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46F675D-2213-495D-9FE5-879C05B06FB5}" xr6:coauthVersionLast="37" xr6:coauthVersionMax="37" xr10:uidLastSave="{00000000-0000-0000-0000-000000000000}"/>
  <bookViews>
    <workbookView xWindow="0" yWindow="0" windowWidth="20490" windowHeight="7545" activeTab="3" xr2:uid="{00000000-000D-0000-FFFF-FFFF00000000}"/>
  </bookViews>
  <sheets>
    <sheet name="Informe de respuestas 1" sheetId="2" r:id="rId1"/>
    <sheet name="Informe de sensibilidad 1" sheetId="3" r:id="rId2"/>
    <sheet name="Informe de límites 1" sheetId="4" state="hidden" r:id="rId3"/>
    <sheet name="EJER 2" sheetId="1" r:id="rId4"/>
  </sheets>
  <definedNames>
    <definedName name="solver_adj" localSheetId="3" hidden="1">'EJER 2'!$A$10:$E$10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'EJER 2'!$K$3:$K$4</definedName>
    <definedName name="solver_lhs2" localSheetId="3" hidden="1">'EJER 2'!$K$5:$K$6</definedName>
    <definedName name="solver_lhs3" localSheetId="3" hidden="1">'EJER 2'!$K$7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'EJER 2'!$H$8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2</definedName>
    <definedName name="solver_rel3" localSheetId="3" hidden="1">1</definedName>
    <definedName name="solver_rhs1" localSheetId="3" hidden="1">'EJER 2'!$M$3:$M$4</definedName>
    <definedName name="solver_rhs2" localSheetId="3" hidden="1">'EJER 2'!$M$5:$M$6</definedName>
    <definedName name="solver_rhs3" localSheetId="3" hidden="1">'EJER 2'!$M$7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79021"/>
  <extLst>
    <ext uri="GoogleSheetsCustomDataVersion1">
      <go:sheetsCustomData xmlns:go="http://customooxmlschemas.google.com/" r:id="rId5" roundtripDataSignature="AMtx7mju3P6jjR9HwppZFpXGWzNDZ/Kbsg=="/>
    </ext>
  </extLst>
</workbook>
</file>

<file path=xl/calcChain.xml><?xml version="1.0" encoding="utf-8"?>
<calcChain xmlns="http://schemas.openxmlformats.org/spreadsheetml/2006/main">
  <c r="K77" i="1" l="1"/>
  <c r="K80" i="1"/>
  <c r="K79" i="1"/>
  <c r="K71" i="1"/>
  <c r="K68" i="1"/>
  <c r="K69" i="1"/>
  <c r="K70" i="1"/>
  <c r="K67" i="1"/>
  <c r="L9" i="3"/>
  <c r="K9" i="3"/>
  <c r="K8" i="3"/>
  <c r="L8" i="3"/>
  <c r="H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<sst xmlns="http://schemas.openxmlformats.org/spreadsheetml/2006/main" count="298" uniqueCount="168">
  <si>
    <t xml:space="preserve">PRODUCTO </t>
  </si>
  <si>
    <t>FUNCION OBJETIVO</t>
  </si>
  <si>
    <t>Max(z) = 4*x1 + 9*x2 + 2*X3 - 1*X4 + 0*X5</t>
  </si>
  <si>
    <t>X1</t>
  </si>
  <si>
    <t>PRODUCTO A</t>
  </si>
  <si>
    <t xml:space="preserve">RESCTRICCIONES </t>
  </si>
  <si>
    <t>X1,X2,X3,X4,X5 &gt;= 0</t>
  </si>
  <si>
    <t>X2</t>
  </si>
  <si>
    <t>PRODUCTO B</t>
  </si>
  <si>
    <t>2.6X1 + 4.7X2 &lt;= 60</t>
  </si>
  <si>
    <t>Horas</t>
  </si>
  <si>
    <t>X3</t>
  </si>
  <si>
    <t>UNIDADE C VEN</t>
  </si>
  <si>
    <t>3.3X1 + 4.6 X2 &lt;= 65</t>
  </si>
  <si>
    <t>X4</t>
  </si>
  <si>
    <t>UNIDADES C DES</t>
  </si>
  <si>
    <t xml:space="preserve">X5 = 3.1X2 </t>
  </si>
  <si>
    <t xml:space="preserve">X5 </t>
  </si>
  <si>
    <t>UNIDADE C PROD</t>
  </si>
  <si>
    <t>X3 &lt;= 12</t>
  </si>
  <si>
    <t xml:space="preserve">variables </t>
  </si>
  <si>
    <t>MAX (Z)</t>
  </si>
  <si>
    <t>X5</t>
  </si>
  <si>
    <t>Basicas</t>
  </si>
  <si>
    <t>B</t>
  </si>
  <si>
    <t>Bj</t>
  </si>
  <si>
    <t>Analisis de sensibilidad</t>
  </si>
  <si>
    <t>Cj</t>
  </si>
  <si>
    <t>x1</t>
  </si>
  <si>
    <t>x2</t>
  </si>
  <si>
    <t>x3</t>
  </si>
  <si>
    <t>x4</t>
  </si>
  <si>
    <t>x5</t>
  </si>
  <si>
    <t>S1</t>
  </si>
  <si>
    <t>S2</t>
  </si>
  <si>
    <t>S3</t>
  </si>
  <si>
    <t>Z=117.4366</t>
  </si>
  <si>
    <t>Zj</t>
  </si>
  <si>
    <t>Cj-Zj</t>
  </si>
  <si>
    <t>RESTRICCIONES</t>
  </si>
  <si>
    <t>&lt;=</t>
  </si>
  <si>
    <t>=</t>
  </si>
  <si>
    <t>Microsoft Excel 16.0 Informe de respuestas</t>
  </si>
  <si>
    <t>Hoja de cálculo: [TALLER_I.O_PRODUCTOS_AYB.xlsx]EJER 2</t>
  </si>
  <si>
    <t>Informe creado: 17/11/2021 2:58:00 p. m.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</si>
  <si>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</si>
  <si>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</si>
  <si>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</si>
  <si>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</si>
  <si>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</si>
  <si>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</si>
  <si>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</si>
  <si>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</si>
  <si>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</si>
  <si>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</si>
  <si>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</si>
  <si>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</si>
  <si>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</si>
  <si>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</si>
  <si>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</si>
  <si>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</si>
  <si>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</si>
  <si>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</si>
  <si>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</si>
  <si>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</si>
  <si>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$H$8</t>
  </si>
  <si>
    <t>MAX (Z) X3 &lt;= 12</t>
  </si>
  <si>
    <t>$A$10</t>
  </si>
  <si>
    <t>Continuar</t>
  </si>
  <si>
    <t>$B$10</t>
  </si>
  <si>
    <t>$C$10</t>
  </si>
  <si>
    <t>$D$10</t>
  </si>
  <si>
    <t>$E$10</t>
  </si>
  <si>
    <t>$K$3</t>
  </si>
  <si>
    <t>Horas RESTRICCIONES</t>
  </si>
  <si>
    <t>$K$3&lt;=$M$3</t>
  </si>
  <si>
    <t>Vinculante</t>
  </si>
  <si>
    <t>$K$4</t>
  </si>
  <si>
    <t>$K$4&lt;=$M$4</t>
  </si>
  <si>
    <t>$K$5</t>
  </si>
  <si>
    <t>$K$5=$M$5</t>
  </si>
  <si>
    <t>$K$6</t>
  </si>
  <si>
    <t>$K$6=$M$6</t>
  </si>
  <si>
    <t>$K$7</t>
  </si>
  <si>
    <t>$K$7&lt;=$M$7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</si>
  <si>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</si>
  <si>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</si>
  <si>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</si>
  <si>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</si>
  <si>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</si>
  <si>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</si>
  <si>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</si>
  <si>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</si>
  <si>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</si>
  <si>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</si>
  <si>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</si>
  <si>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</si>
  <si>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</si>
  <si>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</si>
  <si>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</si>
  <si>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</si>
  <si>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</si>
  <si>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</si>
  <si>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</si>
  <si>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</si>
  <si>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X1 = 8,309859</t>
  </si>
  <si>
    <t>X2 = 8,169014</t>
  </si>
  <si>
    <t>X3 = 12</t>
  </si>
  <si>
    <t>X4 = 13,323943</t>
  </si>
  <si>
    <t>X5 = 25,323943</t>
  </si>
  <si>
    <r>
      <rPr>
        <b/>
        <sz val="11"/>
        <color rgb="FF000000"/>
        <rFont val="Arial"/>
        <family val="2"/>
      </rPr>
      <t>Max (</t>
    </r>
    <r>
      <rPr>
        <b/>
        <i/>
        <sz val="11"/>
        <color rgb="FF000000"/>
        <rFont val="Times New Roman"/>
        <family val="1"/>
      </rPr>
      <t xml:space="preserve">Z) </t>
    </r>
    <r>
      <rPr>
        <b/>
        <sz val="11"/>
        <color rgb="FF000000"/>
        <rFont val="Times New Roman"/>
        <family val="1"/>
      </rPr>
      <t xml:space="preserve">= </t>
    </r>
    <r>
      <rPr>
        <sz val="11"/>
        <color rgb="FF000000"/>
        <rFont val="Times New Roman"/>
        <family val="1"/>
      </rPr>
      <t>117,43661971831</t>
    </r>
  </si>
  <si>
    <t>Para X2</t>
  </si>
  <si>
    <t>Para X4</t>
  </si>
  <si>
    <t>MIN</t>
  </si>
  <si>
    <t>MAX</t>
  </si>
  <si>
    <t xml:space="preserve">Se pueden producir desde 8,67575 hasta 10,33076 unidades del producto B sin afectar la optimalidad del ejercicio </t>
  </si>
  <si>
    <t xml:space="preserve">Valores traidos de la tabla de informe de sensibilidad </t>
  </si>
  <si>
    <t>Objetivo coeficiente - valor permisible reducir</t>
  </si>
  <si>
    <t>Objetivo coeficiente + valor permisible aumentar</t>
  </si>
  <si>
    <t xml:space="preserve">Se pueden destruir  desde -0,57071 hasta -1,10459 unidades del producto C sin afectar la optimalidad del ejercicio </t>
  </si>
  <si>
    <t xml:space="preserve">cambio en el coeficiente objetivo X2 y X4 </t>
  </si>
  <si>
    <t>cambio en el parámetro de recurso de la restricción 4</t>
  </si>
  <si>
    <t>PRODUCTO B y UNIDADES C DES</t>
  </si>
  <si>
    <t>Resolviendo por el metodo de la gran M</t>
  </si>
  <si>
    <r>
      <t>C</t>
    </r>
    <r>
      <rPr>
        <i/>
        <sz val="8.8000000000000007"/>
        <color rgb="FF000000"/>
        <rFont val="Times New Roman"/>
        <family val="1"/>
      </rPr>
      <t>j</t>
    </r>
  </si>
  <si>
    <r>
      <t>-</t>
    </r>
    <r>
      <rPr>
        <i/>
        <sz val="11"/>
        <color rgb="FF000000"/>
        <rFont val="Times New Roman"/>
        <family val="1"/>
      </rPr>
      <t>M</t>
    </r>
  </si>
  <si>
    <r>
      <t>X</t>
    </r>
    <r>
      <rPr>
        <b/>
        <i/>
        <sz val="8.8000000000000007"/>
        <color rgb="FF000000"/>
        <rFont val="Times New Roman"/>
        <family val="1"/>
      </rPr>
      <t>B</t>
    </r>
  </si>
  <si>
    <r>
      <t>x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</si>
  <si>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b/>
        <sz val="8.8000000000000007"/>
        <color rgb="FF000000"/>
        <rFont val="Times New Roman"/>
        <family val="1"/>
      </rPr>
      <t>2</t>
    </r>
  </si>
  <si>
    <r>
      <t>x</t>
    </r>
    <r>
      <rPr>
        <b/>
        <sz val="8.8000000000000007"/>
        <color rgb="FF000000"/>
        <rFont val="Times New Roman"/>
        <family val="1"/>
      </rPr>
      <t>3</t>
    </r>
  </si>
  <si>
    <r>
      <t>x</t>
    </r>
    <r>
      <rPr>
        <b/>
        <sz val="8.8000000000000007"/>
        <color rgb="FF000000"/>
        <rFont val="Times New Roman"/>
        <family val="1"/>
      </rPr>
      <t>4</t>
    </r>
  </si>
  <si>
    <r>
      <t>x</t>
    </r>
    <r>
      <rPr>
        <b/>
        <sz val="8.8000000000000007"/>
        <color rgb="FF000000"/>
        <rFont val="Times New Roman"/>
        <family val="1"/>
      </rPr>
      <t>5</t>
    </r>
  </si>
  <si>
    <r>
      <t>S</t>
    </r>
    <r>
      <rPr>
        <b/>
        <sz val="8.8000000000000007"/>
        <color rgb="FF000000"/>
        <rFont val="Times New Roman"/>
        <family val="1"/>
      </rPr>
      <t>1</t>
    </r>
  </si>
  <si>
    <r>
      <t>S</t>
    </r>
    <r>
      <rPr>
        <b/>
        <sz val="8.8000000000000007"/>
        <color rgb="FF000000"/>
        <rFont val="Times New Roman"/>
        <family val="1"/>
      </rPr>
      <t>2</t>
    </r>
  </si>
  <si>
    <r>
      <t>S</t>
    </r>
    <r>
      <rPr>
        <b/>
        <sz val="8.8000000000000007"/>
        <color rgb="FF000000"/>
        <rFont val="Times New Roman"/>
        <family val="1"/>
      </rPr>
      <t>3</t>
    </r>
  </si>
  <si>
    <r>
      <t>A</t>
    </r>
    <r>
      <rPr>
        <b/>
        <sz val="8.8000000000000007"/>
        <color rgb="FF000000"/>
        <rFont val="Times New Roman"/>
        <family val="1"/>
      </rPr>
      <t>1</t>
    </r>
  </si>
  <si>
    <r>
      <t>A</t>
    </r>
    <r>
      <rPr>
        <b/>
        <sz val="8.8000000000000007"/>
        <color rgb="FF000000"/>
        <rFont val="Times New Roman"/>
        <family val="1"/>
      </rPr>
      <t>2</t>
    </r>
  </si>
  <si>
    <r>
      <t>x</t>
    </r>
    <r>
      <rPr>
        <sz val="8.8000000000000007"/>
        <color rgb="FF000000"/>
        <rFont val="Times New Roman"/>
        <family val="1"/>
      </rPr>
      <t>4</t>
    </r>
  </si>
  <si>
    <r>
      <t>x</t>
    </r>
    <r>
      <rPr>
        <sz val="8.8000000000000007"/>
        <color rgb="FF000000"/>
        <rFont val="Times New Roman"/>
        <family val="1"/>
      </rPr>
      <t>1</t>
    </r>
  </si>
  <si>
    <r>
      <t>x</t>
    </r>
    <r>
      <rPr>
        <sz val="8.8000000000000007"/>
        <color rgb="FF000000"/>
        <rFont val="Times New Roman"/>
        <family val="1"/>
      </rPr>
      <t>5</t>
    </r>
  </si>
  <si>
    <r>
      <t>x</t>
    </r>
    <r>
      <rPr>
        <sz val="8.8000000000000007"/>
        <color rgb="FF000000"/>
        <rFont val="Times New Roman"/>
        <family val="1"/>
      </rPr>
      <t>3</t>
    </r>
  </si>
  <si>
    <r>
      <t>x</t>
    </r>
    <r>
      <rPr>
        <sz val="8.8000000000000007"/>
        <color rgb="FF000000"/>
        <rFont val="Times New Roman"/>
        <family val="1"/>
      </rPr>
      <t>2</t>
    </r>
  </si>
  <si>
    <t>0.9296</t>
  </si>
  <si>
    <t>-0.7324</t>
  </si>
  <si>
    <r>
      <t>Z</t>
    </r>
    <r>
      <rPr>
        <b/>
        <sz val="11"/>
        <color rgb="FF000000"/>
        <rFont val="Times New Roman"/>
        <family val="1"/>
      </rPr>
      <t>=117.4366</t>
    </r>
  </si>
  <si>
    <r>
      <t>Z</t>
    </r>
    <r>
      <rPr>
        <b/>
        <i/>
        <sz val="8.8000000000000007"/>
        <color rgb="FF000000"/>
        <rFont val="Times New Roman"/>
        <family val="1"/>
      </rPr>
      <t>j</t>
    </r>
  </si>
  <si>
    <t>0.3014</t>
  </si>
  <si>
    <t>0.9746</t>
  </si>
  <si>
    <r>
      <t>C</t>
    </r>
    <r>
      <rPr>
        <i/>
        <sz val="8.8000000000000007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-</t>
    </r>
    <r>
      <rPr>
        <i/>
        <sz val="11"/>
        <color rgb="FF000000"/>
        <rFont val="Times New Roman"/>
        <family val="1"/>
      </rPr>
      <t>Z</t>
    </r>
    <r>
      <rPr>
        <i/>
        <sz val="8.8000000000000007"/>
        <color rgb="FF000000"/>
        <rFont val="Times New Roman"/>
        <family val="1"/>
      </rPr>
      <t>j</t>
    </r>
  </si>
  <si>
    <t>-0.3014</t>
  </si>
  <si>
    <t>-0.9746</t>
  </si>
  <si>
    <r>
      <t>-</t>
    </r>
    <r>
      <rPr>
        <i/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+1</t>
    </r>
  </si>
  <si>
    <t>X</t>
  </si>
  <si>
    <t>Bj (original)</t>
  </si>
  <si>
    <t>Despejando D</t>
  </si>
  <si>
    <t>2 + D</t>
  </si>
  <si>
    <t>-110,633 + (2+D)</t>
  </si>
  <si>
    <t>-119,633 + ( 2+D )</t>
  </si>
  <si>
    <t>-110,633 + (2+D) &gt;=0</t>
  </si>
  <si>
    <t>-119,633 + ( 2+D )&gt;=0</t>
  </si>
  <si>
    <t xml:space="preserve">(2+D) &gt;= 110,633 </t>
  </si>
  <si>
    <t>D &gt;= 110,633 -2</t>
  </si>
  <si>
    <t>D &gt;= 108,633</t>
  </si>
  <si>
    <t xml:space="preserve">(2+D) &gt;= 119,633 </t>
  </si>
  <si>
    <t>D &gt;= 117,633</t>
  </si>
  <si>
    <t>D &gt;= 119,633 - 2</t>
  </si>
  <si>
    <t>X3 + X4 - X5 = 0</t>
  </si>
  <si>
    <t xml:space="preserve">Se pueden producir desde 117,633 unidades del producto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</si>
</sst>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.yyyy"/>
    <numFmt numFmtId="169" formatCode="0.0000"/>
    <numFmt numFmtId="170" formatCode="#,##0.000"/>
  </numFmts>
  <fonts count="26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sz val="12"/>
      <color rgb="FF000000"/>
      <name val="Times New Roman"/>
      <family val="1"/>
    </font>
    <font>
      <sz val="11"/>
      <color rgb="FF000000"/>
      <name val="Arial"/>
      <family val="2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Arial"/>
      <family val="2"/>
    </font>
    <font>
      <b/>
      <sz val="11"/>
      <color rgb="FF000000"/>
      <name val="Times New Roman"/>
      <family val="1"/>
    </font>
    <font>
      <i/>
      <sz val="11"/>
      <color rgb="FF000000"/>
      <name val="&quot;Times New Roman&quot;"/>
    </font>
    <font>
      <sz val="11"/>
      <color rgb="FF000000"/>
      <name val="&quot;Times New Roman&quot;"/>
    </font>
    <font>
      <b/>
      <i/>
      <sz val="11"/>
      <color rgb="FF000000"/>
      <name val="&quot;Times New Roman&quot;"/>
    </font>
    <font>
      <b/>
      <sz val="11"/>
      <color rgb="FF000000"/>
      <name val="&quot;Times New Roman&quot;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8"/>
      <name val="Arial"/>
      <family val="2"/>
    </font>
    <font>
      <b/>
      <sz val="11"/>
      <color rgb="FF000080"/>
      <name val="Calibri"/>
      <family val="2"/>
    </font>
    <font>
      <sz val="12"/>
      <color rgb="FF7F6000"/>
      <name val="Calibri"/>
      <family val="2"/>
    </font>
    <font>
      <i/>
      <sz val="8.8000000000000007"/>
      <color rgb="FF000000"/>
      <name val="Times New Roman"/>
      <family val="1"/>
    </font>
    <font>
      <b/>
      <i/>
      <sz val="8.8000000000000007"/>
      <color rgb="FF000000"/>
      <name val="Times New Roman"/>
      <family val="1"/>
    </font>
    <font>
      <b/>
      <sz val="8.8000000000000007"/>
      <color rgb="FF000000"/>
      <name val="Times New Roman"/>
      <family val="1"/>
    </font>
    <font>
      <sz val="8.8000000000000007"/>
      <color rgb="FF000000"/>
      <name val="Times New Roman"/>
      <family val="1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CCCCCC"/>
      </right>
      <top style="medium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/>
    <xf numFmtId="0" fontId="1" fillId="2" borderId="3" xfId="0" applyFont="1" applyFill="1" applyBorder="1"/>
    <xf numFmtId="0" fontId="1" fillId="3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/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5" xfId="0" applyFont="1" applyBorder="1"/>
    <xf numFmtId="0" fontId="2" fillId="2" borderId="1" xfId="0" applyFont="1" applyFill="1" applyBorder="1" applyAlignment="1">
      <alignment horizontal="center" wrapText="1"/>
    </xf>
    <xf numFmtId="0" fontId="4" fillId="0" borderId="3" xfId="0" applyFont="1" applyBorder="1"/>
    <xf numFmtId="0" fontId="4" fillId="0" borderId="8" xfId="0" applyFont="1" applyBorder="1"/>
    <xf numFmtId="0" fontId="1" fillId="0" borderId="6" xfId="0" applyFont="1" applyBorder="1" applyAlignment="1">
      <alignment horizontal="center"/>
    </xf>
    <xf numFmtId="0" fontId="4" fillId="0" borderId="7" xfId="0" applyFont="1" applyBorder="1"/>
    <xf numFmtId="0" fontId="1" fillId="0" borderId="9" xfId="0" applyFont="1" applyBorder="1" applyAlignment="1">
      <alignment horizontal="center"/>
    </xf>
    <xf numFmtId="0" fontId="4" fillId="0" borderId="10" xfId="0" applyFont="1" applyBorder="1"/>
    <xf numFmtId="0" fontId="2" fillId="2" borderId="11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12" fillId="2" borderId="1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7" fillId="0" borderId="0" xfId="0" applyFont="1" applyAlignment="1"/>
    <xf numFmtId="0" fontId="0" fillId="0" borderId="32" xfId="0" applyFill="1" applyBorder="1" applyAlignment="1"/>
    <xf numFmtId="0" fontId="18" fillId="0" borderId="31" xfId="0" applyFont="1" applyFill="1" applyBorder="1" applyAlignment="1">
      <alignment horizontal="center"/>
    </xf>
    <xf numFmtId="0" fontId="0" fillId="0" borderId="33" xfId="0" applyFill="1" applyBorder="1" applyAlignment="1"/>
    <xf numFmtId="0" fontId="0" fillId="0" borderId="32" xfId="0" applyNumberFormat="1" applyFill="1" applyBorder="1" applyAlignment="1"/>
    <xf numFmtId="0" fontId="0" fillId="0" borderId="33" xfId="0" applyNumberFormat="1" applyFill="1" applyBorder="1" applyAlignment="1"/>
    <xf numFmtId="0" fontId="18" fillId="0" borderId="29" xfId="0" applyFont="1" applyFill="1" applyBorder="1" applyAlignment="1">
      <alignment horizontal="center"/>
    </xf>
    <xf numFmtId="0" fontId="18" fillId="0" borderId="30" xfId="0" applyFont="1" applyFill="1" applyBorder="1" applyAlignment="1">
      <alignment horizontal="center"/>
    </xf>
    <xf numFmtId="0" fontId="6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19" fillId="9" borderId="34" xfId="0" applyFont="1" applyFill="1" applyBorder="1" applyAlignment="1">
      <alignment horizontal="center" wrapText="1"/>
    </xf>
    <xf numFmtId="0" fontId="0" fillId="8" borderId="33" xfId="0" applyFill="1" applyBorder="1" applyAlignment="1"/>
    <xf numFmtId="0" fontId="0" fillId="8" borderId="32" xfId="0" applyFill="1" applyBorder="1" applyAlignment="1"/>
    <xf numFmtId="0" fontId="0" fillId="8" borderId="33" xfId="0" applyNumberFormat="1" applyFill="1" applyBorder="1" applyAlignment="1"/>
    <xf numFmtId="0" fontId="0" fillId="8" borderId="0" xfId="0" applyFont="1" applyFill="1" applyAlignment="1"/>
    <xf numFmtId="0" fontId="17" fillId="8" borderId="0" xfId="0" applyFont="1" applyFill="1" applyAlignment="1"/>
    <xf numFmtId="0" fontId="1" fillId="0" borderId="36" xfId="0" applyFont="1" applyBorder="1" applyAlignment="1">
      <alignment wrapText="1"/>
    </xf>
    <xf numFmtId="0" fontId="19" fillId="9" borderId="35" xfId="0" applyFont="1" applyFill="1" applyBorder="1" applyAlignment="1">
      <alignment horizontal="center" wrapText="1"/>
    </xf>
    <xf numFmtId="0" fontId="19" fillId="9" borderId="26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  <xf numFmtId="0" fontId="1" fillId="6" borderId="28" xfId="0" applyFont="1" applyFill="1" applyBorder="1" applyAlignment="1">
      <alignment horizontal="center" wrapText="1"/>
    </xf>
    <xf numFmtId="0" fontId="1" fillId="6" borderId="38" xfId="0" applyFont="1" applyFill="1" applyBorder="1" applyAlignment="1">
      <alignment horizontal="center" wrapText="1"/>
    </xf>
    <xf numFmtId="0" fontId="1" fillId="6" borderId="39" xfId="0" applyFont="1" applyFill="1" applyBorder="1" applyAlignment="1">
      <alignment horizontal="center" wrapText="1"/>
    </xf>
    <xf numFmtId="0" fontId="19" fillId="9" borderId="40" xfId="0" applyFont="1" applyFill="1" applyBorder="1" applyAlignment="1">
      <alignment horizontal="center" wrapText="1"/>
    </xf>
    <xf numFmtId="0" fontId="1" fillId="6" borderId="41" xfId="0" applyFont="1" applyFill="1" applyBorder="1" applyAlignment="1">
      <alignment horizontal="center" wrapText="1"/>
    </xf>
    <xf numFmtId="0" fontId="1" fillId="6" borderId="42" xfId="0" applyFont="1" applyFill="1" applyBorder="1" applyAlignment="1">
      <alignment horizontal="center" wrapText="1"/>
    </xf>
    <xf numFmtId="0" fontId="0" fillId="10" borderId="18" xfId="0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wrapText="1"/>
    </xf>
    <xf numFmtId="0" fontId="0" fillId="12" borderId="16" xfId="0" applyFont="1" applyFill="1" applyBorder="1" applyAlignment="1"/>
    <xf numFmtId="0" fontId="0" fillId="12" borderId="44" xfId="0" applyFont="1" applyFill="1" applyBorder="1" applyAlignment="1"/>
    <xf numFmtId="0" fontId="0" fillId="12" borderId="17" xfId="0" applyFont="1" applyFill="1" applyBorder="1" applyAlignment="1"/>
    <xf numFmtId="0" fontId="0" fillId="12" borderId="45" xfId="0" applyFont="1" applyFill="1" applyBorder="1" applyAlignment="1"/>
    <xf numFmtId="0" fontId="0" fillId="12" borderId="0" xfId="0" applyFont="1" applyFill="1" applyBorder="1" applyAlignment="1"/>
    <xf numFmtId="0" fontId="0" fillId="12" borderId="46" xfId="0" applyFont="1" applyFill="1" applyBorder="1" applyAlignment="1"/>
    <xf numFmtId="0" fontId="0" fillId="12" borderId="45" xfId="0" applyFont="1" applyFill="1" applyBorder="1" applyAlignment="1">
      <alignment horizontal="right" vertical="center"/>
    </xf>
    <xf numFmtId="0" fontId="0" fillId="0" borderId="0" xfId="0" applyFont="1" applyBorder="1" applyAlignment="1"/>
    <xf numFmtId="0" fontId="0" fillId="12" borderId="18" xfId="0" applyFont="1" applyFill="1" applyBorder="1" applyAlignment="1"/>
    <xf numFmtId="0" fontId="0" fillId="12" borderId="43" xfId="0" applyFont="1" applyFill="1" applyBorder="1" applyAlignment="1"/>
    <xf numFmtId="0" fontId="0" fillId="12" borderId="19" xfId="0" applyFont="1" applyFill="1" applyBorder="1" applyAlignment="1"/>
    <xf numFmtId="0" fontId="1" fillId="6" borderId="47" xfId="0" applyFont="1" applyFill="1" applyBorder="1" applyAlignment="1">
      <alignment wrapText="1"/>
    </xf>
    <xf numFmtId="0" fontId="20" fillId="8" borderId="0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 wrapText="1"/>
    </xf>
    <xf numFmtId="0" fontId="20" fillId="8" borderId="44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8" borderId="45" xfId="0" applyFont="1" applyFill="1" applyBorder="1" applyAlignment="1">
      <alignment horizontal="center" vertical="center" wrapText="1"/>
    </xf>
    <xf numFmtId="0" fontId="20" fillId="8" borderId="46" xfId="0" applyFont="1" applyFill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 wrapText="1"/>
    </xf>
    <xf numFmtId="0" fontId="16" fillId="8" borderId="45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46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13" borderId="49" xfId="0" applyFont="1" applyFill="1" applyBorder="1" applyAlignment="1">
      <alignment horizontal="center" vertical="center"/>
    </xf>
    <xf numFmtId="0" fontId="16" fillId="13" borderId="50" xfId="0" applyFont="1" applyFill="1" applyBorder="1" applyAlignment="1">
      <alignment horizontal="center" vertical="center"/>
    </xf>
    <xf numFmtId="0" fontId="16" fillId="13" borderId="51" xfId="0" applyFont="1" applyFill="1" applyBorder="1" applyAlignment="1">
      <alignment horizontal="center" vertical="center"/>
    </xf>
    <xf numFmtId="0" fontId="0" fillId="14" borderId="0" xfId="0" applyFont="1" applyFill="1" applyAlignment="1"/>
    <xf numFmtId="3" fontId="8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14" xfId="0" applyFont="1" applyBorder="1" applyAlignment="1"/>
    <xf numFmtId="0" fontId="7" fillId="11" borderId="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8" fillId="11" borderId="2" xfId="0" applyFont="1" applyFill="1" applyBorder="1" applyAlignment="1">
      <alignment horizontal="center" vertical="center"/>
    </xf>
    <xf numFmtId="0" fontId="16" fillId="11" borderId="49" xfId="0" applyFont="1" applyFill="1" applyBorder="1" applyAlignment="1">
      <alignment horizontal="center" vertical="center"/>
    </xf>
    <xf numFmtId="0" fontId="16" fillId="11" borderId="50" xfId="0" applyFont="1" applyFill="1" applyBorder="1" applyAlignment="1">
      <alignment horizontal="center" vertical="center"/>
    </xf>
    <xf numFmtId="0" fontId="16" fillId="11" borderId="51" xfId="0" applyFont="1" applyFill="1" applyBorder="1" applyAlignment="1">
      <alignment horizontal="center" vertical="center"/>
    </xf>
    <xf numFmtId="3" fontId="8" fillId="8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69" fontId="8" fillId="8" borderId="2" xfId="0" applyNumberFormat="1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center" vertical="center"/>
    </xf>
    <xf numFmtId="170" fontId="8" fillId="8" borderId="2" xfId="0" applyNumberFormat="1" applyFont="1" applyFill="1" applyBorder="1" applyAlignment="1">
      <alignment horizontal="center" vertical="center"/>
    </xf>
    <xf numFmtId="0" fontId="9" fillId="11" borderId="52" xfId="0" applyFont="1" applyFill="1" applyBorder="1" applyAlignment="1">
      <alignment horizontal="center" vertical="center"/>
    </xf>
    <xf numFmtId="0" fontId="16" fillId="8" borderId="53" xfId="0" quotePrefix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16" fillId="8" borderId="0" xfId="0" quotePrefix="1" applyFont="1" applyFill="1" applyBorder="1" applyAlignment="1">
      <alignment horizontal="center" vertical="center"/>
    </xf>
    <xf numFmtId="0" fontId="16" fillId="8" borderId="46" xfId="0" quotePrefix="1" applyFont="1" applyFill="1" applyBorder="1" applyAlignment="1">
      <alignment horizontal="center" vertical="center"/>
    </xf>
    <xf numFmtId="0" fontId="16" fillId="11" borderId="0" xfId="0" quotePrefix="1" applyFont="1" applyFill="1" applyBorder="1" applyAlignment="1">
      <alignment horizontal="center" vertical="center"/>
    </xf>
    <xf numFmtId="0" fontId="16" fillId="11" borderId="46" xfId="0" quotePrefix="1" applyFont="1" applyFill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/>
    </xf>
    <xf numFmtId="0" fontId="8" fillId="8" borderId="54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33</xdr:row>
      <xdr:rowOff>152400</xdr:rowOff>
    </xdr:from>
    <xdr:to>
      <xdr:col>7</xdr:col>
      <xdr:colOff>333375</xdr:colOff>
      <xdr:row>33</xdr:row>
      <xdr:rowOff>152400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58D6F44E-862F-4EE8-8320-168EBDEC1F52}"/>
            </a:ext>
          </a:extLst>
        </xdr:cNvPr>
        <xdr:cNvCxnSpPr/>
      </xdr:nvCxnSpPr>
      <xdr:spPr>
        <a:xfrm>
          <a:off x="2009775" y="6657975"/>
          <a:ext cx="41052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30</xdr:row>
      <xdr:rowOff>95250</xdr:rowOff>
    </xdr:from>
    <xdr:to>
      <xdr:col>5</xdr:col>
      <xdr:colOff>323850</xdr:colOff>
      <xdr:row>37</xdr:row>
      <xdr:rowOff>57150</xdr:rowOff>
    </xdr:to>
    <xdr:sp macro="" textlink="">
      <xdr:nvSpPr>
        <xdr:cNvPr id="32" name="Abrir corchete 31">
          <a:extLst>
            <a:ext uri="{FF2B5EF4-FFF2-40B4-BE49-F238E27FC236}">
              <a16:creationId xmlns:a16="http://schemas.microsoft.com/office/drawing/2014/main" id="{9451A363-6A85-4618-A4F6-3877A7BC31E0}"/>
            </a:ext>
          </a:extLst>
        </xdr:cNvPr>
        <xdr:cNvSpPr/>
      </xdr:nvSpPr>
      <xdr:spPr>
        <a:xfrm>
          <a:off x="4410075" y="5991225"/>
          <a:ext cx="123825" cy="1371600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228600</xdr:colOff>
      <xdr:row>30</xdr:row>
      <xdr:rowOff>104775</xdr:rowOff>
    </xdr:from>
    <xdr:to>
      <xdr:col>6</xdr:col>
      <xdr:colOff>352425</xdr:colOff>
      <xdr:row>37</xdr:row>
      <xdr:rowOff>66675</xdr:rowOff>
    </xdr:to>
    <xdr:sp macro="" textlink="">
      <xdr:nvSpPr>
        <xdr:cNvPr id="33" name="Abrir corchete 32">
          <a:extLst>
            <a:ext uri="{FF2B5EF4-FFF2-40B4-BE49-F238E27FC236}">
              <a16:creationId xmlns:a16="http://schemas.microsoft.com/office/drawing/2014/main" id="{BAACF939-862C-4896-B6AE-D5053ABF0CD2}"/>
            </a:ext>
          </a:extLst>
        </xdr:cNvPr>
        <xdr:cNvSpPr/>
      </xdr:nvSpPr>
      <xdr:spPr>
        <a:xfrm rot="10800000">
          <a:off x="4962525" y="6000750"/>
          <a:ext cx="123825" cy="1371600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171450</xdr:colOff>
      <xdr:row>32</xdr:row>
      <xdr:rowOff>47625</xdr:rowOff>
    </xdr:from>
    <xdr:to>
      <xdr:col>2</xdr:col>
      <xdr:colOff>352425</xdr:colOff>
      <xdr:row>33</xdr:row>
      <xdr:rowOff>66675</xdr:rowOff>
    </xdr:to>
    <xdr:sp macro="" textlink="">
      <xdr:nvSpPr>
        <xdr:cNvPr id="35" name="Flecha: cheurón 34">
          <a:extLst>
            <a:ext uri="{FF2B5EF4-FFF2-40B4-BE49-F238E27FC236}">
              <a16:creationId xmlns:a16="http://schemas.microsoft.com/office/drawing/2014/main" id="{001CE98A-891B-4D13-B16F-4F20FB9D113A}"/>
            </a:ext>
          </a:extLst>
        </xdr:cNvPr>
        <xdr:cNvSpPr/>
      </xdr:nvSpPr>
      <xdr:spPr>
        <a:xfrm rot="10800000">
          <a:off x="2019300" y="6353175"/>
          <a:ext cx="180975" cy="2190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417596</xdr:colOff>
      <xdr:row>33</xdr:row>
      <xdr:rowOff>185988</xdr:rowOff>
    </xdr:from>
    <xdr:to>
      <xdr:col>2</xdr:col>
      <xdr:colOff>589046</xdr:colOff>
      <xdr:row>34</xdr:row>
      <xdr:rowOff>166938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4982F958-FE42-4FA3-958B-7802D2EDE9E5}"/>
            </a:ext>
          </a:extLst>
        </xdr:cNvPr>
        <xdr:cNvSpPr txBox="1"/>
      </xdr:nvSpPr>
      <xdr:spPr>
        <a:xfrm>
          <a:off x="2265446" y="6691563"/>
          <a:ext cx="17145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4</xdr:col>
      <xdr:colOff>93746</xdr:colOff>
      <xdr:row>33</xdr:row>
      <xdr:rowOff>195513</xdr:rowOff>
    </xdr:from>
    <xdr:to>
      <xdr:col>6</xdr:col>
      <xdr:colOff>228600</xdr:colOff>
      <xdr:row>34</xdr:row>
      <xdr:rowOff>190500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732193BA-9FA9-482A-901F-B7D44DA94D55}"/>
            </a:ext>
          </a:extLst>
        </xdr:cNvPr>
        <xdr:cNvSpPr txBox="1"/>
      </xdr:nvSpPr>
      <xdr:spPr>
        <a:xfrm>
          <a:off x="3589421" y="6701088"/>
          <a:ext cx="1373104" cy="195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8,67575</a:t>
          </a:r>
        </a:p>
      </xdr:txBody>
    </xdr:sp>
    <xdr:clientData/>
  </xdr:twoCellAnchor>
  <xdr:twoCellAnchor>
    <xdr:from>
      <xdr:col>5</xdr:col>
      <xdr:colOff>446171</xdr:colOff>
      <xdr:row>33</xdr:row>
      <xdr:rowOff>195513</xdr:rowOff>
    </xdr:from>
    <xdr:to>
      <xdr:col>7</xdr:col>
      <xdr:colOff>19050</xdr:colOff>
      <xdr:row>34</xdr:row>
      <xdr:rowOff>180975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5DEA1996-4350-4E3F-91F3-5E77A4FE5BA1}"/>
            </a:ext>
          </a:extLst>
        </xdr:cNvPr>
        <xdr:cNvSpPr txBox="1"/>
      </xdr:nvSpPr>
      <xdr:spPr>
        <a:xfrm>
          <a:off x="4656221" y="6701088"/>
          <a:ext cx="1144504" cy="1854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10,33076</a:t>
          </a:r>
        </a:p>
      </xdr:txBody>
    </xdr:sp>
    <xdr:clientData/>
  </xdr:twoCellAnchor>
  <xdr:twoCellAnchor>
    <xdr:from>
      <xdr:col>2</xdr:col>
      <xdr:colOff>714375</xdr:colOff>
      <xdr:row>37</xdr:row>
      <xdr:rowOff>28575</xdr:rowOff>
    </xdr:from>
    <xdr:to>
      <xdr:col>2</xdr:col>
      <xdr:colOff>838200</xdr:colOff>
      <xdr:row>44</xdr:row>
      <xdr:rowOff>0</xdr:rowOff>
    </xdr:to>
    <xdr:sp macro="" textlink="">
      <xdr:nvSpPr>
        <xdr:cNvPr id="39" name="Abrir corchete 38">
          <a:extLst>
            <a:ext uri="{FF2B5EF4-FFF2-40B4-BE49-F238E27FC236}">
              <a16:creationId xmlns:a16="http://schemas.microsoft.com/office/drawing/2014/main" id="{92641704-0939-44B6-AB60-6FF9A29B0D28}"/>
            </a:ext>
          </a:extLst>
        </xdr:cNvPr>
        <xdr:cNvSpPr/>
      </xdr:nvSpPr>
      <xdr:spPr>
        <a:xfrm>
          <a:off x="2562225" y="7334250"/>
          <a:ext cx="123825" cy="1371600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542925</xdr:colOff>
      <xdr:row>37</xdr:row>
      <xdr:rowOff>28575</xdr:rowOff>
    </xdr:from>
    <xdr:to>
      <xdr:col>4</xdr:col>
      <xdr:colOff>666750</xdr:colOff>
      <xdr:row>44</xdr:row>
      <xdr:rowOff>0</xdr:rowOff>
    </xdr:to>
    <xdr:sp macro="" textlink="">
      <xdr:nvSpPr>
        <xdr:cNvPr id="40" name="Abrir corchete 39">
          <a:extLst>
            <a:ext uri="{FF2B5EF4-FFF2-40B4-BE49-F238E27FC236}">
              <a16:creationId xmlns:a16="http://schemas.microsoft.com/office/drawing/2014/main" id="{37BBA5C3-9226-4AB3-ACC2-509D3207D3AC}"/>
            </a:ext>
          </a:extLst>
        </xdr:cNvPr>
        <xdr:cNvSpPr/>
      </xdr:nvSpPr>
      <xdr:spPr>
        <a:xfrm rot="10800000">
          <a:off x="4038600" y="7334250"/>
          <a:ext cx="123825" cy="1371600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133350</xdr:colOff>
      <xdr:row>38</xdr:row>
      <xdr:rowOff>171450</xdr:rowOff>
    </xdr:from>
    <xdr:to>
      <xdr:col>2</xdr:col>
      <xdr:colOff>314325</xdr:colOff>
      <xdr:row>39</xdr:row>
      <xdr:rowOff>190500</xdr:rowOff>
    </xdr:to>
    <xdr:sp macro="" textlink="">
      <xdr:nvSpPr>
        <xdr:cNvPr id="42" name="Flecha: cheurón 41">
          <a:extLst>
            <a:ext uri="{FF2B5EF4-FFF2-40B4-BE49-F238E27FC236}">
              <a16:creationId xmlns:a16="http://schemas.microsoft.com/office/drawing/2014/main" id="{05D63412-D6DB-414D-9595-B88A4DECFE3B}"/>
            </a:ext>
          </a:extLst>
        </xdr:cNvPr>
        <xdr:cNvSpPr/>
      </xdr:nvSpPr>
      <xdr:spPr>
        <a:xfrm rot="10800000">
          <a:off x="1981200" y="7677150"/>
          <a:ext cx="180975" cy="2190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446171</xdr:colOff>
      <xdr:row>40</xdr:row>
      <xdr:rowOff>90738</xdr:rowOff>
    </xdr:from>
    <xdr:to>
      <xdr:col>6</xdr:col>
      <xdr:colOff>617621</xdr:colOff>
      <xdr:row>41</xdr:row>
      <xdr:rowOff>71688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95F8DBFB-8A0A-4291-8CA5-9F8F62D01269}"/>
            </a:ext>
          </a:extLst>
        </xdr:cNvPr>
        <xdr:cNvSpPr txBox="1"/>
      </xdr:nvSpPr>
      <xdr:spPr>
        <a:xfrm>
          <a:off x="5180096" y="7996488"/>
          <a:ext cx="17145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2</xdr:col>
      <xdr:colOff>76200</xdr:colOff>
      <xdr:row>40</xdr:row>
      <xdr:rowOff>57150</xdr:rowOff>
    </xdr:from>
    <xdr:to>
      <xdr:col>7</xdr:col>
      <xdr:colOff>247650</xdr:colOff>
      <xdr:row>40</xdr:row>
      <xdr:rowOff>57150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84EC53D1-D41E-493E-AE12-C4D6AE59F98F}"/>
            </a:ext>
          </a:extLst>
        </xdr:cNvPr>
        <xdr:cNvCxnSpPr/>
      </xdr:nvCxnSpPr>
      <xdr:spPr>
        <a:xfrm>
          <a:off x="1924050" y="7962900"/>
          <a:ext cx="41052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838199</xdr:colOff>
      <xdr:row>40</xdr:row>
      <xdr:rowOff>71688</xdr:rowOff>
    </xdr:from>
    <xdr:to>
      <xdr:col>3</xdr:col>
      <xdr:colOff>323849</xdr:colOff>
      <xdr:row>41</xdr:row>
      <xdr:rowOff>142875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683753BE-F448-40C4-A99E-D38CCEFB08F5}"/>
            </a:ext>
          </a:extLst>
        </xdr:cNvPr>
        <xdr:cNvSpPr txBox="1"/>
      </xdr:nvSpPr>
      <xdr:spPr>
        <a:xfrm>
          <a:off x="2686049" y="7977438"/>
          <a:ext cx="333375" cy="271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-1</a:t>
          </a:r>
        </a:p>
      </xdr:txBody>
    </xdr:sp>
    <xdr:clientData/>
  </xdr:twoCellAnchor>
  <xdr:twoCellAnchor>
    <xdr:from>
      <xdr:col>2</xdr:col>
      <xdr:colOff>46121</xdr:colOff>
      <xdr:row>42</xdr:row>
      <xdr:rowOff>24063</xdr:rowOff>
    </xdr:from>
    <xdr:to>
      <xdr:col>3</xdr:col>
      <xdr:colOff>571500</xdr:colOff>
      <xdr:row>43</xdr:row>
      <xdr:rowOff>19050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48009997-A30B-48D6-BBA5-23D24CC6065A}"/>
            </a:ext>
          </a:extLst>
        </xdr:cNvPr>
        <xdr:cNvSpPr txBox="1"/>
      </xdr:nvSpPr>
      <xdr:spPr>
        <a:xfrm>
          <a:off x="1893971" y="8329863"/>
          <a:ext cx="1373104" cy="195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-1,10459</a:t>
          </a:r>
        </a:p>
      </xdr:txBody>
    </xdr:sp>
    <xdr:clientData/>
  </xdr:twoCellAnchor>
  <xdr:twoCellAnchor>
    <xdr:from>
      <xdr:col>3</xdr:col>
      <xdr:colOff>770021</xdr:colOff>
      <xdr:row>42</xdr:row>
      <xdr:rowOff>5013</xdr:rowOff>
    </xdr:from>
    <xdr:to>
      <xdr:col>6</xdr:col>
      <xdr:colOff>104775</xdr:colOff>
      <xdr:row>43</xdr:row>
      <xdr:rowOff>0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89A1C74C-2C90-475F-A9A7-CB88E98656B6}"/>
            </a:ext>
          </a:extLst>
        </xdr:cNvPr>
        <xdr:cNvSpPr txBox="1"/>
      </xdr:nvSpPr>
      <xdr:spPr>
        <a:xfrm>
          <a:off x="3465596" y="8310813"/>
          <a:ext cx="1373104" cy="195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-0,57071</a:t>
          </a:r>
        </a:p>
      </xdr:txBody>
    </xdr:sp>
    <xdr:clientData/>
  </xdr:twoCellAnchor>
  <xdr:twoCellAnchor>
    <xdr:from>
      <xdr:col>7</xdr:col>
      <xdr:colOff>142875</xdr:colOff>
      <xdr:row>32</xdr:row>
      <xdr:rowOff>57150</xdr:rowOff>
    </xdr:from>
    <xdr:to>
      <xdr:col>7</xdr:col>
      <xdr:colOff>323850</xdr:colOff>
      <xdr:row>33</xdr:row>
      <xdr:rowOff>76200</xdr:rowOff>
    </xdr:to>
    <xdr:sp macro="" textlink="">
      <xdr:nvSpPr>
        <xdr:cNvPr id="48" name="Flecha: cheurón 47">
          <a:extLst>
            <a:ext uri="{FF2B5EF4-FFF2-40B4-BE49-F238E27FC236}">
              <a16:creationId xmlns:a16="http://schemas.microsoft.com/office/drawing/2014/main" id="{51E3806E-C939-4D29-BA02-2CA4C77CE5DB}"/>
            </a:ext>
          </a:extLst>
        </xdr:cNvPr>
        <xdr:cNvSpPr/>
      </xdr:nvSpPr>
      <xdr:spPr>
        <a:xfrm>
          <a:off x="5924550" y="6362700"/>
          <a:ext cx="180975" cy="2190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114300</xdr:colOff>
      <xdr:row>38</xdr:row>
      <xdr:rowOff>152400</xdr:rowOff>
    </xdr:from>
    <xdr:to>
      <xdr:col>7</xdr:col>
      <xdr:colOff>295275</xdr:colOff>
      <xdr:row>39</xdr:row>
      <xdr:rowOff>171450</xdr:rowOff>
    </xdr:to>
    <xdr:sp macro="" textlink="">
      <xdr:nvSpPr>
        <xdr:cNvPr id="49" name="Flecha: cheurón 48">
          <a:extLst>
            <a:ext uri="{FF2B5EF4-FFF2-40B4-BE49-F238E27FC236}">
              <a16:creationId xmlns:a16="http://schemas.microsoft.com/office/drawing/2014/main" id="{3A4171D3-E78D-4DB6-A322-579DA10B4ED0}"/>
            </a:ext>
          </a:extLst>
        </xdr:cNvPr>
        <xdr:cNvSpPr/>
      </xdr:nvSpPr>
      <xdr:spPr>
        <a:xfrm>
          <a:off x="5895975" y="7658100"/>
          <a:ext cx="180975" cy="2190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865271</xdr:colOff>
      <xdr:row>31</xdr:row>
      <xdr:rowOff>166938</xdr:rowOff>
    </xdr:from>
    <xdr:to>
      <xdr:col>7</xdr:col>
      <xdr:colOff>1400175</xdr:colOff>
      <xdr:row>33</xdr:row>
      <xdr:rowOff>161925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869D3F29-6A66-40D6-92D0-303752BAAF70}"/>
            </a:ext>
          </a:extLst>
        </xdr:cNvPr>
        <xdr:cNvSpPr txBox="1"/>
      </xdr:nvSpPr>
      <xdr:spPr>
        <a:xfrm>
          <a:off x="6646946" y="6272463"/>
          <a:ext cx="534904" cy="395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accent4">
                  <a:lumMod val="50000"/>
                </a:schemeClr>
              </a:solidFill>
            </a:rPr>
            <a:t>X2</a:t>
          </a:r>
        </a:p>
      </xdr:txBody>
    </xdr:sp>
    <xdr:clientData/>
  </xdr:twoCellAnchor>
  <xdr:twoCellAnchor>
    <xdr:from>
      <xdr:col>7</xdr:col>
      <xdr:colOff>865271</xdr:colOff>
      <xdr:row>38</xdr:row>
      <xdr:rowOff>157413</xdr:rowOff>
    </xdr:from>
    <xdr:to>
      <xdr:col>7</xdr:col>
      <xdr:colOff>1400175</xdr:colOff>
      <xdr:row>40</xdr:row>
      <xdr:rowOff>152400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EFF1487B-D14F-46A6-A1AB-491C5FB4C746}"/>
            </a:ext>
          </a:extLst>
        </xdr:cNvPr>
        <xdr:cNvSpPr txBox="1"/>
      </xdr:nvSpPr>
      <xdr:spPr>
        <a:xfrm>
          <a:off x="6646946" y="7663113"/>
          <a:ext cx="534904" cy="395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accent4">
                  <a:lumMod val="50000"/>
                </a:schemeClr>
              </a:solidFill>
            </a:rPr>
            <a:t>X4</a:t>
          </a:r>
        </a:p>
      </xdr:txBody>
    </xdr:sp>
    <xdr:clientData/>
  </xdr:twoCellAnchor>
  <xdr:twoCellAnchor>
    <xdr:from>
      <xdr:col>4</xdr:col>
      <xdr:colOff>161925</xdr:colOff>
      <xdr:row>86</xdr:row>
      <xdr:rowOff>152400</xdr:rowOff>
    </xdr:from>
    <xdr:to>
      <xdr:col>9</xdr:col>
      <xdr:colOff>333375</xdr:colOff>
      <xdr:row>86</xdr:row>
      <xdr:rowOff>152400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E1FBDFC7-8566-455D-BB53-EF238B8D4443}"/>
            </a:ext>
          </a:extLst>
        </xdr:cNvPr>
        <xdr:cNvCxnSpPr/>
      </xdr:nvCxnSpPr>
      <xdr:spPr>
        <a:xfrm>
          <a:off x="1914525" y="7229475"/>
          <a:ext cx="41814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83</xdr:row>
      <xdr:rowOff>104775</xdr:rowOff>
    </xdr:from>
    <xdr:to>
      <xdr:col>6</xdr:col>
      <xdr:colOff>428625</xdr:colOff>
      <xdr:row>90</xdr:row>
      <xdr:rowOff>66675</xdr:rowOff>
    </xdr:to>
    <xdr:sp macro="" textlink="">
      <xdr:nvSpPr>
        <xdr:cNvPr id="54" name="Abrir corchete 53">
          <a:extLst>
            <a:ext uri="{FF2B5EF4-FFF2-40B4-BE49-F238E27FC236}">
              <a16:creationId xmlns:a16="http://schemas.microsoft.com/office/drawing/2014/main" id="{6C75A527-09CA-4159-9E92-61947A7E6834}"/>
            </a:ext>
          </a:extLst>
        </xdr:cNvPr>
        <xdr:cNvSpPr/>
      </xdr:nvSpPr>
      <xdr:spPr>
        <a:xfrm>
          <a:off x="5019675" y="17354550"/>
          <a:ext cx="123825" cy="1362075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417596</xdr:colOff>
      <xdr:row>86</xdr:row>
      <xdr:rowOff>185988</xdr:rowOff>
    </xdr:from>
    <xdr:to>
      <xdr:col>4</xdr:col>
      <xdr:colOff>589046</xdr:colOff>
      <xdr:row>87</xdr:row>
      <xdr:rowOff>166938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D77B4EBB-0A48-4C59-BB43-FF6441E0A175}"/>
            </a:ext>
          </a:extLst>
        </xdr:cNvPr>
        <xdr:cNvSpPr txBox="1"/>
      </xdr:nvSpPr>
      <xdr:spPr>
        <a:xfrm>
          <a:off x="2170196" y="7263063"/>
          <a:ext cx="17145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5</xdr:col>
      <xdr:colOff>495300</xdr:colOff>
      <xdr:row>87</xdr:row>
      <xdr:rowOff>14537</xdr:rowOff>
    </xdr:from>
    <xdr:to>
      <xdr:col>6</xdr:col>
      <xdr:colOff>695325</xdr:colOff>
      <xdr:row>88</xdr:row>
      <xdr:rowOff>76199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45C82ED3-EE3F-4D79-A7C7-61A4D2887845}"/>
            </a:ext>
          </a:extLst>
        </xdr:cNvPr>
        <xdr:cNvSpPr txBox="1"/>
      </xdr:nvSpPr>
      <xdr:spPr>
        <a:xfrm>
          <a:off x="4686300" y="18064412"/>
          <a:ext cx="723900" cy="261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108,633</a:t>
          </a:r>
        </a:p>
      </xdr:txBody>
    </xdr:sp>
    <xdr:clientData/>
  </xdr:twoCellAnchor>
  <xdr:twoCellAnchor>
    <xdr:from>
      <xdr:col>9</xdr:col>
      <xdr:colOff>142875</xdr:colOff>
      <xdr:row>85</xdr:row>
      <xdr:rowOff>57150</xdr:rowOff>
    </xdr:from>
    <xdr:to>
      <xdr:col>9</xdr:col>
      <xdr:colOff>323850</xdr:colOff>
      <xdr:row>86</xdr:row>
      <xdr:rowOff>76200</xdr:rowOff>
    </xdr:to>
    <xdr:sp macro="" textlink="">
      <xdr:nvSpPr>
        <xdr:cNvPr id="68" name="Flecha: cheurón 67">
          <a:extLst>
            <a:ext uri="{FF2B5EF4-FFF2-40B4-BE49-F238E27FC236}">
              <a16:creationId xmlns:a16="http://schemas.microsoft.com/office/drawing/2014/main" id="{AFF54336-241A-4D24-A1AC-AFA55CBAB647}"/>
            </a:ext>
          </a:extLst>
        </xdr:cNvPr>
        <xdr:cNvSpPr/>
      </xdr:nvSpPr>
      <xdr:spPr>
        <a:xfrm>
          <a:off x="5905500" y="6934200"/>
          <a:ext cx="180975" cy="219075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865271</xdr:colOff>
      <xdr:row>84</xdr:row>
      <xdr:rowOff>166938</xdr:rowOff>
    </xdr:from>
    <xdr:to>
      <xdr:col>9</xdr:col>
      <xdr:colOff>1400175</xdr:colOff>
      <xdr:row>86</xdr:row>
      <xdr:rowOff>161925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9245D8ED-16F6-4CE6-8D98-C631A66A49BE}"/>
            </a:ext>
          </a:extLst>
        </xdr:cNvPr>
        <xdr:cNvSpPr txBox="1"/>
      </xdr:nvSpPr>
      <xdr:spPr>
        <a:xfrm>
          <a:off x="6627896" y="6843963"/>
          <a:ext cx="534904" cy="395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accent4">
                  <a:lumMod val="50000"/>
                </a:schemeClr>
              </a:solidFill>
            </a:rPr>
            <a:t>X2</a:t>
          </a:r>
        </a:p>
      </xdr:txBody>
    </xdr:sp>
    <xdr:clientData/>
  </xdr:twoCellAnchor>
  <xdr:twoCellAnchor>
    <xdr:from>
      <xdr:col>9</xdr:col>
      <xdr:colOff>865271</xdr:colOff>
      <xdr:row>91</xdr:row>
      <xdr:rowOff>157413</xdr:rowOff>
    </xdr:from>
    <xdr:to>
      <xdr:col>9</xdr:col>
      <xdr:colOff>1400175</xdr:colOff>
      <xdr:row>93</xdr:row>
      <xdr:rowOff>152400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0F74B1FF-4099-4F1E-9858-7784D194EA0D}"/>
            </a:ext>
          </a:extLst>
        </xdr:cNvPr>
        <xdr:cNvSpPr txBox="1"/>
      </xdr:nvSpPr>
      <xdr:spPr>
        <a:xfrm>
          <a:off x="6627896" y="8234613"/>
          <a:ext cx="534904" cy="395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accent4">
                  <a:lumMod val="50000"/>
                </a:schemeClr>
              </a:solidFill>
            </a:rPr>
            <a:t>X4</a:t>
          </a:r>
        </a:p>
      </xdr:txBody>
    </xdr:sp>
    <xdr:clientData/>
  </xdr:twoCellAnchor>
  <xdr:twoCellAnchor>
    <xdr:from>
      <xdr:col>7</xdr:col>
      <xdr:colOff>142875</xdr:colOff>
      <xdr:row>83</xdr:row>
      <xdr:rowOff>114300</xdr:rowOff>
    </xdr:from>
    <xdr:to>
      <xdr:col>7</xdr:col>
      <xdr:colOff>266700</xdr:colOff>
      <xdr:row>90</xdr:row>
      <xdr:rowOff>76200</xdr:rowOff>
    </xdr:to>
    <xdr:sp macro="" textlink="">
      <xdr:nvSpPr>
        <xdr:cNvPr id="72" name="Abrir corchete 71">
          <a:extLst>
            <a:ext uri="{FF2B5EF4-FFF2-40B4-BE49-F238E27FC236}">
              <a16:creationId xmlns:a16="http://schemas.microsoft.com/office/drawing/2014/main" id="{4C0106F7-3151-4F53-AA8F-4981BD928013}"/>
            </a:ext>
          </a:extLst>
        </xdr:cNvPr>
        <xdr:cNvSpPr/>
      </xdr:nvSpPr>
      <xdr:spPr>
        <a:xfrm>
          <a:off x="5905500" y="17364075"/>
          <a:ext cx="123825" cy="1362075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809625</xdr:colOff>
      <xdr:row>87</xdr:row>
      <xdr:rowOff>14537</xdr:rowOff>
    </xdr:from>
    <xdr:to>
      <xdr:col>7</xdr:col>
      <xdr:colOff>485775</xdr:colOff>
      <xdr:row>88</xdr:row>
      <xdr:rowOff>76199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60807E7B-D6B3-45F3-9986-460167152E76}"/>
            </a:ext>
          </a:extLst>
        </xdr:cNvPr>
        <xdr:cNvSpPr txBox="1"/>
      </xdr:nvSpPr>
      <xdr:spPr>
        <a:xfrm>
          <a:off x="5524500" y="18064412"/>
          <a:ext cx="723900" cy="261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117,633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13D-20AC-465E-BCC9-6DED4543E192}">
  <dimension ref="A1:G34"/>
  <sheetViews>
    <sheetView showGridLines="0" topLeftCell="A16" workbookViewId="0">
      <selection activeCell="I28" sqref="I28"/>
    </sheetView>
  </sheetViews>
  <sheetFormatPr baseColWidth="10" defaultRowHeight="14.25"/>
  <cols>
    <col min="1" max="1" width="2.125" customWidth="1"/>
    <col min="2" max="2" width="6" bestFit="1" customWidth="1"/>
    <col min="3" max="3" width="21.625" bestFit="1" customWidth="1"/>
    <col min="4" max="4" width="15.375" bestFit="1" customWidth="1"/>
    <col min="5" max="5" width="11.875" bestFit="1" customWidth="1"/>
    <col min="6" max="6" width="9.25" bestFit="1" customWidth="1"/>
    <col min="7" max="7" width="7.75" bestFit="1" customWidth="1"/>
  </cols>
  <sheetData>
    <row r="1" spans="1:5" ht="15">
      <c r="A1" s="68" t="s">
        <v>42</v>
      </c>
    </row>
    <row r="2" spans="1:5" ht="15">
      <c r="A2" s="68" t="s">
        <v>43</v>
      </c>
    </row>
    <row r="3" spans="1:5" ht="15">
      <c r="A3" s="68" t="s">
        <v>44</v>
      </c>
    </row>
    <row r="4" spans="1:5" ht="15">
      <c r="A4" s="68" t="s">
        <v>45</v>
      </c>
    </row>
    <row r="5" spans="1:5" ht="15">
      <c r="A5" s="68" t="s">
        <v>46</v>
      </c>
    </row>
    <row r="6" spans="1:5" ht="15">
      <c r="A6" s="68"/>
      <c r="B6" t="s">
        <v>47</v>
      </c>
    </row>
    <row r="7" spans="1:5" ht="15">
      <c r="A7" s="68"/>
      <c r="B7" t="s">
        <v>48</v>
      </c>
    </row>
    <row r="8" spans="1:5" ht="15">
      <c r="A8" s="68"/>
      <c r="B8" t="s">
        <v>49</v>
      </c>
    </row>
    <row r="9" spans="1:5" ht="15">
      <c r="A9" s="68" t="s">
        <v>50</v>
      </c>
    </row>
    <row r="10" spans="1:5">
      <c r="B10" t="s">
        <v>51</v>
      </c>
    </row>
    <row r="11" spans="1:5">
      <c r="B11" t="s">
        <v>52</v>
      </c>
    </row>
    <row r="14" spans="1:5" ht="15" thickBot="1">
      <c r="A14" t="s">
        <v>53</v>
      </c>
    </row>
    <row r="15" spans="1:5" ht="15.75" thickBot="1">
      <c r="B15" s="70" t="s">
        <v>54</v>
      </c>
      <c r="C15" s="70" t="s">
        <v>55</v>
      </c>
      <c r="D15" s="70" t="s">
        <v>56</v>
      </c>
      <c r="E15" s="70" t="s">
        <v>57</v>
      </c>
    </row>
    <row r="16" spans="1:5" ht="15" thickBot="1">
      <c r="B16" s="69" t="s">
        <v>65</v>
      </c>
      <c r="C16" s="69" t="s">
        <v>66</v>
      </c>
      <c r="D16" s="72">
        <v>14</v>
      </c>
      <c r="E16" s="72">
        <v>117.43661971830986</v>
      </c>
    </row>
    <row r="19" spans="1:7" ht="15" thickBot="1">
      <c r="A19" t="s">
        <v>58</v>
      </c>
    </row>
    <row r="20" spans="1:7" ht="15.75" thickBot="1">
      <c r="B20" s="70" t="s">
        <v>54</v>
      </c>
      <c r="C20" s="70" t="s">
        <v>55</v>
      </c>
      <c r="D20" s="70" t="s">
        <v>56</v>
      </c>
      <c r="E20" s="70" t="s">
        <v>57</v>
      </c>
      <c r="F20" s="70" t="s">
        <v>59</v>
      </c>
    </row>
    <row r="21" spans="1:7">
      <c r="B21" s="71" t="s">
        <v>67</v>
      </c>
      <c r="C21" s="71" t="s">
        <v>3</v>
      </c>
      <c r="D21" s="73">
        <v>1</v>
      </c>
      <c r="E21" s="73">
        <v>8.3098591549296028</v>
      </c>
      <c r="F21" s="71" t="s">
        <v>68</v>
      </c>
    </row>
    <row r="22" spans="1:7">
      <c r="A22" s="82"/>
      <c r="B22" s="79" t="s">
        <v>69</v>
      </c>
      <c r="C22" s="79" t="s">
        <v>7</v>
      </c>
      <c r="D22" s="81">
        <v>1</v>
      </c>
      <c r="E22" s="81">
        <v>8.169014084507026</v>
      </c>
      <c r="F22" s="79" t="s">
        <v>68</v>
      </c>
    </row>
    <row r="23" spans="1:7">
      <c r="B23" s="71" t="s">
        <v>70</v>
      </c>
      <c r="C23" s="71" t="s">
        <v>11</v>
      </c>
      <c r="D23" s="73">
        <v>1</v>
      </c>
      <c r="E23" s="73">
        <v>12</v>
      </c>
      <c r="F23" s="71" t="s">
        <v>68</v>
      </c>
    </row>
    <row r="24" spans="1:7">
      <c r="B24" s="79" t="s">
        <v>71</v>
      </c>
      <c r="C24" s="79" t="s">
        <v>14</v>
      </c>
      <c r="D24" s="81">
        <v>1</v>
      </c>
      <c r="E24" s="81">
        <v>13.32394366197178</v>
      </c>
      <c r="F24" s="79" t="s">
        <v>68</v>
      </c>
    </row>
    <row r="25" spans="1:7" ht="15" thickBot="1">
      <c r="B25" s="69" t="s">
        <v>72</v>
      </c>
      <c r="C25" s="69" t="s">
        <v>22</v>
      </c>
      <c r="D25" s="72">
        <v>1</v>
      </c>
      <c r="E25" s="72">
        <v>25.323943661971782</v>
      </c>
      <c r="F25" s="69" t="s">
        <v>68</v>
      </c>
    </row>
    <row r="28" spans="1:7" ht="15" thickBot="1">
      <c r="A28" t="s">
        <v>60</v>
      </c>
    </row>
    <row r="29" spans="1:7" ht="15.75" thickBot="1">
      <c r="B29" s="70" t="s">
        <v>54</v>
      </c>
      <c r="C29" s="70" t="s">
        <v>55</v>
      </c>
      <c r="D29" s="70" t="s">
        <v>61</v>
      </c>
      <c r="E29" s="70" t="s">
        <v>62</v>
      </c>
      <c r="F29" s="70" t="s">
        <v>63</v>
      </c>
      <c r="G29" s="70" t="s">
        <v>64</v>
      </c>
    </row>
    <row r="30" spans="1:7">
      <c r="B30" s="71" t="s">
        <v>73</v>
      </c>
      <c r="C30" s="71" t="s">
        <v>74</v>
      </c>
      <c r="D30" s="73">
        <v>59.999999999999993</v>
      </c>
      <c r="E30" s="71" t="s">
        <v>75</v>
      </c>
      <c r="F30" s="79" t="s">
        <v>76</v>
      </c>
      <c r="G30" s="71">
        <v>0</v>
      </c>
    </row>
    <row r="31" spans="1:7">
      <c r="B31" s="71" t="s">
        <v>77</v>
      </c>
      <c r="C31" s="71" t="s">
        <v>74</v>
      </c>
      <c r="D31" s="81">
        <v>65</v>
      </c>
      <c r="E31" s="71" t="s">
        <v>78</v>
      </c>
      <c r="F31" s="79" t="s">
        <v>76</v>
      </c>
      <c r="G31" s="71">
        <v>0</v>
      </c>
    </row>
    <row r="32" spans="1:7">
      <c r="B32" s="71" t="s">
        <v>79</v>
      </c>
      <c r="C32" s="71" t="s">
        <v>74</v>
      </c>
      <c r="D32" s="73">
        <v>0</v>
      </c>
      <c r="E32" s="71" t="s">
        <v>80</v>
      </c>
      <c r="F32" s="79" t="s">
        <v>76</v>
      </c>
      <c r="G32" s="71">
        <v>0</v>
      </c>
    </row>
    <row r="33" spans="2:7">
      <c r="B33" s="71" t="s">
        <v>81</v>
      </c>
      <c r="C33" s="71" t="s">
        <v>74</v>
      </c>
      <c r="D33" s="81">
        <v>0</v>
      </c>
      <c r="E33" s="71" t="s">
        <v>82</v>
      </c>
      <c r="F33" s="79" t="s">
        <v>76</v>
      </c>
      <c r="G33" s="71">
        <v>0</v>
      </c>
    </row>
    <row r="34" spans="2:7" ht="15" thickBot="1">
      <c r="B34" s="69" t="s">
        <v>83</v>
      </c>
      <c r="C34" s="69" t="s">
        <v>74</v>
      </c>
      <c r="D34" s="72">
        <v>12</v>
      </c>
      <c r="E34" s="69" t="s">
        <v>84</v>
      </c>
      <c r="F34" s="80" t="s">
        <v>76</v>
      </c>
      <c r="G34" s="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E81B-D55B-44AC-98F7-A6FBB26F7E16}">
  <dimension ref="A1:L22"/>
  <sheetViews>
    <sheetView showGridLines="0" topLeftCell="A7" workbookViewId="0">
      <selection activeCell="F7" sqref="F7"/>
    </sheetView>
  </sheetViews>
  <sheetFormatPr baseColWidth="10" defaultRowHeight="14.25"/>
  <cols>
    <col min="1" max="1" width="2.125" customWidth="1"/>
    <col min="2" max="2" width="6.25" bestFit="1" customWidth="1"/>
    <col min="3" max="3" width="21.625" bestFit="1" customWidth="1"/>
    <col min="4" max="5" width="11.875" bestFit="1" customWidth="1"/>
    <col min="6" max="6" width="13.125" bestFit="1" customWidth="1"/>
    <col min="7" max="8" width="11.875" bestFit="1" customWidth="1"/>
  </cols>
  <sheetData>
    <row r="1" spans="1:12" ht="15">
      <c r="A1" s="83" t="s">
        <v>85</v>
      </c>
    </row>
    <row r="2" spans="1:12" ht="15">
      <c r="A2" s="68" t="s">
        <v>43</v>
      </c>
    </row>
    <row r="3" spans="1:12" ht="15">
      <c r="A3" s="68" t="s">
        <v>44</v>
      </c>
    </row>
    <row r="6" spans="1:12" ht="15" thickBot="1">
      <c r="A6" t="s">
        <v>58</v>
      </c>
    </row>
    <row r="7" spans="1:12" ht="15.75" thickBot="1">
      <c r="B7" s="74"/>
      <c r="C7" s="74"/>
      <c r="D7" s="74" t="s">
        <v>86</v>
      </c>
      <c r="E7" s="74" t="s">
        <v>88</v>
      </c>
      <c r="F7" s="74" t="s">
        <v>90</v>
      </c>
      <c r="G7" s="74" t="s">
        <v>92</v>
      </c>
      <c r="H7" s="74" t="s">
        <v>92</v>
      </c>
      <c r="J7" s="84"/>
      <c r="K7" s="78" t="s">
        <v>113</v>
      </c>
      <c r="L7" s="85" t="s">
        <v>114</v>
      </c>
    </row>
    <row r="8" spans="1:12" ht="15.75" thickBot="1">
      <c r="B8" s="75" t="s">
        <v>54</v>
      </c>
      <c r="C8" s="75" t="s">
        <v>55</v>
      </c>
      <c r="D8" s="75" t="s">
        <v>87</v>
      </c>
      <c r="E8" s="75" t="s">
        <v>89</v>
      </c>
      <c r="F8" s="75" t="s">
        <v>91</v>
      </c>
      <c r="G8" s="75" t="s">
        <v>94</v>
      </c>
      <c r="H8" s="75" t="s">
        <v>93</v>
      </c>
      <c r="J8" s="86" t="s">
        <v>7</v>
      </c>
      <c r="K8" s="87">
        <f>F10-G10</f>
        <v>8.6757575757575776</v>
      </c>
      <c r="L8" s="88">
        <f>F10+H10</f>
        <v>10.330769230769235</v>
      </c>
    </row>
    <row r="9" spans="1:12" ht="15.75" thickBot="1">
      <c r="B9" s="71" t="s">
        <v>67</v>
      </c>
      <c r="C9" s="71" t="s">
        <v>3</v>
      </c>
      <c r="D9" s="71">
        <v>8.3098591549296028</v>
      </c>
      <c r="E9" s="71">
        <v>0</v>
      </c>
      <c r="F9" s="71">
        <v>4</v>
      </c>
      <c r="G9" s="71">
        <v>0.73617021276595918</v>
      </c>
      <c r="H9" s="71">
        <v>0.23260869565217276</v>
      </c>
      <c r="J9" s="86" t="s">
        <v>14</v>
      </c>
      <c r="K9" s="87">
        <f>F12-G12</f>
        <v>-1.1045943304007815</v>
      </c>
      <c r="L9" s="88">
        <f>F12+H12</f>
        <v>-0.57071960297766644</v>
      </c>
    </row>
    <row r="10" spans="1:12">
      <c r="A10" s="82"/>
      <c r="B10" s="79" t="s">
        <v>69</v>
      </c>
      <c r="C10" s="79" t="s">
        <v>7</v>
      </c>
      <c r="D10" s="79">
        <v>8.169014084507026</v>
      </c>
      <c r="E10" s="79">
        <v>0</v>
      </c>
      <c r="F10" s="79">
        <v>9</v>
      </c>
      <c r="G10" s="79">
        <v>0.32424242424242261</v>
      </c>
      <c r="H10" s="79">
        <v>1.3307692307692343</v>
      </c>
    </row>
    <row r="11" spans="1:12">
      <c r="B11" s="71" t="s">
        <v>70</v>
      </c>
      <c r="C11" s="71" t="s">
        <v>11</v>
      </c>
      <c r="D11" s="71">
        <v>12</v>
      </c>
      <c r="E11" s="71">
        <v>0</v>
      </c>
      <c r="F11" s="71">
        <v>2</v>
      </c>
      <c r="G11" s="71">
        <v>3</v>
      </c>
      <c r="H11" s="71">
        <v>1E+30</v>
      </c>
    </row>
    <row r="12" spans="1:12">
      <c r="B12" s="79" t="s">
        <v>71</v>
      </c>
      <c r="C12" s="79" t="s">
        <v>14</v>
      </c>
      <c r="D12" s="79">
        <v>13.32394366197178</v>
      </c>
      <c r="E12" s="79">
        <v>0</v>
      </c>
      <c r="F12" s="79">
        <v>-1</v>
      </c>
      <c r="G12" s="79">
        <v>0.10459433040078148</v>
      </c>
      <c r="H12" s="79">
        <v>0.42928039702233356</v>
      </c>
    </row>
    <row r="13" spans="1:12" ht="15" thickBot="1">
      <c r="B13" s="69" t="s">
        <v>72</v>
      </c>
      <c r="C13" s="69" t="s">
        <v>22</v>
      </c>
      <c r="D13" s="69">
        <v>25.323943661971782</v>
      </c>
      <c r="E13" s="69">
        <v>0</v>
      </c>
      <c r="F13" s="69">
        <v>0</v>
      </c>
      <c r="G13" s="69">
        <v>0.10459433040078148</v>
      </c>
      <c r="H13" s="69">
        <v>0.42928039702233356</v>
      </c>
    </row>
    <row r="15" spans="1:12" ht="15" thickBot="1">
      <c r="A15" t="s">
        <v>60</v>
      </c>
    </row>
    <row r="16" spans="1:12" ht="15">
      <c r="B16" s="74"/>
      <c r="C16" s="74"/>
      <c r="D16" s="74" t="s">
        <v>86</v>
      </c>
      <c r="E16" s="74" t="s">
        <v>95</v>
      </c>
      <c r="F16" s="74" t="s">
        <v>97</v>
      </c>
      <c r="G16" s="74" t="s">
        <v>92</v>
      </c>
      <c r="H16" s="74" t="s">
        <v>92</v>
      </c>
    </row>
    <row r="17" spans="2:8" ht="15.75" thickBot="1">
      <c r="B17" s="75" t="s">
        <v>54</v>
      </c>
      <c r="C17" s="75" t="s">
        <v>55</v>
      </c>
      <c r="D17" s="75" t="s">
        <v>87</v>
      </c>
      <c r="E17" s="75" t="s">
        <v>96</v>
      </c>
      <c r="F17" s="75" t="s">
        <v>98</v>
      </c>
      <c r="G17" s="75" t="s">
        <v>94</v>
      </c>
      <c r="H17" s="75" t="s">
        <v>93</v>
      </c>
    </row>
    <row r="18" spans="2:8">
      <c r="B18" s="71" t="s">
        <v>73</v>
      </c>
      <c r="C18" s="71" t="s">
        <v>74</v>
      </c>
      <c r="D18" s="71">
        <v>59.999999999999993</v>
      </c>
      <c r="E18" s="71">
        <v>0.30140845070422351</v>
      </c>
      <c r="F18" s="71">
        <v>60</v>
      </c>
      <c r="G18" s="71">
        <v>4.6236559139784816</v>
      </c>
      <c r="H18" s="71">
        <v>6.4130434782608967</v>
      </c>
    </row>
    <row r="19" spans="2:8">
      <c r="B19" s="71" t="s">
        <v>77</v>
      </c>
      <c r="C19" s="71" t="s">
        <v>74</v>
      </c>
      <c r="D19" s="71">
        <v>65</v>
      </c>
      <c r="E19" s="71">
        <v>0.97464788732394514</v>
      </c>
      <c r="F19" s="71">
        <v>65</v>
      </c>
      <c r="G19" s="71">
        <v>6.2765957446808756</v>
      </c>
      <c r="H19" s="71">
        <v>5.8684863523573032</v>
      </c>
    </row>
    <row r="20" spans="2:8">
      <c r="B20" s="71" t="s">
        <v>79</v>
      </c>
      <c r="C20" s="71" t="s">
        <v>74</v>
      </c>
      <c r="D20" s="71">
        <v>0</v>
      </c>
      <c r="E20" s="71">
        <v>-1</v>
      </c>
      <c r="F20" s="71">
        <v>0</v>
      </c>
      <c r="G20" s="71">
        <v>13.32394366197178</v>
      </c>
      <c r="H20" s="71">
        <v>1E+30</v>
      </c>
    </row>
    <row r="21" spans="2:8">
      <c r="B21" s="71" t="s">
        <v>81</v>
      </c>
      <c r="C21" s="71" t="s">
        <v>74</v>
      </c>
      <c r="D21" s="71">
        <v>0</v>
      </c>
      <c r="E21" s="71">
        <v>-1</v>
      </c>
      <c r="F21" s="71">
        <v>0</v>
      </c>
      <c r="G21" s="71">
        <v>13.32394366197178</v>
      </c>
      <c r="H21" s="71">
        <v>1E+30</v>
      </c>
    </row>
    <row r="22" spans="2:8" ht="15" thickBot="1">
      <c r="B22" s="69" t="s">
        <v>83</v>
      </c>
      <c r="C22" s="69" t="s">
        <v>74</v>
      </c>
      <c r="D22" s="69">
        <v>12</v>
      </c>
      <c r="E22" s="69">
        <v>3</v>
      </c>
      <c r="F22" s="69">
        <v>12</v>
      </c>
      <c r="G22" s="69">
        <v>12</v>
      </c>
      <c r="H22" s="69">
        <v>13.32394366197178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A786-F5BA-4A4F-8A82-73FFA21F289C}">
  <dimension ref="A1:J17"/>
  <sheetViews>
    <sheetView showGridLines="0" workbookViewId="0">
      <selection sqref="A1:A3"/>
    </sheetView>
  </sheetViews>
  <sheetFormatPr baseColWidth="10" defaultRowHeight="14.25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>
      <c r="A1" s="68" t="s">
        <v>99</v>
      </c>
    </row>
    <row r="2" spans="1:10" ht="15">
      <c r="A2" s="68" t="s">
        <v>43</v>
      </c>
    </row>
    <row r="3" spans="1:10" ht="15">
      <c r="A3" s="68" t="s">
        <v>44</v>
      </c>
    </row>
    <row r="5" spans="1:10" ht="15" thickBot="1"/>
    <row r="6" spans="1:10" ht="15">
      <c r="B6" s="74"/>
      <c r="C6" s="74" t="s">
        <v>90</v>
      </c>
      <c r="D6" s="74"/>
    </row>
    <row r="7" spans="1:10" ht="15.75" thickBot="1">
      <c r="B7" s="75" t="s">
        <v>54</v>
      </c>
      <c r="C7" s="75" t="s">
        <v>55</v>
      </c>
      <c r="D7" s="75" t="s">
        <v>87</v>
      </c>
    </row>
    <row r="8" spans="1:10" ht="15" thickBot="1">
      <c r="B8" s="69" t="s">
        <v>65</v>
      </c>
      <c r="C8" s="69" t="s">
        <v>66</v>
      </c>
      <c r="D8" s="72">
        <v>117.43661971830986</v>
      </c>
    </row>
    <row r="10" spans="1:10" ht="15" thickBot="1"/>
    <row r="11" spans="1:10" ht="15">
      <c r="B11" s="74"/>
      <c r="C11" s="74" t="s">
        <v>100</v>
      </c>
      <c r="D11" s="74"/>
      <c r="F11" s="74" t="s">
        <v>101</v>
      </c>
      <c r="G11" s="74" t="s">
        <v>90</v>
      </c>
      <c r="I11" s="74" t="s">
        <v>104</v>
      </c>
      <c r="J11" s="74" t="s">
        <v>90</v>
      </c>
    </row>
    <row r="12" spans="1:10" ht="15.75" thickBot="1">
      <c r="B12" s="75" t="s">
        <v>54</v>
      </c>
      <c r="C12" s="75" t="s">
        <v>55</v>
      </c>
      <c r="D12" s="75" t="s">
        <v>87</v>
      </c>
      <c r="F12" s="75" t="s">
        <v>102</v>
      </c>
      <c r="G12" s="75" t="s">
        <v>103</v>
      </c>
      <c r="I12" s="75" t="s">
        <v>102</v>
      </c>
      <c r="J12" s="75" t="s">
        <v>103</v>
      </c>
    </row>
    <row r="13" spans="1:10">
      <c r="B13" s="71" t="s">
        <v>67</v>
      </c>
      <c r="C13" s="71" t="s">
        <v>3</v>
      </c>
      <c r="D13" s="73">
        <v>8.3098591549296028</v>
      </c>
      <c r="F13" s="73">
        <v>0</v>
      </c>
      <c r="G13" s="73">
        <v>84.197183098591452</v>
      </c>
      <c r="I13" s="73">
        <v>8.309859154929601</v>
      </c>
      <c r="J13" s="73">
        <v>117.43661971830986</v>
      </c>
    </row>
    <row r="14" spans="1:10">
      <c r="B14" s="71" t="s">
        <v>69</v>
      </c>
      <c r="C14" s="71" t="s">
        <v>7</v>
      </c>
      <c r="D14" s="73">
        <v>8.169014084507026</v>
      </c>
      <c r="F14" s="73">
        <v>8.1690140845070225</v>
      </c>
      <c r="G14" s="73">
        <v>117.43661971830983</v>
      </c>
      <c r="I14" s="73">
        <v>8.1690140845070225</v>
      </c>
      <c r="J14" s="73">
        <v>117.43661971830983</v>
      </c>
    </row>
    <row r="15" spans="1:10">
      <c r="B15" s="71" t="s">
        <v>70</v>
      </c>
      <c r="C15" s="71" t="s">
        <v>11</v>
      </c>
      <c r="D15" s="73">
        <v>12</v>
      </c>
      <c r="F15" s="73">
        <v>12</v>
      </c>
      <c r="G15" s="73">
        <v>117.43661971830986</v>
      </c>
      <c r="I15" s="73">
        <v>12</v>
      </c>
      <c r="J15" s="73">
        <v>117.43661971830986</v>
      </c>
    </row>
    <row r="16" spans="1:10">
      <c r="B16" s="71" t="s">
        <v>71</v>
      </c>
      <c r="C16" s="71" t="s">
        <v>14</v>
      </c>
      <c r="D16" s="73">
        <v>13.32394366197178</v>
      </c>
      <c r="F16" s="73">
        <v>13.323943661971782</v>
      </c>
      <c r="G16" s="73">
        <v>117.43661971830986</v>
      </c>
      <c r="I16" s="73">
        <v>13.323943661971782</v>
      </c>
      <c r="J16" s="73">
        <v>117.43661971830986</v>
      </c>
    </row>
    <row r="17" spans="2:10" ht="15" thickBot="1">
      <c r="B17" s="69" t="s">
        <v>72</v>
      </c>
      <c r="C17" s="69" t="s">
        <v>22</v>
      </c>
      <c r="D17" s="72">
        <v>25.323943661971782</v>
      </c>
      <c r="F17" s="72">
        <v>25.323943661971782</v>
      </c>
      <c r="G17" s="72">
        <v>117.43661971830986</v>
      </c>
      <c r="I17" s="72">
        <v>25.323943661971782</v>
      </c>
      <c r="J17" s="72">
        <v>117.43661971830986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topLeftCell="A82" zoomScaleNormal="100" workbookViewId="0">
      <selection activeCell="J97" sqref="J97"/>
    </sheetView>
  </sheetViews>
  <sheetFormatPr baseColWidth="10" defaultColWidth="12.625" defaultRowHeight="15" customHeight="1"/>
  <cols>
    <col min="1" max="1" width="13.75" customWidth="1"/>
    <col min="2" max="2" width="9.25" customWidth="1"/>
    <col min="3" max="3" width="12.125" customWidth="1"/>
    <col min="4" max="4" width="10.5" bestFit="1" customWidth="1"/>
    <col min="5" max="5" width="9.375" customWidth="1"/>
    <col min="6" max="6" width="6.875" customWidth="1"/>
    <col min="7" max="7" width="13.75" bestFit="1" customWidth="1"/>
    <col min="8" max="8" width="23.75" customWidth="1"/>
    <col min="9" max="9" width="6.5" customWidth="1"/>
    <col min="10" max="10" width="7" bestFit="1" customWidth="1"/>
    <col min="11" max="11" width="18.625" customWidth="1"/>
    <col min="12" max="12" width="11.875" customWidth="1"/>
    <col min="13" max="13" width="9.375" customWidth="1"/>
    <col min="14" max="14" width="20.125" customWidth="1"/>
    <col min="15" max="25" width="9.375" customWidth="1"/>
  </cols>
  <sheetData>
    <row r="1" spans="1:13" ht="30.75" thickBot="1">
      <c r="A1" s="1" t="s">
        <v>0</v>
      </c>
      <c r="G1" s="2" t="s">
        <v>1</v>
      </c>
      <c r="H1" s="3" t="s">
        <v>2</v>
      </c>
      <c r="I1" s="4"/>
    </row>
    <row r="2" spans="1:13" ht="15.75" thickBot="1">
      <c r="A2" s="5" t="s">
        <v>3</v>
      </c>
      <c r="B2" s="41" t="s">
        <v>4</v>
      </c>
      <c r="C2" s="42"/>
      <c r="G2" s="43" t="s">
        <v>5</v>
      </c>
      <c r="H2" s="6" t="s">
        <v>6</v>
      </c>
      <c r="I2" s="4"/>
      <c r="K2" s="65" t="s">
        <v>39</v>
      </c>
      <c r="L2" s="66"/>
      <c r="M2" s="67"/>
    </row>
    <row r="3" spans="1:13" ht="15.75" thickBot="1">
      <c r="A3" s="5" t="s">
        <v>7</v>
      </c>
      <c r="B3" s="46" t="s">
        <v>8</v>
      </c>
      <c r="C3" s="47"/>
      <c r="G3" s="44"/>
      <c r="H3" s="7" t="s">
        <v>9</v>
      </c>
      <c r="I3" s="8" t="s">
        <v>10</v>
      </c>
      <c r="K3" s="59">
        <f>2.6*$A$10+4.7*$B$10</f>
        <v>60</v>
      </c>
      <c r="L3" s="60" t="s">
        <v>40</v>
      </c>
      <c r="M3" s="61">
        <v>60</v>
      </c>
    </row>
    <row r="4" spans="1:13" ht="15.75" thickBot="1">
      <c r="A4" s="5" t="s">
        <v>11</v>
      </c>
      <c r="B4" s="46" t="s">
        <v>12</v>
      </c>
      <c r="C4" s="47"/>
      <c r="G4" s="44"/>
      <c r="H4" s="9" t="s">
        <v>13</v>
      </c>
      <c r="I4" s="8" t="s">
        <v>10</v>
      </c>
      <c r="K4" s="59">
        <f>3.3*$A$10+4.6*$B$10</f>
        <v>65.000000000000014</v>
      </c>
      <c r="L4" s="60" t="s">
        <v>40</v>
      </c>
      <c r="M4" s="61">
        <v>65</v>
      </c>
    </row>
    <row r="5" spans="1:13" ht="15.75" thickBot="1">
      <c r="A5" s="5" t="s">
        <v>14</v>
      </c>
      <c r="B5" s="46" t="s">
        <v>15</v>
      </c>
      <c r="C5" s="47"/>
      <c r="G5" s="44"/>
      <c r="H5" s="10" t="s">
        <v>16</v>
      </c>
      <c r="I5" s="8" t="s">
        <v>10</v>
      </c>
      <c r="K5" s="59">
        <f>$E$10-3.1*$B$10</f>
        <v>0</v>
      </c>
      <c r="L5" s="60" t="s">
        <v>41</v>
      </c>
      <c r="M5" s="61">
        <v>0</v>
      </c>
    </row>
    <row r="6" spans="1:13" ht="15.75" thickBot="1">
      <c r="A6" s="11" t="s">
        <v>17</v>
      </c>
      <c r="B6" s="48" t="s">
        <v>18</v>
      </c>
      <c r="C6" s="49"/>
      <c r="G6" s="44"/>
      <c r="H6" s="10" t="s">
        <v>166</v>
      </c>
      <c r="I6" s="8" t="s">
        <v>10</v>
      </c>
      <c r="K6" s="59">
        <f>$C$10+$D$10-$E$10</f>
        <v>0</v>
      </c>
      <c r="L6" s="60" t="s">
        <v>41</v>
      </c>
      <c r="M6" s="61">
        <v>0</v>
      </c>
    </row>
    <row r="7" spans="1:13" ht="15.75" thickBot="1">
      <c r="G7" s="45"/>
      <c r="H7" s="10" t="s">
        <v>19</v>
      </c>
      <c r="I7" s="8" t="s">
        <v>10</v>
      </c>
      <c r="K7" s="62">
        <f>$C$10</f>
        <v>12</v>
      </c>
      <c r="L7" s="63" t="s">
        <v>40</v>
      </c>
      <c r="M7" s="64">
        <v>12</v>
      </c>
    </row>
    <row r="8" spans="1:13">
      <c r="A8" s="50" t="s">
        <v>20</v>
      </c>
      <c r="B8" s="51"/>
      <c r="C8" s="51"/>
      <c r="D8" s="51"/>
      <c r="E8" s="52"/>
      <c r="G8" s="12" t="s">
        <v>21</v>
      </c>
      <c r="H8" s="77">
        <f>4*$A$10+9*$B$10+2*$C$10-$D$10+0</f>
        <v>117.43661971830987</v>
      </c>
      <c r="I8" s="4"/>
    </row>
    <row r="9" spans="1:13">
      <c r="A9" s="12" t="s">
        <v>3</v>
      </c>
      <c r="B9" s="12" t="s">
        <v>7</v>
      </c>
      <c r="C9" s="12" t="s">
        <v>11</v>
      </c>
      <c r="D9" s="12" t="s">
        <v>14</v>
      </c>
      <c r="E9" s="12" t="s">
        <v>22</v>
      </c>
    </row>
    <row r="10" spans="1:13">
      <c r="A10" s="13">
        <v>8.3098591549295993</v>
      </c>
      <c r="B10" s="13">
        <v>8.1690140845070296</v>
      </c>
      <c r="C10" s="13">
        <v>12</v>
      </c>
      <c r="D10" s="13">
        <v>13.3239436619718</v>
      </c>
      <c r="E10" s="13">
        <v>25.3239436619718</v>
      </c>
    </row>
    <row r="12" spans="1:13" ht="15.75">
      <c r="A12" s="14" t="s">
        <v>105</v>
      </c>
      <c r="C12" s="19" t="s">
        <v>23</v>
      </c>
      <c r="D12" s="53" t="s">
        <v>27</v>
      </c>
      <c r="E12" s="20">
        <v>4</v>
      </c>
      <c r="F12" s="20">
        <v>9</v>
      </c>
      <c r="G12" s="20">
        <v>2</v>
      </c>
      <c r="H12" s="20">
        <v>-1</v>
      </c>
      <c r="I12" s="20">
        <v>0</v>
      </c>
      <c r="J12" s="20">
        <v>0</v>
      </c>
      <c r="K12" s="20">
        <v>0</v>
      </c>
      <c r="L12" s="21">
        <v>0</v>
      </c>
      <c r="M12" s="22"/>
    </row>
    <row r="13" spans="1:13" ht="15.75">
      <c r="A13" s="14" t="s">
        <v>106</v>
      </c>
      <c r="B13" s="15"/>
      <c r="C13" s="23" t="s">
        <v>24</v>
      </c>
      <c r="D13" s="54"/>
      <c r="E13" s="24" t="s">
        <v>28</v>
      </c>
      <c r="F13" s="24" t="s">
        <v>29</v>
      </c>
      <c r="G13" s="24" t="s">
        <v>30</v>
      </c>
      <c r="H13" s="24" t="s">
        <v>31</v>
      </c>
      <c r="I13" s="24" t="s">
        <v>32</v>
      </c>
      <c r="J13" s="24" t="s">
        <v>33</v>
      </c>
      <c r="K13" s="24" t="s">
        <v>34</v>
      </c>
      <c r="L13" s="25" t="s">
        <v>35</v>
      </c>
      <c r="M13" s="25" t="s">
        <v>25</v>
      </c>
    </row>
    <row r="14" spans="1:13" ht="15.75">
      <c r="A14" s="14" t="s">
        <v>107</v>
      </c>
      <c r="C14" s="26" t="s">
        <v>31</v>
      </c>
      <c r="D14" s="27">
        <v>133239</v>
      </c>
      <c r="E14" s="28">
        <v>0</v>
      </c>
      <c r="F14" s="28">
        <v>0</v>
      </c>
      <c r="G14" s="28">
        <v>0</v>
      </c>
      <c r="H14" s="28">
        <v>1</v>
      </c>
      <c r="I14" s="28">
        <v>0</v>
      </c>
      <c r="J14" s="29">
        <v>2526416</v>
      </c>
      <c r="K14" s="27">
        <v>-22704</v>
      </c>
      <c r="L14" s="30">
        <v>-1</v>
      </c>
      <c r="M14" s="30">
        <v>-1</v>
      </c>
    </row>
    <row r="15" spans="1:13" ht="15.75">
      <c r="A15" s="14" t="s">
        <v>108</v>
      </c>
      <c r="C15" s="26" t="s">
        <v>28</v>
      </c>
      <c r="D15" s="29">
        <v>438140</v>
      </c>
      <c r="E15" s="28">
        <v>1</v>
      </c>
      <c r="F15" s="28">
        <v>0</v>
      </c>
      <c r="G15" s="28">
        <v>0</v>
      </c>
      <c r="H15" s="28">
        <v>0</v>
      </c>
      <c r="I15" s="28">
        <v>0</v>
      </c>
      <c r="J15" s="27">
        <v>-12958</v>
      </c>
      <c r="K15" s="29">
        <v>489062</v>
      </c>
      <c r="L15" s="30">
        <v>0</v>
      </c>
      <c r="M15" s="30">
        <v>4</v>
      </c>
    </row>
    <row r="16" spans="1:13" ht="15.75">
      <c r="A16" s="14" t="s">
        <v>109</v>
      </c>
      <c r="C16" s="26" t="s">
        <v>32</v>
      </c>
      <c r="D16" s="27">
        <v>253239</v>
      </c>
      <c r="E16" s="28">
        <v>0</v>
      </c>
      <c r="F16" s="28">
        <v>0</v>
      </c>
      <c r="G16" s="28">
        <v>0</v>
      </c>
      <c r="H16" s="28">
        <v>0</v>
      </c>
      <c r="I16" s="28">
        <v>1</v>
      </c>
      <c r="J16" s="29">
        <v>2526416</v>
      </c>
      <c r="K16" s="27">
        <v>-22704</v>
      </c>
      <c r="L16" s="30">
        <v>0</v>
      </c>
      <c r="M16" s="30">
        <v>0</v>
      </c>
    </row>
    <row r="17" spans="1:13" ht="30">
      <c r="A17" s="76" t="s">
        <v>110</v>
      </c>
      <c r="C17" s="26" t="s">
        <v>30</v>
      </c>
      <c r="D17" s="28">
        <v>12</v>
      </c>
      <c r="E17" s="28">
        <v>0</v>
      </c>
      <c r="F17" s="28">
        <v>0</v>
      </c>
      <c r="G17" s="28">
        <v>1</v>
      </c>
      <c r="H17" s="28">
        <v>0</v>
      </c>
      <c r="I17" s="28">
        <v>0</v>
      </c>
      <c r="J17" s="28">
        <v>0</v>
      </c>
      <c r="K17" s="28">
        <v>0</v>
      </c>
      <c r="L17" s="30">
        <v>1</v>
      </c>
      <c r="M17" s="30">
        <v>2</v>
      </c>
    </row>
    <row r="18" spans="1:13" ht="15" customHeight="1">
      <c r="C18" s="26" t="s">
        <v>29</v>
      </c>
      <c r="D18" s="27">
        <v>8169</v>
      </c>
      <c r="E18" s="28">
        <v>0</v>
      </c>
      <c r="F18" s="28">
        <v>1</v>
      </c>
      <c r="G18" s="28">
        <v>0</v>
      </c>
      <c r="H18" s="28">
        <v>0</v>
      </c>
      <c r="I18" s="28">
        <v>0</v>
      </c>
      <c r="J18" s="27">
        <v>9296</v>
      </c>
      <c r="K18" s="27">
        <v>-7324</v>
      </c>
      <c r="L18" s="30">
        <v>0</v>
      </c>
      <c r="M18" s="30">
        <v>9</v>
      </c>
    </row>
    <row r="19" spans="1:13">
      <c r="C19" s="23" t="s">
        <v>36</v>
      </c>
      <c r="D19" s="24" t="s">
        <v>37</v>
      </c>
      <c r="E19" s="31">
        <v>4</v>
      </c>
      <c r="F19" s="31">
        <v>9</v>
      </c>
      <c r="G19" s="31">
        <v>2</v>
      </c>
      <c r="H19" s="31">
        <v>-1</v>
      </c>
      <c r="I19" s="31">
        <v>0</v>
      </c>
      <c r="J19" s="32">
        <v>3014</v>
      </c>
      <c r="K19" s="32">
        <v>9746</v>
      </c>
      <c r="L19" s="33">
        <v>3</v>
      </c>
      <c r="M19" s="34"/>
    </row>
    <row r="20" spans="1:13" ht="14.25">
      <c r="C20" s="35"/>
      <c r="D20" s="36" t="s">
        <v>38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8">
        <v>-3014</v>
      </c>
      <c r="K20" s="38">
        <v>-9746</v>
      </c>
      <c r="L20" s="39">
        <v>-3</v>
      </c>
      <c r="M20" s="40"/>
    </row>
    <row r="21" spans="1:13" ht="15.75" customHeight="1" thickBot="1"/>
    <row r="22" spans="1:13" ht="15.75" customHeight="1">
      <c r="C22" s="55" t="s">
        <v>26</v>
      </c>
      <c r="D22" s="56"/>
    </row>
    <row r="23" spans="1:13" ht="15.75" customHeight="1" thickBot="1">
      <c r="C23" s="57"/>
      <c r="D23" s="58"/>
    </row>
    <row r="24" spans="1:13" ht="15.75" customHeight="1" thickBot="1"/>
    <row r="25" spans="1:13" ht="15.75" customHeight="1" thickBot="1">
      <c r="C25" s="128" t="s">
        <v>120</v>
      </c>
      <c r="D25" s="129"/>
      <c r="E25" s="129"/>
      <c r="F25" s="129"/>
      <c r="G25" s="130"/>
      <c r="H25" s="46" t="s">
        <v>122</v>
      </c>
      <c r="I25" s="47"/>
    </row>
    <row r="26" spans="1:13" ht="15.75" customHeight="1" thickBot="1">
      <c r="K26" s="121" t="s">
        <v>113</v>
      </c>
      <c r="L26" s="122" t="s">
        <v>114</v>
      </c>
    </row>
    <row r="27" spans="1:13" ht="15.75" customHeight="1" thickBot="1">
      <c r="E27" s="97"/>
      <c r="F27" s="89" t="s">
        <v>113</v>
      </c>
      <c r="G27" s="90" t="s">
        <v>114</v>
      </c>
      <c r="H27" s="120" t="s">
        <v>116</v>
      </c>
      <c r="K27" s="123" t="s">
        <v>117</v>
      </c>
      <c r="L27" s="124" t="s">
        <v>118</v>
      </c>
    </row>
    <row r="28" spans="1:13" ht="15.75" customHeight="1" thickBot="1">
      <c r="D28" s="109" t="s">
        <v>111</v>
      </c>
      <c r="E28" s="91" t="s">
        <v>7</v>
      </c>
      <c r="F28" s="92">
        <v>8.6757575757575793</v>
      </c>
      <c r="G28" s="93">
        <v>10.330769230769199</v>
      </c>
      <c r="H28" s="120"/>
      <c r="K28" s="119"/>
      <c r="L28" s="125"/>
    </row>
    <row r="29" spans="1:13" ht="29.25" customHeight="1" thickBot="1">
      <c r="D29" s="109" t="s">
        <v>112</v>
      </c>
      <c r="E29" s="94" t="s">
        <v>14</v>
      </c>
      <c r="F29" s="95">
        <v>-1.1045943304007799</v>
      </c>
      <c r="G29" s="96">
        <v>-0.570719602977666</v>
      </c>
      <c r="H29" s="120"/>
      <c r="K29" s="126"/>
      <c r="L29" s="127"/>
    </row>
    <row r="30" spans="1:13" ht="15.75" customHeight="1" thickBot="1"/>
    <row r="31" spans="1:13" ht="16.5" customHeight="1" thickBot="1">
      <c r="C31" s="98"/>
      <c r="D31" s="99"/>
      <c r="E31" s="99"/>
      <c r="F31" s="99"/>
      <c r="G31" s="99"/>
      <c r="H31" s="100"/>
    </row>
    <row r="32" spans="1:13" ht="15.75" customHeight="1">
      <c r="C32" s="101"/>
      <c r="D32" s="102"/>
      <c r="E32" s="102"/>
      <c r="F32" s="102"/>
      <c r="G32" s="102"/>
      <c r="H32" s="103"/>
      <c r="J32" s="111" t="s">
        <v>115</v>
      </c>
      <c r="K32" s="112"/>
      <c r="L32" s="112"/>
      <c r="M32" s="113"/>
    </row>
    <row r="33" spans="3:13" ht="15.75" customHeight="1">
      <c r="C33" s="101"/>
      <c r="D33" s="102"/>
      <c r="E33" s="102"/>
      <c r="F33" s="102"/>
      <c r="G33" s="102"/>
      <c r="H33" s="103"/>
      <c r="J33" s="114"/>
      <c r="K33" s="110"/>
      <c r="L33" s="110"/>
      <c r="M33" s="115"/>
    </row>
    <row r="34" spans="3:13" ht="15.75" customHeight="1">
      <c r="C34" s="101"/>
      <c r="D34" s="102"/>
      <c r="E34" s="102"/>
      <c r="F34" s="102"/>
      <c r="G34" s="102"/>
      <c r="H34" s="103"/>
      <c r="J34" s="114"/>
      <c r="K34" s="110"/>
      <c r="L34" s="110"/>
      <c r="M34" s="115"/>
    </row>
    <row r="35" spans="3:13" ht="15.75" customHeight="1">
      <c r="C35" s="104"/>
      <c r="D35" s="102"/>
      <c r="E35" s="105"/>
      <c r="F35" s="102"/>
      <c r="G35" s="102"/>
      <c r="H35" s="103"/>
      <c r="J35" s="114"/>
      <c r="K35" s="110"/>
      <c r="L35" s="110"/>
      <c r="M35" s="115"/>
    </row>
    <row r="36" spans="3:13" ht="15.75" customHeight="1" thickBot="1">
      <c r="C36" s="101"/>
      <c r="D36" s="102"/>
      <c r="E36" s="102"/>
      <c r="F36" s="102"/>
      <c r="G36" s="102"/>
      <c r="H36" s="103"/>
      <c r="J36" s="116"/>
      <c r="K36" s="117"/>
      <c r="L36" s="117"/>
      <c r="M36" s="118"/>
    </row>
    <row r="37" spans="3:13" ht="15.75" customHeight="1">
      <c r="C37" s="101"/>
      <c r="D37" s="102"/>
      <c r="E37" s="102"/>
      <c r="F37" s="102"/>
      <c r="G37" s="102"/>
      <c r="H37" s="103"/>
    </row>
    <row r="38" spans="3:13" ht="15.75" customHeight="1" thickBot="1">
      <c r="C38" s="101"/>
      <c r="D38" s="102"/>
      <c r="E38" s="102"/>
      <c r="F38" s="102"/>
      <c r="G38" s="102"/>
      <c r="H38" s="103"/>
    </row>
    <row r="39" spans="3:13" ht="15.75" customHeight="1">
      <c r="C39" s="101"/>
      <c r="D39" s="102"/>
      <c r="E39" s="102"/>
      <c r="F39" s="102"/>
      <c r="G39" s="102"/>
      <c r="H39" s="103"/>
      <c r="J39" s="111" t="s">
        <v>119</v>
      </c>
      <c r="K39" s="112"/>
      <c r="L39" s="112"/>
      <c r="M39" s="113"/>
    </row>
    <row r="40" spans="3:13" ht="15.75" customHeight="1">
      <c r="C40" s="101"/>
      <c r="D40" s="102"/>
      <c r="E40" s="102"/>
      <c r="F40" s="102"/>
      <c r="G40" s="102"/>
      <c r="H40" s="103"/>
      <c r="J40" s="114"/>
      <c r="K40" s="110"/>
      <c r="L40" s="110"/>
      <c r="M40" s="115"/>
    </row>
    <row r="41" spans="3:13" ht="15.75" customHeight="1">
      <c r="C41" s="101"/>
      <c r="D41" s="102"/>
      <c r="E41" s="102"/>
      <c r="F41" s="102"/>
      <c r="G41" s="102"/>
      <c r="H41" s="103"/>
      <c r="J41" s="114"/>
      <c r="K41" s="110"/>
      <c r="L41" s="110"/>
      <c r="M41" s="115"/>
    </row>
    <row r="42" spans="3:13" ht="15.75" customHeight="1">
      <c r="C42" s="101"/>
      <c r="D42" s="102"/>
      <c r="E42" s="102"/>
      <c r="F42" s="102"/>
      <c r="G42" s="102"/>
      <c r="H42" s="103"/>
      <c r="J42" s="114"/>
      <c r="K42" s="110"/>
      <c r="L42" s="110"/>
      <c r="M42" s="115"/>
    </row>
    <row r="43" spans="3:13" ht="15.75" customHeight="1" thickBot="1">
      <c r="C43" s="101"/>
      <c r="D43" s="102"/>
      <c r="E43" s="102"/>
      <c r="F43" s="102"/>
      <c r="G43" s="102"/>
      <c r="H43" s="103"/>
      <c r="J43" s="116"/>
      <c r="K43" s="117"/>
      <c r="L43" s="117"/>
      <c r="M43" s="118"/>
    </row>
    <row r="44" spans="3:13" ht="15.75" customHeight="1">
      <c r="C44" s="101"/>
      <c r="D44" s="102"/>
      <c r="E44" s="102"/>
      <c r="F44" s="102"/>
      <c r="G44" s="102"/>
      <c r="H44" s="103"/>
    </row>
    <row r="45" spans="3:13" ht="15.75" customHeight="1">
      <c r="C45" s="101"/>
      <c r="D45" s="102"/>
      <c r="E45" s="102"/>
      <c r="F45" s="102"/>
      <c r="G45" s="102"/>
      <c r="H45" s="103"/>
    </row>
    <row r="46" spans="3:13" ht="15.75" customHeight="1">
      <c r="C46" s="101"/>
      <c r="D46" s="102"/>
      <c r="E46" s="102"/>
      <c r="F46" s="102"/>
      <c r="G46" s="102"/>
      <c r="H46" s="103"/>
    </row>
    <row r="47" spans="3:13" ht="15.75" customHeight="1" thickBot="1">
      <c r="C47" s="106"/>
      <c r="D47" s="107"/>
      <c r="E47" s="107"/>
      <c r="F47" s="107"/>
      <c r="G47" s="107"/>
      <c r="H47" s="108"/>
    </row>
    <row r="48" spans="3:13" ht="15.75" customHeight="1"/>
    <row r="49" spans="2:14" s="131" customFormat="1" ht="4.5" customHeight="1"/>
    <row r="50" spans="2:14" ht="15.75" customHeight="1" thickBot="1"/>
    <row r="51" spans="2:14" ht="15.75" customHeight="1" thickBot="1">
      <c r="C51" s="128" t="s">
        <v>121</v>
      </c>
      <c r="D51" s="129"/>
      <c r="E51" s="129"/>
      <c r="F51" s="129"/>
      <c r="G51" s="130"/>
      <c r="H51" s="46" t="s">
        <v>15</v>
      </c>
      <c r="I51" s="47"/>
    </row>
    <row r="52" spans="2:14" ht="15.75" customHeight="1" thickBot="1"/>
    <row r="53" spans="2:14" ht="15.75" customHeight="1" thickBot="1">
      <c r="C53" s="140" t="s">
        <v>123</v>
      </c>
      <c r="D53" s="141"/>
      <c r="E53" s="141"/>
      <c r="F53" s="142"/>
    </row>
    <row r="54" spans="2:14" ht="15.75" customHeight="1"/>
    <row r="55" spans="2:14" ht="15.75" customHeight="1">
      <c r="B55" s="133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</row>
    <row r="56" spans="2:14" ht="15.75" customHeight="1">
      <c r="B56" s="17" t="s">
        <v>23</v>
      </c>
      <c r="C56" s="135" t="s">
        <v>124</v>
      </c>
      <c r="D56" s="16">
        <v>4</v>
      </c>
      <c r="E56" s="16">
        <v>9</v>
      </c>
      <c r="F56" s="16">
        <v>2</v>
      </c>
      <c r="G56" s="16">
        <v>-1</v>
      </c>
      <c r="H56" s="16">
        <v>0</v>
      </c>
      <c r="I56" s="16">
        <v>0</v>
      </c>
      <c r="J56" s="16">
        <v>0</v>
      </c>
      <c r="K56" s="16">
        <v>0</v>
      </c>
      <c r="L56" s="139" t="s">
        <v>125</v>
      </c>
      <c r="M56" s="139" t="s">
        <v>125</v>
      </c>
      <c r="N56" s="17"/>
    </row>
    <row r="57" spans="2:14" ht="15.75" customHeight="1">
      <c r="B57" s="136" t="s">
        <v>24</v>
      </c>
      <c r="C57" s="136" t="s">
        <v>126</v>
      </c>
      <c r="D57" s="136" t="s">
        <v>127</v>
      </c>
      <c r="E57" s="136" t="s">
        <v>128</v>
      </c>
      <c r="F57" s="136" t="s">
        <v>129</v>
      </c>
      <c r="G57" s="136" t="s">
        <v>130</v>
      </c>
      <c r="H57" s="136" t="s">
        <v>131</v>
      </c>
      <c r="I57" s="136" t="s">
        <v>132</v>
      </c>
      <c r="J57" s="136" t="s">
        <v>133</v>
      </c>
      <c r="K57" s="136" t="s">
        <v>134</v>
      </c>
      <c r="L57" s="136" t="s">
        <v>135</v>
      </c>
      <c r="M57" s="136" t="s">
        <v>136</v>
      </c>
      <c r="N57" s="136" t="s">
        <v>25</v>
      </c>
    </row>
    <row r="58" spans="2:14" ht="15.75" customHeight="1">
      <c r="B58" s="135" t="s">
        <v>137</v>
      </c>
      <c r="C58" s="132">
        <v>133239</v>
      </c>
      <c r="D58" s="16">
        <v>0</v>
      </c>
      <c r="E58" s="16">
        <v>0</v>
      </c>
      <c r="F58" s="16">
        <v>0</v>
      </c>
      <c r="G58" s="16">
        <v>1</v>
      </c>
      <c r="H58" s="16">
        <v>0</v>
      </c>
      <c r="I58" s="143">
        <v>28817</v>
      </c>
      <c r="J58" s="143">
        <v>-22704</v>
      </c>
      <c r="K58" s="144">
        <v>-1</v>
      </c>
      <c r="L58" s="144">
        <v>1</v>
      </c>
      <c r="M58" s="144">
        <v>1</v>
      </c>
      <c r="N58" s="16">
        <v>-1</v>
      </c>
    </row>
    <row r="59" spans="2:14" ht="15.75" customHeight="1">
      <c r="B59" s="135" t="s">
        <v>138</v>
      </c>
      <c r="C59" s="132">
        <v>83099</v>
      </c>
      <c r="D59" s="16">
        <v>1</v>
      </c>
      <c r="E59" s="16">
        <v>0</v>
      </c>
      <c r="F59" s="16">
        <v>0</v>
      </c>
      <c r="G59" s="16">
        <v>0</v>
      </c>
      <c r="H59" s="16">
        <v>0</v>
      </c>
      <c r="I59" s="143">
        <v>-12958</v>
      </c>
      <c r="J59" s="143">
        <v>13239</v>
      </c>
      <c r="K59" s="144">
        <v>0</v>
      </c>
      <c r="L59" s="144">
        <v>0</v>
      </c>
      <c r="M59" s="144">
        <v>0</v>
      </c>
      <c r="N59" s="16">
        <v>4</v>
      </c>
    </row>
    <row r="60" spans="2:14" ht="15.75" customHeight="1">
      <c r="B60" s="135" t="s">
        <v>139</v>
      </c>
      <c r="C60" s="132">
        <v>253239</v>
      </c>
      <c r="D60" s="16">
        <v>0</v>
      </c>
      <c r="E60" s="16">
        <v>0</v>
      </c>
      <c r="F60" s="16">
        <v>0</v>
      </c>
      <c r="G60" s="16">
        <v>0</v>
      </c>
      <c r="H60" s="16">
        <v>1</v>
      </c>
      <c r="I60" s="143">
        <v>28817</v>
      </c>
      <c r="J60" s="143">
        <v>-22704</v>
      </c>
      <c r="K60" s="144">
        <v>0</v>
      </c>
      <c r="L60" s="144">
        <v>1</v>
      </c>
      <c r="M60" s="144">
        <v>0</v>
      </c>
      <c r="N60" s="16">
        <v>0</v>
      </c>
    </row>
    <row r="61" spans="2:14" ht="15.75" customHeight="1">
      <c r="B61" s="135" t="s">
        <v>140</v>
      </c>
      <c r="C61" s="16">
        <v>12</v>
      </c>
      <c r="D61" s="16">
        <v>0</v>
      </c>
      <c r="E61" s="16">
        <v>0</v>
      </c>
      <c r="F61" s="16">
        <v>1</v>
      </c>
      <c r="G61" s="16">
        <v>0</v>
      </c>
      <c r="H61" s="16">
        <v>0</v>
      </c>
      <c r="I61" s="144">
        <v>0</v>
      </c>
      <c r="J61" s="144">
        <v>0</v>
      </c>
      <c r="K61" s="144">
        <v>1</v>
      </c>
      <c r="L61" s="144">
        <v>0</v>
      </c>
      <c r="M61" s="144">
        <v>0</v>
      </c>
      <c r="N61" s="16">
        <v>2</v>
      </c>
    </row>
    <row r="62" spans="2:14" ht="15.75" customHeight="1">
      <c r="B62" s="135" t="s">
        <v>141</v>
      </c>
      <c r="C62" s="132">
        <v>8169</v>
      </c>
      <c r="D62" s="16">
        <v>0</v>
      </c>
      <c r="E62" s="16">
        <v>1</v>
      </c>
      <c r="F62" s="16">
        <v>0</v>
      </c>
      <c r="G62" s="16">
        <v>0</v>
      </c>
      <c r="H62" s="16">
        <v>0</v>
      </c>
      <c r="I62" s="144" t="s">
        <v>142</v>
      </c>
      <c r="J62" s="144" t="s">
        <v>143</v>
      </c>
      <c r="K62" s="144">
        <v>0</v>
      </c>
      <c r="L62" s="144">
        <v>0</v>
      </c>
      <c r="M62" s="144">
        <v>0</v>
      </c>
      <c r="N62" s="16">
        <v>9</v>
      </c>
    </row>
    <row r="63" spans="2:14" ht="38.25" customHeight="1">
      <c r="B63" s="137" t="s">
        <v>144</v>
      </c>
      <c r="C63" s="136" t="s">
        <v>145</v>
      </c>
      <c r="D63" s="18">
        <v>4</v>
      </c>
      <c r="E63" s="18">
        <v>9</v>
      </c>
      <c r="F63" s="18">
        <v>2</v>
      </c>
      <c r="G63" s="18">
        <v>-1</v>
      </c>
      <c r="H63" s="18">
        <v>0</v>
      </c>
      <c r="I63" s="18" t="s">
        <v>146</v>
      </c>
      <c r="J63" s="18" t="s">
        <v>147</v>
      </c>
      <c r="K63" s="18">
        <v>3</v>
      </c>
      <c r="L63" s="18">
        <v>-1</v>
      </c>
      <c r="M63" s="18">
        <v>-1</v>
      </c>
      <c r="N63" s="17"/>
    </row>
    <row r="64" spans="2:14" ht="15.75" customHeight="1">
      <c r="B64" s="17"/>
      <c r="C64" s="135" t="s">
        <v>148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 t="s">
        <v>149</v>
      </c>
      <c r="J64" s="16" t="s">
        <v>150</v>
      </c>
      <c r="K64" s="16">
        <v>-3</v>
      </c>
      <c r="L64" s="16" t="s">
        <v>151</v>
      </c>
      <c r="M64" s="16" t="s">
        <v>151</v>
      </c>
      <c r="N64" s="17"/>
    </row>
    <row r="65" spans="2:11" ht="15.75" customHeight="1">
      <c r="C65" s="138"/>
    </row>
    <row r="66" spans="2:11" ht="15.75" customHeight="1">
      <c r="B66" s="136" t="s">
        <v>132</v>
      </c>
      <c r="C66" s="136" t="s">
        <v>133</v>
      </c>
      <c r="D66" s="136" t="s">
        <v>134</v>
      </c>
      <c r="E66" s="136" t="s">
        <v>135</v>
      </c>
      <c r="F66" s="136" t="s">
        <v>136</v>
      </c>
      <c r="H66" s="136" t="s">
        <v>153</v>
      </c>
      <c r="K66" s="136" t="s">
        <v>153</v>
      </c>
    </row>
    <row r="67" spans="2:11" ht="15.75" customHeight="1">
      <c r="B67" s="151">
        <v>28.817</v>
      </c>
      <c r="C67" s="151">
        <v>-22.704000000000001</v>
      </c>
      <c r="D67" s="150">
        <v>-1</v>
      </c>
      <c r="E67" s="150">
        <v>1</v>
      </c>
      <c r="F67" s="150">
        <v>1</v>
      </c>
      <c r="G67" s="147" t="s">
        <v>152</v>
      </c>
      <c r="H67" s="148">
        <v>-1</v>
      </c>
      <c r="I67" s="145" t="s">
        <v>41</v>
      </c>
      <c r="J67" s="146"/>
      <c r="K67" s="16">
        <f>B67*$H$67+C67*$H$68+D67*$H$69+E67*$H$70+F67*$H$71</f>
        <v>-108.63300000000001</v>
      </c>
    </row>
    <row r="68" spans="2:11" ht="15.75" customHeight="1">
      <c r="B68" s="151">
        <v>-12.958</v>
      </c>
      <c r="C68" s="151">
        <v>13.239000000000001</v>
      </c>
      <c r="D68" s="150">
        <v>0</v>
      </c>
      <c r="E68" s="150">
        <v>0</v>
      </c>
      <c r="F68" s="150">
        <v>0</v>
      </c>
      <c r="G68" s="147"/>
      <c r="H68" s="148">
        <v>4</v>
      </c>
      <c r="I68" s="145"/>
      <c r="J68" s="146"/>
      <c r="K68" s="16">
        <f t="shared" ref="K68:K71" si="0">B68*$H$67+C68*$H$68+D68*$H$69+E68*$H$70+F68*$H$71</f>
        <v>65.914000000000001</v>
      </c>
    </row>
    <row r="69" spans="2:11" ht="15.75" customHeight="1">
      <c r="B69" s="151">
        <v>28.817</v>
      </c>
      <c r="C69" s="151">
        <v>-22.704000000000001</v>
      </c>
      <c r="D69" s="150">
        <v>0</v>
      </c>
      <c r="E69" s="150">
        <v>1</v>
      </c>
      <c r="F69" s="150">
        <v>0</v>
      </c>
      <c r="G69" s="147"/>
      <c r="H69" s="148">
        <v>0</v>
      </c>
      <c r="I69" s="145"/>
      <c r="J69" s="146"/>
      <c r="K69" s="16">
        <f t="shared" si="0"/>
        <v>-117.63300000000001</v>
      </c>
    </row>
    <row r="70" spans="2:11" ht="15.75" customHeight="1">
      <c r="B70" s="150">
        <v>0</v>
      </c>
      <c r="C70" s="150">
        <v>0</v>
      </c>
      <c r="D70" s="150">
        <v>1</v>
      </c>
      <c r="E70" s="150">
        <v>0</v>
      </c>
      <c r="F70" s="150">
        <v>0</v>
      </c>
      <c r="G70" s="147"/>
      <c r="H70" s="148">
        <v>2</v>
      </c>
      <c r="I70" s="145"/>
      <c r="J70" s="146"/>
      <c r="K70" s="16">
        <f t="shared" si="0"/>
        <v>0</v>
      </c>
    </row>
    <row r="71" spans="2:11" ht="15.75" customHeight="1">
      <c r="B71" s="149">
        <v>0.92959999999999998</v>
      </c>
      <c r="C71" s="149">
        <v>-0.73240000000000005</v>
      </c>
      <c r="D71" s="150">
        <v>0</v>
      </c>
      <c r="E71" s="150">
        <v>0</v>
      </c>
      <c r="F71" s="150">
        <v>0</v>
      </c>
      <c r="H71" s="148">
        <v>9</v>
      </c>
      <c r="K71" s="16">
        <f>B71*$H$67+C71*$H$68+D71*$H$69+E71*$H$70+F71*$H$71</f>
        <v>-3.8592000000000004</v>
      </c>
    </row>
    <row r="72" spans="2:11" ht="15.75" customHeight="1" thickBot="1"/>
    <row r="73" spans="2:11" ht="15.75" customHeight="1" thickBot="1">
      <c r="C73" s="128" t="s">
        <v>121</v>
      </c>
      <c r="D73" s="129"/>
      <c r="E73" s="129"/>
      <c r="F73" s="129"/>
      <c r="G73" s="130"/>
    </row>
    <row r="74" spans="2:11" ht="15.75" customHeight="1" thickBot="1"/>
    <row r="75" spans="2:11" ht="15.75" customHeight="1">
      <c r="B75" s="136" t="s">
        <v>132</v>
      </c>
      <c r="C75" s="136" t="s">
        <v>133</v>
      </c>
      <c r="D75" s="136" t="s">
        <v>134</v>
      </c>
      <c r="E75" s="136" t="s">
        <v>135</v>
      </c>
      <c r="F75" s="136" t="s">
        <v>136</v>
      </c>
      <c r="H75" s="136" t="s">
        <v>153</v>
      </c>
      <c r="K75" s="152" t="s">
        <v>153</v>
      </c>
    </row>
    <row r="76" spans="2:11" ht="18" customHeight="1">
      <c r="B76" s="151">
        <v>28.817</v>
      </c>
      <c r="C76" s="151">
        <v>-22.704000000000001</v>
      </c>
      <c r="D76" s="150">
        <v>-1</v>
      </c>
      <c r="E76" s="150">
        <v>1</v>
      </c>
      <c r="F76" s="150">
        <v>1</v>
      </c>
      <c r="G76" s="147" t="s">
        <v>152</v>
      </c>
      <c r="H76" s="148">
        <v>-1</v>
      </c>
      <c r="I76" s="145" t="s">
        <v>41</v>
      </c>
      <c r="J76" s="146"/>
      <c r="K76" s="153" t="s">
        <v>156</v>
      </c>
    </row>
    <row r="77" spans="2:11" ht="15.75" customHeight="1">
      <c r="B77" s="151">
        <v>-12.958</v>
      </c>
      <c r="C77" s="151">
        <v>13.239000000000001</v>
      </c>
      <c r="D77" s="150">
        <v>0</v>
      </c>
      <c r="E77" s="150">
        <v>0</v>
      </c>
      <c r="F77" s="150">
        <v>0</v>
      </c>
      <c r="G77" s="147"/>
      <c r="H77" s="148">
        <v>4</v>
      </c>
      <c r="I77" s="145"/>
      <c r="J77" s="146"/>
      <c r="K77" s="154">
        <f>B77*$H$67+C77*$H$68+D77*$H$69+E77*$H$70+F77*$H$71</f>
        <v>65.914000000000001</v>
      </c>
    </row>
    <row r="78" spans="2:11" ht="15.75" customHeight="1">
      <c r="B78" s="151">
        <v>28.817</v>
      </c>
      <c r="C78" s="151">
        <v>-22.704000000000001</v>
      </c>
      <c r="D78" s="150">
        <v>0</v>
      </c>
      <c r="E78" s="150">
        <v>1</v>
      </c>
      <c r="F78" s="150">
        <v>0</v>
      </c>
      <c r="G78" s="147"/>
      <c r="H78" s="148">
        <v>0</v>
      </c>
      <c r="I78" s="145"/>
      <c r="J78" s="146"/>
      <c r="K78" s="161" t="s">
        <v>157</v>
      </c>
    </row>
    <row r="79" spans="2:11" ht="15.75" customHeight="1">
      <c r="B79" s="150">
        <v>0</v>
      </c>
      <c r="C79" s="150">
        <v>0</v>
      </c>
      <c r="D79" s="150">
        <v>1</v>
      </c>
      <c r="E79" s="150">
        <v>0</v>
      </c>
      <c r="F79" s="150">
        <v>0</v>
      </c>
      <c r="G79" s="147"/>
      <c r="H79" s="150" t="s">
        <v>155</v>
      </c>
      <c r="I79" s="145"/>
      <c r="J79" s="146"/>
      <c r="K79" s="154">
        <f t="shared" ref="K77:K80" si="1">B79*$H$67+C79*$H$68+D79*$H$69+E79*$H$70+F79*$H$71</f>
        <v>0</v>
      </c>
    </row>
    <row r="80" spans="2:11" ht="15.75" customHeight="1" thickBot="1">
      <c r="B80" s="149">
        <v>0.92959999999999998</v>
      </c>
      <c r="C80" s="149">
        <v>-0.73240000000000005</v>
      </c>
      <c r="D80" s="150">
        <v>0</v>
      </c>
      <c r="E80" s="150">
        <v>0</v>
      </c>
      <c r="F80" s="150">
        <v>0</v>
      </c>
      <c r="H80" s="160">
        <v>9</v>
      </c>
      <c r="K80" s="155">
        <f>B80*$H$67+C80*$H$68+D80*$H$69+E80*$H$70+F80*$H$71</f>
        <v>-3.8592000000000004</v>
      </c>
    </row>
    <row r="81" spans="2:10" ht="15.75" customHeight="1" thickBot="1"/>
    <row r="82" spans="2:10" ht="15.75" customHeight="1" thickBot="1">
      <c r="C82" s="128" t="s">
        <v>154</v>
      </c>
      <c r="D82" s="129"/>
      <c r="E82" s="129"/>
      <c r="F82" s="129"/>
      <c r="G82" s="130"/>
    </row>
    <row r="83" spans="2:10" ht="15.75" customHeight="1" thickBot="1"/>
    <row r="84" spans="2:10" ht="15.75" customHeight="1">
      <c r="B84" s="156" t="s">
        <v>158</v>
      </c>
      <c r="C84" s="157"/>
      <c r="E84" s="98"/>
      <c r="F84" s="99"/>
      <c r="G84" s="99"/>
      <c r="H84" s="99"/>
      <c r="I84" s="99"/>
      <c r="J84" s="100"/>
    </row>
    <row r="85" spans="2:10" ht="15.75" customHeight="1">
      <c r="B85" s="156" t="s">
        <v>160</v>
      </c>
      <c r="C85" s="157"/>
      <c r="E85" s="101"/>
      <c r="F85" s="102"/>
      <c r="G85" s="102"/>
      <c r="H85" s="102"/>
      <c r="I85" s="102"/>
      <c r="J85" s="103"/>
    </row>
    <row r="86" spans="2:10" ht="15.75" customHeight="1">
      <c r="B86" s="156" t="s">
        <v>161</v>
      </c>
      <c r="C86" s="157"/>
      <c r="E86" s="101"/>
      <c r="F86" s="102"/>
      <c r="G86" s="102"/>
      <c r="H86" s="102"/>
      <c r="I86" s="102"/>
      <c r="J86" s="103"/>
    </row>
    <row r="87" spans="2:10" ht="15.75" customHeight="1">
      <c r="B87" s="158" t="s">
        <v>162</v>
      </c>
      <c r="C87" s="159"/>
      <c r="E87" s="101"/>
      <c r="F87" s="102"/>
      <c r="G87" s="102"/>
      <c r="H87" s="102"/>
      <c r="I87" s="102"/>
      <c r="J87" s="103"/>
    </row>
    <row r="88" spans="2:10" ht="15.75" customHeight="1">
      <c r="E88" s="104"/>
      <c r="F88" s="102"/>
      <c r="G88" s="105"/>
      <c r="H88" s="102"/>
      <c r="I88" s="102"/>
      <c r="J88" s="103"/>
    </row>
    <row r="89" spans="2:10" ht="15.75" customHeight="1">
      <c r="B89" s="156" t="s">
        <v>159</v>
      </c>
      <c r="C89" s="157"/>
      <c r="E89" s="101"/>
      <c r="F89" s="102"/>
      <c r="G89" s="102"/>
      <c r="H89" s="102"/>
      <c r="I89" s="102"/>
      <c r="J89" s="103"/>
    </row>
    <row r="90" spans="2:10" ht="15.75" customHeight="1">
      <c r="B90" s="156" t="s">
        <v>163</v>
      </c>
      <c r="C90" s="157"/>
      <c r="E90" s="101"/>
      <c r="F90" s="102"/>
      <c r="G90" s="102"/>
      <c r="H90" s="102"/>
      <c r="I90" s="102"/>
      <c r="J90" s="103"/>
    </row>
    <row r="91" spans="2:10" ht="15.75" customHeight="1">
      <c r="B91" s="156" t="s">
        <v>165</v>
      </c>
      <c r="C91" s="157"/>
      <c r="E91" s="101"/>
      <c r="F91" s="102"/>
      <c r="G91" s="102"/>
      <c r="H91" s="102"/>
      <c r="I91" s="102"/>
      <c r="J91" s="103"/>
    </row>
    <row r="92" spans="2:10" ht="15.75" customHeight="1" thickBot="1">
      <c r="B92" s="158" t="s">
        <v>164</v>
      </c>
      <c r="C92" s="159"/>
      <c r="E92" s="106"/>
      <c r="F92" s="107"/>
      <c r="G92" s="107"/>
      <c r="H92" s="107"/>
      <c r="I92" s="107"/>
      <c r="J92" s="108"/>
    </row>
    <row r="93" spans="2:10" ht="15.75" customHeight="1" thickBot="1"/>
    <row r="94" spans="2:10" ht="15.75" customHeight="1">
      <c r="E94" s="111" t="s">
        <v>167</v>
      </c>
      <c r="F94" s="112"/>
      <c r="G94" s="112"/>
      <c r="H94" s="113"/>
    </row>
    <row r="95" spans="2:10" ht="15.75" customHeight="1">
      <c r="E95" s="114"/>
      <c r="F95" s="110"/>
      <c r="G95" s="110"/>
      <c r="H95" s="115"/>
    </row>
    <row r="96" spans="2:10" ht="15.75" customHeight="1">
      <c r="E96" s="114"/>
      <c r="F96" s="110"/>
      <c r="G96" s="110"/>
      <c r="H96" s="115"/>
    </row>
    <row r="97" spans="5:8" ht="15.75" customHeight="1">
      <c r="E97" s="114"/>
      <c r="F97" s="110"/>
      <c r="G97" s="110"/>
      <c r="H97" s="115"/>
    </row>
    <row r="98" spans="5:8" ht="15.75" customHeight="1" thickBot="1">
      <c r="E98" s="116"/>
      <c r="F98" s="117"/>
      <c r="G98" s="117"/>
      <c r="H98" s="118"/>
    </row>
    <row r="99" spans="5:8" ht="15.75" customHeight="1"/>
    <row r="100" spans="5:8" ht="15.75" customHeight="1"/>
    <row r="101" spans="5:8" ht="15.75" customHeight="1"/>
    <row r="102" spans="5:8" ht="15.75" customHeight="1"/>
    <row r="103" spans="5:8" ht="15.75" customHeight="1"/>
    <row r="104" spans="5:8" ht="15.75" customHeight="1"/>
    <row r="105" spans="5:8" ht="15.75" customHeight="1"/>
    <row r="106" spans="5:8" ht="15.75" customHeight="1"/>
    <row r="107" spans="5:8" ht="15.75" customHeight="1"/>
    <row r="108" spans="5:8" ht="15.75" customHeight="1"/>
    <row r="109" spans="5:8" ht="15.75" customHeight="1"/>
    <row r="110" spans="5:8" ht="15.75" customHeight="1"/>
    <row r="111" spans="5:8" ht="15.75" customHeight="1"/>
    <row r="112" spans="5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5">
    <mergeCell ref="B89:C89"/>
    <mergeCell ref="B90:C90"/>
    <mergeCell ref="B91:C91"/>
    <mergeCell ref="B92:C92"/>
    <mergeCell ref="E94:H98"/>
    <mergeCell ref="B85:C85"/>
    <mergeCell ref="B86:C86"/>
    <mergeCell ref="B87:C87"/>
    <mergeCell ref="C73:G73"/>
    <mergeCell ref="G76:G79"/>
    <mergeCell ref="I76:J79"/>
    <mergeCell ref="C82:G82"/>
    <mergeCell ref="B84:C84"/>
    <mergeCell ref="C53:F53"/>
    <mergeCell ref="I67:J70"/>
    <mergeCell ref="G67:G70"/>
    <mergeCell ref="J39:M43"/>
    <mergeCell ref="C25:G25"/>
    <mergeCell ref="C51:G51"/>
    <mergeCell ref="H51:I51"/>
    <mergeCell ref="H25:I25"/>
    <mergeCell ref="K2:M2"/>
    <mergeCell ref="J32:M36"/>
    <mergeCell ref="H27:H29"/>
    <mergeCell ref="K27:K29"/>
    <mergeCell ref="L27:L29"/>
    <mergeCell ref="A8:E8"/>
    <mergeCell ref="D12:D13"/>
    <mergeCell ref="C22:D23"/>
    <mergeCell ref="B2:C2"/>
    <mergeCell ref="G2:G7"/>
    <mergeCell ref="B3:C3"/>
    <mergeCell ref="B4:C4"/>
    <mergeCell ref="B5:C5"/>
    <mergeCell ref="B6:C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EJER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2021-11-16T20:30:25Z</dcterms:created>
  <dcterms:modified xsi:type="dcterms:W3CDTF">2021-11-17T21:32:19Z</dcterms:modified>
</cp:coreProperties>
</file>