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ondra\OneDrive\Dokumenty\vš\3sem\FY2\lab\3\"/>
    </mc:Choice>
  </mc:AlternateContent>
  <xr:revisionPtr revIDLastSave="0" documentId="13_ncr:1_{5C62A979-3648-4D01-A5CA-656FD255BAD7}" xr6:coauthVersionLast="47" xr6:coauthVersionMax="47" xr10:uidLastSave="{00000000-0000-0000-0000-000000000000}"/>
  <bookViews>
    <workbookView xWindow="-110" yWindow="-110" windowWidth="25820" windowHeight="15500" firstSheet="3" activeTab="6" xr2:uid="{00000000-000D-0000-FFFF-FFFF00000000}"/>
  </bookViews>
  <sheets>
    <sheet name="p3_gen" sheetId="2" r:id="rId1"/>
    <sheet name="p3_tep_vodivost_Cu" sheetId="7" r:id="rId2"/>
    <sheet name="p3_tab_al" sheetId="5" r:id="rId3"/>
    <sheet name="p3" sheetId="1" r:id="rId4"/>
    <sheet name="p4" sheetId="3" r:id="rId5"/>
    <sheet name="p5" sheetId="4" r:id="rId6"/>
    <sheet name="p6-peltier" sheetId="6" r:id="rId7"/>
    <sheet name="p7-fraunhofer" sheetId="8" r:id="rId8"/>
  </sheets>
  <externalReferences>
    <externalReference r:id="rId9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8" i="6" l="1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U9" i="6"/>
  <c r="U10" i="6"/>
  <c r="U11" i="6"/>
  <c r="U12" i="6"/>
  <c r="U13" i="6"/>
  <c r="U14" i="6"/>
  <c r="U15" i="6"/>
  <c r="U16" i="6"/>
  <c r="U17" i="6"/>
  <c r="U18" i="6"/>
  <c r="U8" i="6"/>
  <c r="P9" i="6"/>
  <c r="P10" i="6"/>
  <c r="P11" i="6"/>
  <c r="P12" i="6"/>
  <c r="P13" i="6"/>
  <c r="P14" i="6"/>
  <c r="P15" i="6"/>
  <c r="P16" i="6"/>
  <c r="P17" i="6"/>
  <c r="P18" i="6"/>
  <c r="P8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K20" i="8"/>
  <c r="G20" i="8"/>
  <c r="I20" i="8" s="1"/>
  <c r="J20" i="8" s="1"/>
  <c r="I14" i="8"/>
  <c r="G14" i="8" a="1"/>
  <c r="G14" i="8" s="1"/>
  <c r="G15" i="8" a="1"/>
  <c r="G15" i="8"/>
  <c r="G16" i="8" a="1"/>
  <c r="G16" i="8" s="1"/>
  <c r="I15" i="8"/>
  <c r="J15" i="8" s="1"/>
  <c r="K15" i="8" s="1"/>
  <c r="I16" i="8"/>
  <c r="J16" i="8" s="1"/>
  <c r="K16" i="8" s="1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D9" i="5"/>
  <c r="D8" i="5"/>
  <c r="C9" i="5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9" i="7"/>
  <c r="G5" i="7"/>
  <c r="G4" i="7"/>
  <c r="G3" i="7"/>
  <c r="E5" i="7"/>
  <c r="O27" i="2"/>
  <c r="P24" i="2"/>
  <c r="P21" i="2"/>
  <c r="J30" i="2"/>
  <c r="J27" i="2"/>
  <c r="O22" i="2"/>
  <c r="O24" i="2"/>
  <c r="O23" i="2"/>
  <c r="O21" i="2"/>
  <c r="O20" i="2"/>
  <c r="M25" i="2"/>
  <c r="M22" i="2"/>
  <c r="H18" i="4"/>
  <c r="G18" i="4"/>
  <c r="F18" i="4"/>
  <c r="G17" i="4"/>
  <c r="H17" i="4" s="1"/>
  <c r="F17" i="4"/>
  <c r="G16" i="4"/>
  <c r="H16" i="4" s="1"/>
  <c r="F16" i="4"/>
  <c r="G15" i="4"/>
  <c r="H15" i="4" s="1"/>
  <c r="F15" i="4"/>
  <c r="H14" i="4"/>
  <c r="G14" i="4"/>
  <c r="F14" i="4"/>
  <c r="F13" i="4"/>
  <c r="G13" i="4" s="1"/>
  <c r="H13" i="4" s="1"/>
  <c r="F12" i="4"/>
  <c r="G12" i="4" s="1"/>
  <c r="H12" i="4" s="1"/>
  <c r="F11" i="4"/>
  <c r="G11" i="4" s="1"/>
  <c r="H11" i="4" s="1"/>
  <c r="F10" i="4"/>
  <c r="G10" i="4" s="1"/>
  <c r="H10" i="4" s="1"/>
  <c r="G9" i="4"/>
  <c r="H9" i="4" s="1"/>
  <c r="F9" i="4"/>
  <c r="F8" i="4"/>
  <c r="G8" i="4" s="1"/>
  <c r="H8" i="4" s="1"/>
  <c r="F7" i="4"/>
  <c r="G7" i="4" s="1"/>
  <c r="H7" i="4" s="1"/>
  <c r="H6" i="4"/>
  <c r="G6" i="4"/>
  <c r="F6" i="4"/>
  <c r="F5" i="4"/>
  <c r="G5" i="4" s="1"/>
  <c r="H5" i="4" s="1"/>
  <c r="H20" i="4" s="1"/>
  <c r="G36" i="3"/>
  <c r="G37" i="3"/>
  <c r="G38" i="3"/>
  <c r="G35" i="3"/>
  <c r="G13" i="3"/>
  <c r="G30" i="3"/>
  <c r="G21" i="3"/>
  <c r="G22" i="3"/>
  <c r="G23" i="3"/>
  <c r="G24" i="3"/>
  <c r="G25" i="3"/>
  <c r="G26" i="3"/>
  <c r="G27" i="3"/>
  <c r="G28" i="3"/>
  <c r="G29" i="3"/>
  <c r="G20" i="3"/>
  <c r="J14" i="8" l="1"/>
  <c r="K14" i="8" s="1"/>
  <c r="J8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<sst xmlns="http://schemas.openxmlformats.org/spreadsheetml/2006/main" count="163" uniqueCount="117">
  <si>
    <t>∆T [°C]</t>
  </si>
  <si>
    <t>Měďená tyč</t>
  </si>
  <si>
    <t>Teploměr</t>
  </si>
  <si>
    <t>Chyby</t>
  </si>
  <si>
    <t>Voltmetr</t>
  </si>
  <si>
    <t>Ampérmetr</t>
  </si>
  <si>
    <t>Rozsah</t>
  </si>
  <si>
    <t>U [V]</t>
  </si>
  <si>
    <t>I [A]</t>
  </si>
  <si>
    <t>u(P)</t>
  </si>
  <si>
    <t>u(∆T)</t>
  </si>
  <si>
    <t>reading</t>
  </si>
  <si>
    <t>digity - range</t>
  </si>
  <si>
    <t>Cookbook:</t>
  </si>
  <si>
    <t>100 mm</t>
  </si>
  <si>
    <t>10 mm</t>
  </si>
  <si>
    <t>a) Měření absorbce beta záření (elektrony)</t>
  </si>
  <si>
    <r>
      <t xml:space="preserve">zářič </t>
    </r>
    <r>
      <rPr>
        <vertAlign val="superscript"/>
        <sz val="11"/>
        <color theme="1"/>
        <rFont val="Calibri"/>
        <family val="2"/>
        <scheme val="minor"/>
      </rPr>
      <t>90</t>
    </r>
    <r>
      <rPr>
        <sz val="11"/>
        <color theme="1"/>
        <rFont val="Calibri"/>
        <family val="2"/>
        <scheme val="minor"/>
      </rPr>
      <t>Sr (aktivita 74 kBq)</t>
    </r>
  </si>
  <si>
    <t>Vybrat slabší vzorek:</t>
  </si>
  <si>
    <t>b)  Měření absorbce γ-záření</t>
  </si>
  <si>
    <r>
      <t xml:space="preserve">zářič </t>
    </r>
    <r>
      <rPr>
        <vertAlign val="superscript"/>
        <sz val="11"/>
        <color theme="1"/>
        <rFont val="Calibri"/>
        <family val="2"/>
        <scheme val="minor"/>
      </rPr>
      <t>60</t>
    </r>
    <r>
      <rPr>
        <sz val="11"/>
        <color theme="1"/>
        <rFont val="Calibri"/>
        <family val="2"/>
        <scheme val="minor"/>
      </rPr>
      <t>Co (aktivita 74 kBq)</t>
    </r>
  </si>
  <si>
    <t>Vybrat silnější vzorek:</t>
  </si>
  <si>
    <t>c) Měření absorbce alfa-záření</t>
  </si>
  <si>
    <r>
      <t>zářič</t>
    </r>
    <r>
      <rPr>
        <vertAlign val="superscript"/>
        <sz val="11"/>
        <color theme="1"/>
        <rFont val="Calibri"/>
        <family val="2"/>
        <scheme val="minor"/>
      </rPr>
      <t xml:space="preserve"> 241</t>
    </r>
    <r>
      <rPr>
        <sz val="11"/>
        <color theme="1"/>
        <rFont val="Calibri"/>
        <family val="2"/>
        <scheme val="minor"/>
      </rPr>
      <t>Am</t>
    </r>
  </si>
  <si>
    <t xml:space="preserve">nic </t>
  </si>
  <si>
    <t>plexisklo 1 mm</t>
  </si>
  <si>
    <t>plexisklo 2 mm</t>
  </si>
  <si>
    <t>plexisklo 5 mm</t>
  </si>
  <si>
    <t>hliník 1 mm</t>
  </si>
  <si>
    <t>t [s]</t>
  </si>
  <si>
    <t>A [Bq]</t>
  </si>
  <si>
    <t>hliník 2 mm</t>
  </si>
  <si>
    <t>N [-]</t>
  </si>
  <si>
    <t>Pozadí</t>
  </si>
  <si>
    <t>pertinax (bakelit) 1 mm</t>
  </si>
  <si>
    <t>pertinax (bakelit) 2 mm</t>
  </si>
  <si>
    <t>pertinax (bakelit) 3 mm</t>
  </si>
  <si>
    <t>Olovo 10 mm</t>
  </si>
  <si>
    <t>Olovo 20 mm</t>
  </si>
  <si>
    <t>teplota v místnosti ?</t>
  </si>
  <si>
    <t>roteč měničů</t>
  </si>
  <si>
    <t>x [m]</t>
  </si>
  <si>
    <t>t [ms]</t>
  </si>
  <si>
    <t>l [m]</t>
  </si>
  <si>
    <t>v [m/ms]</t>
  </si>
  <si>
    <t>v [m/s]</t>
  </si>
  <si>
    <t>70 mm</t>
  </si>
  <si>
    <t>v(průměr)[m/s]</t>
  </si>
  <si>
    <t>teplota</t>
  </si>
  <si>
    <t>v(čtverce)</t>
  </si>
  <si>
    <t>23.8°C+/-0.5°C</t>
  </si>
  <si>
    <r>
      <t>d</t>
    </r>
    <r>
      <rPr>
        <vertAlign val="subscript"/>
        <sz val="11"/>
        <color theme="1"/>
        <rFont val="Arial"/>
        <family val="2"/>
      </rPr>
      <t>Cu</t>
    </r>
    <r>
      <rPr>
        <sz val="11"/>
        <color theme="1"/>
        <rFont val="Arial"/>
        <family val="2"/>
      </rPr>
      <t xml:space="preserve"> (mm)</t>
    </r>
  </si>
  <si>
    <r>
      <t>S</t>
    </r>
    <r>
      <rPr>
        <vertAlign val="subscript"/>
        <sz val="11"/>
        <color theme="1"/>
        <rFont val="Arial"/>
        <family val="2"/>
      </rPr>
      <t>Cu</t>
    </r>
    <r>
      <rPr>
        <sz val="11"/>
        <color theme="1"/>
        <rFont val="Arial"/>
        <family val="2"/>
      </rPr>
      <t xml:space="preserve"> (mm</t>
    </r>
    <r>
      <rPr>
        <vertAlign val="super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)</t>
    </r>
  </si>
  <si>
    <r>
      <t>d</t>
    </r>
    <r>
      <rPr>
        <vertAlign val="subscript"/>
        <sz val="11"/>
        <color theme="1"/>
        <rFont val="Arial"/>
        <family val="2"/>
      </rPr>
      <t>Al</t>
    </r>
    <r>
      <rPr>
        <sz val="11"/>
        <color theme="1"/>
        <rFont val="Arial"/>
        <family val="2"/>
      </rPr>
      <t xml:space="preserve"> (mm)</t>
    </r>
  </si>
  <si>
    <r>
      <t>S</t>
    </r>
    <r>
      <rPr>
        <vertAlign val="subscript"/>
        <sz val="11"/>
        <color theme="1"/>
        <rFont val="Arial"/>
        <family val="2"/>
      </rPr>
      <t>Al</t>
    </r>
    <r>
      <rPr>
        <sz val="11"/>
        <color theme="1"/>
        <rFont val="Arial"/>
        <family val="2"/>
      </rPr>
      <t xml:space="preserve"> (mm</t>
    </r>
    <r>
      <rPr>
        <vertAlign val="super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)</t>
    </r>
  </si>
  <si>
    <r>
      <t>Δx</t>
    </r>
    <r>
      <rPr>
        <vertAlign val="subscript"/>
        <sz val="11"/>
        <color theme="1"/>
        <rFont val="Arial"/>
        <family val="2"/>
      </rPr>
      <t>Cu</t>
    </r>
    <r>
      <rPr>
        <sz val="11"/>
        <color theme="1"/>
        <rFont val="Arial"/>
        <family val="2"/>
      </rPr>
      <t xml:space="preserve"> (mm)</t>
    </r>
  </si>
  <si>
    <r>
      <t>Δx</t>
    </r>
    <r>
      <rPr>
        <vertAlign val="subscript"/>
        <sz val="11"/>
        <color theme="1"/>
        <rFont val="Arial"/>
        <family val="2"/>
      </rPr>
      <t>Al</t>
    </r>
    <r>
      <rPr>
        <sz val="11"/>
        <color theme="1"/>
        <rFont val="Arial"/>
        <family val="2"/>
      </rPr>
      <t xml:space="preserve"> (mm)</t>
    </r>
  </si>
  <si>
    <t>Hliníková tyč</t>
  </si>
  <si>
    <r>
      <rPr>
        <sz val="11"/>
        <color theme="1"/>
        <rFont val="Aptos Narrow"/>
        <family val="2"/>
      </rPr>
      <t>λ</t>
    </r>
    <r>
      <rPr>
        <sz val="11"/>
        <color theme="1"/>
        <rFont val="Calibri"/>
        <family val="2"/>
        <scheme val="minor"/>
      </rPr>
      <t xml:space="preserve"> (WK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m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</si>
  <si>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t>u(P) (W)</t>
  </si>
  <si>
    <t>u(∆T) (°C)</t>
  </si>
  <si>
    <t>∆T (°C)</t>
  </si>
  <si>
    <t>U (V)</t>
  </si>
  <si>
    <t>I (A)</t>
  </si>
  <si>
    <t>S=pi*d^2/4</t>
  </si>
  <si>
    <t>\Delta</t>
  </si>
  <si>
    <t>u</t>
  </si>
  <si>
    <t>t (min)</t>
  </si>
  <si>
    <r>
      <t>T</t>
    </r>
    <r>
      <rPr>
        <vertAlign val="subscript"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 xml:space="preserve"> (°C)</t>
    </r>
  </si>
  <si>
    <r>
      <t>T</t>
    </r>
    <r>
      <rPr>
        <vertAlign val="subscript"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 (°C)</t>
    </r>
  </si>
  <si>
    <t>Votlmetr:</t>
  </si>
  <si>
    <t>Peltier:</t>
  </si>
  <si>
    <t>Peltier jako termoelektrický generátor</t>
  </si>
  <si>
    <t>Peltier jako chladicí stroj</t>
  </si>
  <si>
    <t>U = 8.807 V</t>
  </si>
  <si>
    <t>I = 2.969 A</t>
  </si>
  <si>
    <t>uncertainity</t>
  </si>
  <si>
    <t>variable</t>
  </si>
  <si>
    <t>U</t>
  </si>
  <si>
    <t>I</t>
  </si>
  <si>
    <t>Dx</t>
  </si>
  <si>
    <t>S</t>
  </si>
  <si>
    <t>DT</t>
  </si>
  <si>
    <t>v metrech</t>
  </si>
  <si>
    <r>
      <rPr>
        <sz val="11"/>
        <color theme="1"/>
        <rFont val="Aptos Narrow"/>
        <family val="2"/>
      </rPr>
      <t>λ</t>
    </r>
    <r>
      <rPr>
        <sz val="11"/>
        <color theme="1"/>
        <rFont val="Calibri"/>
        <family val="2"/>
        <scheme val="minor"/>
      </rPr>
      <t xml:space="preserve"> [WK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m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]</t>
    </r>
  </si>
  <si>
    <r>
      <t>d</t>
    </r>
    <r>
      <rPr>
        <vertAlign val="subscript"/>
        <sz val="11"/>
        <color theme="1"/>
        <rFont val="Arial"/>
        <family val="2"/>
      </rPr>
      <t>Cu</t>
    </r>
    <r>
      <rPr>
        <sz val="11"/>
        <color theme="1"/>
        <rFont val="Arial"/>
        <family val="2"/>
      </rPr>
      <t xml:space="preserve"> (m)</t>
    </r>
  </si>
  <si>
    <r>
      <t>Δx</t>
    </r>
    <r>
      <rPr>
        <vertAlign val="subscript"/>
        <sz val="11"/>
        <color theme="1"/>
        <rFont val="Arial"/>
        <family val="2"/>
      </rPr>
      <t>Cu</t>
    </r>
    <r>
      <rPr>
        <sz val="11"/>
        <color theme="1"/>
        <rFont val="Arial"/>
        <family val="2"/>
      </rPr>
      <t xml:space="preserve"> (m)</t>
    </r>
  </si>
  <si>
    <r>
      <t>S</t>
    </r>
    <r>
      <rPr>
        <vertAlign val="subscript"/>
        <sz val="11"/>
        <color theme="1"/>
        <rFont val="Arial"/>
        <family val="2"/>
      </rPr>
      <t>Cu</t>
    </r>
    <r>
      <rPr>
        <sz val="11"/>
        <color theme="1"/>
        <rFont val="Arial"/>
        <family val="2"/>
      </rPr>
      <t xml:space="preserve"> (m</t>
    </r>
    <r>
      <rPr>
        <vertAlign val="super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)</t>
    </r>
  </si>
  <si>
    <t>Peltier jako topicí stroj</t>
  </si>
  <si>
    <r>
      <t>U</t>
    </r>
    <r>
      <rPr>
        <vertAlign val="subscript"/>
        <sz val="11"/>
        <color theme="1"/>
        <rFont val="Arial"/>
        <family val="2"/>
      </rPr>
      <t>0</t>
    </r>
    <r>
      <rPr>
        <sz val="11"/>
        <color theme="1"/>
        <rFont val="Arial"/>
        <family val="2"/>
      </rPr>
      <t xml:space="preserve"> (V)</t>
    </r>
  </si>
  <si>
    <r>
      <t>T</t>
    </r>
    <r>
      <rPr>
        <vertAlign val="subscript"/>
        <sz val="11"/>
        <color theme="1"/>
        <rFont val="Arial"/>
        <family val="2"/>
      </rPr>
      <t>H</t>
    </r>
    <r>
      <rPr>
        <sz val="11"/>
        <color theme="1"/>
        <rFont val="Arial"/>
        <family val="2"/>
      </rPr>
      <t xml:space="preserve"> (°C)</t>
    </r>
  </si>
  <si>
    <r>
      <t>T</t>
    </r>
    <r>
      <rPr>
        <vertAlign val="subscript"/>
        <sz val="11"/>
        <color theme="1"/>
        <rFont val="Arial"/>
        <family val="2"/>
      </rPr>
      <t>S</t>
    </r>
    <r>
      <rPr>
        <sz val="11"/>
        <color theme="1"/>
        <rFont val="Arial"/>
        <family val="2"/>
      </rPr>
      <t xml:space="preserve"> (°C)</t>
    </r>
  </si>
  <si>
    <r>
      <t>I</t>
    </r>
    <r>
      <rPr>
        <vertAlign val="subscript"/>
        <sz val="11"/>
        <color theme="1"/>
        <rFont val="Arial"/>
        <family val="2"/>
      </rPr>
      <t>K</t>
    </r>
    <r>
      <rPr>
        <sz val="11"/>
        <color theme="1"/>
        <rFont val="Arial"/>
        <family val="2"/>
      </rPr>
      <t xml:space="preserve"> (A)</t>
    </r>
  </si>
  <si>
    <t>červený laser</t>
  </si>
  <si>
    <t>zelený laser</t>
  </si>
  <si>
    <t>modrý laser</t>
  </si>
  <si>
    <t>mřížka konstanta (mm) od středu doleva</t>
  </si>
  <si>
    <t>vzdálenost mřížky od stínítka:</t>
  </si>
  <si>
    <t>sin fí í</t>
  </si>
  <si>
    <t>fí í</t>
  </si>
  <si>
    <t>b * sin fí m</t>
  </si>
  <si>
    <t>mříž konst</t>
  </si>
  <si>
    <t>a0</t>
  </si>
  <si>
    <t>a1</t>
  </si>
  <si>
    <t>červený</t>
  </si>
  <si>
    <t>a2</t>
  </si>
  <si>
    <t>modrý</t>
  </si>
  <si>
    <t>y1</t>
  </si>
  <si>
    <t>l</t>
  </si>
  <si>
    <t>lambda</t>
  </si>
  <si>
    <t>zelený</t>
  </si>
  <si>
    <t>nast. Štěr</t>
  </si>
  <si>
    <t>(mm)</t>
  </si>
  <si>
    <t>dT (°C)</t>
  </si>
  <si>
    <t>U0 (V)</t>
  </si>
  <si>
    <t>dT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</si>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</sst>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0000"/>
  </numFmts>
  <fonts count="10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vertAlign val="superscript"/>
      <sz val="11"/>
      <color theme="1"/>
      <name val="Calibri"/>
      <family val="2"/>
      <scheme val="minor"/>
    </font>
    <font>
      <sz val="11"/>
      <color theme="1"/>
      <name val="Aptos Narrow"/>
      <family val="2"/>
    </font>
    <font>
      <sz val="11"/>
      <color theme="1"/>
      <name val="Arial"/>
      <family val="2"/>
    </font>
    <font>
      <vertAlign val="subscript"/>
      <sz val="11"/>
      <color theme="1"/>
      <name val="Arial"/>
      <family val="2"/>
    </font>
    <font>
      <vertAlign val="superscript"/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69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right" vertical="center"/>
    </xf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1" fontId="0" fillId="0" borderId="0" xfId="0" applyNumberFormat="1"/>
    <xf numFmtId="2" fontId="0" fillId="0" borderId="0" xfId="0" applyNumberFormat="1"/>
    <xf numFmtId="0" fontId="4" fillId="0" borderId="1" xfId="0" applyFont="1" applyBorder="1" applyAlignment="1">
      <alignment horizontal="left"/>
    </xf>
    <xf numFmtId="2" fontId="4" fillId="0" borderId="2" xfId="0" applyNumberFormat="1" applyFont="1" applyBorder="1"/>
    <xf numFmtId="0" fontId="4" fillId="0" borderId="3" xfId="0" applyFont="1" applyBorder="1" applyAlignment="1">
      <alignment horizontal="left"/>
    </xf>
    <xf numFmtId="2" fontId="4" fillId="0" borderId="4" xfId="0" applyNumberFormat="1" applyFont="1" applyBorder="1"/>
    <xf numFmtId="0" fontId="4" fillId="0" borderId="5" xfId="0" applyFont="1" applyBorder="1" applyAlignment="1">
      <alignment horizontal="left"/>
    </xf>
    <xf numFmtId="2" fontId="4" fillId="0" borderId="6" xfId="0" applyNumberFormat="1" applyFont="1" applyBorder="1"/>
    <xf numFmtId="0" fontId="0" fillId="0" borderId="7" xfId="0" applyBorder="1" applyAlignment="1">
      <alignment horizontal="center" vertical="center"/>
    </xf>
    <xf numFmtId="164" fontId="0" fillId="0" borderId="7" xfId="0" applyNumberFormat="1" applyBorder="1"/>
    <xf numFmtId="165" fontId="0" fillId="0" borderId="7" xfId="0" applyNumberFormat="1" applyBorder="1"/>
    <xf numFmtId="0" fontId="0" fillId="0" borderId="3" xfId="0" applyBorder="1"/>
    <xf numFmtId="165" fontId="0" fillId="0" borderId="4" xfId="0" applyNumberFormat="1" applyBorder="1"/>
    <xf numFmtId="0" fontId="0" fillId="0" borderId="5" xfId="0" applyBorder="1"/>
    <xf numFmtId="164" fontId="0" fillId="0" borderId="8" xfId="0" applyNumberFormat="1" applyBorder="1"/>
    <xf numFmtId="165" fontId="0" fillId="0" borderId="8" xfId="0" applyNumberFormat="1" applyBorder="1"/>
    <xf numFmtId="165" fontId="0" fillId="0" borderId="6" xfId="0" applyNumberFormat="1" applyBorder="1"/>
    <xf numFmtId="0" fontId="0" fillId="0" borderId="9" xfId="0" applyBorder="1"/>
    <xf numFmtId="164" fontId="0" fillId="0" borderId="10" xfId="0" applyNumberFormat="1" applyBorder="1"/>
    <xf numFmtId="165" fontId="0" fillId="0" borderId="10" xfId="0" applyNumberFormat="1" applyBorder="1"/>
    <xf numFmtId="165" fontId="0" fillId="0" borderId="11" xfId="0" applyNumberFormat="1" applyBorder="1"/>
    <xf numFmtId="0" fontId="0" fillId="0" borderId="12" xfId="0" applyBorder="1"/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7" xfId="0" applyBorder="1" applyAlignment="1">
      <alignment horizontal="right" vertical="center"/>
    </xf>
    <xf numFmtId="164" fontId="0" fillId="0" borderId="7" xfId="0" applyNumberFormat="1" applyBorder="1" applyAlignment="1">
      <alignment horizontal="right" vertical="center"/>
    </xf>
    <xf numFmtId="165" fontId="0" fillId="0" borderId="7" xfId="0" applyNumberFormat="1" applyBorder="1" applyAlignment="1">
      <alignment horizontal="right" vertical="center"/>
    </xf>
    <xf numFmtId="0" fontId="0" fillId="0" borderId="7" xfId="0" applyBorder="1" applyAlignment="1">
      <alignment horizontal="right"/>
    </xf>
    <xf numFmtId="164" fontId="0" fillId="0" borderId="7" xfId="0" applyNumberFormat="1" applyBorder="1" applyAlignment="1">
      <alignment horizontal="right"/>
    </xf>
    <xf numFmtId="165" fontId="0" fillId="0" borderId="7" xfId="0" applyNumberFormat="1" applyBorder="1" applyAlignment="1">
      <alignment horizontal="right"/>
    </xf>
    <xf numFmtId="0" fontId="7" fillId="0" borderId="7" xfId="0" applyFont="1" applyBorder="1" applyAlignment="1">
      <alignment horizontal="right" vertical="center"/>
    </xf>
    <xf numFmtId="164" fontId="7" fillId="0" borderId="7" xfId="0" applyNumberFormat="1" applyFont="1" applyBorder="1" applyAlignment="1">
      <alignment horizontal="right"/>
    </xf>
    <xf numFmtId="165" fontId="7" fillId="0" borderId="7" xfId="0" applyNumberFormat="1" applyFont="1" applyBorder="1" applyAlignment="1">
      <alignment horizontal="right"/>
    </xf>
    <xf numFmtId="0" fontId="0" fillId="0" borderId="3" xfId="0" applyBorder="1" applyAlignment="1">
      <alignment horizontal="right" vertical="center"/>
    </xf>
    <xf numFmtId="165" fontId="0" fillId="0" borderId="4" xfId="0" applyNumberFormat="1" applyBorder="1" applyAlignment="1">
      <alignment horizontal="right" vertical="center"/>
    </xf>
    <xf numFmtId="0" fontId="0" fillId="0" borderId="3" xfId="0" applyBorder="1" applyAlignment="1">
      <alignment horizontal="right"/>
    </xf>
    <xf numFmtId="165" fontId="0" fillId="0" borderId="4" xfId="0" applyNumberFormat="1" applyBorder="1" applyAlignment="1">
      <alignment horizontal="right"/>
    </xf>
    <xf numFmtId="0" fontId="7" fillId="0" borderId="5" xfId="0" applyFont="1" applyBorder="1" applyAlignment="1">
      <alignment horizontal="right" vertical="center"/>
    </xf>
    <xf numFmtId="164" fontId="7" fillId="0" borderId="8" xfId="0" applyNumberFormat="1" applyFont="1" applyBorder="1" applyAlignment="1">
      <alignment horizontal="right"/>
    </xf>
    <xf numFmtId="165" fontId="7" fillId="0" borderId="8" xfId="0" applyNumberFormat="1" applyFont="1" applyBorder="1" applyAlignment="1">
      <alignment horizontal="right"/>
    </xf>
    <xf numFmtId="165" fontId="7" fillId="0" borderId="6" xfId="0" applyNumberFormat="1" applyFont="1" applyBorder="1" applyAlignment="1">
      <alignment horizontal="right"/>
    </xf>
    <xf numFmtId="0" fontId="0" fillId="0" borderId="9" xfId="0" applyBorder="1" applyAlignment="1">
      <alignment horizontal="right" vertical="center"/>
    </xf>
    <xf numFmtId="164" fontId="0" fillId="0" borderId="10" xfId="0" applyNumberFormat="1" applyBorder="1" applyAlignment="1">
      <alignment horizontal="right" vertical="center"/>
    </xf>
    <xf numFmtId="165" fontId="0" fillId="0" borderId="10" xfId="0" applyNumberFormat="1" applyBorder="1" applyAlignment="1">
      <alignment horizontal="right" vertical="center"/>
    </xf>
    <xf numFmtId="165" fontId="0" fillId="0" borderId="11" xfId="0" applyNumberFormat="1" applyBorder="1" applyAlignment="1">
      <alignment horizontal="right" vertical="center"/>
    </xf>
    <xf numFmtId="0" fontId="0" fillId="0" borderId="12" xfId="0" applyBorder="1" applyAlignment="1">
      <alignment horizontal="center" vertical="center"/>
    </xf>
    <xf numFmtId="0" fontId="4" fillId="0" borderId="7" xfId="0" applyFont="1" applyBorder="1" applyAlignment="1">
      <alignment horizontal="left"/>
    </xf>
    <xf numFmtId="2" fontId="4" fillId="0" borderId="7" xfId="0" applyNumberFormat="1" applyFont="1" applyBorder="1"/>
    <xf numFmtId="166" fontId="0" fillId="0" borderId="7" xfId="0" applyNumberFormat="1" applyBorder="1"/>
    <xf numFmtId="1" fontId="0" fillId="0" borderId="7" xfId="0" applyNumberFormat="1" applyBorder="1"/>
    <xf numFmtId="0" fontId="7" fillId="0" borderId="0" xfId="0" applyFont="1"/>
    <xf numFmtId="164" fontId="7" fillId="0" borderId="0" xfId="0" applyNumberFormat="1" applyFont="1"/>
    <xf numFmtId="165" fontId="7" fillId="0" borderId="0" xfId="0" applyNumberFormat="1" applyFont="1"/>
    <xf numFmtId="1" fontId="7" fillId="0" borderId="0" xfId="0" applyNumberFormat="1" applyFont="1"/>
    <xf numFmtId="0" fontId="4" fillId="0" borderId="0" xfId="0" applyFont="1"/>
    <xf numFmtId="165" fontId="4" fillId="0" borderId="0" xfId="0" applyNumberFormat="1" applyFont="1"/>
    <xf numFmtId="164" fontId="4" fillId="0" borderId="0" xfId="0" applyNumberFormat="1" applyFont="1"/>
    <xf numFmtId="0" fontId="4" fillId="0" borderId="0" xfId="0" applyFont="1" applyAlignment="1">
      <alignment horizontal="center"/>
    </xf>
    <xf numFmtId="0" fontId="9" fillId="0" borderId="0" xfId="0" applyFont="1"/>
    <xf numFmtId="165" fontId="9" fillId="0" borderId="0" xfId="0" applyNumberFormat="1" applyFont="1"/>
    <xf numFmtId="164" fontId="9" fillId="0" borderId="0" xfId="0" applyNumberFormat="1" applyFont="1"/>
  </cellXfs>
  <cellStyles count="1">
    <cellStyle name="Normal" xfId="0" builtinId="0"/>
  </cellStyles>
  <dxfs count="9">
    <dxf>
      <font>
        <strike val="0"/>
        <outline val="0"/>
        <shadow val="0"/>
        <u val="none"/>
        <sz val="11"/>
        <color theme="1"/>
        <name val="Arial"/>
        <family val="2"/>
        <scheme val="none"/>
      </font>
      <numFmt numFmtId="165" formatCode="0.000"/>
    </dxf>
    <dxf>
      <font>
        <strike val="0"/>
        <outline val="0"/>
        <shadow val="0"/>
        <u val="none"/>
        <sz val="11"/>
        <color theme="1"/>
        <name val="Arial"/>
        <family val="2"/>
        <scheme val="none"/>
      </font>
      <numFmt numFmtId="164" formatCode="0.0"/>
    </dxf>
    <dxf>
      <font>
        <strike val="0"/>
        <outline val="0"/>
        <shadow val="0"/>
        <u val="none"/>
        <sz val="11"/>
        <color theme="1"/>
        <name val="Arial"/>
        <family val="2"/>
        <scheme val="none"/>
      </font>
      <numFmt numFmtId="165" formatCode="0.000"/>
    </dxf>
    <dxf>
      <font>
        <strike val="0"/>
        <outline val="0"/>
        <shadow val="0"/>
        <u val="none"/>
        <sz val="11"/>
        <color theme="1"/>
        <name val="Arial"/>
        <family val="2"/>
        <scheme val="none"/>
      </font>
      <numFmt numFmtId="164" formatCode="0.0"/>
    </dxf>
    <dxf>
      <font>
        <strike val="0"/>
        <outline val="0"/>
        <shadow val="0"/>
        <u val="none"/>
        <sz val="11"/>
        <color theme="1"/>
        <name val="Arial"/>
        <family val="2"/>
        <scheme val="none"/>
      </font>
      <numFmt numFmtId="164" formatCode="0.0"/>
    </dxf>
    <dxf>
      <font>
        <strike val="0"/>
        <outline val="0"/>
        <shadow val="0"/>
        <u val="none"/>
        <sz val="11"/>
        <color theme="1"/>
        <name val="Arial"/>
        <family val="2"/>
        <scheme val="none"/>
      </font>
      <numFmt numFmtId="165" formatCode="0.000"/>
    </dxf>
    <dxf>
      <font>
        <strike val="0"/>
        <outline val="0"/>
        <shadow val="0"/>
        <u val="no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sz val="11"/>
        <color theme="1"/>
        <name val="Arial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p3_gen!$E$45:$E$55</c:f>
              <c:strCach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strCache>
            </c:strRef>
          </c:tx>
          <c:xVal>
            <c:numRef>
              <c:f>p3_gen!$E$45:$E$60</c:f>
              <c:numCache>
                <c:formatCode>General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</c:numCache>
            </c:numRef>
          </c:xVal>
          <c:yVal>
            <c:numRef>
              <c:f>p3_gen!$F$45:$F$60</c:f>
              <c:numCache>
                <c:formatCode>0.0</c:formatCode>
                <c:ptCount val="16"/>
                <c:pt idx="0">
                  <c:v>10.4</c:v>
                </c:pt>
                <c:pt idx="1">
                  <c:v>25</c:v>
                </c:pt>
                <c:pt idx="2">
                  <c:v>38</c:v>
                </c:pt>
                <c:pt idx="3">
                  <c:v>43</c:v>
                </c:pt>
                <c:pt idx="4">
                  <c:v>48.2</c:v>
                </c:pt>
                <c:pt idx="5">
                  <c:v>52.2</c:v>
                </c:pt>
                <c:pt idx="6">
                  <c:v>55.1</c:v>
                </c:pt>
                <c:pt idx="7">
                  <c:v>57.6</c:v>
                </c:pt>
                <c:pt idx="8">
                  <c:v>59.5</c:v>
                </c:pt>
                <c:pt idx="9">
                  <c:v>61</c:v>
                </c:pt>
                <c:pt idx="10">
                  <c:v>62</c:v>
                </c:pt>
                <c:pt idx="11">
                  <c:v>63.3</c:v>
                </c:pt>
                <c:pt idx="12">
                  <c:v>64</c:v>
                </c:pt>
                <c:pt idx="13">
                  <c:v>64.8</c:v>
                </c:pt>
                <c:pt idx="14">
                  <c:v>65.900000000000006</c:v>
                </c:pt>
                <c:pt idx="15">
                  <c:v>66.400000000000006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DFE-4AD2-9F65-9B92B65EA7BE}"/>
            </c:ext>
          </c:extLst>
        </c:ser>
        <c:ser>
          <c:idx val="0"/>
          <c:order val="1"/>
          <c:tx>
            <c:strRef>
              <c:f>p3_gen!$E$45:$E$55</c:f>
              <c:strCach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p3_gen!$E$45:$E$60</c:f>
              <c:numCache>
                <c:formatCode>General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</c:numCache>
            </c:numRef>
          </c:xVal>
          <c:yVal>
            <c:numRef>
              <c:f>p3_gen!$F$45:$F$60</c:f>
              <c:numCache>
                <c:formatCode>0.0</c:formatCode>
                <c:ptCount val="16"/>
                <c:pt idx="0">
                  <c:v>10.4</c:v>
                </c:pt>
                <c:pt idx="1">
                  <c:v>25</c:v>
                </c:pt>
                <c:pt idx="2">
                  <c:v>38</c:v>
                </c:pt>
                <c:pt idx="3">
                  <c:v>43</c:v>
                </c:pt>
                <c:pt idx="4">
                  <c:v>48.2</c:v>
                </c:pt>
                <c:pt idx="5">
                  <c:v>52.2</c:v>
                </c:pt>
                <c:pt idx="6">
                  <c:v>55.1</c:v>
                </c:pt>
                <c:pt idx="7">
                  <c:v>57.6</c:v>
                </c:pt>
                <c:pt idx="8">
                  <c:v>59.5</c:v>
                </c:pt>
                <c:pt idx="9">
                  <c:v>61</c:v>
                </c:pt>
                <c:pt idx="10">
                  <c:v>62</c:v>
                </c:pt>
                <c:pt idx="11">
                  <c:v>63.3</c:v>
                </c:pt>
                <c:pt idx="12">
                  <c:v>64</c:v>
                </c:pt>
                <c:pt idx="13">
                  <c:v>64.8</c:v>
                </c:pt>
                <c:pt idx="14">
                  <c:v>65.900000000000006</c:v>
                </c:pt>
                <c:pt idx="15">
                  <c:v>66.400000000000006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DFE-4AD2-9F65-9B92B65EA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8726192"/>
        <c:axId val="1218727152"/>
      </c:scatterChart>
      <c:valAx>
        <c:axId val="1218726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8727152"/>
        <c:crosses val="autoZero"/>
        <c:crossBetween val="midCat"/>
      </c:valAx>
      <c:valAx>
        <c:axId val="121872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87261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p3_gen!$E$45:$E$55</c:f>
              <c:strCach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strCache>
            </c:strRef>
          </c:tx>
          <c:xVal>
            <c:numRef>
              <c:f>p3_gen!$E$20:$E$43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xVal>
          <c:yVal>
            <c:numRef>
              <c:f>p3_gen!$F$20:$F$43</c:f>
              <c:numCache>
                <c:formatCode>0.0</c:formatCode>
                <c:ptCount val="24"/>
                <c:pt idx="0">
                  <c:v>5.5</c:v>
                </c:pt>
                <c:pt idx="1">
                  <c:v>14.9</c:v>
                </c:pt>
                <c:pt idx="2">
                  <c:v>21.2</c:v>
                </c:pt>
                <c:pt idx="3">
                  <c:v>24.6</c:v>
                </c:pt>
                <c:pt idx="4">
                  <c:v>26.1</c:v>
                </c:pt>
                <c:pt idx="5">
                  <c:v>27.4</c:v>
                </c:pt>
                <c:pt idx="6">
                  <c:v>28.6</c:v>
                </c:pt>
                <c:pt idx="7">
                  <c:v>29.3</c:v>
                </c:pt>
                <c:pt idx="8">
                  <c:v>30.3</c:v>
                </c:pt>
                <c:pt idx="9">
                  <c:v>31.3</c:v>
                </c:pt>
                <c:pt idx="10">
                  <c:v>31.9</c:v>
                </c:pt>
                <c:pt idx="11">
                  <c:v>32</c:v>
                </c:pt>
                <c:pt idx="12">
                  <c:v>31.7</c:v>
                </c:pt>
                <c:pt idx="13">
                  <c:v>31.4</c:v>
                </c:pt>
                <c:pt idx="14">
                  <c:v>31.6</c:v>
                </c:pt>
                <c:pt idx="15">
                  <c:v>31.7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125-43B6-A3EA-AC5A1E04C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8726192"/>
        <c:axId val="1218727152"/>
      </c:scatterChart>
      <c:valAx>
        <c:axId val="1218726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8727152"/>
        <c:crosses val="autoZero"/>
        <c:crossBetween val="midCat"/>
        <c:majorUnit val="1"/>
      </c:valAx>
      <c:valAx>
        <c:axId val="121872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87261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Rychlost zvuku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[1]Sheet1!$E$5:$E$18</c:f>
              <c:numCache>
                <c:formatCode>General</c:formatCode>
                <c:ptCount val="14"/>
                <c:pt idx="0">
                  <c:v>0.44</c:v>
                </c:pt>
                <c:pt idx="1">
                  <c:v>0.65400000000000003</c:v>
                </c:pt>
                <c:pt idx="2">
                  <c:v>1.2</c:v>
                </c:pt>
                <c:pt idx="3">
                  <c:v>1.76</c:v>
                </c:pt>
                <c:pt idx="4">
                  <c:v>2.3199999999999998</c:v>
                </c:pt>
                <c:pt idx="5">
                  <c:v>2.9</c:v>
                </c:pt>
                <c:pt idx="6">
                  <c:v>3.5</c:v>
                </c:pt>
                <c:pt idx="7">
                  <c:v>4.05</c:v>
                </c:pt>
                <c:pt idx="8">
                  <c:v>4.6500000000000004</c:v>
                </c:pt>
                <c:pt idx="9">
                  <c:v>5.2</c:v>
                </c:pt>
                <c:pt idx="10">
                  <c:v>5.65</c:v>
                </c:pt>
                <c:pt idx="11">
                  <c:v>6.4</c:v>
                </c:pt>
                <c:pt idx="12">
                  <c:v>6.95</c:v>
                </c:pt>
                <c:pt idx="13">
                  <c:v>7.5</c:v>
                </c:pt>
              </c:numCache>
            </c:numRef>
          </c:xVal>
          <c:yVal>
            <c:numRef>
              <c:f>[1]Sheet1!$F$5:$F$18</c:f>
              <c:numCache>
                <c:formatCode>General</c:formatCode>
                <c:ptCount val="14"/>
                <c:pt idx="0">
                  <c:v>0.12206555615733704</c:v>
                </c:pt>
                <c:pt idx="1">
                  <c:v>0.21189620100417092</c:v>
                </c:pt>
                <c:pt idx="2">
                  <c:v>0.40607881008493907</c:v>
                </c:pt>
                <c:pt idx="3">
                  <c:v>0.60406953242155825</c:v>
                </c:pt>
                <c:pt idx="4">
                  <c:v>0.80305666051655422</c:v>
                </c:pt>
                <c:pt idx="5">
                  <c:v>1.0024470060806208</c:v>
                </c:pt>
                <c:pt idx="6">
                  <c:v>1.2020399327809372</c:v>
                </c:pt>
                <c:pt idx="7">
                  <c:v>1.4017489076150549</c:v>
                </c:pt>
                <c:pt idx="8">
                  <c:v>1.6015305179733543</c:v>
                </c:pt>
                <c:pt idx="9">
                  <c:v>1.8013605968822568</c:v>
                </c:pt>
                <c:pt idx="10">
                  <c:v>2.0012246250733576</c:v>
                </c:pt>
                <c:pt idx="11">
                  <c:v>2.2011133546457802</c:v>
                </c:pt>
                <c:pt idx="12">
                  <c:v>2.4010206163213175</c:v>
                </c:pt>
                <c:pt idx="13">
                  <c:v>2.6009421369957466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029-4683-B1FE-1412B6D63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560240"/>
        <c:axId val="458560720"/>
      </c:scatterChart>
      <c:valAx>
        <c:axId val="458560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 [ms]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560720"/>
        <c:crosses val="autoZero"/>
        <c:crossBetween val="midCat"/>
      </c:valAx>
      <c:valAx>
        <c:axId val="45856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 [m]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560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Chladicí stroj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'p6-peltier'!$M$9:$M$18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'p6-peltier'!$P$9:$P$18</c:f>
              <c:numCache>
                <c:formatCode>General</c:formatCode>
                <c:ptCount val="10"/>
                <c:pt idx="0">
                  <c:v>10.600000000000001</c:v>
                </c:pt>
                <c:pt idx="1">
                  <c:v>11.600000000000001</c:v>
                </c:pt>
                <c:pt idx="2">
                  <c:v>12.399999999999999</c:v>
                </c:pt>
                <c:pt idx="3">
                  <c:v>12.900000000000002</c:v>
                </c:pt>
                <c:pt idx="4">
                  <c:v>13.700000000000001</c:v>
                </c:pt>
                <c:pt idx="5">
                  <c:v>14.2</c:v>
                </c:pt>
                <c:pt idx="6">
                  <c:v>14.9</c:v>
                </c:pt>
                <c:pt idx="7">
                  <c:v>15.499999999999998</c:v>
                </c:pt>
                <c:pt idx="8">
                  <c:v>16.2</c:v>
                </c:pt>
                <c:pt idx="9">
                  <c:v>16.399999999999999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BD-42AB-8780-4D16636B40EC}"/>
            </c:ext>
          </c:extLst>
        </c:ser>
        <c:ser>
          <c:idx val="1"/>
          <c:order val="1"/>
          <c:tx>
            <c:v>Topicí stroj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'p6-peltier'!$R$9:$R$18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'p6-peltier'!$U$9:$U$18</c:f>
              <c:numCache>
                <c:formatCode>General</c:formatCode>
                <c:ptCount val="10"/>
                <c:pt idx="0">
                  <c:v>12.2</c:v>
                </c:pt>
                <c:pt idx="1">
                  <c:v>15.599999999999998</c:v>
                </c:pt>
                <c:pt idx="2">
                  <c:v>17.399999999999999</c:v>
                </c:pt>
                <c:pt idx="3">
                  <c:v>17.899999999999999</c:v>
                </c:pt>
                <c:pt idx="4">
                  <c:v>19.599999999999998</c:v>
                </c:pt>
                <c:pt idx="5">
                  <c:v>20.200000000000003</c:v>
                </c:pt>
                <c:pt idx="6">
                  <c:v>21.4</c:v>
                </c:pt>
                <c:pt idx="7">
                  <c:v>22.400000000000002</c:v>
                </c:pt>
                <c:pt idx="8">
                  <c:v>23.400000000000002</c:v>
                </c:pt>
                <c:pt idx="9">
                  <c:v>24.300000000000004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BD-42AB-8780-4D16636B4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2087167"/>
        <c:axId val="1562084287"/>
      </c:scatterChart>
      <c:valAx>
        <c:axId val="1562087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min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084287"/>
        <c:crosses val="autoZero"/>
        <c:crossBetween val="midCat"/>
      </c:valAx>
      <c:valAx>
        <c:axId val="156208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0871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5.png"/><Relationship Id="rId21" Type="http://schemas.openxmlformats.org/officeDocument/2006/relationships/customXml" Target="../ink/ink9.xml"/><Relationship Id="rId42" Type="http://schemas.openxmlformats.org/officeDocument/2006/relationships/image" Target="../media/image23.png"/><Relationship Id="rId47" Type="http://schemas.openxmlformats.org/officeDocument/2006/relationships/customXml" Target="../ink/ink22.xml"/><Relationship Id="rId63" Type="http://schemas.openxmlformats.org/officeDocument/2006/relationships/image" Target="../media/image34.png"/><Relationship Id="rId68" Type="http://schemas.openxmlformats.org/officeDocument/2006/relationships/customXml" Target="../ink/ink32.xml"/><Relationship Id="rId2" Type="http://schemas.openxmlformats.org/officeDocument/2006/relationships/image" Target="../media/image2.png"/><Relationship Id="rId16" Type="http://schemas.openxmlformats.org/officeDocument/2006/relationships/customXml" Target="../ink/ink7.xml"/><Relationship Id="rId29" Type="http://schemas.openxmlformats.org/officeDocument/2006/relationships/customXml" Target="../ink/ink13.xml"/><Relationship Id="rId11" Type="http://schemas.openxmlformats.org/officeDocument/2006/relationships/image" Target="../media/image7.png"/><Relationship Id="rId24" Type="http://schemas.openxmlformats.org/officeDocument/2006/relationships/image" Target="../media/image14.png"/><Relationship Id="rId32" Type="http://schemas.openxmlformats.org/officeDocument/2006/relationships/image" Target="../media/image18.png"/><Relationship Id="rId37" Type="http://schemas.openxmlformats.org/officeDocument/2006/relationships/customXml" Target="../ink/ink17.xml"/><Relationship Id="rId40" Type="http://schemas.openxmlformats.org/officeDocument/2006/relationships/image" Target="../media/image22.png"/><Relationship Id="rId45" Type="http://schemas.openxmlformats.org/officeDocument/2006/relationships/customXml" Target="../ink/ink21.xml"/><Relationship Id="rId53" Type="http://schemas.openxmlformats.org/officeDocument/2006/relationships/customXml" Target="../ink/ink25.xml"/><Relationship Id="rId58" Type="http://schemas.openxmlformats.org/officeDocument/2006/relationships/image" Target="../media/image31.png"/><Relationship Id="rId66" Type="http://schemas.openxmlformats.org/officeDocument/2006/relationships/customXml" Target="../ink/ink31.xml"/><Relationship Id="rId5" Type="http://schemas.openxmlformats.org/officeDocument/2006/relationships/image" Target="../media/image4.png"/><Relationship Id="rId61" Type="http://schemas.openxmlformats.org/officeDocument/2006/relationships/image" Target="../media/image33.png"/><Relationship Id="rId19" Type="http://schemas.openxmlformats.org/officeDocument/2006/relationships/image" Target="../media/image11.png"/><Relationship Id="rId14" Type="http://schemas.openxmlformats.org/officeDocument/2006/relationships/customXml" Target="../ink/ink6.xml"/><Relationship Id="rId22" Type="http://schemas.openxmlformats.org/officeDocument/2006/relationships/image" Target="../media/image13.png"/><Relationship Id="rId27" Type="http://schemas.openxmlformats.org/officeDocument/2006/relationships/customXml" Target="../ink/ink12.xml"/><Relationship Id="rId30" Type="http://schemas.openxmlformats.org/officeDocument/2006/relationships/image" Target="../media/image17.png"/><Relationship Id="rId35" Type="http://schemas.openxmlformats.org/officeDocument/2006/relationships/customXml" Target="../ink/ink16.xml"/><Relationship Id="rId43" Type="http://schemas.openxmlformats.org/officeDocument/2006/relationships/customXml" Target="../ink/ink20.xml"/><Relationship Id="rId48" Type="http://schemas.openxmlformats.org/officeDocument/2006/relationships/image" Target="../media/image26.png"/><Relationship Id="rId56" Type="http://schemas.openxmlformats.org/officeDocument/2006/relationships/image" Target="../media/image30.png"/><Relationship Id="rId64" Type="http://schemas.openxmlformats.org/officeDocument/2006/relationships/customXml" Target="../ink/ink30.xml"/><Relationship Id="rId69" Type="http://schemas.openxmlformats.org/officeDocument/2006/relationships/image" Target="../media/image37.png"/><Relationship Id="rId8" Type="http://schemas.openxmlformats.org/officeDocument/2006/relationships/customXml" Target="../ink/ink3.xml"/><Relationship Id="rId51" Type="http://schemas.openxmlformats.org/officeDocument/2006/relationships/customXml" Target="../ink/ink24.xml"/><Relationship Id="rId72" Type="http://schemas.openxmlformats.org/officeDocument/2006/relationships/chart" Target="../charts/chart1.xml"/><Relationship Id="rId3" Type="http://schemas.openxmlformats.org/officeDocument/2006/relationships/image" Target="../media/image3.png"/><Relationship Id="rId12" Type="http://schemas.openxmlformats.org/officeDocument/2006/relationships/customXml" Target="../ink/ink5.xml"/><Relationship Id="rId17" Type="http://schemas.openxmlformats.org/officeDocument/2006/relationships/image" Target="../media/image10.png"/><Relationship Id="rId25" Type="http://schemas.openxmlformats.org/officeDocument/2006/relationships/customXml" Target="../ink/ink11.xml"/><Relationship Id="rId33" Type="http://schemas.openxmlformats.org/officeDocument/2006/relationships/customXml" Target="../ink/ink15.xml"/><Relationship Id="rId38" Type="http://schemas.openxmlformats.org/officeDocument/2006/relationships/image" Target="../media/image21.png"/><Relationship Id="rId46" Type="http://schemas.openxmlformats.org/officeDocument/2006/relationships/image" Target="../media/image25.png"/><Relationship Id="rId59" Type="http://schemas.openxmlformats.org/officeDocument/2006/relationships/image" Target="../media/image32.png"/><Relationship Id="rId67" Type="http://schemas.openxmlformats.org/officeDocument/2006/relationships/image" Target="../media/image36.png"/><Relationship Id="rId20" Type="http://schemas.openxmlformats.org/officeDocument/2006/relationships/image" Target="../media/image12.png"/><Relationship Id="rId41" Type="http://schemas.openxmlformats.org/officeDocument/2006/relationships/customXml" Target="../ink/ink19.xml"/><Relationship Id="rId54" Type="http://schemas.openxmlformats.org/officeDocument/2006/relationships/image" Target="../media/image29.png"/><Relationship Id="rId62" Type="http://schemas.openxmlformats.org/officeDocument/2006/relationships/customXml" Target="../ink/ink29.xml"/><Relationship Id="rId70" Type="http://schemas.openxmlformats.org/officeDocument/2006/relationships/customXml" Target="../ink/ink33.xml"/><Relationship Id="rId1" Type="http://schemas.openxmlformats.org/officeDocument/2006/relationships/image" Target="../media/image1.png"/><Relationship Id="rId6" Type="http://schemas.openxmlformats.org/officeDocument/2006/relationships/customXml" Target="../ink/ink2.xml"/><Relationship Id="rId15" Type="http://schemas.openxmlformats.org/officeDocument/2006/relationships/image" Target="../media/image9.png"/><Relationship Id="rId23" Type="http://schemas.openxmlformats.org/officeDocument/2006/relationships/customXml" Target="../ink/ink10.xml"/><Relationship Id="rId28" Type="http://schemas.openxmlformats.org/officeDocument/2006/relationships/image" Target="../media/image16.png"/><Relationship Id="rId36" Type="http://schemas.openxmlformats.org/officeDocument/2006/relationships/image" Target="../media/image20.png"/><Relationship Id="rId49" Type="http://schemas.openxmlformats.org/officeDocument/2006/relationships/customXml" Target="../ink/ink23.xml"/><Relationship Id="rId57" Type="http://schemas.openxmlformats.org/officeDocument/2006/relationships/customXml" Target="../ink/ink27.xml"/><Relationship Id="rId10" Type="http://schemas.openxmlformats.org/officeDocument/2006/relationships/customXml" Target="../ink/ink4.xml"/><Relationship Id="rId31" Type="http://schemas.openxmlformats.org/officeDocument/2006/relationships/customXml" Target="../ink/ink14.xml"/><Relationship Id="rId44" Type="http://schemas.openxmlformats.org/officeDocument/2006/relationships/image" Target="../media/image24.png"/><Relationship Id="rId52" Type="http://schemas.openxmlformats.org/officeDocument/2006/relationships/image" Target="../media/image28.png"/><Relationship Id="rId60" Type="http://schemas.openxmlformats.org/officeDocument/2006/relationships/customXml" Target="../ink/ink28.xml"/><Relationship Id="rId65" Type="http://schemas.openxmlformats.org/officeDocument/2006/relationships/image" Target="../media/image35.png"/><Relationship Id="rId73" Type="http://schemas.openxmlformats.org/officeDocument/2006/relationships/chart" Target="../charts/chart2.xml"/><Relationship Id="rId4" Type="http://schemas.openxmlformats.org/officeDocument/2006/relationships/customXml" Target="../ink/ink1.xml"/><Relationship Id="rId9" Type="http://schemas.openxmlformats.org/officeDocument/2006/relationships/image" Target="../media/image6.png"/><Relationship Id="rId13" Type="http://schemas.openxmlformats.org/officeDocument/2006/relationships/image" Target="../media/image8.png"/><Relationship Id="rId18" Type="http://schemas.openxmlformats.org/officeDocument/2006/relationships/customXml" Target="../ink/ink8.xml"/><Relationship Id="rId39" Type="http://schemas.openxmlformats.org/officeDocument/2006/relationships/customXml" Target="../ink/ink18.xml"/><Relationship Id="rId34" Type="http://schemas.openxmlformats.org/officeDocument/2006/relationships/image" Target="../media/image19.png"/><Relationship Id="rId50" Type="http://schemas.openxmlformats.org/officeDocument/2006/relationships/image" Target="../media/image27.png"/><Relationship Id="rId55" Type="http://schemas.openxmlformats.org/officeDocument/2006/relationships/customXml" Target="../ink/ink26.xml"/><Relationship Id="rId7" Type="http://schemas.openxmlformats.org/officeDocument/2006/relationships/image" Target="../media/image5.png"/><Relationship Id="rId71" Type="http://schemas.openxmlformats.org/officeDocument/2006/relationships/image" Target="../media/image38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624840</xdr:colOff>
      <xdr:row>0</xdr:row>
      <xdr:rowOff>0</xdr:rowOff>
    </xdr:from>
    <xdr:to>
      <xdr:col>24</xdr:col>
      <xdr:colOff>238881</xdr:colOff>
      <xdr:row>17</xdr:row>
      <xdr:rowOff>34729</xdr:rowOff>
    </xdr:to>
    <xdr:pic>
      <xdr:nvPicPr>
        <xdr:cNvPr id="2" name="Picture 1" descr="Digitální teploměr GMH3230">
          <a:extLst>
            <a:ext uri="{FF2B5EF4-FFF2-40B4-BE49-F238E27FC236}">
              <a16:creationId xmlns:a16="http://schemas.microsoft.com/office/drawing/2014/main" id="{6E03095E-DE54-4BB3-93AE-8C499FC05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4440" y="0"/>
          <a:ext cx="10240804" cy="3143689"/>
        </a:xfrm>
        <a:prstGeom prst="rect">
          <a:avLst/>
        </a:prstGeom>
      </xdr:spPr>
    </xdr:pic>
    <xdr:clientData/>
  </xdr:twoCellAnchor>
  <xdr:twoCellAnchor editAs="oneCell">
    <xdr:from>
      <xdr:col>0</xdr:col>
      <xdr:colOff>411479</xdr:colOff>
      <xdr:row>8</xdr:row>
      <xdr:rowOff>137160</xdr:rowOff>
    </xdr:from>
    <xdr:to>
      <xdr:col>2</xdr:col>
      <xdr:colOff>70212</xdr:colOff>
      <xdr:row>11</xdr:row>
      <xdr:rowOff>144780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A7DF1D-3985-87B7-64FB-DE0379970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1479" y="1600200"/>
          <a:ext cx="1708513" cy="5562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175260</xdr:rowOff>
    </xdr:from>
    <xdr:to>
      <xdr:col>3</xdr:col>
      <xdr:colOff>740296</xdr:colOff>
      <xdr:row>39</xdr:row>
      <xdr:rowOff>164605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35A12C8-E79B-AC03-FD31-112211565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369820"/>
          <a:ext cx="3399676" cy="5341620"/>
        </a:xfrm>
        <a:prstGeom prst="rect">
          <a:avLst/>
        </a:prstGeom>
      </xdr:spPr>
    </xdr:pic>
    <xdr:clientData/>
  </xdr:twoCellAnchor>
  <xdr:twoCellAnchor editAs="oneCell">
    <xdr:from>
      <xdr:col>0</xdr:col>
      <xdr:colOff>1325160</xdr:colOff>
      <xdr:row>1</xdr:row>
      <xdr:rowOff>151200</xdr:rowOff>
    </xdr:from>
    <xdr:to>
      <xdr:col>1</xdr:col>
      <xdr:colOff>703440</xdr:colOff>
      <xdr:row>3</xdr:row>
      <xdr:rowOff>15480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38" name="Ink 37">
              <a:extLst>
                <a:ext uri="{FF2B5EF4-FFF2-40B4-BE49-F238E27FC236}">
                  <a16:creationId xmlns:a16="http://schemas.microsoft.com/office/drawing/2014/main" id="{FCF4E8E8-AE5B-95F7-FB93-A62E93615A5A}"/>
                </a:ext>
              </a:extLst>
            </xdr14:cNvPr>
            <xdr14:cNvContentPartPr/>
          </xdr14:nvContentPartPr>
          <xdr14:nvPr macro=""/>
          <xdr14:xfrm>
            <a:off x="1325160" y="334080"/>
            <a:ext cx="704160" cy="230040"/>
          </xdr14:xfrm>
        </xdr:contentPart>
      </mc:Choice>
      <mc:Fallback xmlns="">
        <xdr:pic>
          <xdr:nvPicPr>
            <xdr:cNvPr id="38" name="Ink 37">
              <a:extLst>
                <a:ext uri="{FF2B5EF4-FFF2-40B4-BE49-F238E27FC236}">
                  <a16:creationId xmlns:a16="http://schemas.microsoft.com/office/drawing/2014/main" id="{FCF4E8E8-AE5B-95F7-FB93-A62E93615A5A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319040" y="327960"/>
              <a:ext cx="716400" cy="242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317880</xdr:colOff>
      <xdr:row>20</xdr:row>
      <xdr:rowOff>9720</xdr:rowOff>
    </xdr:from>
    <xdr:to>
      <xdr:col>0</xdr:col>
      <xdr:colOff>439200</xdr:colOff>
      <xdr:row>20</xdr:row>
      <xdr:rowOff>91800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0FCD3C3D-9209-172C-E5D6-95821F6CA461}"/>
                </a:ext>
              </a:extLst>
            </xdr14:cNvPr>
            <xdr14:cNvContentPartPr/>
          </xdr14:nvContentPartPr>
          <xdr14:nvPr macro=""/>
          <xdr14:xfrm>
            <a:off x="317880" y="3667320"/>
            <a:ext cx="121320" cy="82080"/>
          </xdr14:xfrm>
        </xdr:contentPart>
      </mc:Choice>
      <mc:Fallback xmlns="">
        <xdr:pic>
          <xdr:nvPicPr>
            <xdr:cNvPr id="45" name="Ink 44">
              <a:extLst>
                <a:ext uri="{FF2B5EF4-FFF2-40B4-BE49-F238E27FC236}">
                  <a16:creationId xmlns:a16="http://schemas.microsoft.com/office/drawing/2014/main" id="{0FCD3C3D-9209-172C-E5D6-95821F6CA461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311760" y="3661173"/>
              <a:ext cx="133560" cy="9437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681120</xdr:colOff>
      <xdr:row>20</xdr:row>
      <xdr:rowOff>1440</xdr:rowOff>
    </xdr:from>
    <xdr:to>
      <xdr:col>2</xdr:col>
      <xdr:colOff>188340</xdr:colOff>
      <xdr:row>21</xdr:row>
      <xdr:rowOff>137626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51" name="Ink 50">
              <a:extLst>
                <a:ext uri="{FF2B5EF4-FFF2-40B4-BE49-F238E27FC236}">
                  <a16:creationId xmlns:a16="http://schemas.microsoft.com/office/drawing/2014/main" id="{E880E6EF-DCEE-44B6-8939-7910F5DE7BFB}"/>
                </a:ext>
              </a:extLst>
            </xdr14:cNvPr>
            <xdr14:cNvContentPartPr/>
          </xdr14:nvContentPartPr>
          <xdr14:nvPr macro=""/>
          <xdr14:xfrm>
            <a:off x="2007000" y="3659040"/>
            <a:ext cx="231120" cy="345960"/>
          </xdr14:xfrm>
        </xdr:contentPart>
      </mc:Choice>
      <mc:Fallback xmlns="">
        <xdr:pic>
          <xdr:nvPicPr>
            <xdr:cNvPr id="51" name="Ink 50">
              <a:extLst>
                <a:ext uri="{FF2B5EF4-FFF2-40B4-BE49-F238E27FC236}">
                  <a16:creationId xmlns:a16="http://schemas.microsoft.com/office/drawing/2014/main" id="{E880E6EF-DCEE-44B6-8939-7910F5DE7BFB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2000880" y="3652920"/>
              <a:ext cx="243360" cy="358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426600</xdr:colOff>
      <xdr:row>18</xdr:row>
      <xdr:rowOff>163440</xdr:rowOff>
    </xdr:from>
    <xdr:to>
      <xdr:col>0</xdr:col>
      <xdr:colOff>637200</xdr:colOff>
      <xdr:row>21</xdr:row>
      <xdr:rowOff>956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55" name="Ink 54">
              <a:extLst>
                <a:ext uri="{FF2B5EF4-FFF2-40B4-BE49-F238E27FC236}">
                  <a16:creationId xmlns:a16="http://schemas.microsoft.com/office/drawing/2014/main" id="{05833839-EDFC-429D-408C-02E3B57C6C5E}"/>
                </a:ext>
              </a:extLst>
            </xdr14:cNvPr>
            <xdr14:cNvContentPartPr/>
          </xdr14:nvContentPartPr>
          <xdr14:nvPr macro=""/>
          <xdr14:xfrm>
            <a:off x="426600" y="3455280"/>
            <a:ext cx="210600" cy="456840"/>
          </xdr14:xfrm>
        </xdr:contentPart>
      </mc:Choice>
      <mc:Fallback xmlns="">
        <xdr:pic>
          <xdr:nvPicPr>
            <xdr:cNvPr id="55" name="Ink 54">
              <a:extLst>
                <a:ext uri="{FF2B5EF4-FFF2-40B4-BE49-F238E27FC236}">
                  <a16:creationId xmlns:a16="http://schemas.microsoft.com/office/drawing/2014/main" id="{05833839-EDFC-429D-408C-02E3B57C6C5E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420480" y="3449160"/>
              <a:ext cx="222840" cy="469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304200</xdr:colOff>
      <xdr:row>22</xdr:row>
      <xdr:rowOff>153000</xdr:rowOff>
    </xdr:from>
    <xdr:to>
      <xdr:col>0</xdr:col>
      <xdr:colOff>684000</xdr:colOff>
      <xdr:row>24</xdr:row>
      <xdr:rowOff>21350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56" name="Ink 55">
              <a:extLst>
                <a:ext uri="{FF2B5EF4-FFF2-40B4-BE49-F238E27FC236}">
                  <a16:creationId xmlns:a16="http://schemas.microsoft.com/office/drawing/2014/main" id="{86C5C920-4FF9-2886-3EE0-572F9E8DB26D}"/>
                </a:ext>
              </a:extLst>
            </xdr14:cNvPr>
            <xdr14:cNvContentPartPr/>
          </xdr14:nvContentPartPr>
          <xdr14:nvPr macro=""/>
          <xdr14:xfrm>
            <a:off x="304200" y="4176360"/>
            <a:ext cx="379800" cy="293760"/>
          </xdr14:xfrm>
        </xdr:contentPart>
      </mc:Choice>
      <mc:Fallback xmlns="">
        <xdr:pic>
          <xdr:nvPicPr>
            <xdr:cNvPr id="56" name="Ink 55">
              <a:extLst>
                <a:ext uri="{FF2B5EF4-FFF2-40B4-BE49-F238E27FC236}">
                  <a16:creationId xmlns:a16="http://schemas.microsoft.com/office/drawing/2014/main" id="{86C5C920-4FF9-2886-3EE0-572F9E8DB26D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298080" y="4169880"/>
              <a:ext cx="392040" cy="30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288360</xdr:colOff>
      <xdr:row>26</xdr:row>
      <xdr:rowOff>179640</xdr:rowOff>
    </xdr:from>
    <xdr:to>
      <xdr:col>0</xdr:col>
      <xdr:colOff>660960</xdr:colOff>
      <xdr:row>28</xdr:row>
      <xdr:rowOff>117836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57" name="Ink 56">
              <a:extLst>
                <a:ext uri="{FF2B5EF4-FFF2-40B4-BE49-F238E27FC236}">
                  <a16:creationId xmlns:a16="http://schemas.microsoft.com/office/drawing/2014/main" id="{C4F041EA-9E10-4C79-2667-52F4DF250D6D}"/>
                </a:ext>
              </a:extLst>
            </xdr14:cNvPr>
            <xdr14:cNvContentPartPr/>
          </xdr14:nvContentPartPr>
          <xdr14:nvPr macro=""/>
          <xdr14:xfrm>
            <a:off x="288360" y="4934520"/>
            <a:ext cx="372600" cy="367200"/>
          </xdr14:xfrm>
        </xdr:contentPart>
      </mc:Choice>
      <mc:Fallback xmlns="">
        <xdr:pic>
          <xdr:nvPicPr>
            <xdr:cNvPr id="57" name="Ink 56">
              <a:extLst>
                <a:ext uri="{FF2B5EF4-FFF2-40B4-BE49-F238E27FC236}">
                  <a16:creationId xmlns:a16="http://schemas.microsoft.com/office/drawing/2014/main" id="{C4F041EA-9E10-4C79-2667-52F4DF250D6D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282240" y="4928400"/>
              <a:ext cx="384840" cy="379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51120</xdr:colOff>
      <xdr:row>25</xdr:row>
      <xdr:rowOff>127080</xdr:rowOff>
    </xdr:from>
    <xdr:to>
      <xdr:col>0</xdr:col>
      <xdr:colOff>391680</xdr:colOff>
      <xdr:row>26</xdr:row>
      <xdr:rowOff>265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64" name="Ink 63">
              <a:extLst>
                <a:ext uri="{FF2B5EF4-FFF2-40B4-BE49-F238E27FC236}">
                  <a16:creationId xmlns:a16="http://schemas.microsoft.com/office/drawing/2014/main" id="{CAEAA71E-59E2-7031-F269-F1C6A7D19574}"/>
                </a:ext>
              </a:extLst>
            </xdr14:cNvPr>
            <xdr14:cNvContentPartPr/>
          </xdr14:nvContentPartPr>
          <xdr14:nvPr macro=""/>
          <xdr14:xfrm>
            <a:off x="51120" y="4718267"/>
            <a:ext cx="340560" cy="80280"/>
          </xdr14:xfrm>
        </xdr:contentPart>
      </mc:Choice>
      <mc:Fallback xmlns="">
        <xdr:pic>
          <xdr:nvPicPr>
            <xdr:cNvPr id="64" name="Ink 63">
              <a:extLst>
                <a:ext uri="{FF2B5EF4-FFF2-40B4-BE49-F238E27FC236}">
                  <a16:creationId xmlns:a16="http://schemas.microsoft.com/office/drawing/2014/main" id="{CAEAA71E-59E2-7031-F269-F1C6A7D19574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45000" y="4712147"/>
              <a:ext cx="352800" cy="92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22320</xdr:colOff>
      <xdr:row>25</xdr:row>
      <xdr:rowOff>111623</xdr:rowOff>
    </xdr:from>
    <xdr:to>
      <xdr:col>0</xdr:col>
      <xdr:colOff>304560</xdr:colOff>
      <xdr:row>26</xdr:row>
      <xdr:rowOff>28728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72" name="Ink 71">
              <a:extLst>
                <a:ext uri="{FF2B5EF4-FFF2-40B4-BE49-F238E27FC236}">
                  <a16:creationId xmlns:a16="http://schemas.microsoft.com/office/drawing/2014/main" id="{0FEDF8C8-C7D3-7A1A-B9A8-C1E0E7F5793F}"/>
                </a:ext>
              </a:extLst>
            </xdr14:cNvPr>
            <xdr14:cNvContentPartPr/>
          </xdr14:nvContentPartPr>
          <xdr14:nvPr macro=""/>
          <xdr14:xfrm>
            <a:off x="22320" y="4702810"/>
            <a:ext cx="282240" cy="124200"/>
          </xdr14:xfrm>
        </xdr:contentPart>
      </mc:Choice>
      <mc:Fallback xmlns="">
        <xdr:pic>
          <xdr:nvPicPr>
            <xdr:cNvPr id="72" name="Ink 71">
              <a:extLst>
                <a:ext uri="{FF2B5EF4-FFF2-40B4-BE49-F238E27FC236}">
                  <a16:creationId xmlns:a16="http://schemas.microsoft.com/office/drawing/2014/main" id="{0FEDF8C8-C7D3-7A1A-B9A8-C1E0E7F5793F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16200" y="4696690"/>
              <a:ext cx="294480" cy="13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347869</xdr:colOff>
      <xdr:row>7</xdr:row>
      <xdr:rowOff>126998</xdr:rowOff>
    </xdr:from>
    <xdr:to>
      <xdr:col>3</xdr:col>
      <xdr:colOff>300937</xdr:colOff>
      <xdr:row>12</xdr:row>
      <xdr:rowOff>126999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083484D-72F1-B349-A101-F228ED949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7869" y="1402520"/>
          <a:ext cx="2609025" cy="911088"/>
        </a:xfrm>
        <a:prstGeom prst="rect">
          <a:avLst/>
        </a:prstGeom>
      </xdr:spPr>
    </xdr:pic>
    <xdr:clientData/>
  </xdr:twoCellAnchor>
  <xdr:twoCellAnchor editAs="oneCell">
    <xdr:from>
      <xdr:col>1</xdr:col>
      <xdr:colOff>368583</xdr:colOff>
      <xdr:row>20</xdr:row>
      <xdr:rowOff>140972</xdr:rowOff>
    </xdr:from>
    <xdr:to>
      <xdr:col>1</xdr:col>
      <xdr:colOff>684303</xdr:colOff>
      <xdr:row>22</xdr:row>
      <xdr:rowOff>110858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76" name="Ink 75">
              <a:extLst>
                <a:ext uri="{FF2B5EF4-FFF2-40B4-BE49-F238E27FC236}">
                  <a16:creationId xmlns:a16="http://schemas.microsoft.com/office/drawing/2014/main" id="{273F5652-BCEB-C16F-A877-F96B3F253A6F}"/>
                </a:ext>
              </a:extLst>
            </xdr14:cNvPr>
            <xdr14:cNvContentPartPr/>
          </xdr14:nvContentPartPr>
          <xdr14:nvPr macro=""/>
          <xdr14:xfrm>
            <a:off x="1693800" y="3785320"/>
            <a:ext cx="315720" cy="408960"/>
          </xdr14:xfrm>
        </xdr:contentPart>
      </mc:Choice>
      <mc:Fallback xmlns="">
        <xdr:pic>
          <xdr:nvPicPr>
            <xdr:cNvPr id="76" name="Ink 75">
              <a:extLst>
                <a:ext uri="{FF2B5EF4-FFF2-40B4-BE49-F238E27FC236}">
                  <a16:creationId xmlns:a16="http://schemas.microsoft.com/office/drawing/2014/main" id="{273F5652-BCEB-C16F-A877-F96B3F253A6F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1687680" y="3779200"/>
              <a:ext cx="327960" cy="421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573534</xdr:colOff>
      <xdr:row>10</xdr:row>
      <xdr:rowOff>13386</xdr:rowOff>
    </xdr:from>
    <xdr:to>
      <xdr:col>6</xdr:col>
      <xdr:colOff>772614</xdr:colOff>
      <xdr:row>10</xdr:row>
      <xdr:rowOff>99066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95" name="Ink 94">
              <a:extLst>
                <a:ext uri="{FF2B5EF4-FFF2-40B4-BE49-F238E27FC236}">
                  <a16:creationId xmlns:a16="http://schemas.microsoft.com/office/drawing/2014/main" id="{1B216960-A6D3-504B-120B-07BC232CC2A2}"/>
                </a:ext>
              </a:extLst>
            </xdr14:cNvPr>
            <xdr14:cNvContentPartPr/>
          </xdr14:nvContentPartPr>
          <xdr14:nvPr macro=""/>
          <xdr14:xfrm>
            <a:off x="6498360" y="1835560"/>
            <a:ext cx="199080" cy="85680"/>
          </xdr14:xfrm>
        </xdr:contentPart>
      </mc:Choice>
      <mc:Fallback xmlns="">
        <xdr:pic>
          <xdr:nvPicPr>
            <xdr:cNvPr id="95" name="Ink 94">
              <a:extLst>
                <a:ext uri="{FF2B5EF4-FFF2-40B4-BE49-F238E27FC236}">
                  <a16:creationId xmlns:a16="http://schemas.microsoft.com/office/drawing/2014/main" id="{1B216960-A6D3-504B-120B-07BC232CC2A2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6492240" y="1829440"/>
              <a:ext cx="211320" cy="97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122094</xdr:colOff>
      <xdr:row>11</xdr:row>
      <xdr:rowOff>94329</xdr:rowOff>
    </xdr:from>
    <xdr:to>
      <xdr:col>6</xdr:col>
      <xdr:colOff>711054</xdr:colOff>
      <xdr:row>12</xdr:row>
      <xdr:rowOff>114431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112" name="Ink 111">
              <a:extLst>
                <a:ext uri="{FF2B5EF4-FFF2-40B4-BE49-F238E27FC236}">
                  <a16:creationId xmlns:a16="http://schemas.microsoft.com/office/drawing/2014/main" id="{6D51AA8E-0E61-F9FD-BE78-C0F45020CF9C}"/>
                </a:ext>
              </a:extLst>
            </xdr14:cNvPr>
            <xdr14:cNvContentPartPr/>
          </xdr14:nvContentPartPr>
          <xdr14:nvPr macro=""/>
          <xdr14:xfrm>
            <a:off x="6046920" y="2098720"/>
            <a:ext cx="588960" cy="202320"/>
          </xdr14:xfrm>
        </xdr:contentPart>
      </mc:Choice>
      <mc:Fallback xmlns="">
        <xdr:pic>
          <xdr:nvPicPr>
            <xdr:cNvPr id="112" name="Ink 111">
              <a:extLst>
                <a:ext uri="{FF2B5EF4-FFF2-40B4-BE49-F238E27FC236}">
                  <a16:creationId xmlns:a16="http://schemas.microsoft.com/office/drawing/2014/main" id="{6D51AA8E-0E61-F9FD-BE78-C0F45020CF9C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6040804" y="2092600"/>
              <a:ext cx="601193" cy="214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940014</xdr:colOff>
      <xdr:row>11</xdr:row>
      <xdr:rowOff>128889</xdr:rowOff>
    </xdr:from>
    <xdr:to>
      <xdr:col>7</xdr:col>
      <xdr:colOff>153462</xdr:colOff>
      <xdr:row>11</xdr:row>
      <xdr:rowOff>143289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123" name="Ink 122">
              <a:extLst>
                <a:ext uri="{FF2B5EF4-FFF2-40B4-BE49-F238E27FC236}">
                  <a16:creationId xmlns:a16="http://schemas.microsoft.com/office/drawing/2014/main" id="{4910454E-BFE1-1893-B0B5-3CDEDEE37F24}"/>
                </a:ext>
              </a:extLst>
            </xdr14:cNvPr>
            <xdr14:cNvContentPartPr/>
          </xdr14:nvContentPartPr>
          <xdr14:nvPr macro=""/>
          <xdr14:xfrm>
            <a:off x="6864840" y="2133280"/>
            <a:ext cx="150480" cy="14400"/>
          </xdr14:xfrm>
        </xdr:contentPart>
      </mc:Choice>
      <mc:Fallback xmlns="">
        <xdr:pic>
          <xdr:nvPicPr>
            <xdr:cNvPr id="123" name="Ink 122">
              <a:extLst>
                <a:ext uri="{FF2B5EF4-FFF2-40B4-BE49-F238E27FC236}">
                  <a16:creationId xmlns:a16="http://schemas.microsoft.com/office/drawing/2014/main" id="{4910454E-BFE1-1893-B0B5-3CDEDEE37F24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6858720" y="2127160"/>
              <a:ext cx="162720" cy="2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941814</xdr:colOff>
      <xdr:row>12</xdr:row>
      <xdr:rowOff>49271</xdr:rowOff>
    </xdr:from>
    <xdr:to>
      <xdr:col>7</xdr:col>
      <xdr:colOff>190122</xdr:colOff>
      <xdr:row>12</xdr:row>
      <xdr:rowOff>64751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124" name="Ink 123">
              <a:extLst>
                <a:ext uri="{FF2B5EF4-FFF2-40B4-BE49-F238E27FC236}">
                  <a16:creationId xmlns:a16="http://schemas.microsoft.com/office/drawing/2014/main" id="{2746B5D9-5F8A-28D9-AA9E-A1B0305EFE5D}"/>
                </a:ext>
              </a:extLst>
            </xdr14:cNvPr>
            <xdr14:cNvContentPartPr/>
          </xdr14:nvContentPartPr>
          <xdr14:nvPr macro=""/>
          <xdr14:xfrm>
            <a:off x="6866640" y="2235880"/>
            <a:ext cx="192960" cy="15480"/>
          </xdr14:xfrm>
        </xdr:contentPart>
      </mc:Choice>
      <mc:Fallback xmlns="">
        <xdr:pic>
          <xdr:nvPicPr>
            <xdr:cNvPr id="124" name="Ink 123">
              <a:extLst>
                <a:ext uri="{FF2B5EF4-FFF2-40B4-BE49-F238E27FC236}">
                  <a16:creationId xmlns:a16="http://schemas.microsoft.com/office/drawing/2014/main" id="{2746B5D9-5F8A-28D9-AA9E-A1B0305EFE5D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6860520" y="2229760"/>
              <a:ext cx="205200" cy="27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898974</xdr:colOff>
      <xdr:row>9</xdr:row>
      <xdr:rowOff>25323</xdr:rowOff>
    </xdr:from>
    <xdr:to>
      <xdr:col>7</xdr:col>
      <xdr:colOff>224322</xdr:colOff>
      <xdr:row>9</xdr:row>
      <xdr:rowOff>149163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125" name="Ink 124">
              <a:extLst>
                <a:ext uri="{FF2B5EF4-FFF2-40B4-BE49-F238E27FC236}">
                  <a16:creationId xmlns:a16="http://schemas.microsoft.com/office/drawing/2014/main" id="{E8C337F1-D973-C227-9079-15255BF8A760}"/>
                </a:ext>
              </a:extLst>
            </xdr14:cNvPr>
            <xdr14:cNvContentPartPr/>
          </xdr14:nvContentPartPr>
          <xdr14:nvPr macro=""/>
          <xdr14:xfrm>
            <a:off x="6823800" y="1665280"/>
            <a:ext cx="224280" cy="123840"/>
          </xdr14:xfrm>
        </xdr:contentPart>
      </mc:Choice>
      <mc:Fallback xmlns="">
        <xdr:pic>
          <xdr:nvPicPr>
            <xdr:cNvPr id="125" name="Ink 124">
              <a:extLst>
                <a:ext uri="{FF2B5EF4-FFF2-40B4-BE49-F238E27FC236}">
                  <a16:creationId xmlns:a16="http://schemas.microsoft.com/office/drawing/2014/main" id="{E8C337F1-D973-C227-9079-15255BF8A760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6817680" y="1659160"/>
              <a:ext cx="236520" cy="13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112734</xdr:colOff>
      <xdr:row>15</xdr:row>
      <xdr:rowOff>98059</xdr:rowOff>
    </xdr:from>
    <xdr:to>
      <xdr:col>6</xdr:col>
      <xdr:colOff>781614</xdr:colOff>
      <xdr:row>16</xdr:row>
      <xdr:rowOff>149122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26" name="Ink 125">
              <a:extLst>
                <a:ext uri="{FF2B5EF4-FFF2-40B4-BE49-F238E27FC236}">
                  <a16:creationId xmlns:a16="http://schemas.microsoft.com/office/drawing/2014/main" id="{8F5D9557-9DBA-F9AB-5F0C-9A3E96F7D76B}"/>
                </a:ext>
              </a:extLst>
            </xdr14:cNvPr>
            <xdr14:cNvContentPartPr/>
          </xdr14:nvContentPartPr>
          <xdr14:nvPr macro=""/>
          <xdr14:xfrm>
            <a:off x="6037560" y="2831320"/>
            <a:ext cx="668880" cy="233280"/>
          </xdr14:xfrm>
        </xdr:contentPart>
      </mc:Choice>
      <mc:Fallback xmlns="">
        <xdr:pic>
          <xdr:nvPicPr>
            <xdr:cNvPr id="126" name="Ink 125">
              <a:extLst>
                <a:ext uri="{FF2B5EF4-FFF2-40B4-BE49-F238E27FC236}">
                  <a16:creationId xmlns:a16="http://schemas.microsoft.com/office/drawing/2014/main" id="{8F5D9557-9DBA-F9AB-5F0C-9A3E96F7D76B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6031443" y="2825200"/>
              <a:ext cx="681113" cy="24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544374</xdr:colOff>
      <xdr:row>14</xdr:row>
      <xdr:rowOff>15677</xdr:rowOff>
    </xdr:from>
    <xdr:to>
      <xdr:col>6</xdr:col>
      <xdr:colOff>700614</xdr:colOff>
      <xdr:row>14</xdr:row>
      <xdr:rowOff>129077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127" name="Ink 126">
              <a:extLst>
                <a:ext uri="{FF2B5EF4-FFF2-40B4-BE49-F238E27FC236}">
                  <a16:creationId xmlns:a16="http://schemas.microsoft.com/office/drawing/2014/main" id="{D66E4A14-0D79-5857-6550-FB5307BB6503}"/>
                </a:ext>
              </a:extLst>
            </xdr14:cNvPr>
            <xdr14:cNvContentPartPr/>
          </xdr14:nvContentPartPr>
          <xdr14:nvPr macro=""/>
          <xdr14:xfrm>
            <a:off x="6469200" y="2566720"/>
            <a:ext cx="156240" cy="113400"/>
          </xdr14:xfrm>
        </xdr:contentPart>
      </mc:Choice>
      <mc:Fallback xmlns="">
        <xdr:pic>
          <xdr:nvPicPr>
            <xdr:cNvPr id="127" name="Ink 126">
              <a:extLst>
                <a:ext uri="{FF2B5EF4-FFF2-40B4-BE49-F238E27FC236}">
                  <a16:creationId xmlns:a16="http://schemas.microsoft.com/office/drawing/2014/main" id="{D66E4A14-0D79-5857-6550-FB5307BB6503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6463080" y="2560600"/>
              <a:ext cx="168480" cy="125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925254</xdr:colOff>
      <xdr:row>13</xdr:row>
      <xdr:rowOff>112934</xdr:rowOff>
    </xdr:from>
    <xdr:to>
      <xdr:col>7</xdr:col>
      <xdr:colOff>219102</xdr:colOff>
      <xdr:row>13</xdr:row>
      <xdr:rowOff>120854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128" name="Ink 127">
              <a:extLst>
                <a:ext uri="{FF2B5EF4-FFF2-40B4-BE49-F238E27FC236}">
                  <a16:creationId xmlns:a16="http://schemas.microsoft.com/office/drawing/2014/main" id="{DAC3B43C-7B19-3588-3C66-F485A5334F06}"/>
                </a:ext>
              </a:extLst>
            </xdr14:cNvPr>
            <xdr14:cNvContentPartPr/>
          </xdr14:nvContentPartPr>
          <xdr14:nvPr macro=""/>
          <xdr14:xfrm>
            <a:off x="6850080" y="2481760"/>
            <a:ext cx="215640" cy="7920"/>
          </xdr14:xfrm>
        </xdr:contentPart>
      </mc:Choice>
      <mc:Fallback xmlns="">
        <xdr:pic>
          <xdr:nvPicPr>
            <xdr:cNvPr id="128" name="Ink 127">
              <a:extLst>
                <a:ext uri="{FF2B5EF4-FFF2-40B4-BE49-F238E27FC236}">
                  <a16:creationId xmlns:a16="http://schemas.microsoft.com/office/drawing/2014/main" id="{DAC3B43C-7B19-3588-3C66-F485A5334F06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6843960" y="2475640"/>
              <a:ext cx="227880" cy="20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955134</xdr:colOff>
      <xdr:row>14</xdr:row>
      <xdr:rowOff>32237</xdr:rowOff>
    </xdr:from>
    <xdr:to>
      <xdr:col>7</xdr:col>
      <xdr:colOff>223542</xdr:colOff>
      <xdr:row>14</xdr:row>
      <xdr:rowOff>38357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129" name="Ink 128">
              <a:extLst>
                <a:ext uri="{FF2B5EF4-FFF2-40B4-BE49-F238E27FC236}">
                  <a16:creationId xmlns:a16="http://schemas.microsoft.com/office/drawing/2014/main" id="{25ADF30C-F5EF-6084-4A14-0A0035C2CDA2}"/>
                </a:ext>
              </a:extLst>
            </xdr14:cNvPr>
            <xdr14:cNvContentPartPr/>
          </xdr14:nvContentPartPr>
          <xdr14:nvPr macro=""/>
          <xdr14:xfrm>
            <a:off x="6879960" y="2583280"/>
            <a:ext cx="220680" cy="6120"/>
          </xdr14:xfrm>
        </xdr:contentPart>
      </mc:Choice>
      <mc:Fallback xmlns="">
        <xdr:pic>
          <xdr:nvPicPr>
            <xdr:cNvPr id="129" name="Ink 128">
              <a:extLst>
                <a:ext uri="{FF2B5EF4-FFF2-40B4-BE49-F238E27FC236}">
                  <a16:creationId xmlns:a16="http://schemas.microsoft.com/office/drawing/2014/main" id="{25ADF30C-F5EF-6084-4A14-0A0035C2CDA2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6873840" y="2577160"/>
              <a:ext cx="232920" cy="1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925254</xdr:colOff>
      <xdr:row>15</xdr:row>
      <xdr:rowOff>143059</xdr:rowOff>
    </xdr:from>
    <xdr:to>
      <xdr:col>7</xdr:col>
      <xdr:colOff>209022</xdr:colOff>
      <xdr:row>16</xdr:row>
      <xdr:rowOff>68122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132" name="Ink 131">
              <a:extLst>
                <a:ext uri="{FF2B5EF4-FFF2-40B4-BE49-F238E27FC236}">
                  <a16:creationId xmlns:a16="http://schemas.microsoft.com/office/drawing/2014/main" id="{353F92C1-2791-2383-4B33-811AD815AF3B}"/>
                </a:ext>
              </a:extLst>
            </xdr14:cNvPr>
            <xdr14:cNvContentPartPr/>
          </xdr14:nvContentPartPr>
          <xdr14:nvPr macro=""/>
          <xdr14:xfrm>
            <a:off x="6850080" y="2876320"/>
            <a:ext cx="205560" cy="107280"/>
          </xdr14:xfrm>
        </xdr:contentPart>
      </mc:Choice>
      <mc:Fallback xmlns="">
        <xdr:pic>
          <xdr:nvPicPr>
            <xdr:cNvPr id="132" name="Ink 131">
              <a:extLst>
                <a:ext uri="{FF2B5EF4-FFF2-40B4-BE49-F238E27FC236}">
                  <a16:creationId xmlns:a16="http://schemas.microsoft.com/office/drawing/2014/main" id="{353F92C1-2791-2383-4B33-811AD815AF3B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6843960" y="2870179"/>
              <a:ext cx="217800" cy="11956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269212</xdr:colOff>
      <xdr:row>1</xdr:row>
      <xdr:rowOff>18278</xdr:rowOff>
    </xdr:from>
    <xdr:to>
      <xdr:col>7</xdr:col>
      <xdr:colOff>92234</xdr:colOff>
      <xdr:row>2</xdr:row>
      <xdr:rowOff>156472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238" name="Ink 237">
              <a:extLst>
                <a:ext uri="{FF2B5EF4-FFF2-40B4-BE49-F238E27FC236}">
                  <a16:creationId xmlns:a16="http://schemas.microsoft.com/office/drawing/2014/main" id="{7C4CB284-F123-EB07-03FA-32514D51273D}"/>
                </a:ext>
              </a:extLst>
            </xdr14:cNvPr>
            <xdr14:cNvContentPartPr/>
          </xdr14:nvContentPartPr>
          <xdr14:nvPr macro=""/>
          <xdr14:xfrm>
            <a:off x="6194038" y="200495"/>
            <a:ext cx="701563" cy="320412"/>
          </xdr14:xfrm>
        </xdr:contentPart>
      </mc:Choice>
      <mc:Fallback xmlns="">
        <xdr:pic>
          <xdr:nvPicPr>
            <xdr:cNvPr id="238" name="Ink 237">
              <a:extLst>
                <a:ext uri="{FF2B5EF4-FFF2-40B4-BE49-F238E27FC236}">
                  <a16:creationId xmlns:a16="http://schemas.microsoft.com/office/drawing/2014/main" id="{7C4CB284-F123-EB07-03FA-32514D51273D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6187919" y="194375"/>
              <a:ext cx="713802" cy="3326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1050835</xdr:colOff>
      <xdr:row>1</xdr:row>
      <xdr:rowOff>51290</xdr:rowOff>
    </xdr:from>
    <xdr:to>
      <xdr:col>7</xdr:col>
      <xdr:colOff>231327</xdr:colOff>
      <xdr:row>2</xdr:row>
      <xdr:rowOff>113253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248" name="Ink 247">
              <a:extLst>
                <a:ext uri="{FF2B5EF4-FFF2-40B4-BE49-F238E27FC236}">
                  <a16:creationId xmlns:a16="http://schemas.microsoft.com/office/drawing/2014/main" id="{91118862-60DC-9312-46C2-54D44818CA59}"/>
                </a:ext>
              </a:extLst>
            </xdr14:cNvPr>
            <xdr14:cNvContentPartPr/>
          </xdr14:nvContentPartPr>
          <xdr14:nvPr macro=""/>
          <xdr14:xfrm>
            <a:off x="6975661" y="233507"/>
            <a:ext cx="231824" cy="244181"/>
          </xdr14:xfrm>
        </xdr:contentPart>
      </mc:Choice>
      <mc:Fallback xmlns="">
        <xdr:pic>
          <xdr:nvPicPr>
            <xdr:cNvPr id="248" name="Ink 247">
              <a:extLst>
                <a:ext uri="{FF2B5EF4-FFF2-40B4-BE49-F238E27FC236}">
                  <a16:creationId xmlns:a16="http://schemas.microsoft.com/office/drawing/2014/main" id="{91118862-60DC-9312-46C2-54D44818CA59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6969541" y="227393"/>
              <a:ext cx="244063" cy="25640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401765</xdr:colOff>
      <xdr:row>0</xdr:row>
      <xdr:rowOff>146312</xdr:rowOff>
    </xdr:from>
    <xdr:to>
      <xdr:col>7</xdr:col>
      <xdr:colOff>748457</xdr:colOff>
      <xdr:row>2</xdr:row>
      <xdr:rowOff>102984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253" name="Ink 252">
              <a:extLst>
                <a:ext uri="{FF2B5EF4-FFF2-40B4-BE49-F238E27FC236}">
                  <a16:creationId xmlns:a16="http://schemas.microsoft.com/office/drawing/2014/main" id="{0332E077-D7D6-352B-9746-8F1D1CB4DB9A}"/>
                </a:ext>
              </a:extLst>
            </xdr14:cNvPr>
            <xdr14:cNvContentPartPr/>
          </xdr14:nvContentPartPr>
          <xdr14:nvPr macro=""/>
          <xdr14:xfrm>
            <a:off x="7408852" y="146312"/>
            <a:ext cx="346692" cy="321107"/>
          </xdr14:xfrm>
        </xdr:contentPart>
      </mc:Choice>
      <mc:Fallback xmlns="">
        <xdr:pic>
          <xdr:nvPicPr>
            <xdr:cNvPr id="253" name="Ink 252">
              <a:extLst>
                <a:ext uri="{FF2B5EF4-FFF2-40B4-BE49-F238E27FC236}">
                  <a16:creationId xmlns:a16="http://schemas.microsoft.com/office/drawing/2014/main" id="{0332E077-D7D6-352B-9746-8F1D1CB4DB9A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7402732" y="140192"/>
              <a:ext cx="358932" cy="33334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134329</xdr:colOff>
      <xdr:row>3</xdr:row>
      <xdr:rowOff>73751</xdr:rowOff>
    </xdr:from>
    <xdr:to>
      <xdr:col>8</xdr:col>
      <xdr:colOff>47040</xdr:colOff>
      <xdr:row>5</xdr:row>
      <xdr:rowOff>67668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281" name="Ink 280">
              <a:extLst>
                <a:ext uri="{FF2B5EF4-FFF2-40B4-BE49-F238E27FC236}">
                  <a16:creationId xmlns:a16="http://schemas.microsoft.com/office/drawing/2014/main" id="{DD87C83E-5196-60F2-72AC-70CC14880E27}"/>
                </a:ext>
              </a:extLst>
            </xdr14:cNvPr>
            <xdr14:cNvContentPartPr/>
          </xdr14:nvContentPartPr>
          <xdr14:nvPr macro=""/>
          <xdr14:xfrm>
            <a:off x="6059155" y="620403"/>
            <a:ext cx="1667324" cy="358352"/>
          </xdr14:xfrm>
        </xdr:contentPart>
      </mc:Choice>
      <mc:Fallback xmlns="">
        <xdr:pic>
          <xdr:nvPicPr>
            <xdr:cNvPr id="281" name="Ink 280">
              <a:extLst>
                <a:ext uri="{FF2B5EF4-FFF2-40B4-BE49-F238E27FC236}">
                  <a16:creationId xmlns:a16="http://schemas.microsoft.com/office/drawing/2014/main" id="{DD87C83E-5196-60F2-72AC-70CC14880E27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6053036" y="614287"/>
              <a:ext cx="1679563" cy="37058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776478</xdr:colOff>
      <xdr:row>3</xdr:row>
      <xdr:rowOff>37898</xdr:rowOff>
    </xdr:from>
    <xdr:to>
      <xdr:col>8</xdr:col>
      <xdr:colOff>487797</xdr:colOff>
      <xdr:row>4</xdr:row>
      <xdr:rowOff>116743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307" name="Ink 306">
              <a:extLst>
                <a:ext uri="{FF2B5EF4-FFF2-40B4-BE49-F238E27FC236}">
                  <a16:creationId xmlns:a16="http://schemas.microsoft.com/office/drawing/2014/main" id="{6FF809ED-D19D-438B-0698-45FD2AF2C5E9}"/>
                </a:ext>
              </a:extLst>
            </xdr14:cNvPr>
            <xdr14:cNvContentPartPr/>
          </xdr14:nvContentPartPr>
          <xdr14:nvPr macro=""/>
          <xdr14:xfrm>
            <a:off x="7783565" y="584550"/>
            <a:ext cx="587392" cy="261063"/>
          </xdr14:xfrm>
        </xdr:contentPart>
      </mc:Choice>
      <mc:Fallback xmlns="">
        <xdr:pic>
          <xdr:nvPicPr>
            <xdr:cNvPr id="307" name="Ink 306">
              <a:extLst>
                <a:ext uri="{FF2B5EF4-FFF2-40B4-BE49-F238E27FC236}">
                  <a16:creationId xmlns:a16="http://schemas.microsoft.com/office/drawing/2014/main" id="{6FF809ED-D19D-438B-0698-45FD2AF2C5E9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7777446" y="578437"/>
              <a:ext cx="599629" cy="27328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153937</xdr:colOff>
      <xdr:row>17</xdr:row>
      <xdr:rowOff>139947</xdr:rowOff>
    </xdr:from>
    <xdr:to>
      <xdr:col>9</xdr:col>
      <xdr:colOff>31797</xdr:colOff>
      <xdr:row>18</xdr:row>
      <xdr:rowOff>169805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329" name="Ink 328">
              <a:extLst>
                <a:ext uri="{FF2B5EF4-FFF2-40B4-BE49-F238E27FC236}">
                  <a16:creationId xmlns:a16="http://schemas.microsoft.com/office/drawing/2014/main" id="{CBD789B7-80C2-7BE7-362A-844D0AE5FFC0}"/>
                </a:ext>
              </a:extLst>
            </xdr14:cNvPr>
            <xdr14:cNvContentPartPr/>
          </xdr14:nvContentPartPr>
          <xdr14:nvPr macro=""/>
          <xdr14:xfrm>
            <a:off x="8243285" y="3237643"/>
            <a:ext cx="960120" cy="221040"/>
          </xdr14:xfrm>
        </xdr:contentPart>
      </mc:Choice>
      <mc:Fallback xmlns="">
        <xdr:pic>
          <xdr:nvPicPr>
            <xdr:cNvPr id="329" name="Ink 328">
              <a:extLst>
                <a:ext uri="{FF2B5EF4-FFF2-40B4-BE49-F238E27FC236}">
                  <a16:creationId xmlns:a16="http://schemas.microsoft.com/office/drawing/2014/main" id="{CBD789B7-80C2-7BE7-362A-844D0AE5FFC0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8237165" y="3231523"/>
              <a:ext cx="972360" cy="233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300659</xdr:colOff>
      <xdr:row>8</xdr:row>
      <xdr:rowOff>68661</xdr:rowOff>
    </xdr:from>
    <xdr:to>
      <xdr:col>6</xdr:col>
      <xdr:colOff>477059</xdr:colOff>
      <xdr:row>10</xdr:row>
      <xdr:rowOff>80426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330" name="Ink 329">
              <a:extLst>
                <a:ext uri="{FF2B5EF4-FFF2-40B4-BE49-F238E27FC236}">
                  <a16:creationId xmlns:a16="http://schemas.microsoft.com/office/drawing/2014/main" id="{8BF56C04-8311-0699-0A98-61973BF8610A}"/>
                </a:ext>
              </a:extLst>
            </xdr14:cNvPr>
            <xdr14:cNvContentPartPr/>
          </xdr14:nvContentPartPr>
          <xdr14:nvPr macro=""/>
          <xdr14:xfrm>
            <a:off x="6225485" y="1526400"/>
            <a:ext cx="176400" cy="376200"/>
          </xdr14:xfrm>
        </xdr:contentPart>
      </mc:Choice>
      <mc:Fallback xmlns="">
        <xdr:pic>
          <xdr:nvPicPr>
            <xdr:cNvPr id="330" name="Ink 329">
              <a:extLst>
                <a:ext uri="{FF2B5EF4-FFF2-40B4-BE49-F238E27FC236}">
                  <a16:creationId xmlns:a16="http://schemas.microsoft.com/office/drawing/2014/main" id="{8BF56C04-8311-0699-0A98-61973BF8610A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6219365" y="1520280"/>
              <a:ext cx="188640" cy="38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321179</xdr:colOff>
      <xdr:row>13</xdr:row>
      <xdr:rowOff>51814</xdr:rowOff>
    </xdr:from>
    <xdr:to>
      <xdr:col>6</xdr:col>
      <xdr:colOff>469139</xdr:colOff>
      <xdr:row>14</xdr:row>
      <xdr:rowOff>147157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331" name="Ink 330">
              <a:extLst>
                <a:ext uri="{FF2B5EF4-FFF2-40B4-BE49-F238E27FC236}">
                  <a16:creationId xmlns:a16="http://schemas.microsoft.com/office/drawing/2014/main" id="{B6CEC99E-056B-7855-6DD5-D15041DC4483}"/>
                </a:ext>
              </a:extLst>
            </xdr14:cNvPr>
            <xdr14:cNvContentPartPr/>
          </xdr14:nvContentPartPr>
          <xdr14:nvPr macro=""/>
          <xdr14:xfrm>
            <a:off x="6246005" y="2420640"/>
            <a:ext cx="147960" cy="277560"/>
          </xdr14:xfrm>
        </xdr:contentPart>
      </mc:Choice>
      <mc:Fallback xmlns="">
        <xdr:pic>
          <xdr:nvPicPr>
            <xdr:cNvPr id="331" name="Ink 330">
              <a:extLst>
                <a:ext uri="{FF2B5EF4-FFF2-40B4-BE49-F238E27FC236}">
                  <a16:creationId xmlns:a16="http://schemas.microsoft.com/office/drawing/2014/main" id="{B6CEC99E-056B-7855-6DD5-D15041DC4483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6239885" y="2414520"/>
              <a:ext cx="160200" cy="289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966769</xdr:colOff>
      <xdr:row>72</xdr:row>
      <xdr:rowOff>93147</xdr:rowOff>
    </xdr:from>
    <xdr:to>
      <xdr:col>13</xdr:col>
      <xdr:colOff>65830</xdr:colOff>
      <xdr:row>114</xdr:row>
      <xdr:rowOff>152124</xdr:rowOff>
    </xdr:to>
    <xdr:pic>
      <xdr:nvPicPr>
        <xdr:cNvPr id="341" name="Picture 340">
          <a:extLst>
            <a:ext uri="{FF2B5EF4-FFF2-40B4-BE49-F238E27FC236}">
              <a16:creationId xmlns:a16="http://schemas.microsoft.com/office/drawing/2014/main" id="{907AFBB7-8E15-F56B-5394-19F971CF5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66769" y="13424586"/>
          <a:ext cx="10730474" cy="7835650"/>
        </a:xfrm>
        <a:prstGeom prst="rect">
          <a:avLst/>
        </a:prstGeom>
      </xdr:spPr>
    </xdr:pic>
    <xdr:clientData/>
  </xdr:twoCellAnchor>
  <xdr:twoCellAnchor editAs="oneCell">
    <xdr:from>
      <xdr:col>5</xdr:col>
      <xdr:colOff>284195</xdr:colOff>
      <xdr:row>9</xdr:row>
      <xdr:rowOff>84086</xdr:rowOff>
    </xdr:from>
    <xdr:to>
      <xdr:col>6</xdr:col>
      <xdr:colOff>77053</xdr:colOff>
      <xdr:row>15</xdr:row>
      <xdr:rowOff>81582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60">
          <xdr14:nvContentPartPr>
            <xdr14:cNvPr id="342" name="Ink 341">
              <a:extLst>
                <a:ext uri="{FF2B5EF4-FFF2-40B4-BE49-F238E27FC236}">
                  <a16:creationId xmlns:a16="http://schemas.microsoft.com/office/drawing/2014/main" id="{205B86DA-741C-B3B1-21CD-8F750EEA85C7}"/>
                </a:ext>
              </a:extLst>
            </xdr14:cNvPr>
            <xdr14:cNvContentPartPr/>
          </xdr14:nvContentPartPr>
          <xdr14:nvPr macro=""/>
          <xdr14:xfrm>
            <a:off x="5126760" y="1724043"/>
            <a:ext cx="671400" cy="1090800"/>
          </xdr14:xfrm>
        </xdr:contentPart>
      </mc:Choice>
      <mc:Fallback xmlns="">
        <xdr:pic>
          <xdr:nvPicPr>
            <xdr:cNvPr id="342" name="Ink 341">
              <a:extLst>
                <a:ext uri="{FF2B5EF4-FFF2-40B4-BE49-F238E27FC236}">
                  <a16:creationId xmlns:a16="http://schemas.microsoft.com/office/drawing/2014/main" id="{205B86DA-741C-B3B1-21CD-8F750EEA85C7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5118120" y="1715043"/>
              <a:ext cx="689040" cy="110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161435</xdr:colOff>
      <xdr:row>7</xdr:row>
      <xdr:rowOff>53961</xdr:rowOff>
    </xdr:from>
    <xdr:to>
      <xdr:col>10</xdr:col>
      <xdr:colOff>139466</xdr:colOff>
      <xdr:row>17</xdr:row>
      <xdr:rowOff>83267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62">
          <xdr14:nvContentPartPr>
            <xdr14:cNvPr id="345" name="Ink 344">
              <a:extLst>
                <a:ext uri="{FF2B5EF4-FFF2-40B4-BE49-F238E27FC236}">
                  <a16:creationId xmlns:a16="http://schemas.microsoft.com/office/drawing/2014/main" id="{608E0999-9280-1522-8D00-75DAFE92ECA7}"/>
                </a:ext>
              </a:extLst>
            </xdr14:cNvPr>
            <xdr14:cNvContentPartPr/>
          </xdr14:nvContentPartPr>
          <xdr14:nvPr macro=""/>
          <xdr14:xfrm>
            <a:off x="5004000" y="1329483"/>
            <a:ext cx="4773240" cy="1851480"/>
          </xdr14:xfrm>
        </xdr:contentPart>
      </mc:Choice>
      <mc:Fallback xmlns="">
        <xdr:pic>
          <xdr:nvPicPr>
            <xdr:cNvPr id="345" name="Ink 344">
              <a:extLst>
                <a:ext uri="{FF2B5EF4-FFF2-40B4-BE49-F238E27FC236}">
                  <a16:creationId xmlns:a16="http://schemas.microsoft.com/office/drawing/2014/main" id="{608E0999-9280-1522-8D00-75DAFE92ECA7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4995360" y="1320483"/>
              <a:ext cx="4790880" cy="1869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771433</xdr:colOff>
      <xdr:row>8</xdr:row>
      <xdr:rowOff>82341</xdr:rowOff>
    </xdr:from>
    <xdr:to>
      <xdr:col>8</xdr:col>
      <xdr:colOff>692040</xdr:colOff>
      <xdr:row>10</xdr:row>
      <xdr:rowOff>55226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355" name="Ink 354">
              <a:extLst>
                <a:ext uri="{FF2B5EF4-FFF2-40B4-BE49-F238E27FC236}">
                  <a16:creationId xmlns:a16="http://schemas.microsoft.com/office/drawing/2014/main" id="{6097C9CF-155E-5BD4-5DC5-AE9BEF734A8F}"/>
                </a:ext>
              </a:extLst>
            </xdr14:cNvPr>
            <xdr14:cNvContentPartPr/>
          </xdr14:nvContentPartPr>
          <xdr14:nvPr macro=""/>
          <xdr14:xfrm>
            <a:off x="7778520" y="1540080"/>
            <a:ext cx="796680" cy="337320"/>
          </xdr14:xfrm>
        </xdr:contentPart>
      </mc:Choice>
      <mc:Fallback xmlns="">
        <xdr:pic>
          <xdr:nvPicPr>
            <xdr:cNvPr id="355" name="Ink 354">
              <a:extLst>
                <a:ext uri="{FF2B5EF4-FFF2-40B4-BE49-F238E27FC236}">
                  <a16:creationId xmlns:a16="http://schemas.microsoft.com/office/drawing/2014/main" id="{6097C9CF-155E-5BD4-5DC5-AE9BEF734A8F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7772397" y="1533960"/>
              <a:ext cx="808926" cy="34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830833</xdr:colOff>
      <xdr:row>13</xdr:row>
      <xdr:rowOff>63334</xdr:rowOff>
    </xdr:from>
    <xdr:to>
      <xdr:col>8</xdr:col>
      <xdr:colOff>704640</xdr:colOff>
      <xdr:row>15</xdr:row>
      <xdr:rowOff>13899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">
          <xdr14:nvContentPartPr>
            <xdr14:cNvPr id="359" name="Ink 358">
              <a:extLst>
                <a:ext uri="{FF2B5EF4-FFF2-40B4-BE49-F238E27FC236}">
                  <a16:creationId xmlns:a16="http://schemas.microsoft.com/office/drawing/2014/main" id="{EA74DE8B-8C40-1416-48DA-5BD61A03F74A}"/>
                </a:ext>
              </a:extLst>
            </xdr14:cNvPr>
            <xdr14:cNvContentPartPr/>
          </xdr14:nvContentPartPr>
          <xdr14:nvPr macro=""/>
          <xdr14:xfrm>
            <a:off x="7837920" y="2432160"/>
            <a:ext cx="749880" cy="315000"/>
          </xdr14:xfrm>
        </xdr:contentPart>
      </mc:Choice>
      <mc:Fallback xmlns="">
        <xdr:pic>
          <xdr:nvPicPr>
            <xdr:cNvPr id="359" name="Ink 358">
              <a:extLst>
                <a:ext uri="{FF2B5EF4-FFF2-40B4-BE49-F238E27FC236}">
                  <a16:creationId xmlns:a16="http://schemas.microsoft.com/office/drawing/2014/main" id="{EA74DE8B-8C40-1416-48DA-5BD61A03F74A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7831800" y="2426033"/>
              <a:ext cx="762120" cy="3272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74103</xdr:colOff>
      <xdr:row>7</xdr:row>
      <xdr:rowOff>172758</xdr:rowOff>
    </xdr:from>
    <xdr:to>
      <xdr:col>2</xdr:col>
      <xdr:colOff>496995</xdr:colOff>
      <xdr:row>17</xdr:row>
      <xdr:rowOff>187261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">
          <xdr14:nvContentPartPr>
            <xdr14:cNvPr id="366" name="Ink 365">
              <a:extLst>
                <a:ext uri="{FF2B5EF4-FFF2-40B4-BE49-F238E27FC236}">
                  <a16:creationId xmlns:a16="http://schemas.microsoft.com/office/drawing/2014/main" id="{37ADCEF4-55A6-4D5B-F1D7-1268CB5A9147}"/>
                </a:ext>
              </a:extLst>
            </xdr14:cNvPr>
            <xdr14:cNvContentPartPr/>
          </xdr14:nvContentPartPr>
          <xdr14:nvPr macro=""/>
          <xdr14:xfrm>
            <a:off x="1399320" y="1448280"/>
            <a:ext cx="1146240" cy="1839600"/>
          </xdr14:xfrm>
        </xdr:contentPart>
      </mc:Choice>
      <mc:Fallback xmlns="">
        <xdr:pic>
          <xdr:nvPicPr>
            <xdr:cNvPr id="366" name="Ink 365">
              <a:extLst>
                <a:ext uri="{FF2B5EF4-FFF2-40B4-BE49-F238E27FC236}">
                  <a16:creationId xmlns:a16="http://schemas.microsoft.com/office/drawing/2014/main" id="{37ADCEF4-55A6-4D5B-F1D7-1268CB5A9147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1393200" y="1442160"/>
              <a:ext cx="1158480" cy="185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109743</xdr:colOff>
      <xdr:row>8</xdr:row>
      <xdr:rowOff>5661</xdr:rowOff>
    </xdr:from>
    <xdr:to>
      <xdr:col>2</xdr:col>
      <xdr:colOff>137715</xdr:colOff>
      <xdr:row>10</xdr:row>
      <xdr:rowOff>154226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">
          <xdr14:nvContentPartPr>
            <xdr14:cNvPr id="369" name="Ink 368">
              <a:extLst>
                <a:ext uri="{FF2B5EF4-FFF2-40B4-BE49-F238E27FC236}">
                  <a16:creationId xmlns:a16="http://schemas.microsoft.com/office/drawing/2014/main" id="{10F7F301-72BC-F5E4-2E3E-0969D06D09C8}"/>
                </a:ext>
              </a:extLst>
            </xdr14:cNvPr>
            <xdr14:cNvContentPartPr/>
          </xdr14:nvContentPartPr>
          <xdr14:nvPr macro=""/>
          <xdr14:xfrm>
            <a:off x="1434960" y="1463400"/>
            <a:ext cx="751320" cy="513000"/>
          </xdr14:xfrm>
        </xdr:contentPart>
      </mc:Choice>
      <mc:Fallback xmlns="">
        <xdr:pic>
          <xdr:nvPicPr>
            <xdr:cNvPr id="369" name="Ink 368">
              <a:extLst>
                <a:ext uri="{FF2B5EF4-FFF2-40B4-BE49-F238E27FC236}">
                  <a16:creationId xmlns:a16="http://schemas.microsoft.com/office/drawing/2014/main" id="{10F7F301-72BC-F5E4-2E3E-0969D06D09C8}"/>
                </a:ext>
              </a:extLst>
            </xdr:cNvPr>
            <xdr:cNvPicPr/>
          </xdr:nvPicPr>
          <xdr:blipFill>
            <a:blip xmlns:r="http://schemas.openxmlformats.org/officeDocument/2006/relationships" r:embed="rId71"/>
            <a:stretch>
              <a:fillRect/>
            </a:stretch>
          </xdr:blipFill>
          <xdr:spPr>
            <a:xfrm>
              <a:off x="1428840" y="1457280"/>
              <a:ext cx="763560" cy="5252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19</xdr:col>
      <xdr:colOff>154621</xdr:colOff>
      <xdr:row>18</xdr:row>
      <xdr:rowOff>66314</xdr:rowOff>
    </xdr:from>
    <xdr:to>
      <xdr:col>26</xdr:col>
      <xdr:colOff>444592</xdr:colOff>
      <xdr:row>33</xdr:row>
      <xdr:rowOff>32129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4BA5BB8-DC48-E288-A6A9-E2AA194399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19</xdr:col>
      <xdr:colOff>131286</xdr:colOff>
      <xdr:row>34</xdr:row>
      <xdr:rowOff>155333</xdr:rowOff>
    </xdr:from>
    <xdr:to>
      <xdr:col>26</xdr:col>
      <xdr:colOff>421257</xdr:colOff>
      <xdr:row>49</xdr:row>
      <xdr:rowOff>121149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C5B00E3-BBD6-47A3-98D8-16712AFB9A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5</xdr:row>
      <xdr:rowOff>0</xdr:rowOff>
    </xdr:from>
    <xdr:to>
      <xdr:col>19</xdr:col>
      <xdr:colOff>342900</xdr:colOff>
      <xdr:row>8</xdr:row>
      <xdr:rowOff>144780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9FA6B6A-3904-C898-337F-5AA008E58A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0" y="914400"/>
          <a:ext cx="217170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83820</xdr:colOff>
      <xdr:row>9</xdr:row>
      <xdr:rowOff>132802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2A15B9-D35E-22D0-FB2F-AE6789256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90260" cy="1778722"/>
        </a:xfrm>
        <a:prstGeom prst="rect">
          <a:avLst/>
        </a:prstGeom>
      </xdr:spPr>
    </xdr:pic>
    <xdr:clientData/>
  </xdr:twoCellAnchor>
  <xdr:twoCellAnchor editAs="oneCell">
    <xdr:from>
      <xdr:col>10</xdr:col>
      <xdr:colOff>160020</xdr:colOff>
      <xdr:row>1</xdr:row>
      <xdr:rowOff>175260</xdr:rowOff>
    </xdr:from>
    <xdr:to>
      <xdr:col>23</xdr:col>
      <xdr:colOff>45733</xdr:colOff>
      <xdr:row>7</xdr:row>
      <xdr:rowOff>95566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594A2A-D31E-8FE9-6787-73CDE4043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56020" y="358140"/>
          <a:ext cx="7810513" cy="1017586"/>
        </a:xfrm>
        <a:prstGeom prst="rect">
          <a:avLst/>
        </a:prstGeom>
      </xdr:spPr>
    </xdr:pic>
    <xdr:clientData/>
  </xdr:twoCellAnchor>
  <xdr:twoCellAnchor editAs="oneCell">
    <xdr:from>
      <xdr:col>11</xdr:col>
      <xdr:colOff>274321</xdr:colOff>
      <xdr:row>7</xdr:row>
      <xdr:rowOff>114300</xdr:rowOff>
    </xdr:from>
    <xdr:to>
      <xdr:col>21</xdr:col>
      <xdr:colOff>464820</xdr:colOff>
      <xdr:row>17</xdr:row>
      <xdr:rowOff>56225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F21DB54-A6A7-5CA9-3389-B08E6E2B6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9561" y="1394460"/>
          <a:ext cx="6286499" cy="18088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259080</xdr:colOff>
      <xdr:row>3</xdr:row>
      <xdr:rowOff>3810</xdr:rowOff>
    </xdr:from>
    <xdr:to>
      <xdr:col>19</xdr:col>
      <xdr:colOff>426720</xdr:colOff>
      <xdr:row>24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1AB73A-6CAA-4DE5-87C4-E7D783AA44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541804</xdr:colOff>
      <xdr:row>18</xdr:row>
      <xdr:rowOff>42768</xdr:rowOff>
    </xdr:from>
    <xdr:to>
      <xdr:col>20</xdr:col>
      <xdr:colOff>263338</xdr:colOff>
      <xdr:row>33</xdr:row>
      <xdr:rowOff>102906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3ACD5A-790D-E134-D091-FB95967F7D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57150</xdr:colOff>
      <xdr:row>0</xdr:row>
      <xdr:rowOff>0</xdr:rowOff>
    </xdr:from>
    <xdr:to>
      <xdr:col>12</xdr:col>
      <xdr:colOff>588466</xdr:colOff>
      <xdr:row>7</xdr:row>
      <xdr:rowOff>6531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568B05-67AB-108F-3A92-86989A00F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6350" y="0"/>
          <a:ext cx="7821116" cy="12955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10</xdr:col>
      <xdr:colOff>178672</xdr:colOff>
      <xdr:row>10</xdr:row>
      <xdr:rowOff>133446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22E8255-E9D5-72EB-95C6-57710497C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289050"/>
          <a:ext cx="6249272" cy="68589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ondra\OneDrive\Dokumenty\v&#353;\3sem\FY2\lab\3-rychlost%20zvuk\3-rychlost_zvuku.xlsx" TargetMode="External"/><Relationship Id="rId1" Type="http://schemas.openxmlformats.org/officeDocument/2006/relationships/externalLinkPath" Target="/Users/ondra/OneDrive/Dokumenty/v&#353;/3sem/FY2/lab/3-rychlost%20zvuk/3-rychlost_zvuku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5">
          <cell r="E5">
            <v>0.44</v>
          </cell>
          <cell r="F5">
            <v>0.12206555615733704</v>
          </cell>
        </row>
        <row r="6">
          <cell r="E6">
            <v>0.65400000000000003</v>
          </cell>
          <cell r="F6">
            <v>0.21189620100417092</v>
          </cell>
        </row>
        <row r="7">
          <cell r="E7">
            <v>1.2</v>
          </cell>
          <cell r="F7">
            <v>0.40607881008493907</v>
          </cell>
        </row>
        <row r="8">
          <cell r="E8">
            <v>1.76</v>
          </cell>
          <cell r="F8">
            <v>0.60406953242155825</v>
          </cell>
        </row>
        <row r="9">
          <cell r="E9">
            <v>2.3199999999999998</v>
          </cell>
          <cell r="F9">
            <v>0.80305666051655422</v>
          </cell>
        </row>
        <row r="10">
          <cell r="E10">
            <v>2.9</v>
          </cell>
          <cell r="F10">
            <v>1.0024470060806208</v>
          </cell>
        </row>
        <row r="11">
          <cell r="E11">
            <v>3.5</v>
          </cell>
          <cell r="F11">
            <v>1.2020399327809372</v>
          </cell>
        </row>
        <row r="12">
          <cell r="E12">
            <v>4.05</v>
          </cell>
          <cell r="F12">
            <v>1.4017489076150549</v>
          </cell>
        </row>
        <row r="13">
          <cell r="E13">
            <v>4.6500000000000004</v>
          </cell>
          <cell r="F13">
            <v>1.6015305179733543</v>
          </cell>
        </row>
        <row r="14">
          <cell r="E14">
            <v>5.2</v>
          </cell>
          <cell r="F14">
            <v>1.8013605968822568</v>
          </cell>
        </row>
        <row r="15">
          <cell r="E15">
            <v>5.65</v>
          </cell>
          <cell r="F15">
            <v>2.0012246250733576</v>
          </cell>
        </row>
        <row r="16">
          <cell r="E16">
            <v>6.4</v>
          </cell>
          <cell r="F16">
            <v>2.2011133546457802</v>
          </cell>
        </row>
        <row r="17">
          <cell r="E17">
            <v>6.95</v>
          </cell>
          <cell r="F17">
            <v>2.4010206163213175</v>
          </cell>
        </row>
        <row r="18">
          <cell r="E18">
            <v>7.5</v>
          </cell>
          <cell r="F18">
            <v>2.6009421369957466</v>
          </cell>
        </row>
      </sheetData>
    </sheetDataSet>
  </externalBook>
</externalLink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09:33:21.641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191 169 8130,'5'-28'3471,"-5"17"-1825,-4 22 376,-8 28-1491,-32 128 186,40-145-737,1 0 1,0 1-1,2 0 1,1 0-1,4 32 1,4-19-1524,-6-32 929</inkml:trace>
  <inkml:trace contextRef="#ctx0" brushRef="#br0" timeOffset="443.89">196 197 9458,'-17'-3'1559,"15"1"-537,11 1 543,-8 1-1524,-1 1 0,1-1 0,-1 0 0,1 1 0,-1-1 0,1 0 0,-1 1 0,1-1 0,-1 1 0,0-1 0,1 1 0,-1-1 0,0 1 0,0-1 0,1 1 0,-1-1 0,0 1 0,0 0 0,0-1 0,1 1 0,-1-1 0,0 1-1,0-1 1,0 1 0,0 0 0,0-1 0,0 1 0,0-1 0,-1 2 0,0 30 382,0-12-296,2-9-113,1-1 0,0 1 0,1 0 0,0-1 0,2 0 0,-1 1-1,1-1 1,0 0 0,0-1 0,2 1 0,-1-1 0,1-1 0,0 1 0,1-1 0,0-1-1,15 13 1,-23-20-13,1 1 0,-1-1-1,1 1 1,-1-1-1,1 0 1,-1 0-1,1 1 1,-1-1 0,1 0-1,-1 0 1,1 0-1,0 1 1,-1-1 0,1 0-1,-1 0 1,1 0-1,0 0 1,-1 0-1,1 0 1,-1 0 0,1-1-1,-1 1 1,1 0-1,0 0 1,-1 0 0,1 0-1,-1-1 1,2 1-1,11-18 27,-1-32 15,-10 42-41,4-17-4,2-9-32,-1 0 0,-2 0 0,2-63 0,-15 76-301,3 9-459,3 13-513,4 3 899</inkml:trace>
  <inkml:trace contextRef="#ctx0" brushRef="#br0" timeOffset="942.37">419 390 11819,'0'0'28,"-1"0"0,1 0 0,-1 0 0,1 1 0,-1-1 1,1 0-1,0 0 0,-1 1 0,1-1 0,-1 0 0,1 1 1,0-1-1,-1 0 0,1 1 0,0-1 0,0 1 1,-1-1-1,1 1 0,0-1 0,0 1 0,0-1 0,-1 1 1,1-1-1,0 0 0,0 1 0,0-1 0,0 1 1,0-1-1,0 1 0,0-1 0,0 1 0,0-1 0,0 1 1,0-1-1,1 1 0,-1-1 0,0 1 0,0-1 0,0 1 1,0-1-1,1 1 0,-1-1 0,0 1 0,1-1 1,-1 0-1,0 1 0,1-1 0,-1 0 0,0 1 0,1-1 1,-1 0-1,1 0 0,-1 1 0,1-1 0,-1 0 0,0 0 1,1 1-1,-1-1 0,2 0 0,0 1-8,0-1 0,0 1 0,0-1 0,0 1 0,0-1 0,0 0 0,0 2 0,0-2 0,0 0 0,0 0 0,0-2 1,1 2-1,-1 0 0,0-1 0,4-1 0,0-1-6,0-2 1,1 1-1,-1-1 1,0 1-1,-1-2 1,0 1-1,1 0 1,-1-1-1,5-9 1,-3 4 32,0 0-1,-1-1 1,0 0 0,6-20-1,-11 32-27,-1-1-1,0 1 0,1-1 0,-1 0 1,0 1-1,0-1 0,1 1 1,-1-1-1,0 0 0,0 1 0,0-1 1,0 1-1,0-1 0,0 0 0,0 1 1,0-1-1,0 0 0,0 1 1,0-1-1,0 1 0,-1-1 0,1 0 1,0 1-1,0-1 0,-1 1 1,1-1-1,0 1 0,-1-1 0,1 1 1,0-1-1,-1 1 0,1-1 0,-1 1 1,1-1-1,-2 1 0,2 0 1,-1-1-1,1 1 0,-1 0 0,0-1 1,1 1-1,-1 0 0,1 0 0,-1 0 1,0-1-1,0 1 0,0 0 33,-1 0 0,0 1 0,1-1 0,-1 0 1,1 1-1,-1-1 0,1 1 0,-1-1 0,1 1 0,-1 0 0,1-1 0,-2 1 0,2 0 0,0 0 0,0 0 0,-1 0 0,0 2 0,-4 4-39,0 0-1,1 0 0,-1 0 1,2 1-1,-1 0 1,2 0-1,-1 1 0,1-1 1,-1 1-1,2-1 1,0 1-1,0 0 1,1 0-1,0-1 0,1 1 1,-1 0-1,2 0 1,-1 1-1,2-1 1,-1 0-1,1-1 0,4 12 1,-5-19-42,0 1 1,0-1-1,0 1 1,0-1-1,0 1 0,0-1 1,0 0-1,1 1 1,-1-1-1,0 0 0,1 0 1,-1 0-1,1 0 1,-1 0-1,1 0 1,0 0-1,-1-1 0,2 1 1,-1-1-1,0 1 1,-1-1-1,1 0 1,0 1-1,0-1 0,-1 0 1,1 0-1,0 0 1,0 0-1,0-1 1,-1 1-1,1 0 0,0-1 1,3-1-1,11-5 238</inkml:trace>
  <inkml:trace contextRef="#ctx0" brushRef="#br0" timeOffset="1327.83">707 260 7794,'1'22'1285,"1"0"1,2 1 0,7 22-1,-7-27-1133,0 0-1,-1 1 1,-1 0-1,0-1 1,-2 23 0,0-36-134,-1-2 1,1 0-1,-1 1 1,0-1-1,0 0 1,0 0-1,-1 0 1,1 0-1,-1 0 1,1 0-1,-1 0 1,0 0-1,0-1 0,-1 1 1,0-1-1,1 1 1,-1-1-1,0 0 1,1 0-1,-1 0 1,0 0-1,0-1 1,0 1-1,0-1 1,-1 0-1,1 0 1,-1 0-1,1 0 1,0 0-1,-1-1 1,1 1-1,0-1 1,-2 0-1,2 0 1,0 0-1,-7-2 1,1-1-455,4-5 137</inkml:trace>
  <inkml:trace contextRef="#ctx0" brushRef="#br0" timeOffset="1718.33">769 144 12939,'-15'1'552,"0"4"96,6 5-496,1-3-48,5 8-216,0-3-192,6 2 800,2-1-496</inkml:trace>
  <inkml:trace contextRef="#ctx0" brushRef="#br0" timeOffset="2139.3">895 264 12107,'-2'10'544,"-4"6"232,3 2-416,-6 12-152,1-2-40,3 2-112,0-1-24,7-5-24,3-4-40,4-9-376,3-3 1128,-2-8-656</inkml:trace>
  <inkml:trace contextRef="#ctx0" brushRef="#br0" timeOffset="2140.67">970 145 7778,'-2'0'736,"5"0"960,-7 0-1464,13 2-272,-1 1 32</inkml:trace>
  <inkml:trace contextRef="#ctx0" brushRef="#br0" timeOffset="2572">1123 235 11194,'-8'2'978,"7"-2"-919,1 1 1,-1-1 0,0 0-1,0 0 1,1 1-1,-1-1 1,0 0 0,0 1-1,1-1 1,-1 1 0,0-1-1,1 0 1,-1 1-1,1 0 1,-1-1 0,1 1-1,-1-1 1,1 1 0,-1 0-1,1-1 1,-1 1-1,1 0 1,0 0 0,-1-1-1,1 1 1,0 1 0,-2 1-5,0-1 0,1 1 0,-1-1 1,0 0-1,1 0 0,-1 0 0,0 0 1,0 0-1,0 0 0,0 0 0,-1-1 1,1 1-1,0-1 0,-6 2 0,5-1-41,0 0-1,0 0 1,0 0-1,0 1 1,0-1-1,0 1 1,-1-1 0,2 1-1,-1 0 1,-2 5-1,4-7-13,1 1 0,0 0 0,0-1 0,0 2 0,0-1 0,0-1-1,0 1 1,0 0 0,1-1 0,-1 1 0,0-1 0,1 1 0,0 0 0,-1-1 0,1 1 0,0-1-1,0 0 1,0 1 0,-1-1 0,3 2 0,-2-1-1,0 0 0,2 0 0,-2-1 0,0 1 0,0 0 0,0 1 0,-1-1 1,1 0-1,-1 0 0,1 0 0,0 4 0,-1-3-6,0-1 0,0 0 0,0 1 0,1-1 0,-1 0 0,1 0 0,-1 1 0,1-1-1,0 0 1,0 0 0,0 0 0,0 0 0,0 0 0,1 0 0,-1 0 0,1 0 0,-1 1 0,1-2 0,0 1 0,0-1 0,0 1 0,0-1 0,0 0 0,0 1 0,0-1 0,0 0 0,3 0 0,-2 1 6,1 1 0,1-1 0,-2 1 0,1-1-1,-1 1 1,0 0 0,0 0 0,3 4 0,-2-2-108,-3-4 152,0 0 1,0 0 0,0 0 0,0 1 0,0-1 0,-1 0 0,1 1-1,0-1 1,-1 1 0,1-1 0,-1 1 0,1-1 0,-1 1 0,0 1-1,-1-2 1,0-1-1,0 1 0,0 0 1,0 0-1,0-1 0,0 1 0,0-1 1,-1 1-1,1-1 0,-1 1 0,1-1 1,-1 0-1,1 1 0,0-1 1,-1 0-1,1 0 0,0 0 0,-1 0 1,1 0-1,0 0 0,-3-1 0,-50-4-1912,52 5 1366</inkml:trace>
  <inkml:trace contextRef="#ctx0" brushRef="#br0" timeOffset="3008.17">1196 205 8162,'4'0'319,"-1"-1"-1,1 1 1,-1-1 0,0 0 0,0 0 0,-1 0-1,1 0 1,0 0 0,0-1 0,3-1 0,-2 1-330,-1-1 0,1 0 0,-1 1 0,1-1 0,-1 0 0,0-1 0,1 1 0,-2 0 0,1-1-1,-1 0 1,0 1 0,1-1 0,1-7 0,-4 10 49,1-1 0,-1 1 0,0 0-1,0 0 1,0 0 0,0 0-1,0 0 1,0 0 0,0 0-1,-1 0 1,1 0 0,0 0-1,0 0 1,-1 0 0,0-2-1,-3 2 1108,0 10-651,-22 157-8,23-135-472,1 0 1,2-1-1,5 48 0,-4-74-27,-1 0-1,1 0 1,0 0-1,1 0 1,-1-1-1,1 1 1,-1 0-1,1-1 1,0 1-1,0-1 0,2 2 1,3 3-1,-5-5-564,1-1 0,0 1 0,1-1 0,-1 0 0,0 0 0,2 0 0,-2 0 0,5 1 0,-2 0-861</inkml:trace>
  <inkml:trace contextRef="#ctx0" brushRef="#br0" timeOffset="3350.54">1203 297 10946,'-2'0'889,"-3"0"695,5 4-1032,-4-4-168,8 1-240,10-1-72,0 0-72,4 0-8,7-3 8,0-3 32,-1-1-496,-2 0-2377,-8 2 1881</inkml:trace>
  <inkml:trace contextRef="#ctx0" brushRef="#br0" timeOffset="3801.86">1472 308 11514,'-3'0'245,"0"-1"-1,0 1 1,-1-1-1,1 1 0,0 0 1,0 0-1,-1 0 1,0 1-1,1-1 0,0 1 1,-4 1-1,5-1-223,1 0-1,-1 0 1,1 0 0,-1 0-1,1 0 1,-1 1-1,1-1 1,0 0-1,0 1 1,0 0 0,0 0-1,1-1 1,-1 1-1,0 0 1,1-1-1,-1 1 1,1 0 0,-1-1-1,1 1 1,0 0-1,0-1 1,0 5 0,-1 9-7,0 1 1,3 25 0,-2-38-50,0-1-1,0 1 1,1 0-1,-1 0 1,1-1-1,-1 1 1,1 0-1,0-1 1,0 1-1,0 0 1,0-1 0,1 1-1,-1-1 1,1 0-1,0 0 1,0 1-1,0-1 1,0 0-1,0 0 1,0-1 0,0 1-1,4 2 1,-4-3-3,-1-1 0,0 0 0,0 1 0,1-1 0,0 0 0,-1 0 0,0 0 0,1 0 0,-1 0 0,0 0 0,0-1 0,1 1 0,-1 0 0,0-1 0,0 1 0,0-1 0,1 1 1,-1-1-1,0 1 0,0-1 0,0 0 0,1 0 0,1-2 9,0 1 0,-1-1 0,0 1 0,0-1 0,0 0 0,0 1 0,-1-1 0,3-5 0,-2 3 30,0 0 0,0 1 0,-1-1 0,0 0 0,0-1 0,0 1 0,1 0 0,-2 0 0,0 0 0,0 0 0,-2-9 0,1 12-138,0 0 0,0 0 0,0 0 1,0 0-1,0 0 0,-1 0 0,1 0 0,-1 0 0,1 1 0,-4-4 0,4 5-503</inkml:trace>
  <inkml:trace contextRef="#ctx0" brushRef="#br0" timeOffset="4188.19">1612 50 9106,'0'-1'688,"1"4"472,-1 8-704,0 6-151,0 10-73,0 7 0,0 10-8,0 4-32,-1 1-64,1-1-24,1-7-48,1-4-8,6-7-16,0-7-32,0-10-336,5-4 248</inkml:trace>
  <inkml:trace contextRef="#ctx0" brushRef="#br0" timeOffset="4554.16">1586 233 11322,'-3'6'449,"3"2"223,3-3-224,3 1-32,0-1-64,4 1-240,0-1-64,4-4-40,1 1-8,4-2-264,-1-3 648,-6 1-368</inkml:trace>
  <inkml:trace contextRef="#ctx0" brushRef="#br0" timeOffset="4951.52">1830 282 12347,'-1'0'66,"1"0"1,-2 0 0,1 0-1,0 0 1,0 0-1,0 0 1,0 0 0,0 0-1,0 1 1,0-1 0,1 0-1,-1 1 1,0-1 0,0 1-1,0-1 1,1 1-1,-1-1 1,0 1 0,0-1-1,1 1 1,-1 0 0,1-1-1,-1 1 1,0 0-1,1 0 1,-1 1 0,-3 24 413,2-7-464,2-18-38,-2 0-1,2 0 1,0 0 0,0 0 0,0 0 0,0 0-1,0 0 1,0 0 0,0 0 0,0 0 0,0 0-1,2 0 1,-2 0 0,0 0 0,1 0 0,-1 0-1,1 0 1,-1 0 0,1 0 0,-1 0 0,1-1 0,-1 1-1,1 0 1,0 0 0,0-1 0,-1 1 0,1 0-1,0-1 1,0 1 0,0-1 0,0 1 0,0-1-1,0 1 1,0-1 0,0 0 0,0 1 0,1-1-1,0 1-67,0-1 0,0 0 0,2 0-1,-2 0 1,0 0 0,0 0 0,0 0 0,0-1-1,0 1 1,0-1 0,0 1 0,0-1-1,0 0 1,-1 0 0,1 1 0,1-1-1,-1-1 1,2-1 0,21-16-246,-13 16 373,-11 3-34,-1 0 1,0 0-1,1 1 1,-1-1-1,0 0 1,0 0-1,1 1 1,-1-1-1,0 0 0,0 1 1,0-1-1,1 0 1,-1 1-1,0-1 1,0 0-1,0 1 1,0-1-1,0 0 1,0 1-1,0-1 1,1 0-1,-1 1 1,0-1-1,0 0 1,0 1-1,-1-1 1,1 1-1,0-1 1,0 0-1,0 1 1,0-1-1,0 1 1,-1 8 83,1 0 1,0-1-1,0 1 1,1 0-1,1 0 0,3 11 1,-3-12-20,0 0 0,-1 0 0,0 0-1,0 0 1,-1 0 0,0 0 0,0 0 0,-3 10 0,-4 22 233,7-34-249,0 0-1,-1 0 1,0 0 0,0 0-1,-1 0 1,0 0 0,0 0-1,0-1 1,-1 2 0,-5 7-1,6-11-25,-1 0 0,0 0 0,1 0 0,-1 0 0,0 0 0,0-1-1,-6 5 1,8-7-50,0 1-1,-1-1 0,1 0 0,0 0 0,-1 1 1,1-1-1,0 0 0,0 0 0,0 0 0,0 0 1,0-1-1,0 1 0,0 0 0,0 0 0,0-1 1,0 1-1,0 0 0,0-1 0,0 1 1,0-1-1,0 1 0,0-1 0,0 0 0,0 1 1,1-1-1,-1 0 0,0 0 0,-1 1 0,2-1 1,-1 0-1,1 0 0,-1 0 0,1 0 0,-1 0 1,0-2-1,-6-9-401,-3-5 164</inkml:trace>
  <inkml:trace contextRef="#ctx0" brushRef="#br0" timeOffset="5478.7">1949 52 9354,'0'-1'191,"0"0"0,0 0-1,0 1 1,0-1 0,-1 0 0,1-1-1,0 2 1,0-1 0,-1 0 0,1 0-1,-1 1 1,1-1 0,0 0 0,-1 1 0,0-1-1,1 1 1,-2-2 0,1 1 178,7 6-135,-2-3-228,0 2 1,-1-1 0,1 0-1,0 1 1,-1-1 0,0 1-1,0 0 1,0 0-1,-1 0 1,1 0 0,-1 0-1,0 0 1,0 1-1,2 5 1,2 11-13,6 41-1,-8-33 20,2-4 50,-2-1 1,-1 0-1,-1 1 1,-3 40 0,1-58-87,-1 0 1,0 0-1,0 0 1,-1 0 0,0 1-1,0-1 1,-2 0 0,1-1-1,0 1 1,0-1-1,-1 0 1,0 0 0,0 0-1,-2-1 1,2 1-1,-1-1 1,0 0 0,-1 0-1,1-1 1,-12 8 0,-24 7-233</inkml:trace>
  <inkml:trace contextRef="#ctx0" brushRef="#br0" timeOffset="6218.68">240 0 11618,'-31'13'513,"0"11"143,-7 0-264,6 20-88,-5 6 0,6 5-64,11 4-32,6-12-72,8 3-80,11-8-56,7 0-80,17-2-488,7-2 392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09:34:28.315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5 1 11739,'-5'5'4568,"46"-7"-1896,-8-1-2439,190 13-2305,-199-9 630,-9-1 459</inkml:trace>
  <inkml:trace contextRef="#ctx0" brushRef="#br0" timeOffset="420.62">25 227 13443,'-5'-9'768,"4"1"168,-1 5-128,12 1-111,1 2-161,7 2-136,3-2-96,6 1-216,1 2-48,2-3-16,4 2-24,-7-2-24,-3-5-456,-4 10-3745,-9-5 2929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09:35:36.661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65 774 9058,'-27'8'6534,"43"-12"-5520,289-68 296,-262 62-1868,0-1 0,0-2 0,65-30 1,-81 24-261</inkml:trace>
  <inkml:trace contextRef="#ctx0" brushRef="#br0" timeOffset="399.84">21 958 11266,'-1'0'269,"0"0"-1,0 1 0,0-1 0,0 0 0,0 1 1,0-1-1,0 0 0,0 0 0,0 0 0,0 0 1,0 0-1,0 0 0,0 0 0,-1 0 0,1-1 0,0 1 1,0 0-1,-1-1 0,3 0-174,0 0-1,0 1 1,0-1-1,0 1 1,0-1 0,0 1-1,1-1 1,-1 1-1,0-1 1,0 1-1,0 0 1,0 0 0,0 0-1,1-1 1,-1 1-1,0 0 1,2 1 0,217-28 1243,-25 1-1167,-33 7-1037,-119 10 568</inkml:trace>
  <inkml:trace contextRef="#ctx0" brushRef="#br0" timeOffset="1755.95">30 62 8954,'0'-2'116,"-1"0"0,1 1 0,0-1 0,0 0 0,0 0 0,0 1 0,0-1 0,0 0 0,0 1 0,1-1 0,-1 0 0,0 1 1,1-1-1,-1 1 0,1-1 0,0 0 0,0 1 0,-1-1 0,1 1 0,0 0 0,0-1 0,0 1 0,1 0 0,-1 0 0,0-1 0,0 1 0,1 0 0,-1 0 0,1 0 0,-1 1 0,1-1 0,-1 0 0,4-1 0,3-1-44,0 1 0,1 0-1,-1 0 1,1 0 0,13 0 0,-21 2-58,0 0 0,0 0 1,0 0-1,0 1 1,0-1-1,1 0 1,-1 0-1,0 1 0,0-1 1,0 0-1,-1 1 1,1-1-1,0 1 1,0-1-1,0 1 0,0-1 1,0 1-1,0 0 1,-1-1-1,1 1 1,0 0-1,-1 0 0,1 0 1,0 0-1,-1-1 1,1 1-1,-1 0 1,0 0-1,1 0 0,-1 0 1,0 0-1,1 0 1,-1 0-1,0 0 1,0 0-1,0 0 0,0 0 1,0 1-1,0-1 1,0 0-1,0 0 1,-1 1-1,1 6 18,-1-1 1,-1 1-1,1-1 1,-4 9-1,-1 1-10,0-1 0,-14 27 0,19-40-21,-1 0 0,1 0 0,0 0 0,0 0 0,0 0 0,1 0 0,-1 0 0,1 0 0,-1 1 0,1-1-1,0 0 1,1 4 0,-1-6-1,0-1-1,0 1 0,0 0 1,0 0-1,1 0 1,-1-1-1,0 1 0,1 0 1,-1 0-1,0-1 0,1 1 1,-1 0-1,1-1 0,-1 1 1,1-1-1,-1 1 0,1 0 1,0-1-1,-1 1 0,1-1 1,0 0-1,-1 1 0,1-1 1,0 1-1,-1-1 0,1 0 1,0 0-1,0 1 0,0-1 1,-1 0-1,1 0 0,0 0 1,0 0-1,0 0 1,-1 0-1,1 0 0,0 0 1,0 0-1,0 0 0,-1-1 1,1 1-1,0 0 0,0-1 1,-1 1-1,1 0 0,0-1 1,-1 1-1,1-1 0,0 0 1,47-12 13,-42 12-28,0 0 1,1 0-1,-1-1 1,0 0-1,0 0 1,0-1-1,0 1 1,8-6-1,17-14-142,-15 13 101</inkml:trace>
  <inkml:trace contextRef="#ctx0" brushRef="#br0" timeOffset="2281.39">224 360 9826,'1'12'5420,"-3"7"-3331,1-16-2087,0 1 0,0 0 1,1 0-1,-1 0 1,1 0-1,0 0 0,0 0 1,1 0-1,-1 0 0,1 0 1,0 0-1,0 0 1,0 0-1,3 5 0,-4-9 0,1 1-1,0 0 0,-1-1 0,1 1 0,0-1 1,0 0-1,-1 1 0,1-1 0,0 1 1,0-1-1,0 0 0,0 0 0,0 0 0,-1 1 1,1-1-1,0 0 0,0 0 0,0 0 0,0 0 1,0 0-1,0-1 0,0 1 0,-1 0 1,1 0-1,0-1 0,0 1 0,0 0 0,0-1 1,-1 1-1,1-1 0,0 1 0,0-1 1,-1 1-1,1-1 0,0 1 0,-1-1 0,1 0 1,-1 1-1,2-2 0,21-29 62,-22 29-40,0 0-1,0 0 0,0 0 0,-1 1 1,1-1-1,-1 0 0,1 0 0,-1 0 0,0 0 1,0 0-1,0 0 0,0 0 0,0 0 1,0 0-1,0 0 0,-1 0 0,1 0 1,-1 0-1,1 0 0,-1 0 0,0 1 0,0-1 1,0 0-1,0 0 0,0 1 0,0-1 1,0 0-1,-1 1 0,1-1 0,0 1 0,-1 0 1,1-1-1,-1 1 0,0 0 0,1 0 1,-1 0-1,0 0 0,0 0 0,0 1 1,1-1-1,-1 1 0,0-1 0,0 1 0,0-1 1,0 1-1,0 0 0,0 0 0,0 0 1,0 0-1,0 0 0,0 1 0,0-1 0,0 0 1,0 1-1,0 0 0,0-1 0,0 1 1,1 0-1,-1 0 0,0 0 0,1 0 1,-4 2-1,4-2-19,0 0 0,1 0 0,-1 0 0,0 0 0,0 0 0,0 0 0,1 1 0,-1-1 0,0 0 0,1 0 0,-1 1 1,1-1-1,0 0 0,-1 0 0,1 1 0,0-1 0,0 0 0,0 1 0,0-1 0,0 0 0,0 1 0,0-1 0,0 0 0,0 1 0,1-1 1,-1 0-1,1 1 0,-1-1 0,1 0 0,-1 0 0,1 0 0,0 1 0,-1-1 0,3 1 0,14 11-2436,-13-12 1535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09:35:44.11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23 6225,'0'-1'210,"0"0"0,1 1 0,-1-1 0,0 0 1,0 1-1,0-1 0,1 0 0,-1 0 0,0 1 0,1-1 0,-1 1 0,0 0 0,1-1 0,-1 1 0,1-1 0,-1 1 0,1-1 0,-1 1 0,1-1 0,-1 1 0,1-1 0,0 1 0,0-1 0,23-6 897,29 5-1595,-51 3 683,239 9-111,-236-10-80,0 0 1,1 0-1,-1 0 1,0 1-1,0-1 1,0 1-1,0 1 0,0-2 1,0 2-1,0 0 1,0 0-1,0 0 1,-1 0-1,1 1 0,-1 0 1,0 0-1,1 0 1,-1 1-1,-1-1 1,1 0-1,-1 1 0,1 0 1,-1 0-1,0 1 1,-1-1-1,1 1 1,-1-2-1,0 2 0,0 0 1,0 0-1,0 0 1,-1 0-1,1 6 1,9 33 14,2 6 7,9 83 1,-17-99-18,1-1-1,13 38 1,-11-38-3,6 36 11,-3-1 0,2 125-1,-11-142-12,-4 137-31,-1-63 605,3-125-552,0 1 0,0 0 0,0-1 0,0 1 0,-1 0 0,1 0 0,0-1 0,0 1 0,0 0-1,-1-1 1,1 1 0,0 0 0,-1-1 0,1 1 0,-1-1 0,1 0 0,-1 1 0,1-1 0,-1 1 0,1-1 0,-1 1 0,1-1 0,-1 0 0,0 1 0,0 0-1,-23 3 603,-33-12 221,45 6-759,-58-5 505,1 4 1,-136 8 0,129 6-502,29-2-63,38-10-1191,9-6 392,3 1 1162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09:35:47.00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203 62 7058,'-5'3'373,"1"2"1,0-1-1,0-1 1,1 2-1,-1 0 1,1 0-1,0 0 1,0-1-1,0 1 1,1 1-1,0-1 1,0 0-1,-2 9 1,0 7-363,1-1 0,0 30 0,1-14 285,-1-4-276,-7 166 41,11-168-59,0-1 0,2-1 0,1 1 0,15 48 0,-18-72-2,1-1 0,0 1 0,0-1 0,1-1 0,-1 2 0,1-1 0,0 0 0,0-1 0,0 0 0,0 1 0,1-1 0,0 0 0,-1 0 0,1 0 0,0 0 0,1-1 0,-1 0 0,0 0 0,1 0 0,-1-1 0,1 1 0,0-1 0,7 2 0,10 0 4,-1-1 1,1-1-1,0 0 0,24-4 0,3 1-1,67-3-1,-81 2-1,0 1 0,0 2 0,0 1 1,63 11-1,-74-8-1,48 5 1,-64-8 0,1-1 0,-1 0 0,1 0 0,-1-1 0,0-1 0,1 1 0,-1-1 0,0 0-1,10-4 1,-15 4 27,-1 1 0,1-1 0,-1 0 1,0 0-1,0 0 0,0 0 0,0-1 0,0 2 0,0-1 0,-1-1 0,1 1 0,-1-1 0,0 0 0,1 1 0,-1-1 0,-1 0 0,2-2 0,7-55 493,-7 39-628,11-65 139,-2 12-12,2-94-1,-14 150-10,-1 1-1,0 0 1,-2 1 0,0-1 0,-12-32-1,13 40-3,-38-128 103,40 136-77,0-1 0,0 0-1,-1 0 1,1 1-1,-1-1 1,1 1 0,-1-1-1,1 1 1,-1-1 0,0 1-1,0 0 1,1 0 0,-1 0-1,0 0 1,0 0-1,0 1 1,0-1 0,0 1-1,0-1 1,-3 1 0,-47-6 392,44 6-399,-32-2 212,-1 1 0,0 2-1,-74 11 1,18 3-170,-136 3-1,138-13-44,38-4-19,44-2-2,1 1 0,-1 0 1,1 1-1,-1 0 0,1 0 0,-1 1 0,1 1 1,0 0-1,0 1 0,-20 8 0,31-11-20,0-1 0,1 1 0,-1 0 0,1-1-1,-1 1 1,0 0 0,1-1 0,0 1 0,-1 0 0,1 0 0,-1 0-1,1-1 1,0 1 0,-1 0 0,1 0 0,0 0 0,0 0 0,0 0 0,0-1-1,0 1 1,0 0 0,0 0 0,0 0 0,0 0 0,0-1 0,0 1-1,1-1 1,-1 1 0,0 0 0,0 0 0,1 0 0,-1-1 0,1 1 0,-1 0-1,1 0 1,-1-1 0,1 1 0,-1 0 0,1-1 0,1 2 0,2 6-190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09:35:48.45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154 1 10074,'1'3'122,"0"-1"0,0 1 0,0 0-1,0 0 1,-1 1 0,0-1 0,1 0 0,-1 0-1,0 0 1,0 0 0,-1 4 0,0 11 6,12 516 251,-11-302-355,0-215-23,-1-2-1,1 0 0,1 0 0,1 1 0,6 24 0,-7-36 0,0 0 0,0-1 0,1 1 0,0 0 0,0-1 0,0 1 0,0-1 0,0 0 0,1 1 0,0-1 0,-1 0-1,1-1 1,0 1 0,1 0 0,-1-1 0,0 0 0,1 0 0,-1 0 0,1 0 0,-1 0 0,1-1 0,6 2 0,13 1 9,-1 0 1,1-2-1,-1-1 1,33-2 0,-10 0-2,-3-1-6,1-1 1,-1-2-1,0-2 0,-1-1 1,0-3-1,55-21 1,-73 21 13,-1-1 1,-1-1-1,0-1 1,31-28-1,-35 28 29,-2 15 588,1 0-567,-15-1-65,-1 0 0,0 0 0,1 0 0,-1 0 0,0 0 0,1 0 0,-1-1 0,0 1 0,1 0 0,-1 0 0,0 0 0,1-1 0,-1 1 0,0 0 0,1 0 0,-1-1 0,0 1 0,0 0 0,1-1 0,-1 1 0,0 0 0,0-1 0,0 1 0,0 0 0,1-1 0,-1 1 1,0 0-1,0-1 0,0 1 0,0 0 0,0-1 0,0 1 0,0-1 0,0 1 0,0-1 0,1-3 8,0 0-1,1-1 1,0 1 0,0 0 0,0 0 0,0 0-1,4-4 1,4-11 17,-4 4-18,-1 0 0,0-1-1,-1 0 1,-1 0 0,-1 0 0,1-30 0,-9-99 67,3 111-69,2 26-5,-1 0 1,0 0-1,0 0 0,0 0 1,-5-8-1,-7-25 6,4 4 2,7 29-4,1 0-1,0-1 1,0 1-1,1-1 1,0 1-1,0-12 1,1 8 5,-1 1 0,0-1 1,0 1-1,-1-1 0,-1 1 0,0 0 1,0 0-1,-1 0 0,-1 0 1,0 1-1,0 0 0,-1 0 0,0 0 1,-1 0-1,0 1 0,-13-14 1,12 16 31,6 5 20,-1-1 1,1 1-1,-1 0 1,1 0 0,-1 0-1,0 0 1,1 0-1,-1 0 1,0 1-1,0-1 1,0 1-1,-1 0 1,1 0 0,0 0-1,0 1 1,-1-1-1,1 1 1,-7-1-1,-16 3 349,-43 7-1,12-1-222,-27 5-79,-51 4 68,57-14 97,2-2-161,-148 24-1,217-24-87,1 1 0,-1 0-1,1 1 1,0-1 0,0 1 0,-12 7-1,17-9-102,0 0 0,0-1-1,0 1 1,-1 0 0,1 0-1,0 0 1,0 0 0,0 0-1,0 0 1,1 0 0,-1 0-1,0 0 1,0 0 0,1 1-1,-1-1 1,0 0 0,1 0-1,-1 1 1,1-1 0,0 0-1,-1 1 1,1-1 0,0 1-1,0-1 1,0 0 0,0 1-1,0-1 1,0 1 0,0-1-1,1 0 1,-1 1 0,0-1-1,1 0 1,-1 1 0,1-1-1,-1 0 1,1 0 0,1 2-1,7 7-958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09:35:51.61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804 31 7017,'-2'-5'745,"4"-1"575,-5 1-496,3 2-432,4-2-104,4 2-96,3 1 0,2 1-16,-4 1-16,4 3-64,-1-2-32,3 3-32,-4-3 0,1 1-80,2-2-2216,-9-2 1592</inkml:trace>
  <inkml:trace contextRef="#ctx0" brushRef="#br0" timeOffset="387.38">805 137 9794,'2'0'408,"3"0"216,-1-1-272,1-2-56,6 3-15,-2-3-145,12 1-40,-1 0-48,-2-4-16,2 1 0,-4-1 32,-7 1-40</inkml:trace>
  <inkml:trace contextRef="#ctx0" brushRef="#br0" timeOffset="2372.09">18 42 7610,'-2'0'624,"1"0"368,4 1-376,-5 2-344,-1 2-24,3 3-16,3 1-16,5 4-80,5-1-56,-1 6-32,-4-1-8,0 0-16,3 1 8,-6-4 0,6 0 8,-2-2 32,0-1-192,1-3 96</inkml:trace>
  <inkml:trace contextRef="#ctx0" brushRef="#br0" timeOffset="2743.1">0 197 9474,'2'-3'408,"4"-2"-24,2-3-72,9-1-88,-6-2-104,8-3-56,0 0-8,-2-4 8,2 1-40,-9 3-16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09:36:00.04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280 234 7914,'0'-1'335,"1"-1"1,-1 1 0,0-1 0,1 0 0,-1 1-1,1-1 1,0 1 0,-1 0 0,1-1 0,0 1-1,0-1 1,1-1 0,-2 3-337,1-1 0,-1 1 0,0-1 0,1 1 0,-1-1 0,1 1-1,-1 0 1,1-1 0,-1 1 0,1-1 0,-1 1 0,1 0 0,-1 0 0,1-1 0,-1 1 0,1 0 0,0 0 0,-1 0 0,1-1 0,0 1 0,-1 0-1,1 0 1,-1 0 0,1 0 0,0 0 0,-1 0 0,1 0 0,0 0 0,-1 1 0,1-1 0,-1 0 0,1 0 0,-1 0 0,1 1 0,0-1 0,-1 0-1,1 1 1,-1-1 0,1 0 0,-1 1 0,1-1 0,-1 1 0,0-1 0,1 1 0,-1-1 0,1 1 0,-1-1 0,0 1 0,0-1 0,1 1 0,-1 0-1,0-1 1,1 2 0,0 1 10,0 0 1,0 1-1,0-1 0,-1 0 0,1 1 0,-1-1 0,1 1 1,-1-1-1,0 1 0,-1-1 0,1 1 0,-1-1 0,1 1 1,-1-1-1,0 1 0,-2 3 0,-1 4 2,0-1-1,0 0 0,-1 0 1,-6 9-1,10-18-11,1-1 1,0 0-1,-1 1 0,1-1 0,-1 0 0,1 1 0,-1-1 0,0 0 0,1 0 0,-1 1 1,1-1-1,-1 0 0,1 0 0,-1 0 0,0 0 0,1 0 0,-1 0 0,1 0 1,-1 0-1,0 0 0,1 0 0,-1 0 0,1 0 0,-1 0 0,0 0 0,1-1 0,-1 1 1,1 0-1,-1 0 0,1-1 0,-1 1 0,1 0 0,-1-1 0,1 1 0,-1 0 0,1-1 1,-1 1-1,1-1 0,0 1 0,-1-1 0,1 1 0,0-1 0,-1 1 0,1-1 1,0 1-1,0-1 0,0 0 0,-1 0 0,1 0 0,0 1 0,-1-1 1,1 1-1,0-1 0,-1 1 0,1-1 1,0 1-1,0-1 0,0 1 0,0-1 0,-1 1 1,1-1-1,0 1 0,0-1 0,0 1 1,0-1-1,0 0 0,0 1 0,0-1 0,1 1 1,-1-1-1,0 1 0,0-1 0,0 1 1,1-1-1,-1 1 0,0-1 0,0 1 0,1-1 1,-1 1-1,0-1 0,1 1 0,-1-1 1,0 1-1,1 0 0,-1-1 0,1 1 0,-1 0 1,1-1-1,-1 1 0,1 0 0,-1 0 1,1 0-1,-1-1 0,1 1 0,-1 0 0,1 0 1,0 0-1,-1 0 0,1 0 0,-1 0 1,1 0-1,-1 0 0,1 0 0,-1 0 1,1 0-1,-1 0 0,1 0 0,0 1 0,0-1 1,9 2 5,-7-2 7,1 1-1,0-1 1,0 1-1,0-1 1,-1 0-1,1 0 1,5-1-1,-5 0 36</inkml:trace>
  <inkml:trace contextRef="#ctx0" brushRef="#br0" timeOffset="374.85">379 171 11554,'1'0'569,"-1"-1"23,3 0-160,-2 1-264,-1-1-104,3 0-56,1 0 8,3-1-8,0 0 0,3 1 0,1 0 8,-1 2-280,1 2 200</inkml:trace>
  <inkml:trace contextRef="#ctx0" brushRef="#br0" timeOffset="786.11">507 35 9514,'2'9'432,"1"1"152,0-1-104,1 1-32,0-1-23,2 1-113,0 2-32,1 2-56,-1 3-104,1 1-80,0 1-16,0-1-8,-1-1 8,-2-4-8,0-2-64,-2-5-336,0-1-2289</inkml:trace>
  <inkml:trace contextRef="#ctx0" brushRef="#br0" timeOffset="1341.42">519 227 9978,'2'-9'600,"2"-3"104,2-3-247,1-1-161,2-3-176,1 0-40,0-2-40,0 0-16,0 1 0,-2 2-8,0 7 472,-3 2-360</inkml:trace>
  <inkml:trace contextRef="#ctx0" brushRef="#br0" timeOffset="1723.88">641 221 6345,'1'-9'4816,"14"-22"-4222,-15 30-584,0 1 0,1-1 0,-1 0 0,0 1 0,0-1 0,1 1 0,-1-1 0,0 1 0,1-1 0,-1 1 0,0 0 0,1-1 1,-1 1-1,1-1 0,-1 1 0,1 0 0,-1-1 0,1 1 0,-1 0 0,1-1 0,-1 1 0,1 0 0,-1 0 0,2-1 1,1 13 383,-6 24-56,3-35-358,-1 6 28,1-4-7,-1 0-1,1-1 0,-1 1 0,1 0 0,0 0 0,0 0 1,0 0-1,1-1 0,-1 1 0,1 0 0,1 4 0,2-2-14</inkml:trace>
  <inkml:trace contextRef="#ctx0" brushRef="#br0" timeOffset="2248.44">725 0 6593,'6'7'592,"0"-1"-1,-1 1 0,0 0 0,-1 1 0,1-1 0,-2 1 1,1 0-1,3 12 0,-4-11-563,0 1 0,-1-1-1,0 1 1,-1-1 0,0 1 0,0 0 0,-1-1 0,0 1 0,-1 0-1,0-1 1,-1 1 0,-5 18 0,0-12-37</inkml:trace>
  <inkml:trace contextRef="#ctx0" brushRef="#br0" timeOffset="2874.55">46 25 9090,'-6'5'520,"-2"2"192,0 3-120,0 6-256,1 4-80,2 6-152,2 5-40,2 0-40,3 2-7,9-2-17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09:44:33.91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380 152 8298,'-6'0'206,"0"0"0,0 0 0,0 0 0,0 1 0,0 0 0,0 1 0,0-1 0,0 1 0,1 0 1,-1 1-1,1-1 0,-1 0 0,-5 5 0,2-2-135,1 2 1,2 0-1,-2-1 1,1 1-1,1 0 0,-1 1 1,-6 10-1,0 2-106,1 4 0,1-2 0,1 0 0,2 1 0,-8 33 0,10-30 15,1 0-1,1 0 1,1 0 0,2 1 0,4 51 0,-1-60 9,1 0 1,1-2 0,1 2 0,0-1-1,1 0 1,1-1 0,1-1-1,0 2 1,22 26 0,-18-26 4,1-2 1,1 1 0,0-3-1,1 1 1,1-1-1,0 0 1,2-1 0,-1-2-1,1 1 1,24 10-1,-30-17 13,-1 0 0,1 0 0,0-1 0,0 0 0,0-1 0,-1-1 0,1 0 0,1-1 0,-1 0 0,0 0 0,0-1 0,1 0 0,-1-1 0,0 0 0,-1-2 0,0 1 0,1-1 0,-1 0 0,12-6 0,-6 0 28,0 1 0,-1-2 0,0 1 0,-1-2 1,0 0-1,16-16 0,-23 20-6,-1-2 1,1 0-1,-3 2 1,2-3-1,-1 0 1,-1 2-1,0-2 1,-1 0-1,0 1 1,0-2-1,1-11 1,-1-10 147,-1 1 0,-1-1-1,-7-65 1,-3 40 23,-22-76 0,26 122-114,0 0 1,0 0-1,-1 0 0,-1 1 1,-1-1-1,0 1 0,-1 1 1,0-1-1,0 1 0,-1 1 1,0-1-1,-1 2 1,-1 0-1,-11-10 0,9 10-13,0 0 0,-1 0 1,0 2-1,-1-1 0,0 2 0,0 0 0,1 1 0,-2 1 0,1-1 0,-1 2 0,-27-2 0,18 3-56,0 1 0,0 2 0,0 0 0,1 2-1,-1 0 1,1 1 0,-1 2 0,2 0 0,0 1 0,0 2-1,0 0 1,-24 17 0,38-23-27,-12 9-22,-1 1 1,-20 18-1,36-27 28,0 1-1,2 0 0,-2 1 1,1-3-1,1 3 1,-1 0-1,1 0 0,1 0 1,-1-1-1,1 2 1,-2 7-1,0 7-7,1-2 0,2 2 0,0 0 0,1-1-1,1 1 1,2 0 0,0-1 0,1 0 0,13 42 0,-8-37 1,2 0 0,1 1 1,1-1-1,1-2 0,2 0 1,1 0-1,24 29 0,-35-48 11,22 28-28,3-1 0,1-1 0,46 35-1,-68-58 24,1-1-1,0-1 0,0-1 1,1 1-1,0 0 0,-1-1 0,1-1 1,1-1-1,0 0 0,-1 0 0,1-1 1,0 0-1,0-1 0,1 0 0,-2 0 1,1-2-1,20-2 0,-22 1 13,-1-1-1,0 0 0,0 1 0,-1-1 1,1-2-1,-2 1 0,2-1 1,-1-1-1,-1 2 0,1-1 1,-1-2-1,0 1 0,-1-1 1,1 0-1,8-13 0,6-9 38,-3-1-1,25-54 1,-33 62-38,-1 4 2,0-1 1,-1-1 0,-2 0 0,0 0 0,-1 0 0,-1 0 0,-2-2 0,0 1 0,-1 1-1,-1-1 1,-3-30 0,-3 8 9,-3 0 0,-22-70-1,23 93 19,0-1-1,-2 2 1,0 0-1,-1-1 1,-1 2 0,0 0-1,-25-25 1,16 22 54,-1 1 1,0 1-1,-1 0 1,-28-15-1,42 29-84,0 0 0,-1 0 0,2 0 0,-2 0 0,0 3 0,0-1 0,0 0 1,0 0-1,-1 1 0,1 1 0,-1-1 0,1 2 0,-1-1 0,1 2 0,-14 1 0,20-2-76,0 1 0,0 1 0,-1-1 1,1 0-1,0 1 0,0 0 0,1 0 0,-1-1 0,0 1 0,1 0 0,-1 1 0,1 0 0,0 0 0,0 0 1,0 0-1,0 0 0,0 1 0,1-2 0,-1 1 0,1 1 0,0 0 0,1 0 0,-2 6 0,-2 14-347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09:45:06.79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1478 845 5425,'1'0'112,"-1"0"1,1 0-1,-1 0 0,1 0 1,-1 0-1,0 0 0,1-1 1,-1 1-1,1 0 0,-1 0 0,0 0 1,1-1-1,-1 1 0,0 0 1,1-1-1,-1 1 0,0 0 0,1-1 1,-1 1-1,0 0 0,0-1 1,1 1-1,-1-1 0,0 1 1,0 0-1,0-1 0,0 1 0,0-1 1,1 1-1,-1-1 0,0 1 1,0 0-1,0-1 0,0 1 0,0-1 1,0 1-1,0-1 0,-1 1 1,1 0-1,0-1 0,0 1 1,0-1-1,0 1 0,0-1 0,-1 1 1,1 0-1,0-1 0,0 1 1,-1 0-1,1-1 0,0 1 1,-1 0-1,1-1 0,0 1 0,-1 0 1,1 0-1,0-1 0,-1 1 1,1 0-1,-1 0 0,1 0 0,0-1 1,-1 1-1,1 0 0,-1 0 1,1 0-1,-1 0 0,1 0 1,-1 0-1,-2-1 27,0 0 1,0 1 0,0-1-1,1 1 1,-1 0-1,0 0 1,0 0 0,0 0-1,-3 1 1,0 1-118,0 1 1,1 1 0,-1-1 0,1 1-1,0 0 1,0 0 0,0 0-1,0 1 1,1-1 0,-1 1-1,1 0 1,1 1 0,-5 7 0,5-9-27,1 1 1,-1-1 0,1 1 0,1 0-1,-1 0 1,1 0 0,0 0 0,0 0-1,0 0 1,0 0 0,1 0 0,0 0-1,0 0 1,1 0 0,-1 0 0,4 10 0,-4-13-10,2 0 0,-1 1 1,0-1-1,0 0 0,1 0 1,-1 0-1,1 0 0,0-1 1,0 1-1,-1 0 0,1-1 1,0 1-1,0-1 1,0 1-1,1-1 0,-1 0 1,0 0-1,0 0 0,1 0 1,2 0-1,4 1-148,0 0 0,-1-1 1,1 0-1,14 0 0,12-3-167</inkml:trace>
  <inkml:trace contextRef="#ctx0" brushRef="#br0" timeOffset="537.08">1693 932 10514,'-12'15'2617,"6"-5"-2306,0-2-231,1 0 0,0 1 0,0 0 0,1 0 1,0 0-1,0 0 0,-3 20 0,7-29-79,0 1-1,0-1 1,0 0-1,0 1 1,0-1-1,0 0 1,0 1-1,0-1 1,0 0-1,0 1 1,0-1-1,0 0 1,0 0-1,1 1 1,-1-1-1,0 0 1,0 1-1,0-1 1,1 0 0,-1 0-1,0 1 1,0-1-1,0 0 1,1 0-1,-1 0 1,0 1-1,1-1 1,-1 0-1,0 0 1,1 0-1,-1 0 1,0 0-1,0 0 1,1 0-1,-1 0 1,0 1-1,1-1 1,18-3 10,15-11 13,-19 2-13,0 0 0,-1 0 1,15-18-1,-7 7 52,-23 24-62,0 0 1,0 1 0,0-1-1,0 0 1,0 1-1,0-1 1,0 1 0,1-1-1,-1 1 1,0-1-1,1 1 1,-1-1 0,1 1-1,0 0 1,-1-1-1,1 1 1,0-1 0,0 1-1,0 0 1,0-1 0,1 4-1,0-2 6,-1 0-1,2-1 0,-1 1 1,0 0-1,1 0 1,-1 0-1,1-1 1,0 1-1,-1-1 0,1 1 1,3 2-1,-1-1-55,0-1 0,0 1 0,0-1 0,1 0 0,-1 0 0,1 0 0,0-1-1,0 0 1,0 0 0,0 0 0,0 0 0,0-1 0,0 0 0,8 1 0,2-2-366,0-2 75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09:45:17.93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335 11 9594,'-12'16'3033,"1"2"-2844,0 0 0,1 1 0,-9 24 1,-9 19-124,-16 24 9,17-31 4,-56 85 0,67-120-61,-2 0 0,-38 33 1,75-75-186,17-39 188,-9 16-7,36-83 0,-41 79-8,3 0 0,2 2-1,52-70 1,-76 114-7,-1-1 0,1 1 1,-1-1-1,1 1 0,0 0 0,1 0 1,-1 0-1,1 0 0,-1 0 1,1 1-1,0 0 0,7-4 0,-9 6 2,0 0 0,0 0-1,0-1 1,0 1-1,1 1 1,-1-1 0,0 0-1,0 0 1,0 1-1,0-1 1,0 1 0,0 0-1,0 0 1,0-1-1,-1 1 1,1 0 0,0 1-1,0-1 1,-1 0-1,1 0 1,0 1 0,-1-1-1,0 1 1,1-1-1,-1 1 1,0 0 0,0 0-1,2 2 1,19 34 10,-2 0 0,-1 2 0,-2 0 0,12 45 0,-12-38-9,-7-16 4,2 0-1,1-1 0,24 39 1,-24-42-5,-12-24-1,1 1 0,-1-1 0,1 0 0,0 1 0,-1-1 0,2 0 0,-1 0 0,0 0 0,1 0 0,2 2 0,-4-2 90,-10-7 116,-21-5 173,-17 5-65,-68 3 0,53 2-166,-154 11-9,212-12-139,0 0 0,1 1 0,-1 0 0,0 0 0,1 0 1,-1 0-1,-4 3 0,25-6-84,-1-2 217</inkml:trace>
  <inkml:trace contextRef="#ctx0" brushRef="#br0" timeOffset="747.59">811 124 8610,'0'0'102,"-1"0"0,1 1 0,-1-1 0,1 0 0,0 1 0,-1-1 1,1 0-1,0 1 0,-1-1 0,1 1 0,0-1 0,-1 1 0,1-1 0,0 1 0,0-1 0,0 1 1,-1-1-1,1 1 0,0-1 0,0 1 0,0-1 0,0 1 0,0-1 0,0 1 0,0-1 0,0 1 0,0-1 1,0 1-1,0-1 0,1 1 0,-1-1 0,0 1 0,0-1 0,0 1 0,1-1 0,-1 1 0,0-1 1,0 1-1,1-1 0,0 1 0,12 29-140,-11-24 375,59 118 260,-51-109-586,-1 0-1,2 0 1,0-1-1,1-1 1,23 21-1,-26-26-100,1 1 0,-1-1 0,-1 2-1,1-1 1,-2 1 0,9 13 0,-12-16-175</inkml:trace>
  <inkml:trace contextRef="#ctx0" brushRef="#br0" timeOffset="1092.58">759 459 10290,'7'-5'672,"1"-3"193,1 1-265,-2-4-8,11-6-184,1-5-72,11-15-152,11-4-48,3-11-112,6-2 0,-4 6 0,-2 3-8,-10 16-288,-11 9 504,-8 10-248</inkml:trace>
  <inkml:trace contextRef="#ctx0" brushRef="#br0" timeOffset="3565.48">1275 350 5657,'0'0'83,"0"0"0,1 0 0,-1 0 0,0 0 0,0 0 0,0 0 0,1 0 0,-1 0 0,0 0 0,0 0 0,1 0 0,-1-1 0,0 1 0,0 0 1,0 0-1,0 0 0,1 0 0,-1-1 0,0 1 0,0 0 0,0 0 0,0 0 0,0-1 0,1 1 0,-1 0 0,0 0 0,0-1 0,0 1 0,0 0 0,0 0 0,0 0 0,0-1 0,0 1 0,0 0 0,0 0 0,0-1 0,0 1 0,0 0 0,0 0 0,0-1 0,0 1 0,0 0 0,0 0 0,-1 0 0,1-1 0,0 1 0,0 0 0,0 0 0,0 0 0,0-1 0,-1 1 0,1 0 0,0 0 0,0 0 0,0 0 0,0-1 0,-1 1 0,1 0 0,0 0 0,0 0 0,-1 0 0,1 0 0,0 0 0,-1-1 30,0 1 0,1 0 0,-1 0 0,0-1 0,1 1-1,-1 0 1,0 0 0,1 0 0,-1 0 0,0 0 0,1 0-1,-1 0 1,0 0 0,0 0 0,1 1 0,-1-1 0,0 0-1,1 0 1,-1 1 0,1-1 0,-1 0 0,0 1 0,-47 67 403,40-58-509,0 1 0,0 0 0,1 1 1,-6 13-1,11-23-7,1 1 1,0 0-1,0 0 0,1 0 1,-1 0-1,0 0 0,1 0 1,0 0-1,0 0 0,0 6 0,1-7-1,-1 0 0,1-1 0,-1 1 0,1 0 0,0-1 0,-1 1 0,1-1 0,0 0 0,0 1 0,0-1 0,0 1 0,0-1 0,1 0 0,-1 0 0,0 0 0,1 0 0,-1 0 0,0 0 0,1 0 0,-1 0 0,3 0 0,-1 0-18,0 0 1,0-1-1,0 0 0,0 1 1,0-1-1,1 0 0,-1 0 1,0-1-1,0 1 1,0-1-1,0 1 0,0-1 1,0 0-1,0 0 0,0-1 1,-1 1-1,1 0 0,4-4 1,8-2-199,13-3 12</inkml:trace>
  <inkml:trace contextRef="#ctx0" brushRef="#br0" timeOffset="4092.96">1451 412 9058,'-33'40'3386,"27"-33"-3269,1 0 0,0 1 1,1 0-1,0 0 0,0 0 0,-5 15 0,9-22-114,0-1-1,0 1 1,0-1 0,0 0-1,0 1 1,0-1 0,0 1-1,0-1 1,0 1 0,0-1-1,0 0 1,0 1 0,0-1-1,0 1 1,1-1 0,-1 0-1,0 1 1,0-1-1,0 0 1,1 1 0,-1-1-1,0 0 1,0 1 0,1-1-1,-1 0 1,0 1 0,1-1-1,-1 0 1,1 0 0,-1 0-1,1 1 1,17 1 25,17-7-2,-31 3-22,0 0 0,0 0 0,0-1 0,-1 1 0,1-1 0,-1 0 0,1 0 0,-1 0 0,0 0 0,3-5 0,29-41 20,-30 42-19,-3 2 38,-3 5-22,-4 13-6,4-9-12,1-1 0,0 1 0,0 0-1,1 0 1,-1-1 0,1 1 0,0 0 0,0-1 0,0 1 0,0 0 0,0-1 0,1 0-1,0 1 1,0-1 0,0 0 0,3 5 0,-3-6-26,0-1-1,0 1 1,1-1 0,-1 1 0,0-1-1,0 0 1,1 0 0,-1 0-1,0 0 1,1-1 0,-1 1 0,1 0-1,-1-1 1,1 0 0,-1 1 0,1-1-1,-1 0 1,1-1 0,0 1-1,-1 0 1,1-1 0,-1 1 0,1-1-1,-1 0 1,4-1 0,9-5-352,3-5 98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09:45:28.72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3 15 12003,'-2'-3'576,"3"-2"128,0 3-344,10 1-288,4 0-40,10 0-24,5-1-8,6 2 8,-5 0 0,7 4 8,2 2-8,-1 1 8,8 0 64,-6 0-392,-4-1 672,-12-4-344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09:45:29.10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0 0 11354,'7'0'280,"6"0"-191,6 1-57,12 2 16,4 0 16,13 3 8,5-3-8,4 2-24,4-1-16,-3 1 8,-5 1-8,1-2-72,-7-2 48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09:45:27.92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 18 8762,'-1'2'840,"4"4"912,6-9-983,11 2-217,7-4 32,12-5-120,5 6-80,7 2-240,-4 2-80,3 1-56,3 3 8,-3 1 0,2 2-256,-8 1-1920,-13 2 1511</inkml:trace>
  <inkml:trace contextRef="#ctx0" brushRef="#br0" timeOffset="434.37">59 242 11210,'7'4'184,"13"2"-272,6 2-64,18 0 104,6-2 8,10 0 56,4-1 40,2 2 40,1 3 16,-6 2-64,-5 3-2048,-13 0 1408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09:45:25.26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338 0 8634,'-6'22'4126,"-17"11"-2928,7-12-648,-11 26-250,1 1 0,3 1 0,-21 68-1,30-76-99,-32 67-1,40-98-172,0 1-1,0-1 1,-1 0-1,0 0 1,-1-1-1,0 0 1,-1 0 0,1-1-1,-2 0 1,1-1-1,-14 9 1,23-16-27,0 0-1,0 0 1,0 0 0,0 0 0,0 0 0,-1 0-1,1 0 1,0 0 0,0 1 0,0-1 0,0 0-1,0 0 1,0 0 0,0 0 0,0 0-1,-1 0 1,1 0 0,0 0 0,0 0 0,0 0-1,0 0 1,0 0 0,-1 0 0,1 0 0,0 0-1,0 0 1,0 0 0,0 0 0,0 0 0,0 0-1,-1 0 1,1 0 0,0 0 0,0 0-1,0 0 1,0 0 0,0 0 0,0 0 0,-1 0-1,1 0 1,0 0 0,0-1 0,0 1 0,0 0-1,0 0 1,0 0 0,0 0 0,0 0 0,0 0-1,0 0 1,-1-1 0,1 1 0,0 0-1,0 0 1,4-11-27,14-22-28,-13 24 49,49-86-87,46-111 0,-94 191 90,0 1-1,2 0 0,-1 0 1,2 1-1,12-16 0,-15 22 4,1 0 0,-1 0 0,2 1 0,-1-1-1,1 2 1,0-1 0,0 1 0,0 1 0,17-8-1,-23 12 2,1-1 0,0 1 0,0-1 0,0 1 0,0 0-1,0 0 1,0 1 0,0-1 0,0 0 0,0 1-1,0 0 1,0 0 0,0 0 0,0 0 0,-1 0-1,1 0 1,0 1 0,-1-1 0,1 1 0,-1 0 0,0 0-1,1 0 1,-1 0 0,0 0 0,0 0 0,2 4-1,6 7 7,0 0-1,0 1 1,9 20-1,4 14-3,21 61-1,-29-66 2,2-2 0,35 63-1,-42-90 4,8 19 1,-17-31-6,-1-1 0,1 1 1,-1-1-1,0 1 0,0-1 0,0 1 1,0-1-1,0 1 0,0 0 1,0-1-1,0 1 0,-1-1 0,1 1 1,-1-1-1,1 1 0,-1-1 0,1 0 1,-1 1-1,0-1 0,0 0 1,1 1-1,-3 0 0,1 1 58,-1-1 0,1 0 0,-1 0-1,0 0 1,0 0 0,0 0 0,0 0 0,0-1 0,0 0-1,0 0 1,-1 1 0,1-2 0,-6 2 0,-52 3 355,30-3-222,-11 1-120,0-2 1,0-2 0,-58-9 0,15 3-57,76 4-1094,15 1-1116,4 2 1406</inkml:trace>
  <inkml:trace contextRef="#ctx0" brushRef="#br0" timeOffset="496">892 303 11787,'-1'0'584,"0"-1"0,1 5-120,4 7-128,3 5-112,3 11-64,4 3 8,3 4-128,1 0-16,3-2-8,-2-2-8,0-7 0,3-1 0,-5-9 0,-1-3 0,-1-2-8,-4-6-256,-4 1 176</inkml:trace>
  <inkml:trace contextRef="#ctx0" brushRef="#br0" timeOffset="888.01">857 570 12611,'0'2'360,"3"-3"-168,4-1-104,10-9-8,6 1 16,11-10 16,3-9-8,7-16-56,0-9-24,-2-10-152,-8 6 392,-15 16-232</inkml:trace>
  <inkml:trace contextRef="#ctx0" brushRef="#br0" timeOffset="1538.01">1349 497 9346,'19'-19'2454,"-18"18"-2346,1 0 0,-1 0 0,0 0 0,1 0 0,-1 0 0,0 0 0,0 0 0,0 0 0,0 0 0,0 0 0,0-1 0,0 1 0,0 0 0,-1-1 0,1 1 0,0-3 0,-1 4-38,0-1-1,0 0 1,-1 1-1,1-1 1,-1 1 0,1-1-1,0 1 1,-1-1-1,1 1 1,-1 0-1,1-1 1,-1 1-1,0-1 1,1 1 0,-1 0-1,1 0 1,-1-1-1,0 1 1,1 0-1,-1 0 1,1 0-1,-1 0 1,0-1 0,1 1-1,-1 0 1,0 0-1,1 0 1,-1 0-1,0 1 1,1-1-1,-1 0 1,1 0 0,-1 0-1,0 0 1,0 1-1,-24 10 268,14-1-263,1 1 0,0 0 0,1 1 0,-9 16 0,4-8-56,13-19-19,0-1 0,1 1 0,-1 0 0,0 0 0,1 0 0,-1 0 0,1 0 0,-1 0 0,1 0 0,0 0 0,-1 0 0,1 0 0,0 0 0,-1 0 0,1 0 0,0 0 0,0 0 0,0 0 0,0 0 0,0 0 0,0 0 0,0 0 0,1 0 0,-1 0 0,0 0 0,1 2 0,0-2-1,1 0 0,-1 1 1,0-1-1,0 0 0,1-1 0,-1 1 1,1 0-1,-1 0 0,1-1 1,-1 1-1,1 0 0,-1-1 0,1 0 1,-1 1-1,3-1 0,7 2-111,1-2 1,-1 0-1,22-2 1,-15 0-483,1-2 0,-1 0 0,19-8 0,-10 3 2</inkml:trace>
  <inkml:trace contextRef="#ctx0" brushRef="#br0" timeOffset="2052.59">1625 389 10970,'-12'21'2790,"-6"16"-1952,16-32-819,-1 4 31,0 1 0,1-1-1,0 1 1,-2 17 0,4-25-47,0 0 1,0-1 0,0 1-1,0 0 1,0-1-1,0 1 1,1 0 0,-1-1-1,0 1 1,1 0-1,-1-1 1,1 1 0,0-1-1,0 1 1,0-1-1,-1 1 1,1-1-1,1 0 1,-1 1 0,0-1-1,0 0 1,0 0-1,1 0 1,-1 0 0,0 0-1,1 0 1,-1 0-1,1 0 1,-1 0 0,1-1-1,-1 1 1,1-1-1,0 1 1,-1-1 0,4 1-1,2-1-8,1 0 0,-1 0 0,0 0 0,0-1 0,0 0 0,0 0 1,1-1-1,-1 0 0,-1 0 0,1-1 0,0 0 0,-1 0 0,11-6 0,-12 5 1,0 1 1,0-1-1,0 0 0,-1 0 1,1 0-1,-1-1 1,0 1-1,0-1 0,-1 0 1,1 0-1,-1 0 1,0-1-1,-1 1 0,1-1 1,-1 0-1,2-7 1,-4 13 4,0 0 1,0-1-1,1 1 1,-1-1 0,0 1-1,0-1 1,0 1 0,0-1-1,0 1 1,0-1-1,0 1 1,0-1 0,0 1-1,0-1 1,0 1 0,0-1-1,0 1 1,0-1-1,0 1 1,0-1 0,-1 1-1,1 0 1,0-1 0,0 1-1,-1-1 1,1 1-1,0-1 1,-1 1 0,1 0-1,0-1 1,-1 1 0,1 0-1,0-1 1,-1 1-1,1 0 1,-1 0 0,1-1-1,0 1 1,-1 0 0,1 0-1,-1 0 1,1 0 0,-1 0-1,1-1 1,-1 1-1,1 0 1,-1 0 0,1 0-1,-1 0 1,1 0 0,-1 1-1,1-1 1,-1 0-1,1 0 1,-1 0 0,0 0-1,-1 1 6,0 0-1,0-1 0,0 1 0,0 0 0,0 0 1,0 0-1,0 1 0,0-1 0,0 0 1,-2 3-1,-29 47 35,31-49-41,0 1 0,1 0 0,0 0 0,-1-1 0,1 1 1,0 0-1,1 0 0,-1 0 0,1 1 0,-1-1 0,1 0 0,0 0 0,0 0 0,0 0 0,0 0 0,2 5 1,-1-6-1,1 0-1,-1 0 1,1 0 0,0 0 0,0 0 0,0 0 0,0-1 0,0 1 0,0-1 0,1 0 0,-1 0 0,0 0 0,1 0 0,-1 0 0,0 0 0,1 0 0,0-1 0,-1 1 0,4-1 0,53 4-617,-28-4 232,-15-1 330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09:45:23.90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548 352 10210,'-6'-7'1773,"6"7"-1751,0-1 0,0 1 0,0 0-1,0 0 1,0 0 0,-1 0 0,1 0 0,0 0 0,0 0 0,0 0 0,0 0 0,0 0-1,-1 0 1,1 0 0,0 0 0,0 0 0,0 0 0,0 0 0,-1 0 0,1 0 0,0 0-1,0 0 1,0 0 0,0 0 0,0 0 0,-1 0 0,1 0 0,0 0 0,0 0 0,0 0 0,0 0-1,0 0 1,-1 0 0,1 1 0,0-1 0,0 0 0,0 0 0,0 0 0,0 0 0,0 0-1,0 0 1,0 1 0,0-1 0,0 0 0,-1 0 0,1 0 0,0 0 0,0 0 0,0 1-1,0-1 1,0 0 0,0 0 0,0 0 0,0 0 0,0 1 0,0-1 0,0 0 0,0 0 0,0 0-1,0 0 1,1 1 0,-3 16 27,1-1-1,-2 1 1,0-1-1,-1 1 1,-1-1-1,-1 0 1,0 0-1,-1-1 1,0 0-1,-17 25 1,18-31-47,-2 3 0,6-10-9,4-4-13,8-33-4,-2 5 23,-3 17 1,2 0 0,0-1 0,0 2 0,1-1 0,17-19 0,-25 32-1,1-1 1,-1 1 0,0-1 0,1 1-1,-1-1 1,1 1 0,-1-1 0,0 1 0,1-1-1,-1 1 1,1 0 0,-1-1 0,1 1-1,-1 0 1,1 0 0,-1-1 0,1 1 0,0 0-1,-1 0 1,1 0 0,-1-1 0,1 1-1,0 0 1,-1 0 0,1 0 0,-1 0 0,1 0-1,0 0 1,-1 0 0,1 0 0,-1 1-1,1-1 1,-1 0 0,1 0 0,0 0 0,-1 1-1,1-1 1,0 1 0,7 21-6,-3-4 14,-2-10-4,1 0 0,-1 1 0,2 14 0,8 21 4,-11-42-9,0 1 0,-1 0 0,1-1 0,0 1 0,1-1 0,-1 0 0,0 0 1,1 0-1,2 2 0,-4-3 9,1-1 1,-1 1 0,0 0 0,0 0-1,1 0 1,-1-1 0,0 1-1,0 0 1,0 1 0,0-1-1,0 0 1,0 0 0,-1 0 0,1 0-1,0 1 1,0-1 0,-1 0-1,1 1 1,-1-1 0,1 1 0,-1-1-1,0 0 1,0 1 0,1-1-1,-1 1 1,0-1 0,0 1 0,0-1-1,0 1 1,-1-1 0,-1 4 2363,1-6-1124</inkml:trace>
  <inkml:trace contextRef="#ctx0" brushRef="#br0" timeOffset="378.47">512 523 10402,'8'0'352,"-4"0"40,2-1-360,2-2-8,0-1 0,10-2 64,1-1-64</inkml:trace>
  <inkml:trace contextRef="#ctx0" brushRef="#br0" timeOffset="783.45">793 289 10298,'-11'14'696,"-1"8"817,1 4-1297,2 7 8,2 1 40,2-3-24,2-1-32,3-7-112,0-6-56,8-5-40,2-4 0,4-6 0,5 0 0,2-6-40,0-2-64,3 1-216,-3-3-200,-8-1 280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09:45:29.63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 1 10578,'-1'4'464,"4"-1"281,6 2-625,7-1-48,13-3 48,3 2 0,11-4-32,6 1-16,6-3-40,5-1-8,1 3-8,1 0 0,-6 2 8,-5-1-48,-12 2-224,-6 2 176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09:45:29.99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 9418,'23'0'296,"4"3"-24,4 0-16,17 0 208,2 1 8,16-3-80,8-1-39,-1-2-217,-1-2-64,-11 0-24,-10 0-80,-15 2 24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09:45:30.52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16 23 11755,'-8'-2'552,"2"1"144,5 1-256,4-1-208,7 1 48,10-5-80,4 3 24,11 1 16,3-3-128,9 6-40,9 2-24,2-2-32,4-2 0,-5-1-24,-6-6-336,-11 1 232</inkml:trace>
  <inkml:trace contextRef="#ctx0" brushRef="#br0" timeOffset="398.35">43 297 13451,'-5'0'376,"8"0"-136,23-4-96,3 0 72,24-1 104,8 1-16,13-1-72,7-2-96,1-2-392,-8 0 168,-25 1-24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09:49:10.99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62 385 9578,'11'-19'496,"-1"1"-1,21-27 1,-23 36-416,-1 0 1,1 0 0,1 0-1,0 2 1,0-1-1,12-6 1,-19 12-68,0 1 0,1 0-1,-1 0 1,-1 0 0,1 1 0,0-1-1,0 0 1,0 1 0,0-1 0,0 1 0,0 0-1,1-1 1,-1 1 0,0 0 0,0 0-1,0 1 1,0-1 0,0 0 0,0 1-1,0-1 1,0 1 0,0-1 0,4 2-1,-2 1 15,-1 0 0,1 0 0,0 0 0,-1 0 0,0 0 0,1 1-1,-1-1 1,-1 1 0,4 6 0,1-1-12,-2 1 0,-1-1 0,1 1 0,-2 0 0,1 1 0,-1-1 0,-1 0 0,0 1 0,-1 0 0,0-1-1,0 14 1,-2 13 24,-12 69-1,9-79-18,-4 21-3,3-18-3,1-1 0,-2 51 0,6-77-16,0 0 0,0 0 0,1 0 1,-1 0-1,1 0 0,0 0 1,0-1-1,1 1 0,-1 0 0,0 0 1,0 0-1,1-1 0,2 5 0,-3-6 1,1 1 0,0 0 0,-1-1-1,1 0 1,0 1 0,0-1 0,0 0-1,0 0 1,0 0 0,1 0 0,-1 0-1,0-1 1,0 1 0,0-1 0,1 1-1,0-1 1,4 0 0,9 1 45,27-4-1,-36 2-69,-1 0-1,2-1 1,-1 1-1,-1-1 0,1-1 1,9-5-1,-11 6-75</inkml:trace>
  <inkml:trace contextRef="#ctx0" brushRef="#br0" timeOffset="432.78">3 822 8586,'-3'5'440,"3"3"200,0-2-256,3 0-176,4-2 64,0-4 48,5-1 72,7-7 113,-2-5-33,8-18-104,6-8-96,4-14-128,3 1-64,0 3-48,-1 7 0,-3 9-8,-5 4 32,-11 7-32</inkml:trace>
  <inkml:trace contextRef="#ctx0" brushRef="#br0" timeOffset="820.13">631 425 11106,'-3'0'617,"-1"-1"503,9 0-808,1-1-48,4 0 8,7-2-32,-3-1-80,9 0-112,3-1-8,1 0-16,-1 1-8,-4 4-208,-2 0-264,-10 5 256</inkml:trace>
  <inkml:trace contextRef="#ctx0" brushRef="#br0" timeOffset="1182.21">684 601 13027,'1'3'288,"1"-3"-248,6 0-32,7-4 8,1-2 8,8-1 0,1 0 0,1-2-216,3 3 144</inkml:trace>
  <inkml:trace contextRef="#ctx0" brushRef="#br0" timeOffset="1756.74">1215 29 10122,'-1'1'72,"1"-1"1,-1 0-1,1 1 0,0-1 0,-1 0 1,1 1-1,0-1 0,-1 0 0,1 1 1,0-1-1,0 0 0,-2 1 0,2-1 1,0 1-1,0-1 0,0 1 0,0-1 1,0 1-1,-1-1 0,1 0 0,0 1 1,0-1-1,0 1 0,0-1 0,0 1 0,0-1 1,0 1-1,1 0 0,-3 10 694,-2-1-617,0-1 0,1 1 0,0 1 0,1 0 0,-2 17 0,2-2-124,2 29 1,0-48-24,1 1-1,0-1 1,1 1-1,-1-1 1,1 0-1,5 14 1,-6-20-3,0 1-1,0 0 1,0 0 0,0-1-1,0 1 1,0-1 0,0 1-1,1-1 1,0 1 0,-1-1 0,1 0-1,-1 1 1,1-1 0,-1 0-1,1 0 1,0 0 0,0 0-1,-1-1 1,1 1 0,0 0-1,0-1 1,0 1 0,0-1-1,0 0 1,-1 1 0,1-1-1,0 0 1,0 0 0,0 0 0,0-1-1,4 0 1,-1 0 5,1 0 0,-1 0 0,0-1 0,0 0 0,0 0 0,0-1 0,-1 1-1,2-1 1,-1 0 0,6-6 0,-1-2 17,0 1-1,0-1 0,-1-1 1,14-23-1,-11 16 26,-2-1-1,11-33 1,-20 51-39,1 0-1,-2 0 1,1-1 0,-1 1 0,1 0-1,-1-1 1,0 0 0,0 1-1,0 0 1,0-1 0,-1 1-1,1 0 1,0 0 0,-3-3 0,1 1 3,0 0 0,0 0 0,0 0 0,-1 0 1,0 0-1,-3-3 0,5 6-50,1 1-1,-1-1 1,1 1 0,-1-1-1,1 1 1,-1-1-1,1 1 1,-1-1 0,0 1-1,1 0 1,-1-1-1,1 1 1,-1 0 0,0 0-1,0-1 1,1 1-1,-1 0 1,0 0 0,1 0-1,-2 0 1,-3 2-300</inkml:trace>
  <inkml:trace contextRef="#ctx0" brushRef="#br0" timeOffset="2315.9">1610 155 12387,'-2'-1'792,"-2"0"432,2 0-896,1 1-72,2 1-216,1 0-32,2 2 32,1 0-448,-1-1 304</inkml:trace>
  <inkml:trace contextRef="#ctx0" brushRef="#br0" timeOffset="2747.81">1791 70 10298,'-4'-8'1835,"4"6"-935,2 7-792,-1-3-82,-1 1-1,1-1 0,0 1 0,-1-1 1,1 1-1,-1-1 0,0 1 0,0 0 1,0 4-1,-6 26 23,4-18-31,-1-1-51,-14 123-647,16-122 380</inkml:trace>
  <inkml:trace contextRef="#ctx0" brushRef="#br0" timeOffset="3169.95">1704 309 12259,'1'0'464,"1"0"-56,1 1-96,0-1-72,2 0-24,7 1-8,-4-1-72,5 0-104,2 1-8,0-1-16,3 0 8,1 0 0,-1-2 0,-3-1-360,-1 0-1768,-7-2 1383</inkml:trace>
  <inkml:trace contextRef="#ctx0" brushRef="#br0" timeOffset="3561.64">1713 30 12139,'-2'-2'488,"4"2"-376,10 1-40,0-2-8,3-2 32,3-1-8,2-3-8,5 2-24,0 0-40,0 1 8,-8 5 1920,-3 2-1416</inkml:trace>
  <inkml:trace contextRef="#ctx0" brushRef="#br0" timeOffset="3919.83">971 506 9778,'37'-11'1837,"69"-9"-1,-45 10-1407,-43 7-380,320-56 313,2 21-289,-340 38-72,31-2-166,30 3 1,-29 3 19</inkml:trace>
  <inkml:trace contextRef="#ctx0" brushRef="#br0" timeOffset="4713.45">1482 615 8978,'3'-7'2690,"-2"3"-1248,-8 4-868,1 1-554,1 0 0,-2 0 1,2 1-1,-1 0 0,1 0 0,0 0 0,0 0 0,0 1 0,0 0 0,0 0 1,0 2-1,1-2 0,-1 1 0,1 0 0,0 0 0,1 0 0,-1 1 0,1-1 1,0 1-1,0 0 0,-1 0 0,-1 8 0,4-12-22,1 0 0,-1 0 0,1 0 0,0 0 0,0 1 0,0-1 0,-1 0 0,1 0 0,0 0 0,1 1 0,-1-1 0,0 0 0,0 0 0,0 0 0,1 1 0,-1-1 0,1 0 0,-1 0 0,1 0 0,-1 0 0,1 0 0,-1 0 0,1 0 0,0 0 0,0 0 0,0 0 0,-1 0 0,2-1 0,-1 1 0,0 0 0,0 0 0,2 0 0,2 1-13,0 0-1,1 0 1,-1 0-1,1 0 1,9 0-1,-2 1 7,16 3 12,-1 1 0,43 17 0,-70-24-1,0 0 0,0 1-1,0-1 1,0 1 0,0 0 0,0-1-1,0 1 1,0 0 0,0-1 0,0 1-1,0 0 1,0 0 0,-1 0-1,1 0 1,0 0 0,-1 0 0,1 0-1,-1 0 1,1 0 0,-1 0 0,1 0-1,-1 2 1,0-1 3,0-1 0,0 1 1,0-1-1,0 1 0,-1-1 0,1 1 0,-1 0 1,1 0-1,-1-1 0,1 0 0,-1 1 0,0-1 1,0 0-1,0 0 0,0 1 0,0-1 0,-1 1 1,-6 6 49,0-1 1,0 0-1,-2 0 1,1-1-1,0 0 0,-13 6 1,15-9-43,-1 0 0,0 0 0,1 0-1,-2-1 1,1 0 0,-1 0 0,1-1 0,-16 0 0,23-1-47,0 1-1,0-1 1,0 0 0,0-1-1,0 1 1,0 0 0,0 0 0,0 0-1,0-1 1,0 1 0,0 0 0,0-1-1,0 1 1,0-1 0,1 1 0,-1-1-1,0 1 1,0-1 0,0 0 0,1 1-1,-1-1 1,0 0 0,1 0-1,-1 1 1,0-3 0,0 1-274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09:49:19.19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157 11 10954,'-1'-11'2275,"-3"20"-695,1-1-1826,-28 87 352,12-32-83,13-46-9,-18 31-1,22-43-14,2-5-2,-1 0 1,1 1-1,0-1 1,0 0-1,0 1 1,-1-1-1,1 0 0,0 1 1,0-1-1,0 0 1,0 1-1,0-1 1,0 0-1,-1 1 1,1-1-1,0 0 1,0 1-1,0-1 1,0 0-1,0 1 0,0-1 1,0 0-1,1 1 1,-1-1-1,0 1 1,0-1-1,1 0 1,-1-1 0,1 1 0,-1 0-1,0 0 1,1-1 0,-1 1-1,0 0 1,1 0 0,-1-1-1,0 1 1,1 0 0,-1-1 0,0 1-1,1 0 1,-1-1 0,0 1-1,0-1 1,1 1 0,9-19 10,-1 0 0,0 0 0,9-35 0,12-26 13,-30 80-21,0 0 0,0-1 0,0 1 0,0 0 0,0 0 0,0 0 0,0 0 0,1-1 0,-1 1 0,0 0 0,0 0 0,0 0 0,0 0 0,0 0 0,0 0 0,1-1 0,-1 1 0,0 0 0,0 0 0,0 0 0,0 0 0,1 0 0,-1 0 0,0 0 0,0 0 0,0 0 0,0 0 0,1 0 0,-1 0 0,0 0 0,0 0 0,0 0-1,0 0 1,1 0 0,-1 0 0,0 0 0,0 0 0,1 0 0,6 6-1,3 11 3,-3-2 6,0 1 1,-1 0-1,7 26 0,-9-28 3,-3-11-8,1 1 0,-1-1 0,-1 1 0,1-1-1,0 1 1,-1-1 0,0 1 0,0 0-1,0 4 1,0-6 1,-1-1-1,0 0 1,1 0-1,-1 1 1,0-1-1,1 0 0,-1 0 1,0 0-1,0 0 1,0 0-1,0 0 1,0-1-1,0 1 1,0 0-1,0 0 1,-1-1-1,1 1 1,0 0-1,0-1 1,0 0-1,-1 1 1,1-1-1,-3 1 1,-3 0 7,-1 0 1,-13 1 0,20-2-9,-8 0 6,3 0-1,0 1 0,0-1 1,0-1-1,-9-1 0,15 2-10,-1 0-1,1 0 0,0 0 1,0 0-1,0 0 1,0-1-1,-1 1 1,1 0-1,0 0 0,0 0 1,0 0-1,0 0 1,0-1-1,0 1 1,0 0-1,0 0 1,0 0-1,-1 0 0,1-1 1,0 1-1,0 0 1,0 0-1,0 0 1,0-1-1,0 1 0,0 0 1,0 0-1,0 0 1,0-1-1,0 1 1,0 0-1,1 0 0,-1 0 1,0 0-1,0-1 1,0 1-1,0 0 1,0 0-1,0 0 0,0 0 1,0-1-1,1 1 1,5-7-3113,-2 4 2079</inkml:trace>
  <inkml:trace contextRef="#ctx0" brushRef="#br0" timeOffset="386.08">314 4 11418,'-4'6'457,"1"1"-41,2 2-120,4 2-112,2 0-16,6 2 0,0-2 0,0 0-48,3-2-48,-3 0-48,2-1 0,-1-1-8,-2 0 8,-2-1-8,1 1-16,-3 1-120,-2 0 88</inkml:trace>
  <inkml:trace contextRef="#ctx0" brushRef="#br0" timeOffset="761.08">332 167 10370,'0'-9'744,"0"0"521,1-2-761,3-2-40,3-1-184,4-1-88,3-2-96,-1 2-40,1 2-40,1 3 0,-2 1-176,3 4-272,-4 4 256</inkml:trace>
  <inkml:trace contextRef="#ctx0" brushRef="#br0" timeOffset="1186.83">0 324 11442,'8'-6'529,"2"-1"-65,5 4 0,3 2 88,6 1-40,-1 1 128,10-1-80,3-1-128,7-2 96,7-3-175,4-4-49,1-2-8,-1 0-264,-3 0 32,-8 0-592,-7 2-433,-16 4 529</inkml:trace>
  <inkml:trace contextRef="#ctx0" brushRef="#br0" timeOffset="1687.9">168 410 9530,'1'-1'1980,"-2"3"-796,-2 8-462,-7 16-679,-5 9 181,-17 44-79,26-64-134,3-9-10,1 1-1,0 1 1,-2 6 0,5-12-24,1-6 15,4-6 11,-6 9-3,4-6 7,45-82 48,-37 67-25,-10 21-28,8 16 46,5 11-32,20 23-1,8 13-14,-43-61 0,1-1-1,-1 1 1,0 0 0,1 0-1,-1-1 1,0 1-1,1 0 1,-1 0 0,0 0-1,0 0 1,0-1-1,0 1 1,0 0 0,0 0-1,0 0 1,0 0-1,0 0 1,0-1-1,0 1 1,-1 0 0,1 1-1,-1-1 7,0 0 0,0 1 0,0-1 0,0 0 0,1 0 1,-2 0-1,1 0 0,0 0 0,0 0 0,0 0 0,-2 1 0,-1 0 70,0 0 0,0 0 0,0 0 0,-1-1 0,1 1 0,-1-1 0,-4 1 0,-1-2-1,0 0 0,0-1 0,0 0 0,0 0-1,0-1 1,0 0 0,-11-5 0,-15-2 42,35 8 8,3 0 232,6-1 931,-4 1-300,2-1 298</inkml:trace>
  <inkml:trace contextRef="#ctx0" brushRef="#br0" timeOffset="2044.91">344 371 11923,'-3'0'230,"-7"1"310,7-1-105,5 0 217,25-5-440,1 1 0,-1 2-1,28 1 1,-20-1-258,1-1 1,38-9-1,-55 10-384,-7 1 181</inkml:trace>
  <inkml:trace contextRef="#ctx0" brushRef="#br0" timeOffset="2433.47">465 381 13123,'-5'5'424,"0"4"-136,1 6-40,1 8 56,1 2-24,1 5-56,-2-1-16,2 1-160,0 2-24,1 0 40,0-2-440,4-9 288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09:49:23.82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262 9 12747,'0'0'68,"0"-1"1,0 1-1,0-1 1,0 1-1,0-1 0,-1 1 1,1-1-1,0 1 1,0-1-1,-1 1 1,1-1-1,0 1 1,-1 0-1,1-1 0,0 1 1,-1-1-1,1 1 1,0 0-1,-1-1 1,0 1-41,1 0 0,0 0 1,-1 0-1,1 0 1,0 0-1,-1 0 0,1 0 1,0 1-1,0-1 0,-1 0 1,1 0-1,0 0 1,0 0-1,-1 0 0,1 1 1,0-1-1,0 0 0,0 0 1,-1 0-1,1 1 1,0-1-1,0 0 0,0 0 1,-1 1-1,-9 21 277,8-18-304,-75 231 331,13-6-282,-8 35 12,50-162-94,19-71 108</inkml:trace>
  <inkml:trace contextRef="#ctx0" brushRef="#br0" timeOffset="539.91">329 315 10098,'0'0'79,"0"0"-1,0 0 1,0 0-1,0 0 1,0 0-1,0 0 1,0 0-1,0 0 0,-1 0 1,1 0-1,0 0 1,0 0-1,0 0 1,0 0-1,0 0 1,0 0-1,0 0 1,0 0-1,0 0 1,0 0-1,0 0 1,0 0-1,0 0 1,0 0-1,0 0 1,-1 0-1,1 0 1,0 0-1,0 0 1,0 0-1,0 0 0,0 0 1,0 0-1,0 0 1,0 0-1,0 0 1,0 0-1,0 0 1,0 0-1,0-1 1,0 1-1,0 0 1,0 0-1,0 0 1,0 0-1,0 0 1,0 0-1,0 0 1,0 0-1,0 0 1,0 0-1,-3 10 683,-2 19-1015,-24 136 526,10-61-220,15-85-51,3-12-2,-1 0 1,1 0-1,0 0 1,1 0-1,0 0 1,0 9-1,0-15-3,1 0 0,-1 0 0,0 0 0,1 0 0,-1 0-1,0 0 1,1 0 0,-1 0 0,1 0 0,-1 0 0,1 0 0,0 0 0,-1 0 0,1-1-1,0 1 1,0 0 0,-1 0 0,1-1 0,2 2 0,-1-1 0,-1-1 0,1 1 0,0 0 0,0-1 1,0 0-1,0 1 0,0-1 0,0 0 0,0 0 0,2 0 0,3-1 5,-1 1-1,0-2 0,1 1 1,-1-1-1,9-3 1,-5 0-127,1-1 1,-1 0 0,0-1 0,0 0 0,-1 0 0,0-1 0,0 0 0,8-10 0,-11 10-210,-2 1 122</inkml:trace>
  <inkml:trace contextRef="#ctx0" brushRef="#br0" timeOffset="875.4">309 356 12811,'-8'-5'552,"2"0"216,4 3-520,2-1-56,3 0-80,4-1-72,8-3-40,6 1 0,8-1 8,2 0 0,0 1-24,-1 1-392,-3 2 288</inkml:trace>
  <inkml:trace contextRef="#ctx0" brushRef="#br0" timeOffset="1337.7">723 342 11586,'-2'-1'337,"-7"-4"1720,9 2-1346,6 0-842,156-42 190,-158 44-57,2-1 0,1 1-1,-1 0 1,1 0 0,0 0-1,8 1 1,-13 0-1,-1 0 0,0 0 0,1 1 0,-1-1 0,0 0 0,0 1 0,1-1 0,-1 1 1,0-1-1,0 1 0,0 0 0,1-1 0,-1 1 0,0 0 0,0 0 0,0 0 0,0 0 0,-1 0 0,1 0 0,0 0 0,0 0 0,-1 0 0,1 0 0,0 0 1,-1 0-1,1 1 0,-1-1 0,1 0 0,-1 0 0,0 1 0,0-1 0,1 0 0,-1 2 0,1 18 20,-1 0 0,-3 24 0,-1 3-12,5 77 13,0-7-3,-1-116 22,0 0-1,0 0 1,0 1-1,-1-1 1,1 0-1,-1 0 1,1 1-1,-1-1 1,0 0-1,0 0 1,0 0-1,0 0 1,0 0-1,0 0 0,0 0 1,-1 0-1,1 0 1,-1-1-1,1 1 1,-1-1-1,0 1 1,0-1-1,0 1 1,0-1-1,0 0 1,0 0-1,0 0 1,0 0-1,0 0 0,0-1 1,0 1-1,-1-1 1,1 1-1,-4-1 1,-16 3 155,0-1 1,-41-2-1,58 0-329,0 0 0,0 0-1,-1 1 1,1 0-1,0 0 1,0 0 0,-7 3-1,8-3-278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09:49:26.88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112 406 9234,'-9'28'468,"1"-2"0,-5 30 0,5-17-313,-11 40 18,-13 54 85,26-112-132,1-2 0,1 1 0,0 0 0,2 1 0,0 0 0,3 36 1,-1-55-121,1 0 0,-1 0 1,1 0-1,-1 0 1,1 0-1,0 0 0,0 1 1,0-1-1,0 0 1,0 0-1,0-1 0,0 1 1,0-1-1,1 1 1,-1-1-1,1 1 0,-1-1 1,1 1-1,0-1 1,1 0-1,-2 0 0,1 0 1,0 0-1,0 0 1,0-1-1,0 1 0,0-1 1,2 1-1,5 1 2,0-1 0,0 0-1,2-1 1,15-1 0,-4-1-5,-2 0 0,1-2 1,-1-1-1,0 0 0,1-1 1,-2-3-1,26-10 0,-39 15-69</inkml:trace>
  <inkml:trace contextRef="#ctx0" brushRef="#br0" timeOffset="350.52">70 390 11723,'-3'3'384,"0"1"0,6 3-384,3-2-8,4 2-8,4-4 8,8-1 8,1-1 8,8-4 0,-1-2 8,5-1 16,2 1 24,-3 1-40</inkml:trace>
  <inkml:trace contextRef="#ctx0" brushRef="#br0" timeOffset="877.78">465 569 10226,'0'-3'127,"0"0"0,0 0 0,1 0 0,-1 0 0,0 0 0,1 0 0,0 0 0,0 0 0,0 0-1,0 1 1,0-1 0,0 0 0,1 1 0,-1-1 0,1 1 0,3-5 0,-1 3-127,0-1 1,1 0-1,0 1 0,0 0 1,-1 1-1,1-1 0,8-3 1,-11 6 7,1 0 1,0-1 0,-1 1 0,1 0 0,1 0-1,-1 1 1,0-1 0,0 1 0,0-1-1,0 1 1,0 0 0,0 0 0,0 0 0,0 1-1,0-1 1,0 1 0,0-1 0,-1 1 0,1 0-1,0 0 1,1 0 0,-2 1 0,1-1-1,0 1 1,-1-1 0,1 1 0,-1 0 0,4 4-1,1 2 14,-1 1-1,0-1 1,1 1-1,-2 0 0,0 1 1,-1-1-1,0 1 1,0-1-1,-1 1 0,3 16 1,0 6 16,2 67 0,-6-81-32,1 36 16,-2-48-24,0 0 1,1 0-1,-1-1 0,1 1 1,0 0-1,5 8 0,-7-14 2,1 2-9,0 1 0,1 0 0,-1 0 0,1-1 0,0 0 0,2 3 0,-3-5 7,0 1 0,0 0 1,0-1-1,0 1 0,0-1 0,0 0 0,0 1 0,0-1 0,0 0 0,0 0 1,0 1-1,0-1 0,1 0 0,-1 0 0,0 0 0,0 0 0,0-1 0,0 1 1,0 0-1,2-1 0,1 0-7,-1 0 1,0-1-1,0 0 1,0 1-1,0-1 1,4-3-1,12-8-2390,-11 9 1329</inkml:trace>
  <inkml:trace contextRef="#ctx0" brushRef="#br0" timeOffset="1293.58">465 849 11170,'0'-2'320,"-1"1"-192,3-3-23,4-2-33,2-2 16,11-6 16,3-1-8,5-4-32,1-1-24,0 0-16,1-1 48,-3 2-48</inkml:trace>
  <inkml:trace contextRef="#ctx0" brushRef="#br0" timeOffset="1933.61">747 406 7218,'15'1'4250,"23"-1"-4853,-32 0 924,20 0-306,-8-1-6,-1 1-1,28 3 0,-39-2 3,0 0-1,-1 1 1,0-1-1,1 1 1,-1 0-1,-1 0 1,1 0-1,0 1 1,0 0-1,-1 0 0,2 0 1,5 6-1,-9-6 6,1 1 0,-1-1 0,1 1 1,-1-1-1,0 1 0,0 0 0,-1 0 0,1-1 0,1 8 0,1 5 25,1 18 1,-2-19-23,4 19 16,-4-19-27,-1 0 0,0-1-1,-1 1 1,0-1 0,-2 18 0,0-11 7,1 24 0,1-27-4,-2-12 35,1-2 0,-1 1 0,0 0 0,0 0 1,0 0-1,-5 8 0,4-6 69,-1 0 1,-2 10-1,-7 37 373,10-49-399,1 0 1,-1 0 0,-1 0-1,1 0 1,-1 0-1,1-1 1,-8 9 0,9-12-72,0 0-1,0 0 1,0 0 0,0-1 0,-1 1 0,1 0 0,0-1 0,0 1 0,-1 0 0,1-1 0,0 1 0,0-1 0,-1 0 0,1 1 0,0-1 0,-1 0 0,1 0 0,0 0 0,-1 0 0,1 0-1,0 0 1,-3-1 0,-2 0 34,0-1-1,1 0 0,-2 0 0,-4-4 0,7 4-191,0 0 1,0 0-1,1 0 0,-1 1 0,0 0 1,-1 0-1,-7-1 0,12 2-165</inkml:trace>
  <inkml:trace contextRef="#ctx0" brushRef="#br0" timeOffset="2360.93">1262 544 11202,'-6'1'993,"-7"-1"-649,2 1 672,4-3-872,5 3-24,4-1-24,6 0-8,4-1-72,5 0-8,4 0 0,3 2-8,8 1 8,-1 0 8,2-2-16,-1 0 8,-1-2-200,0-1-176,-6-2 192</inkml:trace>
  <inkml:trace contextRef="#ctx0" brushRef="#br0" timeOffset="2741.55">1328 676 13051,'-2'-1'312,"3"0"-232,10 1-56,9 0-16,4 0 8,7-2-8,5-1-8,0-1 8,3-1-136,-1 0 88</inkml:trace>
  <inkml:trace contextRef="#ctx0" brushRef="#br0" timeOffset="3544.29">1720 576 6929,'3'-1'376,"0"-1"-1,2 1 1,-2 0-1,1 0 1,-1 0-1,1 1 0,6-1 1,29 1 739,-15 1-497,107-12 1186,-51 3-1374,173-8 48,-104 10-462,331-6 18,-322 21 13,-30-1-260,-117-8-585,1-1 0,20-3 0,-17 2 36</inkml:trace>
  <inkml:trace contextRef="#ctx0" brushRef="#br0" timeOffset="4322.81">2242 66 7826,'2'8'4474,"11"51"-4001,-9-26-429,2-1 0,1 0-1,2 0 1,1-2-1,28 58 1,-29-73-84</inkml:trace>
  <inkml:trace contextRef="#ctx0" brushRef="#br0" timeOffset="4758.39">2541 63 6569,'9'-15'4171,"-6"10"-2603,-6 13-70,-36 63-1041,-21 39-421,56-103-46,-22 38 47,23-39-66,1 0 1,-1 0-1,1 0 0,1 1 0,-3 11 1,4-17-58,0 0-76,0 0 0,0 0 0,-1 0-1,1-1 1,0 1 0,0 0 0,1 0 0,-1 0-1,0-1 1,0 1 0,0 0 0,0 0-1,1 1 1,0-1-865</inkml:trace>
  <inkml:trace contextRef="#ctx0" brushRef="#br0" timeOffset="5100.14">2443 77 10970,'-1'4'408,"2"1"-23,-2 6-153,4 4 8,-1 7 48,0 3-8,5 2-64,0-2-48,2-3-104,0-1-24,4-4-16,-1-1-8,0 1 0,1 1-8,-1-4 8,0 0-16,-1-5-936,1-3 688</inkml:trace>
  <inkml:trace contextRef="#ctx0" brushRef="#br0" timeOffset="5474.5">2782 0 11290,'-5'2'561,"-1"4"103,-5 3-224,-1 10-152,-1 4-40,-2 8-48,4 4-16,-1 3-88,1 0-40,-2-1-24,0-2-8,2-1-8,0-1 32,1-4-464,0-3 320</inkml:trace>
  <inkml:trace contextRef="#ctx0" brushRef="#br0" timeOffset="6988.67">2647 652 9162,'-1'-2'203,"1"0"0,-1 0-1,1 0 1,0 0 0,0 0 0,0-1 0,0 1-1,0 0 1,0 0 0,0 0 0,1 0 0,-1 0 0,1 0-1,0 0 1,0 0 0,1-3 0,-1 3-169,0 0 1,0 1-1,0-1 0,0 1 1,0-1-1,0 1 1,1-1-1,-1 1 0,0 0 1,1-1-1,-1 1 0,1-1 1,-1 1-1,1 0 1,0 0-1,-1 1 0,2-1 1,-1 0-1,2 0 1,-4 1-31,1 0 0,0 0 0,0 0 0,0 0 0,-1 1 0,1-1 0,0 0 0,0 0 0,-1 1 0,1-1 1,0 0-1,0 1 0,-1-1 0,1 0 0,0 1 0,-1-1 0,1 1 0,-1-1 0,1 1 0,-1 1 1,1-2-1,-1 1 0,1 0 0,-1-1 0,1 1 0,-1 0 0,0-1 0,1 1 0,-1 1 0,2 3 13,0 0 0,-1 0 0,1 6 0,-1-7-9,0 2-1,1 1-1,-2-1 1,1 1-1,-1-1 1,0 1-1,0-1 1,-1 1-1,1 0 1,-2 0-1,1-1 0,-1 0 1,0 0-1,-3 7 1,2-4 1,3-8-7,0 0 0,0 0 0,0-1 0,0 1 0,-1 0 0,1 0 0,0 0 0,-1-1 0,1 1 0,0 0 0,-1 0 0,1-1 0,-1 1 0,0 0 0,7-4-103,1 1 0,0-1 1,12-2-1,-12 3-58</inkml:trace>
  <inkml:trace contextRef="#ctx0" brushRef="#br0" timeOffset="9101.64">2380 751 11602,'1'2'456,"0"0"0,-1 0 0,1 0-1,-1 1 1,0-1 0,1 3-1,-2 37-557,0-22 302,4 92-143,-1-137-36,3 1-1,0-1 1,1 2-1,9-25 1,-14 43-21,1 1 1,0 0 0,0 1-1,5-9 1,-7 11-2,1 0 0,0 0 0,0 0 0,0 0 0,-1 0 0,2 0 0,-1 1 0,1-1 0,-1 0 1,0 0-1,0 1 0,0-1 0,0 0 0,0 1 0,1 0 0,-1-1 0,0 1 0,3-1 0,-3 1 1,0 1 1,0-1-1,0 1 0,0-1 0,-1 1 0,1 0 0,0-1 0,0 1 1,0 0-1,-1-1 0,1 1 0,0 0 0,-1 0 0,1-1 1,-1 1-1,1 0 0,-1 0 0,1 0 0,-1 0 0,0 0 0,1 1 1,7 23 37,-4 6-17,2 50 1,-2-11-4,-4-70-18,0 0 0,0 0 0,0 0 0,0 0 0,0 0 0,0 0 0,0 0 0,0 0 0,0 0 0,0 0 0,0-1 0,0 1 0,0 0 0,0 0 0,0 0 0,0 0 0,0 0 0,0 0 0,1 0 0,-1 0 0,0 0 0,0 0 0,0 0 0,0 0 0,0 0 0,0 0 0,0 0 0,0 0 0,0 1 0,0-1 0,0 0 0,0 0 0,0 0 0,0 0 0,0 0 0,0 0 0,0 0 0,0 0 0,1 0 0,2-12 4,3-17 1,-1-1-4,-2 12 0,0 1 1,8-25 0,-9 38-2,0-1 0,0 0 0,1 0 0,0 1 0,0-1 0,0 1 0,0 0 0,0 0 0,1 0 1,-1 0-1,1 0 0,6-5 0,-9 9-1,0-1 1,0 1 0,-1-1-1,1 1 1,0-1-1,0 1 1,0 0-1,0-1 1,1 1-1,-1 0 1,-1 0-1,1 0 1,0 0-1,0-1 1,0 1 0,0 1-1,0-1 1,0 0-1,0 0 1,0 0-1,0 0 1,0 1-1,-1-1 1,1 0-1,0 1 1,0-1-1,0 0 1,0 1 0,-1 0-1,1-1 1,0 1-1,0-1 1,-1 1-1,1 0 1,-1-1-1,1 1 1,0 0-1,-1 0 1,1 2-1,1 0 11,0 1-1,0-1 0,-1 0 0,0 1 0,0-1 0,0 1 1,0 0-1,1 6 0,-4 67 110,0-3-94,2-72-42,0-1 0,1 1-1,-1-1 1,0 1 0,0-1 0,1 1 0,-1-1-1,1 1 1,0 1 0,0-1-378,-2-2 155</inkml:trace>
  <inkml:trace contextRef="#ctx0" brushRef="#br0" timeOffset="11328.01">3656 175 10962,'-1'-6'685,"1"5"-479,0 0 0,-1-1 0,1 1 0,0 0 0,0 0 1,0-1-1,0 1 0,1 0 0,-1-1 0,1-1 0,4 14 95,-2 3-258,1 1-1,-1 1 1,-2-1 0,0 1-1,-1 15 1,3 36 8,-3-67-52,0 0 1,0 0-1,0 0 0,0 1 1,0-1-1,0 0 1,0 0-1,0 1 1,0-1-1,0 0 0,0 0 1,0 1-1,0-1 1,0 0-1,0 0 0,0 1 1,0-1-1,0 0 1,0 0-1,1 0 1,-1 1-1,0-1 0,0 0 1,0 0-1,0 0 1,1 1-1,-1-1 0,0 0 1,0 0-1,0 0 1,1 0-1,-1 1 1,4-9 20,2-14 20,0-1-26,1 1 0,1 0 0,16-32 0,-24 53-13,0 1-1,1-1 1,-1 1 0,0-1-1,0 1 1,0-1-1,1 1 1,-1 0 0,0-1-1,1 1 1,-1 0 0,0-1-1,1 1 1,-1 0-1,0-1 1,1 1 0,-1 0-1,0-1 1,1 1-1,-1 0 1,1 0 0,-1 0-1,1 0 1,0-1 0,-1 1 0,0 1 1,1-1 0,-1 0 0,0 1 0,1-1-1,-1 0 1,0 0 0,1 1 0,-1-1-1,0 1 1,1-1 0,-1 0 0,0 1 0,0-1-1,0 1 1,1-1 0,-1 0 0,0 1 0,0 0-1,5 28 69,-5-26-66,1 26 20,-1-20-18,0-1 0,2 10 0,-2-12 1,1 2-34,1-7 14,3-4 10,3-9 20,1 0-1,8-19 1,-8 15-13,4-14 3,-1 1-7,-11 27 0,0 0-1,0 0 1,1 0-1,-1 1 1,1-1-1,-1 0 0,1 1 1,-1-1-1,1 1 1,0 0-1,3-2 0,-5 3 1,0-1 0,0 1 0,0 0 0,1 0 0,-1 0 0,0 0-1,0 0 1,1 0 0,-1 0 0,0 0 0,0 0 0,1 0-1,-1 0 1,0 0 0,0 0 0,0 0 0,2 0 0,-2 0 0,0 0-1,0 0 1,1 0 0,-1 0 0,0 0 0,0 1 0,0-1-1,1 0 1,-1 0 0,0 0 0,0 0 0,0 0 0,1 1-1,-1-1 1,0 0 0,0 0 0,0 0 0,0 0 0,0 1 0,0-1-1,1 0 1,-1 0 0,0 1 0,0-1 0,0 0 0,0 0-1,0 0 1,0 1 0,0-1 0,0 0 0,0 0 0,0 1 0,0-1-1,0 1 1,3 7 11,0-1-1,0 1 0,-1 0 0,0 0 0,1 10 0,-3-11-8,2 0 1,-1 1-1,1-1 0,0 0 0,0 0 1,1 0-1,5 9 0,-1-8-10,-6-7-238,0 0 0,1 1 0,-1-1 0,0 0 0,0 1 0,-1-1-1,1 1 1,0-1 0,0 1 0,0 1 0,-1-1-880</inkml:trace>
  <inkml:trace contextRef="#ctx0" brushRef="#br0" timeOffset="11734.84">3539 521 11634,'7'-3'721,"1"0"71,4-2-72,4 4-104,4-1-56,5 2-64,9 2 40,5-1 9,12 0-217,4-1-16,7-2-232,0-1-48,-1-3 8,-1 0-16,-10-1 64,-6-2-296,-15 2-841,-6 0 721</inkml:trace>
  <inkml:trace contextRef="#ctx0" brushRef="#br0" timeOffset="12206.31">3687 679 10082,'1'-2'292,"-1"0"0,1 0-1,0 0 1,0 1 0,-1-1-1,3-3 1,-3 5-263,0 0-1,1 0 1,-1-1 0,0 1-1,0 0 1,0 0-1,0 0 1,0 0-1,0 0 1,0 0 0,0 0-1,0 0 1,0 0-1,0 0 1,1 0 0,-1 0-1,0 0 1,0 0-1,0 0 1,0 0-1,0 0 1,0 0 0,0 0-1,0 0 1,1 0-1,-1 0 1,0 0 0,0 0-1,0 0 1,0 0-1,0 0 1,0 0-1,0 0 1,0 0 0,0 0-1,1 0 1,-1 0-1,0 0 1,0 0-1,0 0 1,0 0 0,0 0-1,0 0 1,0 1-1,4 9 533,-2 20-199,0-2 1,-4 54-1,-1 6-314,3-80-73,3 39 69,-2-41-178,0-1 1,0 0-1,0 0 1,1 0-1,-1 0 0,6 8 1,-2-7-206</inkml:trace>
  <inkml:trace contextRef="#ctx0" brushRef="#br0" timeOffset="12573.7">3749 877 12091,'-1'-4'456,"1"-2"-32,2-2-120,5-4-136,5-1-56,6-2-72,-3-2-16,7 5-16,-5-1 8,1 3-8,4 1 8,-6 0-8,1 0 0,-6 3-136,-4 1-64,-7 1 96</inkml:trace>
  <inkml:trace contextRef="#ctx0" brushRef="#br0" timeOffset="12980.65">3760 791 11698,'-6'6'417,"3"1"7,3 2-80,8 3-96,2 1 8,9 3-88,0 2-16,3-1-24,4 2-8,-2 0 72,3 0 0,1-3-16,-4-2-24,-3-6-464,-3-3 240</inkml:trace>
  <inkml:trace contextRef="#ctx0" brushRef="#br0" timeOffset="13373.05">4433 373 11771,'-5'-1'744,"0"-1"400,2 2-616,1 1-136,1 2-200,2 1-112,8 2-72,0 0 0,9 0 0,-2-2 16,5-3-8,1-1 0,2-1 0,-1-2 0,-1 1 8,-3 0 80,-1 2-640,-5 2 424</inkml:trace>
  <inkml:trace contextRef="#ctx0" brushRef="#br0" timeOffset="13778.01">4473 518 8546,'-4'2'4273,"8"1"-4009,6 1-184,2-2 24,8 2 32,2-4 8,3 0-32,3 0-16,4-2-32,-5-1-24,-2 0-16,0 1 8,-8 2-288,-2 3 200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09:49:57.87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4 352 10594,'-1'0'70,"1"0"0,0 0 0,0 0 0,0 1 0,0-1 0,-1 0 0,1 0-1,0 0 1,0 0 0,0 0 0,0 0 0,0 0 0,0 0 0,-1 0 0,1 0 0,0 0-1,0 1 1,0-1 0,0 0 0,0 0 0,0 0 0,0 0 0,0 0 0,0 0 0,-1 1 0,1-1-1,0 0 1,0 0 0,0 0 0,0 0 0,0 0 0,0 1 0,0-1 0,0 0 0,0 0-1,0 0 1,0 0 0,0 1 0,0-1 0,0 0 0,0 0 0,0 0 0,1 0 0,-1 0 0,0 1-1,0-1 1,0 0 0,0 0 0,0 0 0,0 0 0,0 0 0,4 15 115,-3-13 169,7 29 721,8 52-1,-1 3-845,-11-72-209,0 1 0,1-1 0,11 23 0,-13-30 130,2-1-1,-2 0 0,1 0 1,0-1-1,10 10 1,-11-13 491</inkml:trace>
  <inkml:trace contextRef="#ctx0" brushRef="#br0" timeOffset="343.97">259 347 11771,'2'6'592,"0"2"128,-2 1 112,-2 6 0,-2 3-56,-2 9-96,-3 4-95,-4 6-241,-1 2-72,-3-4-176,0-5-40,3-7-40,3-3-8,6-8-288,1 1-528,3-6 487</inkml:trace>
  <inkml:trace contextRef="#ctx0" brushRef="#br0" timeOffset="735.37">162 416 12531,'-1'0'68,"1"0"0,0 0 0,-1 0 0,1 0 0,-1 0 0,1 0 0,0 0 1,-1 0-1,1 0 0,0 0 0,-1 0 0,1 0 0,0 0 0,-1 0 0,1 0 0,-1 0 1,1 0-1,0 0 0,-1 1 0,1-1 0,0 0 0,0 0 0,-1 0 0,1 1 0,0-1 1,-1 0-1,1 0 0,0 1 0,-1 0 26,1 0 0,0 0 0,0 0 1,0 0-1,0 0 0,0 1 0,1-1 0,-1 0 1,0 0-1,1 1 0,11 38 457,2-1 0,23 44 1,-35-78-358,19 35-651,-18-36 776,-1 0 0,1-1-1,-1 1 1,1-1-1,0 1 1,0-1-1,1 0 1,4 3-1,-1-1 926</inkml:trace>
  <inkml:trace contextRef="#ctx0" brushRef="#br0" timeOffset="1182.21">416 300 12419,'0'6'632,"-1"3"256,-2 1 80,-1 6 40,-2 5-55,-8 10-185,1 5-120,-5 7-240,0 2-96,0-4-152,0-4-32,4-10-96,1-2-24,6-2-160,0-2-496,4 0-160,1-3 312</inkml:trace>
  <inkml:trace contextRef="#ctx0" brushRef="#br0" timeOffset="1681.78">598 313 8098,'0'-1'237,"-1"1"1,1 0 0,0 0 0,-1-1-1,1 1 1,-1 0 0,1 0-1,-1 0 1,1-1 0,0 1-1,-1 0 1,1 0 0,-1 0-1,1 0 1,-1 0 0,1 0 0,-1 0-1,1 0 1,-1 0 0,1 0-1,0 0 1,-1 0 0,1 1-1,-1-1 1,0 0-68,0 1 0,0 0 0,1-1 0,-1 1 0,0 0-1,1-1 1,-1 1 0,0 0 0,1-1 0,-1 1 0,-1 2 0,0 3-208,-1 0-1,1 0 1,-1 8 0,1-7 592,-5 26-350,1-1 0,2 1 0,0-1 0,3 52 0,5-50-167,-3-31-72,-1-1 0,1 1-1,0-1 1,0 1-1,0-1 1,0 1-1,1-1 1,-1 0 0,0 1-1,3 1 1,0 1-53</inkml:trace>
  <inkml:trace contextRef="#ctx0" brushRef="#br0" timeOffset="2085.44">563 528 11186,'0'0'49,"0"0"-1,0 0 0,0 0 0,0 0 0,0 1 0,0-1 0,0 0 0,0 0 0,0 0 1,0 0-1,0 0 0,0 0 0,0 1 0,0-1 0,0 0 0,0 0 0,0 0 1,0 0-1,0 0 0,0 0 0,0 0 0,0 1 0,1-1 0,-1 0 0,0 0 0,0 0 1,0 0-1,0 0 0,0 0 0,0 0 0,0 0 0,0 1 0,0-1 0,0 0 1,1 0-1,-1 0 0,0 0 0,0 0 0,0 0 0,0 0 0,0 0 0,0 0 0,1 0 1,-1 0-1,0 0 0,0 0 0,0 0 0,0 0 0,0 0 0,0 0 0,0 0 1,1 0-1,7-1 533,-2-2-455,0-1 1,-1 1 0,0-1-1,-1 0 1,1-1-1,0 1 1,6-8 0,4-4-21,118-109 35,-132 125-152,8-10-153,-9 10 141,0 0 1,1-1-1,-1 1 0,0 0 1,0 0-1,0 0 0,0 0 0,1-1 1,-1 1-1,0 0 0,0 0 1,0-1-1,0 1 0,0 0 1,0 0-1,0 0 0,0-1 0,0 1 1,1 0-1,-1 0 0,0-1 1,0 1-1,0 0 0,0 0 1,-1-1-1,1 1 0,0 0 0,0 0 1,0-1-1,0 1 0,0 0 1,0 0-1,0-1 0,0 1 1,0 0-1,-1 0 0,1 0 1,0-1-1,0 1 0,0 0 0,-7-2-390</inkml:trace>
  <inkml:trace contextRef="#ctx0" brushRef="#br0" timeOffset="2475.73">575 545 11698,'-2'7'809,"2"0"511,4 2-696,5 0 16,1 0-168,6 2-104,-3-2-160,3-2-72,1 2-112,1-4 0,3-1 0,-1-1-224,-4-2-24,-2-2 96</inkml:trace>
  <inkml:trace contextRef="#ctx0" brushRef="#br0" timeOffset="2865.84">759 214 13035,'0'-2'712,"0"-1"280,2 0-304,5-1-104,0 1-79,4-2-201,4 2-48,0-1-128,4 0-88,-3-1-24,2 2-8,-4 1-360,-2 1-529,-2 1 521</inkml:trace>
  <inkml:trace contextRef="#ctx0" brushRef="#br0" timeOffset="3242.96">978 94 11787,'-1'0'348,"-3"-2"2204,6 1-1218,5-1-1297,2-3-13,-1 0 0,0 0 0,-1-2-1,1 2 1,11-14 0,2 0 2,6-4 16,-27 23-41,0 0 0,0 0 0,0 0 0,0 0 0,0-1 1,0 1-1,0 0 0,0 0 0,0 0 0,0 0 0,0 0 0,0 0 0,1 0 1,-1 0-1,0 0 0,0 0 0,0 0 0,0 0 0,0 0 0,0 0 0,0 0 1,0 0-1,0 0 0,0 0 0,0 0 0,0 0 0,0 0 0,0 0 0,0 0 1,0 0-1,0 0 0,0 0 0,0 0 0,0 0 0,0 0 0,1 0 1,-1 0-1,0 0 0,0 0 0,0 0 0,0 0 0,0 0 0,0 0 0,0 0 1,0 1-1,0-1 0,0 0 0,0 0 0,0 0 0,0 0 0,0 0 0,0 0 1,0 0-1,0 0 0,0 0 0,0 0 0,0 0 0,0 0 0,0 0 0,0 0 1,0 0-1,0 0 0,0 0 0,0 6 30,-3 4-1,-7 21 6,4-15-46,1 1-1,1-1 1,0 1-1,1 0 1,-1 22-1,5-2-606,-2-24 582</inkml:trace>
  <inkml:trace contextRef="#ctx0" brushRef="#br0" timeOffset="4981.65">1176 438 10690,'0'-2'88,"-3"-12"928,3 14-951,0-1 1,0 1 0,0-1-1,0 1 1,0-1 0,0 1-1,0-1 1,0 1 0,0-1-1,0 1 1,0 0 0,0-1-1,1 1 1,-1-1 0,0 1-1,0 0 1,1-1 0,-1 1-1,0 0 1,0-1 0,1 1-1,-1 0 1,0-1 0,1 1-1,-1 0 1,1-1 0,-1 1-1,3 17 629,3 22 273,0 53 0,-6-74-810,-2 10 28,1-23-174,1-1 0,-1 0 0,1 1 0,0-1 0,0 0 0,1 1 0,0 6 0,-1-6 101,0-9 83,1 2-185,-1 0 0,1 0-1,-1 1 1,0-1 0,0 0 0,0 0 0,-1-3-1,2-11 8,18-89-1,-8 69-16,-8 28 0,0-1 0,-1 1 0,3-10 0,-5 17 0,0 0 0,0 0 0,0 0 0,0 0 0,0 1 0,1-1 0,-1 0 0,0 0 0,0 0 0,1 1 0,-1-1 0,1 0 0,-1 0 0,1 1 0,-1-1 0,1 0 0,-1 1 0,1-1 0,-1 1 0,1-1 0,0 1 0,-1-1 0,1 1 0,0-1 0,-1 1 0,1-1 0,0 1 0,0 0 0,0-1 0,-1 1 0,1 0 0,0 0 0,0 0 0,0 0 0,0 0 0,1 0 0,-1 0 0,-1 0 1,0 0-1,1 0 0,-1 0 1,1 1-1,-1-1 1,1 0-1,-1 0 1,0 1-1,1-1 0,-1 0 1,0 1-1,1-1 1,-1 0-1,0 1 1,2-1-1,-2 0 0,0 1 1,0-1-1,1 1 1,-1-1-1,0 1 1,0-1-1,0 1 0,1 0 1,2 13 20,-3-14-20,2 23 28,-1 0 0,-2 28 0,0-25-8,-1-9-10,2-13-5,-1-1 0,1 1 0,0-1 0,0 1 0,0-1 0,0 0 0,1 6 0,0-5 111,1-11 24,23-60-111,-8 18-22,-13 36-8,14-26 2,-16 36-2,0-1-1,0 0 1,0 1 0,1 0 0,0-1-1,0 1 1,6-5 0,-8 8-1,-1 0 1,0 0-1,1 0 1,-1 0 0,0-1-1,1 1 1,-1 0-1,0 0 1,1 0-1,-1 0 1,0 0-1,1 0 1,-1 0 0,0 0-1,0 0 1,1 1-1,-1-1 1,0 0-1,1 0 1,-1 0-1,0 0 1,1 0 0,-1 1-1,0-1 1,0 0-1,1 0 1,-1 0-1,0 1 1,0-1 0,1 0-1,-1 0 1,0 1-1,0-1 1,0 0-1,0 0 1,1 1-1,-1-1 1,0 0 0,0 1-1,0-1 1,0 0-1,0 1 1,0-1-1,6 16 35,-3 3 232,2 33 0,1-1-155,4 6-123,-10-56-17,0-1-1,0 0 1,0 1 0,0-1-1,0 1 1,0-1-1,0 1 1,0-1 0,0 0-1,0 1 1,0-1-1,0 1 1,0-1-1,0 0 1,0 1 0,-1-1-1,1 0 1,0 1-1,0-1 1,-1 1 0,1-1-1,0 0 1,0 0-1,-1 1 1,1-1-1,0 0 1,-1 0 0,1 1-1,0-1 1,-1 0-1,1 0 1,-1 0 0,1 1-1,0-1 1,-1 0-1,-3 1 700</inkml:trace>
  <inkml:trace contextRef="#ctx0" brushRef="#br0" timeOffset="5381.92">1390 284 12531,'0'-1'616,"0"0"24,0 1-216,2 0-216,2 0-112,2 0-40,0 1 0,3-1-8,1 1-16,2-1-24,-2 0 8,1-2 0,0 0-336,-6-2 232</inkml:trace>
  <inkml:trace contextRef="#ctx0" brushRef="#br0" timeOffset="5806.9">1576 218 10114,'0'0'129,"-1"-1"0,1 1 0,0-1 0,0 1 0,0-1 0,0 1 1,0-1-1,0 1 0,0-1 0,0 1 0,0-1 0,0 1 0,0-1 0,0 1 0,0-1 0,0 1 0,0-1 0,0 1 0,1-1 0,-1 1 0,0 0 0,0-1 0,2 1 0,-2-1 1,1 0-1,10-12-516,-7 8 619,14-19-206,-11 15 168,-1 0 0,1 0 0,2 1 0,-1-1 0,0 2 0,13-10 0,-21 17-182,0-1-1,0 1 0,0 0 1,0 0-1,1 0 1,-1 0-1,0 0 0,0 0 1,0-1-1,0 1 1,0 0-1,0 0 0,1 0 1,-1 0-1,0 0 1,0 0-1,0 0 0,0 0 1,0 0-1,1 0 1,-1 0-1,0 0 0,0 0 1,0 0-1,0 0 1,1 0-1,-1 0 0,0 0 1,0 0-1,0 0 1,0 0-1,1 0 0,-1 0 1,0 0-1,0 0 1,0 0-1,0 0 0,0 0 1,1 0-1,-1 0 1,0 0-1,0 1 0,0-1 1,0 0-1,0 0 1,0 0-1,1 0 0,-1 0 1,0 0-1,0 1 1,0-1-1,0 0 0,0 0 1,0 0-1,0 0 1,0 0-1,0 1 0,0-1 1,0 0-1,0 0 1,0 0-1,0 0 0,0 1 1,0-1-1,0 0 1,0 0-1,0 0 0,0 1 1,-4 15 287,3-11-229,-10 43-22,-3 82 0,12-124-700,0-1 260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09:50:12.83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18 301 9266,'-1'1'107,"1"-1"-1,-1 0 1,1 0-1,-1 1 1,0-1-1,1 0 1,-1 0 0,0 0-1,1 0 1,-1 0-1,0 0 1,1 0-1,-1 0 1,0 0 0,1 0-1,-1 0 1,1 0-1,-1 0 1,0-1-1,1 1 1,-1 0-1,1 0 1,-1-1 0,0 1-1,1 0 1,-1-1-1,8-12 759,26-14-744,-22 21-112,0 0-1,1 1 0,0 0 1,0 1-1,1 0 0,-1 1 0,0 0 1,0 1-1,2 1 0,-2 0 1,1 0-1,0 1 0,22 3 0,-33-3-5,-1 0 0,1 1 0,0-1-1,-1 0 1,0 0 0,1 1 0,-1-1-1,0 0 1,0 1 0,1 0-1,-1-1 1,0 1 0,0 0 0,0-1-1,0 1 1,0 0 0,0 0-1,0 0 1,0 0 0,0 0 0,0 0-1,-1 0 1,1 0 0,0 1-1,-1-1 1,1 0 0,0 0 0,-1 0-1,0 1 1,1-1 0,-1 0-1,0 1 1,0-1 0,1 0 0,-1 1-1,0-1 1,-1 2 0,0 4 13,-1 1 1,0-1-1,0 0 0,-1 0 1,-5 10-1,-3 6-5,-1 12-3,-22 43 1,30-70-8,0 2 0,1-1 0,0 0 0,1 1 0,0-1 0,0 11 0,1-15-2,1 1 1,0-1-1,0 0 1,0 1-1,1-1 1,-1 1-1,1-1 0,1 0 1,-1 0-1,1 0 1,0 0-1,3 7 1,-3-10-3,-1-1 1,0 1-1,1-1 0,-1 0 0,1 0 1,1 0-1,-2 0 0,1 0 1,0 0-1,-1 0 0,1 0 1,0-1-1,0 1 0,0-1 1,0 1-1,0-1 0,0 0 1,0 0-1,0 1 0,0-2 1,-1 1-1,1 0 0,0 0 1,0 0-1,0-1 0,0 1 1,0-1-1,4-1 0,4-2-5,-1 1 0,0-2-1,18-10 1,-19 11-11,0-1 0,0 0-1,0-1 1,-1 0 0,0 0 0,-1-1-1,0 0 1,7-9 0,-11 13-297,-2-3 92</inkml:trace>
  <inkml:trace contextRef="#ctx0" brushRef="#br0" timeOffset="410.47">1 589 9594,'0'-2'472,"2"4"280,0-5-104,5 3 33,6-3-81,3-7-216,4-5-80,7-9-136,3-2-48,6-4-80,-4-1-8,2 3-16,1 3 72,-18 5-456,0 8 296</inkml:trace>
  <inkml:trace contextRef="#ctx0" brushRef="#br0" timeOffset="1636.54">709 101 6857,'-3'50'5154,"-6"17"-3360,0-12-1947,4-1 0,0 81 0,9-104 156,-4-30-4,1 0-1,-1 0 1,0 0 0,0 0-1,0 0 1,1 0 0,-1 0-1,0 0 1,1 0-1,-1 0 1,1 0 0,-1 0-1,1 0 1,-1 0 0,1 0-1,0 0 1,0-1-1,-1 1 1,1 0 0,0 0-1,0-1 1,0 1 0,0-1-1,1 2 1,0-2 7,0 0 1,0 0 0,-1 1-1,1-1 1,0 1 0,0-1-1,-1 1 1,1 0-1,-1 0 1,2-1 0,1 3-1,-2-2-6,-1 0-1,0 0 1,0 0-1,1 0 0,-1 0 1,1-1-1,-1 1 1,0-1-1,1 1 1,-1-1-1,1 0 0,-1 1 1,1-1-1,-1 0 1,1 0-1,-1 0 1,1 0-1,0 0 1,-1 0-1,1-1 0,-1 1 1,1 0-1,-1-1 1,4 0-1,35-8 34,-35 9-30,-1-1 0,-1 1 0,1-1 0,0 0 0,0 0-1,0 0 1,-1 0 0,1-1 0,0 1 0,-1-1 0,2 0 0,-2 0 0,5-4 0,3 1-221,-14 4 177</inkml:trace>
  <inkml:trace contextRef="#ctx0" brushRef="#br0" timeOffset="2011.21">725 93 10146,'-3'-5'664,"-2"3"313,1 2-393,4 2-336,-1 5-120,3 0-104,5 2-16,4 1-8,5-3 0,10 0 8,-1-2 8,7-5 0,-5-3 8,1 0 0,-4-2-24,-8 5 0</inkml:trace>
  <inkml:trace contextRef="#ctx0" brushRef="#br0" timeOffset="3236.62">1030 263 7794,'-7'-6'742,"-1"0"-104,7 6-606,1 0 1,0 0-1,0-1 0,0 1 1,0 0-1,0 0 1,0 0-1,0 0 0,0 0 1,0 0-1,0 0 0,0 0 1,0-1-1,0 1 0,0 0 1,0 0-1,0 0 1,0 0-1,0 0 0,0 0 1,0 0-1,0-1 0,0 1 1,0 0-1,0 0 0,1 0 1,-1 0-1,0 0 1,0 0-1,0 0 0,0 0 1,0 0-1,0 0 0,0-1 1,0 1-1,0 0 0,0 0 1,0 0-1,1 0 1,-1 0-1,0 0 0,0 0 1,0 0-1,0 0 0,0 0 1,0 0-1,0 0 0,0 0 1,1 0-1,-1 0 1,0 0-1,0 0 0,0 0 1,0 0-1,0 0 0,0 0 1,0 0-1,1 0 1,-1 0-1,0 0 0,0 0 1,0 0-1,0 0 0,0 1 1,0-1-1,0 0 0,0 0 2,2-1 0,-2 1 0,0 0-1,0 0 1,0-1 0,0 1 0,0 0-1,0 0 1,0 0 0,0-1 0,0 1-1,0 0 1,0 0 0,0-1-1,0 1 1,0 0 0,0 0 0,0-1-1,-2 1 1,2 0 0,0 0 0,0 0-1,0-1 1,0 1 0,0 0 0,0 0-1,-1 0 1,1-1 0,0 1 0,0 0-1,0 0 1,0 0 0,-1 0-1,1 0 1,0 0 0,0-1 0,0 1-1,-1 0 1,1 0 0,0 0 0,0 0-1,-1 0 1,-3-3-12,6 5 134,7 8-67,-9-11-88,0 1-1,0 0 0,0 0 1,-1 0-1,1 0 1,0 0-1,0 0 1,-2 0-1,2 0 1,0 0-1,0 0 0,-1 0 1,1 0-1,0 0 1,0 0-1,-1 0 1,1 0-1,0 1 0,0-1 1,0 0-1,-1 0 1,1 0-1,0 0 1,0 0-1,0 0 1,-1 1-1,1-1 0,0 0 1,0 0-1,0 0 1,0 1-1,-1-1 1,1 0-1,0 0 1,0 0-1,0 1 0,0-1 1,0 0-1,0 0 1,0 1-1,0-1 1,0 0-1,0 0 0,0 1 1,0-1-1,0 0 1,0 0-1,0 0 1,0 1-1,0-1 1,0 0-1,0 0 0,0 1 1,0-1-1,0 0 1,0 0-1,0 1 1,1-1-1,1 23 23,-1-19-8,-1 8 2,0 0 0,0-1-1,-4 21 1,2-23-13,1 0 0,0 1 0,0-1-1,1 0 1,0 1 0,3 16-1,0-5-222,4 17 735,-7-37-628,0-1-1,1 1 1,-1 0-1,0 0 1,1 0-1,-1-1 1,0 1-1,1 0 1,-1 0-1,1-1 1,-1 1 0,1 0-1,0-1 1,-1 1-1,1-1 1,-1 1-1,1-1 1,0 1-1,0-1 1,-1 1-1,1-1 1,0 1-1,0-1 1,0 0-1,-1 0 1,1 1-1,0-1 1,0 0-1,0 0 1,0 0 0,0 0-1,-1 0 1,3 0-1,-1 0-1247</inkml:trace>
  <inkml:trace contextRef="#ctx0" brushRef="#br0" timeOffset="4162.45">1034 538 10498,'-8'0'854,"-5"-1"1265,20-9-1356,-3 5-746,-1 1 1,1-1 0,-1 1-1,-1-1 1,1 0 0,-1-1-1,3-6 1,9-18-5,47-59 8,-40 60-12,0 1 0,-3-3 1,17-35-1,-35 65-38,1 0 0,0 0 0,0-1 1,-1 1-1,1 0 0,-1-1 0,1 1 1,-1 0-1,0-1 0,1 1 0,-1-1 1,0 1-1,0-1 0,0 1 0,0-1 0,0 1 1,-1 0-1,1-1 0,0 1 0,0-1 1,-1 1-1,1-1 0,-1 1 0,0 0 1,1 0-1,-1-1 0,-1 0 0,-7-2-264</inkml:trace>
  <inkml:trace contextRef="#ctx0" brushRef="#br0" timeOffset="4530.03">1123 298 11658,'-1'2'473,"-1"4"-41,1 0-104,0 5-176,0 4-56,1 5-40,5 2-8,4 1-24,3 0 0,3-7-16,1-2 0,1-2 0,0-2 0,-3-4 0,-1-2 0,-3-1-208,-3-1-184,-6-2 208</inkml:trace>
  <inkml:trace contextRef="#ctx0" brushRef="#br0" timeOffset="4858.01">1448 200 10522,'2'-2'592,"6"0"121,-15 2-193,-4 7-224,4 6-112,-19 10-64,6 7-24,-6 9-32,1 2-24,4 1-8,6-5-16,8-6-8,-1-10-8,7-5-216,3 1 152</inkml:trace>
  <inkml:trace contextRef="#ctx0" brushRef="#br0" timeOffset="5482.02">1582 211 10802,'-1'0'71,"1"0"-1,0 0 1,-1 0-1,1 0 1,0 0-1,-1 0 0,1 1 1,0-1-1,-1 0 1,1 0-1,0 0 1,0 0-1,-1 0 0,1 0 1,0 1-1,0-1 1,-1 0-1,1 0 1,0 0-1,0 1 1,-1-1-1,1 0 0,0 0 1,0 1-1,0-1 1,0 0-1,-1 1 1,1-1-1,0 0 0,0 0 1,0 1-1,0 0 1,-16 160 93,9-112-142,4-40-90,1 0 0,1 0 0,0 0 1,0 0-1,0 0 0,1 0 0,1 0 0,0 0 1,3 16-1,0-19-1481,2-5 601</inkml:trace>
  <inkml:trace contextRef="#ctx0" brushRef="#br0" timeOffset="5870.46">1610 395 10578,'-1'-1'288,"4"-4"-136,-1-2-80,11-1-16,3-2-16,-1-2-8,8-2-8,-1 0 0,-3-1 16,-3 5-288,-4 0-2408,-11 3 1808</inkml:trace>
  <inkml:trace contextRef="#ctx0" brushRef="#br0" timeOffset="6304.4">1605 429 9522,'3'13'480,"-1"1"112,6 0-320,-4-1-112,8 1-128,-3-3-32,4 0-80,1-3 8,0-3 72,3 4 0,-6-5 40</inkml:trace>
  <inkml:trace contextRef="#ctx0" brushRef="#br0" timeOffset="6678.5">1851 206 9914,'1'-2'888,"-1"0"809,1 0-1289,0 1-112,0-2-232,4 2-40,3 0-16,1 0 72,2 2-1929,-3-1 1385</inkml:trace>
  <inkml:trace contextRef="#ctx0" brushRef="#br0" timeOffset="7105.69">1970 113 8146,'53'-41'2981,"-4"2"-2986,-22 23 64,-16 12 224,-16 6 512,1 1-774,2-1 1,-1 0-1,1 1 1,-1-1-1,1 1 1,0 0-1,0 0 1,0 0-1,0 0 1,1 0-1,-1 0 1,1 1-1,0-1 1,0 0-1,-1 5 1,-1 2 24,1 1 0,0 0 0,-1 20 0,3-28-189,0 0 1,0 1-1,1-1 0,-1 0 1,1 1-1,0-1 1,0 0-1,0 0 1,2 3-1,3 4-480</inkml:trace>
  <inkml:trace contextRef="#ctx0" brushRef="#br0" timeOffset="7857.96">2195 307 10570,'0'1'131,"1"0"0,-1 1 0,1-1 0,-1 1 0,0 0 0,1-1 0,-1 1 0,0 0-1,0-1 1,0 1 0,0 0 0,-1-1 0,1 1 0,0 0 0,-1-1 0,1 1 0,-2 2 0,-11 41-155,10-33 39,0-1 0,1 1 0,0-1 0,1 1 0,0 21 0,7-43 82,9-25-69,-2 0-23,2 12-1,-12 20-1,-1-1 0,1 0 0,-1 1 1,0-1-1,0 0 0,1 0 1,-1 0-1,1-8 0,-3 12 13,1 0 1,-1 0 0,0 1-1,1-1 1,-1 0 0,0 1-1,1-1 1,-1 0 0,1 1-1,-1-1 1,0 1 0,0-1-1,1 0 1,-1 1 0,0-1-1,0 1 1,0-1 0,1 1-1,-1-1 1,0 1 0,0-1 0,0 1-1,0-1 1,0 1 0,0-1-1,0 1 1,0-1 0,0 1-1,0-1 1,0 1 0,0-1-1,-1 1 1,-2 26-23,1-14 50,1 89-10,22-131-113,-15 15 81,19-34 13,-24 45-15,1 1 1,-1-1-1,1 1 1,0 0 0,0-1-1,0 1 1,0 0-1,0 0 1,0 1-1,0-1 1,1 0 0,-1 1-1,2-1 1,2-1-1,-4 5 3,0 1 0,0 0-1,-1-1 1,1 1 0,-1 0 0,1 0-1,-1-1 1,0 1 0,0 0-1,-1 0 1,1 0 0,0 5 0,1 0 7,-1-4-126,0 0 1,0 1 0,0-1 0,0 0 0,-1 1-1,0-1 1,0 5 0,-1-5-98</inkml:trace>
  <inkml:trace contextRef="#ctx0" brushRef="#br0" timeOffset="8251.04">2362 209 10418,'0'0'456,"2"0"-16,-2 1-64,1 1-135,2 1-81,1-1-72,1 1-24,3 0-24,-1-2-8,1-1-8,2 0 0,-2-2 0,-1-2 8,0 0 840,-1-2-640</inkml:trace>
  <inkml:trace contextRef="#ctx0" brushRef="#br0" timeOffset="8608.04">2485 148 10034,'2'-3'236,"1"0"0,-1 0 0,1 1 1,0-1-1,0 1 0,-1-1 0,1 1 0,0 0 0,0 0 0,5-2 0,6-5-120,3-9-99,-15 15 43,1-1 0,0 1-1,0 0 1,0 0 0,0 0-1,1 1 1,6-5-1,-31 63 358,13 13-727,4-51 205</inkml:trace>
  <inkml:trace contextRef="#ctx0" brushRef="#br0" timeOffset="9227.2">2673 9 10978,'-1'-1'77,"1"0"-1,-1 1 1,0-1-1,1 0 0,-1 1 1,0-1-1,0 1 1,1-1-1,-2 1 1,1 0-1,0-1 0,0 1 1,1 0-1,-1 0 1,0-1-1,0 1 1,0 0-1,0 0 0,0 0 1,0 0-1,1 0 1,-1 0-1,0 0 1,0 0-1,-1 1 0,-1 16 152,2-2-241,4-14 14,0-1 1,0 1-1,0-1 0,1 0 1,-1 0-1,1 0 0,-1-1 1,6 0-1,-7 1 3,0-1-1,0 1 0,0 0 0,0 0 0,0 0 0,0 0 0,0 1 0,0-1 0,-1 1 0,1-1 0,0 1 0,0-1 0,0 1 0,1 0 0,0 1 0,-1 0 1,-1 0 0,0 0 0,0 0 1,1 0-1,-1 0 0,0 0 1,-1 0-1,1 0 0,0 1 1,-1-1-1,1 4 0,1 11 4,-1 0-1,0-1 1,-2 1 0,0 0-1,-1-1 1,-7 31 0,2-22-7,4-21 0,2 1 0,-1-1 0,1 1 0,0 0 0,1-1 0,-1 1 0,1 5 0,0 21 4,-5 41 1,0 12 7,5-80-12,-1 0 0,0 0 0,1 0 1,-1 0-1,-1 0 0,1-1 0,-2 5 1,2-5-1,-1 0 0,1-1 0,0 1 0,0 0 0,1 0 0,-1 0 0,1 0 0,-1 0 0,1 0 0,0 0 0,0 5 1,0-7 37,0 1 0,0 0 1,0-1-1,0 1 0,-1 0 1,1-1-1,0 1 1,-1-1-1,0 1 0,1-1 1,-1 1-1,0-1 0,0 1 1,0-1-1,-1 0 1,1 1-1,0-1 0,0 0 1,0 0-1,-2 2 0,-1 1 919,4-4-909,-1 1 1,1-1-1,0 0 0,-1 1 0,1-1 1,-1 0-1,1 1 0,0-1 1,-1 0-1,1 0 0,-1 1 1,1-1-1,-1 0 0,1 0 1,-1 0-1,1 0 0,-1 0 1,1 0-1,-1 1 0,1-1 1,-1 0-1,0-1 0,1 1 0,-1 0 1,1 0-1,-1 0 0,1 0 1,-1 0-1,1 0 0,-1-1 1,-27-6 383,3 0-315,22 7-90,0 0-270,-1 0 0,1 0 1,0 0-1,0 1 0,0-1 0,0 1 1,0-1-1,0 1 0,-3 1 1,-2 4-497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09:51:00.16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258 691 8402,'0'-1'113,"0"0"0,0 0 0,0 1 1,0-1-1,1 0 0,-1 0 0,0 0 1,0 0-1,-1 1 0,1-1 0,0 0 0,0 0 1,0 0-1,0 1 0,-1-1 0,1 0 1,0 0-1,-1 1 0,1-1 0,-1 0 0,1 1 1,0-1-1,-1 0 0,0 1 0,1-1 1,-1 0-1,1 1 0,-1-1 0,-1 0 0,1 1-16,-1-1-1,0 1 0,0 0 0,0-1 0,1 1 0,-1 0 1,0 0-1,0 0 0,0 1 0,0-1 0,1 0 0,-4 2 1,-4 1 5,0 0 0,0 1 0,0 0 0,-12 8 0,5-2-78,1 2 1,1-1-1,0 2 1,1 0-1,0 0 0,1 2 1,-18 26-1,24-32-21,1 0-1,1 0 1,0 0-1,0 1 1,0-1 0,1 1-1,1 0 1,0 0-1,0 0 1,1 0-1,0 0 1,1 0-1,0 0 1,0 1-1,4 19 1,-3-28-2,-1 0-1,0 0 1,0 0-1,1 0 1,-1 0 0,1 0-1,0 0 1,0 0 0,0-1-1,0 1 1,0 0-1,0 0 1,0-1 0,0 1-1,1 0 1,-1-1-1,1 1 1,-1-1 0,1 0-1,-1 1 1,1-1 0,0 0-1,0 0 1,-1 0-1,1 0 1,0-1 0,0 1-1,0 0 1,0-1-1,0 1 1,0-1 0,0 0-1,0 0 1,1 0 0,-1 0-1,0 0 1,0 0-1,0 0 1,0-1 0,0 1-1,0-1 1,0 1 0,2-2-1,5-2 6,1 0-1,-1-1 0,-1 0 1,1 0-1,-1-1 1,0 0-1,12-13 1,1-2 0,-2-2 0,0-1 1,-2 0-1,-1-1 1,16-31-1,53-143 21,-68 143-18,-3 0 0,14-102 0,1-11 3,-17 119-10,15-75 29,-42 152 170,-19 119-70,-27 272 0,56-364-115,1 58 0,5-88-3,1-1-1,1 0 0,0 0 0,2 0 0,8 24 0,-12-44-54,1 1-1,-1 0 1,1-1 0,0 1-1,0-1 1,0 0 0,0 0-1,1 1 1,-1-2 0,1 1-1,0 0 1,-1 0 0,1-1-1,1 1 1,4 2 0,2-3-225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09:51:02.37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284 411 9794,'-1'-1'147,"1"0"0,0 0 0,-1 0 0,1 0 0,-1 0 0,1 0 0,-1 0 0,0 0 0,1 0 0,-1 0 0,0 0-1,0 1 1,0-1 0,0 0 0,1 0 0,-1 1 0,0-1 0,0 1 0,0-1 0,0 1 0,0-1 0,0 1 0,-1-1 0,1 1 0,0 0 0,0 0 0,-2 0 0,-34-3 583,30 5-670,0 0 0,-1 1 1,1-1-1,0 1 0,0 1 0,1-1 0,-1 1 1,1 1-1,-1-1 0,1 1 0,1 0 0,-1 0 0,1 1 1,-7 7-1,-8 14 24,-33 54 0,44-67-59,4-5-22,0 0 1,0 1-1,1-1 0,0 1 0,1 0 0,0 1 0,1-1 0,-3 18 0,5-25-5,0 0 1,0 0-1,0 0 0,0 0 0,0 0 1,1 0-1,-1 0 0,1 0 0,0 0 1,0-1-1,0 1 0,0 0 0,0 0 1,0-1-1,1 1 0,0-1 0,-1 1 1,1-1-1,0 0 0,0 1 0,0-1 1,0 0-1,1 0 0,-1-1 0,1 1 1,-1 0-1,1-1 0,-1 1 0,1-1 1,0 0-1,0 0 0,0 0 1,-1-1-1,7 2 0,-4-2 2,-1 1-1,1-1 1,-1 0 0,1 0 0,-1-1-1,1 0 1,-1 1 0,0-1-1,1-1 1,-1 1 0,0-1 0,0 1-1,0-1 1,0-1 0,0 1-1,0 0 1,0-1 0,-1 0-1,6-5 1,5-6 12,-1 0-1,-1-2 1,14-19 0,-11 13-2,5-7-3,-2-1 1,-1 0 0,-2-2-1,-1 0 1,-1 0-1,13-54 1,-5-6 15,11-111-1,-31 194-21,0 4 1,-1 0-1,1 0 1,-1 0 0,0 0 0,0 0 0,0 0-1,-2-10 1,2 15-2,0 0 1,0 0-1,-1-1 1,1 1-1,0 0 0,0 0 1,0 0-1,0-1 1,-1 1-1,1 0 0,0 0 1,0 0-1,0 0 1,0 0-1,-1-1 1,1 1-1,0 0 0,0 0 1,-1 0-1,1 0 1,0 0-1,0 0 0,-1 0 1,1 0-1,0 0 1,0 0-1,0 0 0,-1 0 1,1 0-1,0 0 1,0 0-1,-1 0 0,1 0 1,0 0-1,0 0 1,-1 0-1,1 0 0,0 1 1,0-1-1,0 0 1,-1 0-1,1 0 0,0 0 1,0 0-1,0 1 1,0-1-1,-1 0 0,1 0 1,0 0-1,0 1 1,0-1-1,0 0 0,0 0 1,0 0-1,0 1 1,0-1-1,-1 0 0,1 0 1,0 1-1,0-1 1,0 1-1,-10 17 0,9-16 0,-6 12 0,1 0 0,1 1 0,0 0 0,1 0 0,-3 19 0,-6 82 0,9-75 0,-13 71 0,-2 24 1,18-119 0,0 0 1,2 0-1,0 0 1,1 1-1,7 28 1,-7-38 90,1 0 1,0 0-1,0-1 1,1 1 0,0-1-1,0 0 1,1 0-1,0-1 1,0 1-1,0-1 1,7 6 0,2-3 563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09:51:53.608"/>
    </inkml:context>
    <inkml:brush xml:id="br0">
      <inkml:brushProperty name="width" value="0.05" units="cm"/>
      <inkml:brushProperty name="height" value="0.05" units="cm"/>
      <inkml:brushProperty name="color" value="#AE198D"/>
      <inkml:brushProperty name="inkEffects" value="galaxy"/>
      <inkml:brushProperty name="anchorX" value="0"/>
      <inkml:brushProperty name="anchorY" value="0"/>
      <inkml:brushProperty name="scaleFactor" value="0.5"/>
    </inkml:brush>
  </inkml:definitions>
  <inkml:trace contextRef="#ctx0" brushRef="#br0">67 954 13603,'0'0'0,"-8"-10"1072,-7-6-1036,2 0 287,0 0-174,4 0-21,3-1-24,4-1-33,3-1-31,3 0-13,3-5-19,5 0 12,1-4-6,5-1 12,1-5-22,3-2 6,3-1-11,3-4 2,1 0-1,4-2 0,0-1 10,2 1-4,0 1 2,-2 5 0,-2 1 0,1 5-9,0 1 12,3 5-14,0 1 4,3 3 9,1-1-13,0 2 14,2 1-5,0 0 21,-1 3 4,1 3 9,-2 2 8,0 2-11,-2 4 4,0 2-10,-1 4-7,1 4 1,1 4-19,-1 4 4,-1 4-11,1 5 21,0 5-7,-1 4 3,0 4 0,-2 4-9,-1 4 12,-3 2-14,-3 6 14,-5 7-14,-1 2 4,-2 6-1,0 0-9,-3 2 2,0-1 9,-4 2-13,0 0 23,-5 1-16,-1 1 5,-3 1-1,1 0 0,-1-2 0,1-2 0,-1-2-9,-1 1 12,-1-3-14,0 0 14,-2-2-5,-2 1 2,-3-1-9,-2-2 2,-2 1 9,-5 1-4,-2 1 2,-4 1 0,-3 2-9,-4 1 2,-1-1-1,-3-2 0,-3-1 10,-2-3 6,-2-2-11,-1 0 14,-1-4-14,-1-2 4,3-4-1,-2-3-9,3-5 2,1-3 9,-1-2-3,-1-4 1,-3-2-10,-1-5 4,0-3-21,-2-4 5,1-4 8,0-3-22,1-3 16,3-5-34,1-3-55,6-4-60,4-4 2,3-3 30,6-3 53,3-6 80,5-4-18,2-4 14,3-4 0,4-3 0,2-2 0,5-1 0,2-2-9,4 2 2,1-1 9,1 3-4,3 4-7,3 2 12,5 1-14,3 5 14,1 3-5,4 3-7,2 4 12,1 0-5,3 3 12,1 0-4,3 3-7,3 0 12,1 4-14,2 0 4,0 1-1,2 3 0,-2 3 19,0 3 4,-1 3 18,-3 6 52,0 5 6,-3 4 2,0 3-6,-3 4-35,-1 3-19,-2 5-15,-1 2 0,-4 1-11,-1 3-16,-4-3 22,0-1-26,-2-4 17,-1-2-6,0-5-7,0-4 2,2-3-1,1-4 0,1-4 0,1-4-9,0-1-16,1-5-15,-3-2-100,3-4-132,-1-3-259,-2-4-220,-1-1-3042,-3-2 3427,-5 1-11467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09:51:57.811"/>
    </inkml:context>
    <inkml:brush xml:id="br0">
      <inkml:brushProperty name="width" value="0.05" units="cm"/>
      <inkml:brushProperty name="height" value="0.05" units="cm"/>
      <inkml:brushProperty name="color" value="#AE198D"/>
      <inkml:brushProperty name="inkEffects" value="galaxy"/>
      <inkml:brushProperty name="anchorX" value="-2815.83862"/>
      <inkml:brushProperty name="anchorY" value="-2974.90723"/>
      <inkml:brushProperty name="scaleFactor" value="0.5"/>
    </inkml:brush>
    <inkml:brush xml:id="br1">
      <inkml:brushProperty name="width" value="0.05" units="cm"/>
      <inkml:brushProperty name="height" value="0.05" units="cm"/>
      <inkml:brushProperty name="color" value="#AE198D"/>
      <inkml:brushProperty name="inkEffects" value="galaxy"/>
      <inkml:brushProperty name="anchorX" value="-1771.95142"/>
      <inkml:brushProperty name="anchorY" value="-2403.85205"/>
      <inkml:brushProperty name="scaleFactor" value="0.5"/>
    </inkml:brush>
  </inkml:definitions>
  <inkml:trace contextRef="#ctx0" brushRef="#br0">386 994 6377,'0'0'0,"-1"0"192,-2 1 234,-2-1 54,-2 2 241,-2 0 98,-3 3-73,-2 1-45,-1 3-171,-2 4-81,2 3-234,1 1-4,2 6-85,2 6 40,4 0 19,1 8 3,1 7-35,1 8-34,1 10-67,-1 10-4,-2 14-15,-1 14-9,-3 14 2,-1 14-21,-1 11 6,-1 9-3,-2 6 0,-1 2 9,0-4-2,-1-6-9,0-11 4,0-13-2,-1-7-10,3-13 13,0-7-4,2-12 1,1-6 0,4-2 0,1 3 0,4-2 9,2-2-12,1-5 23,3-8-25,0-9 17,1-9 51,1-1 13,0-3 9,0 4 2,-1 5-64,-1 3-1,0-1-12,0-2-20,1-5 24,0-10-9,0-5 12,1-11-2,1-5 29,0-4 1,1-5 39,3-2-9,-1-2-4,2 0-17,-1-2-14,0 1 3,1 1 16,1 0 3,2 0 1,1 2 10,2 1-30,1 2-19,2-1-15,2 2 2,-1 0-22,4 0 25,0-1-18,1 0 33,3-1 10,0-2 7,3 1-17,2 0-4,1 0-18,0 0-6,2 1 0,0-1-10,-3 2 12,-2-1-14,0 1 4,1 2-1,0 0 10,-1 0-13,1 1 4,-3-1 9,-3-1-13,-1 0 14,-2 0-14,-1-1 14,-2 0-5,-1 0 77,-1-1 53,0 0 45,-1 0 14,0-1-35,0 2-52,-1-1-15,0 0-29,-1-1-5,1 2-11,1-1 1,0 0 9,-1 0-13,-1-1-5,0 0 11,-2 0 14,1 0 25,1 1 22,1 0 33,0 0-16,1 2 9,1 0-2,-3 2-28,0 1-2,1 0-28,-2 2-13,1 0-8,-2 0 1,1 1-21,1 1 6,-1 1-13,1 1 4,1 0-2,-1 2 0,1-2 149,2 1 98,1-3 28,2-1 34,1 0-160,3-2-90,0 1-30,2-2-43,0-1 3,-1 0-14,3-1-7,1 1 10,1 1-3,2-1-8,1 0 2,-1 2 8,2-3-2,0 1-8,0-1 11,0 1-12,1-1 3,-1-1-1,1 3 0,-1 1 9,-4 2-11,-1-1 12,-2 1-12,-1-1 3,1 0 8,3 0-11,-1 1 12,2-2-12,1 0 3,0-1-1,-1-1 0,2 0 0,1 1 9,1-2-11,-3 2 3,4-1-1,-1-1 0,-2-1 0,-1-1 0,-2-2 0,1-1 0,1-1 0,0-3 0,3 0 0,1-3 0,1-1 0,1 0 0,-1-3 9,1 3-11,1-2 12,0 3-12,-1-1 12,-3 1-3,-2 2-8,-3 2 2,-1 1-1,1 2 0,-1 2 0,2 1 0,0 1 0,0 0 0,0 0 9,1 1-11,1 0 12,1 0-12,-2-2 3,1 0-1,1-2 0,0-1 0,-2-1 0,2-1 0,-1 0 0,-1-1 0,0 0 0,1 2 0,1-1 0,1 1 0,0 0 9,-1 0-11,1 1 3,1 1-1,1-1 0,0 0 0,0-1 0,1-1 0,-2-2 0,-2 0 0,0 0 0,1-1 9,-1-1-11,2 0 3,1 0-1,0 1 0,-1 0 0,0 0 0,2-1 9,0 3-11,-1-1 3,-1 2-1,-1-1-9,-1 2 11,1 0-3,1 1 1,0 1 0,1-1 0,0 1 0,1 0-9,3-1 11,1 1-3,1-1 10,2-1-11,0-1 3,0-1-1,0 1 0,-1-1 0,-1 0 0,0 0 0,1 0 0,0 1 0,-1 0 0,1 0 0,0 1 9,0 1-11,-1 1 3,0 0-10,-2 1 11,-2 3-12,0-2 12,1 1-3,0 0 10,3 0-11,0 0 12,2-1-12,0-2-6,3 0 10,0-2-12,1-2 12,-1-1-3,0-1 1,1 0 9,-2 1-11,0 0 12,-1 2-12,-2 0 3,0 0-1,-1 1 0,0 0 0,2-1 0,0 1-9,0-1 11,-2 0-3,0 0 1,-2 0 0,2-1-9,1 1 11,2-1 6,1 0-10,2 0 3,-1 0-1,3-1 0,-1 0 0,0 0 0,0-2 0,-1 0 0,0-1 0,-1 1 0,1 0 0,-1-2 0,0 1 0,0 2 0,-1-2 0,-2 2 0,0 0 0,0 2 0,-2 0 0,1 0 0,1 1 0,0 1 0,1 0 0,2 0 0,0-1 9,3 0-11,1 0 3,0 0-1,0-2 0,-1 0 0,-3 0 0,-1-1 0,0 1 0,1-1 0,0 0 0,1 2 0,-1-1 0,0 0 0,0 1 0,-1-1 0,0 1 0,-1 0 0,-1 1 0,1 1 0,-1 1 0,1 0 0,2-1 0,-1 1 0,0-1 0,1-1 0,-1-1 0,-1 1 0,-1-2 0,-2 1 9,1-1-11,3-1 3,2-1-1,2-3 0,2 1 0,3-1 9,-1-1-11,-1 0 3,0 2-1,0-1-9,0 1 11,0-1-3,0 2 1,-2 0 9,0 0-11,0 1 3,1 0-1,-2 0 0,0 2 0,-2-1 0,0 0 0,0 0 0,1-1 0,0-1 0,1 2 0,-1 1 0,-1 0 0,1 0 0,0 1 0,-1-1 0,-2-1 0,-2 1 0,-1 0 0,-1 1 0,0 0 0,2 2 0,-2 0 0,2 1 0,-2 0 0,2 0 0,-2-2 0,0 1 0,-2-2 0,-4 0 0,-3 0 0,-3-2 0,0 0 0,1-1 9,1 0-11,-1 0 3,2-3-1,-2 2 0,0-4 0,-4-2 10,0-3-13,-1-4 13,-4-1-12,0-6 3,-3-1 8,0-3-11,-4-5 3,-1 0 9,-1-7-4,-2-3-7,-4 0 2,0-8 9,-4 0-13,-2-2 4,-1-7 9,-1-2-13,-1-8 4,-2-4 9,-1-6-13,-3-2 4,-1-3 9,-1-1-13,-3 0 4,-2 1-1,-1 1 0,-2 1 10,-2 3-13,1 3 4,1 1-1,-1 4 0,3-5 0,0 4 0,1 0 10,0 1-13,1 1 4,2 0-1,2 1 0,1 1 0,2-2 0,2 4 0,0-1 0,0 4 0,0 2 0,0 5 0,-1 1 0,-1 1 0,-2 2 0,1 1 0,-2-1 0,-1 1 0,-1 0 0,-1 2 0,0 0 0,-3 3 0,1 3 0,-2 0 10,1 0-13,-2 0 4,1-1-1,1 1 0,-2-2 0,0 1 0,1 1 10,-3 2-13,1 4 4,-1 0-1,-1 1 0,1 5 0,-2 1 10,-1 1-13,-2 2 14,0 0-14,0 0 4,-2-1 9,-1 1-13,-3-1 14,-3-1-14,-3 2 4,-3-1 9,-1 2-13,-1 1 14,-2-4-14,0 4 4,-3 0-1,0 2 10,-1 1-13,0 0 23,3 4-16,-2 1-4,-1-1 11,-2 5-5,-4 0-7,-3 3 21,-5-1-16,-2 2 15,-3 2 5,-1 3-2,2 0 21,-1 0 4,-1 2 9,-3 0-2,-5 0-7,-3 1-16,-4 0-15,1 1 2,0 0-2,-1 1-9,0 0 12,-5 0-5,-3 0 2,-2 1 19,-2 0-6,-1 1 13,-1-1-13,-6 2 4,-3-1 9,0 1 6,-2 1 8,1-1-11,-2 1-5,-3 0-27,-1 0-2,-2 2-2,1 0-10,0 1 2,-3 1-1,0 1 10,1-3-4,-2 2 2,1-1-9,-3-1 2,2 0-1,-2 1 0,3-1 0,0 2 10,-3-1-13,2 0 14,1 0-5,2-1-7,1 2 2,-3-2 9,-1 2-13,0-1 4,-2 1 9,0 1-13,-1 0 4,2 0-1,-1 0 0,3-1 10,1-1-13,-2 0 14,1 0-5,2-1-7,1 0 2,2-2-1,0 0 0,-4 0 0,2-1 10,1 0-13,-1 0 4,1 0-1,-1 3 10,-1 1-13,-1 0 4,-1 1-1,2 1-9,-3 1 12,0 0-5,1 0 2,1 1 0,0 0 0,1 1 0,-3 1 10,1 2-13,2-3 14,-2 2-14,0 0 4,-1-1-1,2 3 0,1-1 10,2 1-13,0-3 4,1 0 9,3-1-13,3-2 4,3-2 9,5 0-4,3-2-7,-1 0 2,1-1-1,0 0 0,5-1 0,3 0 0,4 0 0,1 1 0,2-1 0,1 0 0,1 0 0,4-1-9,3-1 12,5 0-5,4-1-7,0-1 12,2 0-5,1-1 2,1 1 10,1 0-13,-1 0 4,2 1-1,1-1 0,2 2 0,1 0 0,2 1 0,3 0 0,-1 1 0,1-1 0,1 2 0,0-1 0,2 1 0,2-1 0,2 1-9,0-1 2,3 1-10,3 0 2,1 1-1,2 0 10,4-1-4,2 1 2,3 0 0,4 0 0,0-1 0,5-1-9,2 0 12,3-1-14,2 1-5,2 0-8,0-1 1,1 0 9,1 1 6,-1 0 8,1 1-2,0 2 12,1 0-4,1 2-7,1 2 12,1 1-5,-1 0 2,-1 3 0,0 1 0,0 3 10,0 0-13,2 2 4,0 1-1,1 4 0,1 1 0,-3 4 0,0 2 10,0 1-13,-1 6 4,1 2-1,1 1 0,-1 6 0,1 1 0,0 1 0,-1 4 0,-1-5 0,0-1 94,0-1-438,0-4-402,1-2-559,2-3-432,1-1 1070,-5-22-7874,2-2-1079</inkml:trace>
  <inkml:trace contextRef="#ctx0" brushRef="#br1" timeOffset="1358.13">2502 4656 12139,'0'0'0,"-2"-5"64,-2-7-532,-1-7-203,-1-5-656,1-1 387,0 0 169,2-1 247,1 5 716,1 3-163,2 1 50,1 5-21,2 2-15,1 2-10,1 3 38,0 0-12,1-1-23,0-3-2,-1-3 261,-1-2 45,1-3 227,0-1 56,0-5-91,-1-1-24,-1 2-41,-4-1-15,-2 0-11,-2 2 19,-2 0-109,1-1 13,0 2-121,1 5 10,-1-1-19,0 3 8,1-3 44,0 2 15,1 2 55,1 0 35,-1 2-6,0-1 26,0 2 32,-2 2-18,1 2-10,1 1-52,-1 3-80,-1 1-47,-2 4-42,-3 2-60,-2 4-26,-1 5-36,0 1-14,-1 3-8,0 2-29,3 1 7,3-1-23,2 0-3,2-2-1,2-3-1,4-2 0,3-4-9,3-1 11,4-5-3,3-2 1,3-5 0,2-2 10,3-7-13,0-1 4,1-5-1,0-4 9,-1 0-2,-2-2-8,-1 0 12,-4 0-14,-4 1 14,-4-4 5,-4 5-2,-7 2 2,-4-1 0,-4 4 0,-2 2-9,-5 5 12,0 0-23,-1 4 16,-1 3 4,0 5-11,0 3 14,2 5-5,-1 2 2,1 4-9,1 3 2,-1 3-1,1 0 0,1 3-9,1 3 12,4-3-14,2 0 4,5-2-1,3-4 0,3 0 0,4-3 0,2-4-9,4-2 12,1-1-14,3-5 14,4-2-5,1-3 2,3-4-9,-1-1 12,-1-5-14,-1-2 14,-2-4-5,-1-1 2,-4 1 10,-1 0-4,-4-2 2,-2 3 0,-5 3 0,-5 0 0,-7 3 10,-3 3-13,-3 3 4,-1 3 9,0 4-13,2 4 4,-2 3-1,-1 3-9,0 1 12,-4 4-14,2 0 4,1-2-1,3 0 0,2-1 10,2-3-13,5-1 4,3-2-1,4-1-18,4-1 14,2-2 4,5-1-11,1-3 14,3-3-14,3-1 14,2-3-5,-1-3 2,2-1 0,-3-4 0,-1 1 0,-4-2 0,-4 3 0,-2 0 10,-3 3-4,-2 1 2,-3 0 0,-1 4-9,-3 0 2,-2 2 9,-1 2-13,-2 1 14,-1 3-5,0 3-7,0 1 12,-2 1-5,0 3-7,0 1 2,0 2-1,1 2 0,0 1-9,4-2 2,1-1 195,4-1-644,3-2-691,3-2 1878,2-3-1660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09:51:08.29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849 150 4377,'9'-42'4755,"-6"28"-3949,0 0 0,0 0 0,-1-20 0,-2 33-784,0 0-1,0-1 1,0 1-1,0-1 1,-1 1-1,1 0 1,-1-1-1,1 1 1,-1 0-1,1 0 1,-1-1 0,0 1-1,0 0 1,1 0-1,-1 0 1,0 0-1,0 0 1,0 0-1,0 0 1,0 0 0,0 0-1,-1 1 1,1-1-1,0 0 1,0 1-1,-1-1 1,1 0-1,0 1 1,-2 0 0,2-1-1,0 1 1,-1 0-1,1 0 1,0 0-1,-1 0 1,1 0-1,-1 0 1,1 0 0,0 0-1,-3 1 1,-6 0 13,1 1 1,-1 0 0,1 0 0,-17 7 0,4 1-4,-2 2 1,3 1-1,-1 0 0,1 2 1,-35 29-1,-82 99 16,129-132-43,7-10-6,0 1 1,0 0 0,1 0 0,-1 0 0,1-1 0,0 1 0,-1 1 0,1-1 0,0 0-1,-1 0 1,2 0 0,-1 2 0,0-2 0,1 0 0,-1 1 0,1-1 0,0 0 0,-1 1-1,1-1 1,1 5 0,0-4 0,0-1 0,0 0 0,1-1-1,0 1 1,-1 0 0,0 0 0,1 0 0,0-1-1,-1 1 1,1-1 0,0 1 0,0-1 0,0 0-1,0 0 1,0 0 0,0 0 0,0 0 0,0 0 0,0 0-1,0-1 1,4 1 0,62 17 6,67 29 0,-112-38-4,-2 1-1,1 1 1,-2 1 0,0 1-1,-1 1 1,36 29 0,-53-40 31,1 0 0,0-1 0,-1 1 0,1 1 0,-1-1 0,0 0 0,0 1 0,0 0 0,-1-1 0,1 1 1,-1-1-1,0 1 0,0 0 0,0 0 0,0 0 0,-1-1 0,1 1 0,-1 0 0,0 0 0,0 0 0,-1 0 0,1 0 0,-3 7 0,1-5 45,-1 1-1,0 0 0,0-1 0,0 0 1,-1-1-1,0 1 0,0-1 0,-1 0 1,0 0-1,0 0 0,0 0 0,-12 7 1,-2 0-45,0 1 1,-2-2 0,1-1-1,-32 12 1,39-18-30,1-1 1,-1 1-1,0-2 1,0 0-1,1 0 0,-2-1 1,1-1-1,0 0 0,-16-2 1,29 1-29,-1 1 0,1 0 0,0 0 0,-1 0 0,1-1 0,-1 1 0,1 0 0,0 0 0,0-1 0,-1 1 0,1 0 0,0-1 0,-1 1 0,1 0 0,0-1 0,0 1 0,0 0 0,-1-1 0,1 1 0,0-1 1,0 1-1,0 0 0,0-1 0,0 1 0,0-1 0,0 1 0,0 0 0,0-1 0,0 1 0,0-1 0,0 1 0,0-1 0,0 1 0,0 0 0,0-1 0,1 1 0,-1-1 0,0-2 34,2-9-319</inkml:trace>
  <inkml:trace contextRef="#ctx0" brushRef="#br0" timeOffset="511.14">1138 704 10530,'-5'-8'595,"-10"-16"1573,14 24-2129,1-1 0,-1 1 0,0-1 0,0 1-1,0 0 1,1-1 0,-1 1 0,0 0 0,0 0-1,0 0 1,0-1 0,0 1 0,0 0 0,0 0 0,1 0-1,-1 1 1,0-1 0,0 0 0,0 0 0,0 0-1,0 1 1,0-1 0,1 0 0,-1 1 0,0-1-1,0 1 1,0-1 0,1 1 0,-2-1 0,0 2-1,-5 5 8,1 0 0,0 0 0,0 1-1,1 0 1,-1 0 0,1 0-1,0 2 1,1-1 0,-4 12 0,-10 19 1,13-33-43,1 1 0,1 0 0,0-1 0,0 1 0,1 0 0,-1-1 0,-1 15 0,4-19-4,0-1 0,0 1 1,1-1-1,-1 0 0,0 1 1,1-1-1,0 1 0,-1-1 1,1 1-1,0-1 0,0 1 1,0-1-1,0 0 0,1 0 1,-1 0-1,1 0 0,-1 0 1,1 0-1,0-1 0,-1 1 1,1 0-1,0-1 0,1 0 1,-1 1-1,0-1 1,0 0-1,1 0 0,-1 0 1,0 0-1,3 0 0,0 1-40,-1-1-1,1 0 0,0 0 1,0-1-1,0 0 0,0 1 1,0-1-1,-1-1 0,1 1 1,0-1-1,-1 0 0,2 0 1,-1 0-1,-1-1 0,8-3 1,1-1-331,1-1 1,-1-1 0,20-17 0,1-1-83</inkml:trace>
  <inkml:trace contextRef="#ctx0" brushRef="#br0" timeOffset="915.07">1404 672 10178,'-1'1'135,"0"0"0,0 0 1,0 0-1,0 0 0,0 0 0,0 0 0,0 0 0,0 0 0,1 0 0,-1 1 0,0-1 1,1 0-1,-1 0 0,0 1 0,1-1 0,-1 2 0,-1 4 121,-25 40 396,18-31-539,0 0 0,-1 1 0,3 0 0,0 2 1,-8 32-1,14-50-110,1 1 0,-1-1 0,1 0 0,0 1 1,0-1-1,0 1 0,0 0 0,0-1 0,0 1 1,0-1-1,0 1 0,1-1 0,-1 0 0,0 1 1,1 0-1,-1 0 0,1-1 0,0 0 0,0 1 1,-1-1-1,3 2 0,-2-2-1,0-1-1,0 1 1,0-1 0,0 1-1,1-1 1,-1 0 0,0 1-1,0-1 1,0 0 0,1 0-1,-1 0 1,0 0 0,0 0 0,1 0-1,-1 0 1,0 0 0,0-1-1,1 1 1,1-1 0,7-3 5,-1 0 1,-1 0 0,0-2 0,0 1 0,11-8-1,37-33 33,76-83-1,-135 133-26,0 0 0,0 1 0,1-1 0,-1 1 0,1 0 0,0 0 0,-2 8 0,3-11-10,1 0 1,-1 0-1,1 0 1,-1 0-1,1 0 1,0 0-1,0 0 1,0 0-1,0 0 1,0 1-1,1-1 1,-1 0 0,1 0-1,-1 0 1,1 0-1,0 0 1,0 0-1,-1 0 1,1-1-1,1 1 1,-1 0-1,0 0 1,0-1-1,1 1 1,-1-1-1,1 1 1,-1-1-1,1 1 1,2 0-1,8 3-34,-2-1-1,1 1 0,0-2 0,1 0 1,-1 0-1,1-2 0,0 1 0,13-1 1,11 2-824,-25-1 546</inkml:trace>
  <inkml:trace contextRef="#ctx0" brushRef="#br0" timeOffset="109745.48">2028 272 7930,'-10'-10'3162,"10"10"-3105,0 0 1,0 0-1,0 0 0,-1-1 1,1 1-1,0 0 0,0 0 1,0 0-1,0 0 0,0-1 1,0 1-1,-1 0 0,1 0 1,0 0-1,0 0 0,0 0 1,-1-1-1,1 1 0,0 0 1,0 0-1,0 0 1,-1 0-1,1 0 0,0 0 1,0 0-1,0 0 0,-1 0 1,1 0-1,0 0 0,0 0 1,-1 0-1,1 0 0,0 0 1,0 0-1,0 0 0,-1 0 1,1 0-1,0 0 0,0 0 1,0 0-1,-1 1 0,1-1 1,0 0-1,0 0 0,0 0 1,0 0-1,-1 0 0,1 1 1,0-1-1,0 0 0,0 0 1,0 0-1,0 0 0,-1 1 1,2 0-46,-1 0 1,0-1-1,1 1 1,-1 0-1,1-1 1,-1 1 0,1 0-1,-1-1 1,1 1-1,-1 0 1,1-1-1,0 1 1,-1-1-1,1 1 1,0-1-1,0 0 1,-1 1-1,1-1 1,0 0 0,0 1-1,-1-1 1,1 0-1,2 1 1,21 3-12,-3-3 52,0-1 0,-1 0 0,27-6 0,-26 4-493,-1 0 0,0 1 0,24 2 0,-40 0-197</inkml:trace>
  <inkml:trace contextRef="#ctx0" brushRef="#br0" timeOffset="110124.47">1992 456 11282,'4'-1'561,"2"0"303,6 0-560,1 0-24,4 1-80,6 0-80,8 1-64,-7 1-8,2-2-24,-3-1 48,-3-1-104,1-3 40</inkml:trace>
  <inkml:trace contextRef="#ctx0" brushRef="#br0" timeOffset="112387.84">1 503 8482,'27'-4'5770,"65"-4"-8544,-83 7 1778</inkml:trace>
  <inkml:trace contextRef="#ctx0" brushRef="#br0" timeOffset="113140.4">184 322 8674,'0'10'2114,"-2"89"-301,5-47-1697,3-110 322,-3 45-428,-2-1-1,0 0 1,-1-25-1,2 33-30,5 12 18,5 10 6,-7-7 0,2 0-1,-1 0 0,1 0 1,0 0-1,12 10 1,1 1 6,-17-17-8,-2 0-1,1 1 1,0-1 0,0 1-1,-1-1 1,0 1-1,0 0 1,0 0 0,0 4-1,7 16 10,-8-23 12,-2-1 1,1 1-1,0-1 0,1 0 0,-1 1 1,0-1-1,0 0 0,0 1 0,1-1 1,-1 0-1,0 0 0,0 0 0,0 0 1,0 0-1,0 0 0,1 0 0,-1 0 0,0 0 1,0 0-1,0 0 0,0-1 0,-1 1 1,-39-4 532,26 2-482,-1 3-8,15-1-71,1 0 0,0 0 0,0 0 0,0 0 0,-1 0-1,1 0 1,0 0 0,0 0 0,0 0 0,-1 0 0,1-1-1,0 2 1,0-1 0,0 0 0,-1 0 0,1 0-1,0 0 1,0 0 0,0 0 0,-1 0 0,1 0 0,0 0-1,0 0 1,0 0 0,-1 0 0,1 1 0,0-1 0,0 0-1,0 0 1,0 0 0,-1 0 0,1 0 0,0 1 0,0-1-1,0 0 1,0 0 0,0 0 0,0 1 0,0-1-1,0 0 1,0 0 0,-1 0 0,1 1 0,0-1 0,0 0-1,0 0 1,0 0 0,0 1 0,0-1 0,0 0 0,0 0-1,0 0 1,1 1 0,-1-1 0,0 0 0,0 0 0,0 0-1,0 1 1,0-1 0,3 2-102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09:51:12.14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849 40 8666,'-3'-4'195,"0"1"1,-1-1-1,1 1 0,-1 0 1,0 1-1,0-1 0,0 0 1,0 1-1,-1 1 0,1-1 1,0 0-1,-1 1 0,1-1 1,-1 1-1,1 0 0,-1 0 1,1 1-1,-2-1 0,1 1 1,1 0-1,-6 1 0,1-1-151,-1 1-1,2 0 0,-1 0 0,1 1 0,-1 1 1,0-1-1,1 0 0,0 1 0,0 1 1,-12 7-1,2 2-24,0 1-1,0-1 1,-19 21 0,33-30-17,0 0 1,1 0 0,-1 1-1,0-1 1,1 1-1,0-1 1,1 0 0,0 1-1,-1 1 1,1-1-1,1-1 1,-1 1-1,1 1 1,0-1 0,0 2-1,1-3 1,0 2-1,0 9 1,1-12-4,0 0 0,1 0-1,-1 0 1,1 0 0,-1 0 0,1 0 0,0 0-1,0-2 1,1 2 0,-1-1 0,0 1 0,2-1-1,-2 0 1,1 0 0,0 1 0,0-1 0,0 0-1,0-1 1,0 0 0,5 2 0,9 3-9,0-1 0,30 5 0,-35-9 9,6 2 4,2 1-1,-2 1 1,2 1 0,20 9 0,-34-13-2,-1 1 0,0 2 0,0-2 0,0 0 0,0 1 0,-1 0 0,2 0 0,-2 0 0,0 1 0,0-1 0,-1 1 0,2 0 0,-2 0 0,0 0 0,-1 0 0,1 0 0,2 11 0,-2-10 28,-2 2 1,0-1-1,0 0 0,-1 0 1,0 1-1,0-1 0,0 0 1,-1 2-1,-1-2 0,0-1 1,0 2-1,0-1 0,-1-1 1,1 1-1,-2 0 0,1 0 1,-2-2-1,-3 9 0,2-9 48,-2-1-1,2 1 1,-1-1-1,0 0 1,0-1-1,-15 5 1,-15 8 94,27-10-160,1-2 0,-2 2 0,0-2 0,1 0-1,-1 0 1,0-1 0,0-2 0,0 1 0,0 0 0,-1-1 0,0-1-1,1 0 1,-13-1 0,22 0-9,0 1 0,1-1 0,-1 0 0,0 0 0,1 0 1,-1 1-1,0-1 0,1 0 0,0 0 0,-1 0 0,1-1 0,-2-1 0,6 2 227</inkml:trace>
  <inkml:trace contextRef="#ctx0" brushRef="#br0" timeOffset="636.54">1076 437 4201,'0'-11'6219,"0"19"-4221,-1 24-1516,-6-4-339,0 0 0,-3 0-1,-17 40 1,-13 35-78,32-75-55,3-17-7,2-1 1,0 1-1,1 0 0,-2 18 1,21-48-3,25-97 19,-30 77-14,21-44 0,-25 63-3,-5 14-2,-1 0 0,1 0 0,-1 2 0,1-2 0,0 1 1,1 0-1,0 0 0,0 1 0,0 0 0,8-9 0,-11 13 0,-1 0 1,1 0 0,-1-1-1,1 1 1,0 0-1,-1 0 1,1 0 0,-1 0-1,1 0 1,0-1-1,-1 1 1,1 0-1,-1 1 1,1-1 0,0 0-1,-1 0 1,1 0-1,-1 0 1,1 0-1,0 0 1,-1 1 0,1-1-1,-1 0 1,1 1-1,-1-1 1,1 0-1,-1 1 1,1-1 0,-1 1-1,2-1 1,-2 0-1,0 1 1,1-1-1,-1 1 1,0-1 0,1 1-1,-1-1 1,0 1-1,0 0 1,1-1-1,-1 1 1,0-1 0,0 2-1,10 29 96,-9-28-88,76 222 49,-75-216-466,-2-7 247</inkml:trace>
  <inkml:trace contextRef="#ctx0" brushRef="#br0" timeOffset="979.61">1078 607 10650,'-1'4'600,"-4"1"193,8-3-465,-1-3 32,6-2-40,5 0 8,6-1-16,2-3-72,1 5-144,3-1-40,-5-1-32,2 2-8,-5 2 80,0-5-328,-6 8 192</inkml:trace>
  <inkml:trace contextRef="#ctx0" brushRef="#br0" timeOffset="1369.39">1447 402 11362,'-1'1'85,"-1"-1"-1,1 0 0,0 1 0,0-1 0,0 1 0,0 0 0,0-1 1,0 1-1,0 0 0,0 0 0,0 0 0,0-1 0,0 1 0,1 0 1,-1 0-1,0 0 0,1 0 0,-1 0 0,0 1 0,1-1 0,0 0 1,-1 0-1,0 2 0,-6 32 653,4-19-514,-63 215 1400,62-218-1603,0 0 0,2 1 0,0-1 0,0 0 0,1 15 0,1-26-19,0 1 0,0 0 1,1 0-1,-1-1 1,1 1-1,0-1 1,-1 1-1,1 0 0,1-1 1,-1 1-1,0-1 1,0 0-1,1 1 1,2 1-1,-3-3-1,1 0 1,0 0-1,0 0 1,-1 0-1,1 0 1,0 0-1,0 0 1,0 0-1,0-1 1,0 1-1,1-1 1,-1 1-1,0-1 1,1 0-1,-1 0 1,0 0-1,0 0 1,0 0-1,0 0 1,0-1-1,3 0 1,4-2 239,1 0 1,-1 0-1,0 0 0,-1-1 1,2 0-1,-2-1 1,0 0-1,-1-1 1,1 0-1,13-11 0,10-15 1107</inkml:trace>
  <inkml:trace contextRef="#ctx0" brushRef="#br0" timeOffset="107042.25">1889 278 12059,'-2'-1'183,"1"1"1,0 0 0,1-1 0,-1 1 0,0 0-1,1-1 1,-1 1 0,0-1 0,1 1 0,-1-1-1,0 0 1,1 1 0,-1-1 0,1 1 0,-1-1-1,1 0 1,0 1 0,-1-1 0,1 0 0,-1-1-1,18 0 852,-3 2-1224,33-3 121,-4 1-368,1 0 0,48-13 1,-79 12-103</inkml:trace>
  <inkml:trace contextRef="#ctx0" brushRef="#br0" timeOffset="107451.95">1845 479 11755,'5'2'656,"1"-1"256,5 4-168,1-3 144,2 3-208,5-1-240,-1 0-103,2-1-225,5-1-56,-2-2-32,-4-1 0,5-4-297,-7-2-535,3-7 480</inkml:trace>
  <inkml:trace contextRef="#ctx0" brushRef="#br0" timeOffset="110114.43">32 351 9250,'-25'1'3164,"18"1"-1302,17 0-1539,15 2-249,0-2-1,-2-1 0,41-3 1,-12 1-1389,-47 1 820</inkml:trace>
  <inkml:trace contextRef="#ctx0" brushRef="#br0" timeOffset="110825.09">223 216 8794,'-5'74'3145,"4"-56"-3088,1 2 1,1-1 0,2-1 0,4 21 0,-1 0-13,1-16-18,-4-19-9,-4-15 12,-2-14 14,1 0-1,1-1 1,4-41 0,1 21-35,1 38-1,-3 6 0,-2 7 8,1-4-15,-1 0 0,1 0 0,0 0 1,-1 0-1,1 0 0,0 0 0,0 0 0,-1 0 0,2 0 0,-1-1 1,0 1-1,0 0 0,0-1 0,0 1 0,0 0 0,0-1 0,1 0 0,-1 1 1,1 0-1,12 6 7,9 11 2,-20-17-8,-1 1 0,1-1 0,-1 1 0,0 0 0,1 0 1,-1 0-1,0 1 0,0-1 0,0 0 0,-1 0 0,1 0 0,0 0 0,0 1 0,0-1 0,-1 1 0,0 0 0,0-1 0,0 1 0,0 0 0,-1 0 0,1-1 0,-1 5 0,0-3 57,0 0-1,-1-1 1,1 1 0,-1-1-1,0 1 1,0-1 0,-1 2-1,1-1 1,-2-1 0,1 0 0,0 0-1,0 0 1,0 0 0,-4 4-1,-36 38 1098,41-45-1155,1 0-1,0 0 1,0 0-1,0 0 0,0 0 1,0 0-1,0 0 0,0 0 1,0 1-1,0-1 0,0 0 1,0 0-1,-1 0 0,1 0 1,0 0-1,0 0 0,0 0 1,0 1-1,0-1 1,0 0-1,0 0 0,0 0 1,0 0-1,0 0 0,0 0 1,0 1-1,0-1 0,0 0 1,0 0-1,0 0 0,0 0 1,1 0-1,-1 0 0,0 0 1,0 1-1,0-1 0,0 0 1,0 0-1,0 0 1,0 0-1,0 0 0,0 0 1,0 0-1,0 0 0,1 0 1,-1 0-1,0 0 0,0 1 1,0-1-1,0 0 0,0 0 1,0 0-1,0 0 0,1 0 1,-1 0-1,0 0 1,0 0-1,0 0 0,0 0 1,0 0-1,0 0 0,0 0 1,1 0-1,7-2-717,-4 1 470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09:53:23.518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163 643 9658,'-1'0'94,"0"0"0,0-1 0,0 1 0,0 0 0,0 0 0,0-1 0,0 1-1,0 0 1,0 0 0,0 0 0,0 0 0,0 0 0,0 1 0,0-1 0,0 0 0,0 0 0,0 1 0,1-1 0,-1 0 0,0 1 0,0-1-1,0 1 1,0-1 0,0 2 0,1-2 0,-1 1 0,0 0 0,0-1 0,1 1 0,-1 0 0,1 0 0,-1 0 0,0 0 0,-24 38-9,18-28 114,-8 16-171,1 1-1,1-1 1,1 3-1,-12 51 1,16-41-20,3-1 0,1 1 0,1 44 1,2-31-1,-1 2-10,4 0-1,8 55 1,17 39-86,-22-119 107,0-3 0,0 33 1,4 20 2,-1-29-11,-5-19-5,2 2 0,1-3 0,2 1 0,1-2 0,2 1 0,16 34 1,-10-27-10,-1-1 1,-1 3-1,15 68 1,-22-71-1,1-1 1,2 0-1,2 0 0,31 58 1,-33-79-1,1 0 0,-1-2 0,2 1 0,0-1-1,15 12 1,1-1-1,-18-13 14,0 0 0,0-1 0,-2 1 0,1 0 0,-2 2-1,1-2 1,-2 2 0,0 0 0,6 15 0,-5-6 51,-1 0-1,3 25 1,-7-28-43,1-2-1,0 0 0,2 0 1,0-1-1,9 18 1,20 33 36,-19-35-11,38 57 0,10-8-38,28 39 2,-78-93 1,-1-1 0,-1 1 1,12 41-1,-14-36-4,1-1 0,25 44 0,-16-41-4,2 4 1,19 41-1,-23-41 19,21 78 0,-34-99-18,1 0-1,1 0 1,14 25 0,9 21 5,1 10-7,29 86 10,-56-142-10,2-1 1,0 0-1,1 0 1,0 0-1,2 1 0,0-2 1,1-1-1,0-1 1,0 2-1,2-1 1,0-1-1,0-2 0,1 1 1,1-1-1,16 10 1,-3-3-4,-1 1 0,0 0 1,-2 1-1,0 3 0,-1-1 1,-2 2-1,23 34 0,-27-33 3,1-2 0,1 0-1,1 0 1,1-1 0,0-2-1,28 20 1,-44-36 2,1-2 0,0 1 1,0 0-1,0 0 0,0-2 0,0 1 1,1 0-1,-1 0 0,1-1 0,-1 0 1,1 0-1,10 0 0,-5-2-5,-7 0-83,-11-2-14,1 2 53</inkml:trace>
  <inkml:trace contextRef="#ctx0" brushRef="#br0" timeOffset="788.01">1873 4649 11234,'-2'107'1170,"0"-30"-667,12 113 0,-6-166-487,-9-80-159,-3 5 157,-6-37 107,-6-141 0,20 229-121,0-1 0,0 1 0,0 0 0,0 0 0,0-1 0,0 1 0,0 0 0,0-1 0,0 1 0,0 0 1,0-1-1,0 1 0,0 0 0,1 0 0,-1-1 0,0 1 0,0 0 0,0-1 0,0 1 0,0 0 0,1 0 0,-1-1 0,0 1 0,0 0 0,0 0 0,1 0 0,-1-1 1,0 1-1,0 0 0,1 0 0,-1 0 0,0 0 0,1 0 0,-1-1 0,0 1 0,0 0 0,1 0 0,-1 0 0,0 0 0,1 0 0,14 6 6,11 17 9,-5-1-6,-1 3 0,-2 0 0,-1 0 0,-1 2 0,-1 0 0,-2-1 0,-1 3 0,18 57 0,-28-82 62,-1 0-1,0 0 1,0-1-1,0 1 1,-1 1 0,0-1-1,0 0 1,0 1 0,0 0-1,0-1 1,-1 1 0,0-1-1,0 0 1,0 0 0,-3 7-1,2-8 38,0 0-1,-1 0 1,0-2 0,1 2-1,-1-2 1,0 1 0,0 1-1,0 0 1,0-1 0,0-1-1,0 1 1,0 0-1,-1-1 1,1 0 0,0 0-1,-1 0 1,1 0 0,-7 0-1,-10 5-75,-11 2 62,11-10-2822,17 1 1643</inkml:trace>
  <inkml:trace contextRef="#ctx0" brushRef="#br0" timeOffset="3005.8">1892 387 11050,'0'-1'54,"-1"0"-1,1 0 1,0 0-1,-1 0 1,1 0 0,0 0-1,0 0 1,0 0-1,0 0 1,-1 0-1,1 0 1,1 0-1,-1 0 1,0 0-1,0 0 1,0 0-1,0 0 1,1 1-1,-1-1 1,0 0 0,1 1-1,0-3 1,11-26 148,-11 26-117,6-12-63,71-143 225,-67 138-224,0 2 1,2 1-1,1-1 1,0 0-1,29-26 1,-41 41-23,1 1 0,0 0 0,0 0 1,-1 0-1,1 0 0,0 0 0,0 1 0,1-1 1,-1 1-1,0 0 0,0 0 0,1 0 0,-1 0 1,1 1-1,-1-1 0,1 1 0,-1 0 0,1 0 1,-1 0-1,1 1 0,4 0 0,-4 0 1,-1 1 0,1 0 0,0 0 0,-1 0 0,1 0 0,-1 0 0,0 1 0,0-1 0,0 1 0,1 0 0,-1 1 0,-1-1 0,1 0 0,-1-1 0,0 1 0,1 0 0,1 7 0,15 28 30,26 57 3,-40-78-10,-1 0 0,0 1-1,1 29 1,1 3 20,-2-16-14,-2-1 0,-5 68-1,-1-30-18,0 22 6,1-45-4,5 80 0,-1-112-11,-1 2 0,-4 28 0,2-30-1,1 0 0,1 0 0,1 24 0,1-9 1,-1-1 1,-2 0-1,-8 54 0,3-24 1,-21 178 20,-12 29-1,34-138-21,4-76 0,-1 0 0,-14 61 0,12-83 1,1-1-1,2 0 1,5 56 0,-1 19 2,-3-105-5,-3 28 0,3-1 0,0 1-1,1-1 1,2 1 0,1-2 0,11 37 0,-6-24-5,0-2 0,2 43 0,-1-13 4,3 29-6,16 69-1,92 286 17,-112-414-5,1-1 1,3-1-1,1 2 0,35 61 0,-43-86 2,3 1-1,-1-1 0,1 0 0,1 0 0,0-1 1,0-1-1,1 0 0,0-1 0,2 0 0,-1 1 0,1-2 1,0-1-1,1 0 0,-1-1 0,24 8 0,-31-13 49,1 0 0,1 0-1,-1-1 1,0 0-1,0-1 1,0 1 0,0-1-1,1-1 1,6-2 0,6 0 4,26-16 231,-31 15-273,0 0 0,1-3 0,17-8 0,-16 7 2,60-41 54,-77 50-72,0 0 1,0 0-1,0 0 1,0 0-1,0 0 0,0 0 1,0 0-1,0 0 1,0 0-1,0 0 1,0 0-1,0 0 0,0 1 1,0-1-1,0 0 1,0 0-1,0 0 1,0 0-1,0 0 1,0 0-1,0 0 0,0 0 1,1 0-1,-1 0 1,0 0-1,0 0 1,0 0-1,0 0 1,0 0-1,0 0 0,0 0 1,0 0-1,0 0 1,0 0-1,0 0 1,0 0-1,1 0 0,-1 0 1,0 0-1,0 0 1,0 0-1,0 0 1,0 0-1,0 0 1,0 0-1,0 0 0,0 0 1,0 0-1,0 0 1,0 0-1,1 0 1,-8 8 41,0 1-10,8-8-32,2 0 4</inkml:trace>
  <inkml:trace contextRef="#ctx0" brushRef="#br0" timeOffset="3751.67">2979 3622 9466,'44'210'2921,"-27"-121"-2524,-41-184 453,6 36-837,-11-100-1,29 158-12,-1-1 1,1 0-1,0 1 1,0-1-1,0 0 1,0 0 0,1 1-1,-1-1 1,0 0-1,1 1 1,-1-1-1,1 1 1,-1-1-1,1 0 1,0 1-1,1-3 1,-1 3-1,0 1 1,0-1 0,0 0 0,0 1 0,0-1 0,0 1-1,-1-1 1,1 1 0,0 0 0,0-1 0,0 1-1,0 0 1,0-1 0,0 1 0,0 0 0,0 0-1,0 0 1,0 0 0,2 1 0,6 0 4,1 2 1,-2-1-1,2 1 1,-2 1-1,10 5 1,7 2 0,-10-6-5,-3-2 5,0 2 0,-1-1 0,22 11 0,-30-13-5,0 0 1,-1 0-1,1 1 1,0-1-1,-1 1 0,1-1 1,-1 1-1,0 0 1,1 0-1,-2 0 1,1 0-1,0 1 0,-1-1 1,1 0-1,-1 2 1,0-2-1,1 6 1,0-3 89,-1 0 0,0 0 0,0-1 0,-1 2 0,1-1 0,-1 0 1,-1 2-1,1-2 0,-1 1 0,0-1 0,-1 0 0,0 0 1,0-1-1,0 1 0,0 0 0,-1-1 0,0 1 0,-1-1 0,1 1 1,-1-1-1,0 0 0,0 0 0,0-1 0,-1 1 0,-11 7 0,7-4-2,-1-1-1,0 0 1,0-2-1,-1 1 0,0 0 1,0-1-1,-20 6 0,17-8-881,9 1 499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09:53:33.130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1214 361 1856,'7'-4'-15,"1"0"0,0-1-1,-1 0 1,-1 0-1,11-11 1,2 0-17,-4 4 6,0 1 0,0 0-1,0 1 1,2 0 0,0 2-1,0 0 1,1 0 0,-1 2-1,1 0 1,1 1 0,20-3-1,-14 6 8,0-2-22,0 1 0,40 3 1,-58 0 92,1 1 1,0 1-1,-1 0 1,1 0 0,-1 0-1,1 0 1,0 1 0,-1 0-1,0 1 1,-1 0 0,1 0-1,8 7 1,-3-1-103,0-1 0,-1-1 0,1 0 0,2 0 0,-1-1 0,0-1 0,0 0 0,0-1-1,2 0 1,14 2 0,-23-5 169,0 0-1,1 1 0,-1-1 0,0 1 0,-1 1 1,1 0-1,-1-1 0,0 1 0,0 0 0,0 1 1,8 7-1,24 19 232,-32-26-302,1 0 1,0 0-1,0 0 0,-1 0 1,0 1-1,-1 0 1,0 0-1,0 0 0,0 0 1,0 1-1,-1 0 1,4 12-1,0 5 235,1-1 1,3 38-1,1 44-74,-11-98-201,0 0-1,0 0 1,-1 1 0,0 0-1,-1-1 1,-1 8 0,1-7-15,0 0 1,1 0 0,-1 0 0,2 0-1,0 9 1,0-6 83,-2 1 1,1-1-1,-2 1 0,1-1 1,-1 0-1,-1 0 0,0 0 1,-1 0-1,0-1 1,0 1-1,-2-1 0,0 0 1,0-1-1,-13 19 0,-15 16 1572,28-34-1031,0 0-1,-1-1 1,-9 9 0,2-6-312,1-1 0,-2 1 0,1-2 1,-2-1-1,0 0 0,-18 8 0,6-6-236,1-1 0,-2-1 0,-29 5 0,49-13-25,0 0-1,-1 0 1,0-1-1,0 0 1,1-1-1,-1 0 1,1 0-1,0-1 1,-19-6-1,-2-3 86,-48-25 0,4 1-35,39 20-70,-186-67 56,212 79-86,-1-1 1,1 0-1,0 0 1,0-1 0,0 0-1,-1 0 1,2-2-1,0 1 1,0-1 0,1 0-1,0 0 1,0 0-1,0-1 1,-7-12 0,7 8 0,0 0 0,2-1 1,-1 0-1,2 0 0,0-1 1,0 0-1,0 0 0,2 1 1,-1-27-1,2 20-13,-2-138-98,4 134 129,2 0-1,0 1 1,2-1-1,11-35 1,-11 42-10,2 0 0,0 0 0,1 0 0,0 1 0,19-25 0,-23 35-41,1 1 0,-1 0 0,1 0 1,0 1-1,1-1 0,-1 1 0,2 0 0,-2 0 1,1 1-1,0 0 0,1 0 0,-1 0 1,0 1-1,1 0 0,0 0 0,0 1 1,0 0-1,9-1 0,5 2-148,1 0 45</inkml:trace>
  <inkml:trace contextRef="#ctx0" brushRef="#br0" timeOffset="1307.58">308 0 4745,'-5'1'144,"0"0"0,-1 0-1,1 1 1,0-1 0,0 1 0,0 0 0,1 1 0,-1-1-1,-1 1 1,2 0 0,0 0 0,0 0 0,0 1-1,0-1 1,0 1 0,0 0 0,-5 8 0,-4 9-245,-1 0 1,-15 36 0,22-43 130,-19 42-102,4 0 0,2 2 1,-22 97-1,23-57 176,-6 141 0,23-208-150,2-1-1,1 0 1,2-1 0,0 2-1,2-2 1,2 0-1,0 0 1,14 31 0,-14-42 11,1-1 1,1 0 0,0-1 0,2 0-1,0 0 1,1 0 0,0-1-1,1-1 1,1 0 0,0-1 0,1-1-1,0 0 1,26 14 0,-13-12-151,-1 0 0,2-3 0,-1 0 0,2-2 0,-1-2 1,2 0-1,-2-2 0,2-1 0,41 0 0,-48-4 197,1 0 0,-1-2 0,1-1-1,-1-1 1,-1-1 0,1-1 0,-1-1 0,1-1-1,-2-1 1,1-1 0,-2-2 0,25-15 0,0-5 73,62-58 0,-91 74-23,-2 0 0,-1 0 0,0-1 0,0-1 0,-1-1 0,17-37 0,-27 48 199,1-1 0,-1 0 0,-1 0 0,0 0 0,-1-1 0,0 1 0,0 0 0,-1 0 0,0-2 0,-1 2 0,0 0 0,0-1 1,-1 1-1,-5-10 0,-4-13 567,-1 0 1,-28-48 0,5 6-858,22 45 210,-96-198 484,92 201-628,1 1 0,-2 0 0,-1 2 1,-1-1-1,0 2 0,-32-26 0,26 30 0,1 0 0,-2 0 1,0 3-1,-1 0 0,-1 2 1,1 1-1,-2 1 0,-1 2 1,1 1-1,-1 1 0,0 2 1,0 1-1,-47-1 0,66 6-231,0 0-1,0 1 1,0 0-1,1 1 1,-19 7 0,1 3-203</inkml:trace>
</inkml: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3AA7DCF-97F4-41D4-9417-993A12FF7FAC}" name="Table2" displayName="Table2" ref="E7:K23" totalsRowShown="0" headerRowDxfId="8" dataDxfId="7">
  <autoFilter ref="E7:K23" xr:uid="{13AA7DCF-97F4-41D4-9417-993A12FF7FAC}"/>
  <tableColumns count="7">
    <tableColumn id="1" xr3:uid="{98EADB9A-9EC5-4C91-973D-7A5C986E3B23}" name="t (min)" dataDxfId="6"/>
    <tableColumn id="2" xr3:uid="{DF937FFB-375E-440C-BA74-F837206B5A51}" name="U0 (V)" dataDxfId="5"/>
    <tableColumn id="3" xr3:uid="{35C4084F-9A77-4308-86F6-4E3C6A5B8D6A}" name="TH (°C)" dataDxfId="4"/>
    <tableColumn id="4" xr3:uid="{0F44FAE6-E6F5-4C8C-852B-FEE7A3D629CF}" name="TS (°C)" dataDxfId="3"/>
    <tableColumn id="5" xr3:uid="{2DC4A25E-FA03-4527-9668-DBF254FEBA40}" name="IK (A)" dataDxfId="2"/>
    <tableColumn id="6" xr3:uid="{73CF5E1D-B9B4-4773-9095-529306FFF26E}" name="dT (°C)" dataDxfId="1">
      <calculatedColumnFormula>Table2[[#This Row],[TH (°C)]]-Table2[[#This Row],[TS (°C)]]</calculatedColumnFormula>
    </tableColumn>
    <tableColumn id="7" xr3:uid="{398EEFF0-4F37-4ECE-B089-701AA9F8ED2C}" name="PE" dataDxfId="0">
      <calculatedColumnFormula>0.25*Table2[[#This Row],[U0 (V)]]*Table2[[#This Row],[IK (A)]]</calculatedColumnFormula>
    </tableColumn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8533E-8E6F-45F9-9B33-5F655E9D329C}">
  <dimension ref="A4:P68"/>
  <sheetViews>
    <sheetView topLeftCell="I12" zoomScaleNormal="100" workbookViewId="0">
      <selection activeCell="L20" sqref="L20:M25"/>
    </sheetView>
  </sheetViews>
  <sheetFormatPr defaultRowHeight="14.5" x14ac:dyDescent="0.35"/>
  <cols>
    <col min="1" max="1" width="19.36328125" bestFit="1" customWidth="1"/>
    <col min="2" max="2" width="10.54296875" customWidth="1"/>
    <col min="4" max="4" width="11.36328125" bestFit="1" customWidth="1"/>
    <col min="5" max="5" width="12.36328125" customWidth="1"/>
    <col min="6" max="8" width="12.81640625" customWidth="1"/>
    <col min="9" max="11" width="15.81640625" customWidth="1"/>
    <col min="12" max="13" width="10.81640625" customWidth="1"/>
    <col min="15" max="16" width="11" bestFit="1" customWidth="1"/>
  </cols>
  <sheetData>
    <row r="4" spans="1:8" x14ac:dyDescent="0.35">
      <c r="B4" t="s">
        <v>3</v>
      </c>
      <c r="C4" t="s">
        <v>6</v>
      </c>
      <c r="D4" t="s">
        <v>12</v>
      </c>
      <c r="E4" t="s">
        <v>11</v>
      </c>
    </row>
    <row r="5" spans="1:8" x14ac:dyDescent="0.35">
      <c r="B5" t="s">
        <v>2</v>
      </c>
    </row>
    <row r="6" spans="1:8" x14ac:dyDescent="0.35">
      <c r="B6" t="s">
        <v>4</v>
      </c>
    </row>
    <row r="7" spans="1:8" x14ac:dyDescent="0.35">
      <c r="B7" t="s">
        <v>5</v>
      </c>
    </row>
    <row r="10" spans="1:8" x14ac:dyDescent="0.35">
      <c r="B10" t="s">
        <v>13</v>
      </c>
      <c r="H10">
        <v>10</v>
      </c>
    </row>
    <row r="11" spans="1:8" x14ac:dyDescent="0.35">
      <c r="A11">
        <v>1</v>
      </c>
      <c r="B11" s="2"/>
    </row>
    <row r="12" spans="1:8" x14ac:dyDescent="0.35">
      <c r="A12">
        <v>2</v>
      </c>
    </row>
    <row r="15" spans="1:8" x14ac:dyDescent="0.35">
      <c r="H15" t="s">
        <v>15</v>
      </c>
    </row>
    <row r="17" spans="5:16" x14ac:dyDescent="0.35">
      <c r="H17" t="s">
        <v>14</v>
      </c>
    </row>
    <row r="18" spans="5:16" ht="15" thickBot="1" x14ac:dyDescent="0.4"/>
    <row r="19" spans="5:16" ht="15" thickBot="1" x14ac:dyDescent="0.4">
      <c r="E19" s="53" t="s">
        <v>1</v>
      </c>
      <c r="F19" s="30" t="s">
        <v>0</v>
      </c>
      <c r="G19" s="30" t="s">
        <v>7</v>
      </c>
      <c r="H19" s="31" t="s">
        <v>8</v>
      </c>
      <c r="J19" s="1" t="s">
        <v>9</v>
      </c>
      <c r="K19" s="1" t="s">
        <v>10</v>
      </c>
      <c r="N19" t="s">
        <v>65</v>
      </c>
      <c r="O19" t="s">
        <v>66</v>
      </c>
      <c r="P19" t="s">
        <v>83</v>
      </c>
    </row>
    <row r="20" spans="5:16" ht="16.5" thickTop="1" x14ac:dyDescent="0.4">
      <c r="E20" s="49">
        <v>0</v>
      </c>
      <c r="F20" s="50">
        <v>5.5</v>
      </c>
      <c r="G20" s="51">
        <v>0</v>
      </c>
      <c r="H20" s="52">
        <v>0</v>
      </c>
      <c r="I20" s="1"/>
      <c r="J20" s="1"/>
      <c r="K20" s="1"/>
      <c r="L20" s="10" t="s">
        <v>51</v>
      </c>
      <c r="M20" s="11">
        <v>10</v>
      </c>
      <c r="N20" s="9">
        <v>0.02</v>
      </c>
      <c r="O20" s="9">
        <f>N20/SQRT(3)</f>
        <v>1.1547005383792516E-2</v>
      </c>
    </row>
    <row r="21" spans="5:16" ht="16" x14ac:dyDescent="0.4">
      <c r="E21" s="43">
        <v>1</v>
      </c>
      <c r="F21" s="33">
        <v>14.9</v>
      </c>
      <c r="G21" s="34">
        <v>11.816000000000001</v>
      </c>
      <c r="H21" s="42">
        <v>0.97599999999999998</v>
      </c>
      <c r="I21" s="1"/>
      <c r="J21" s="1"/>
      <c r="K21" s="1"/>
      <c r="L21" s="12" t="s">
        <v>55</v>
      </c>
      <c r="M21" s="13">
        <v>100</v>
      </c>
      <c r="N21" s="9">
        <v>0.02</v>
      </c>
      <c r="O21" s="9">
        <f>N21/SQRT(3)</f>
        <v>1.1547005383792516E-2</v>
      </c>
      <c r="P21">
        <f>O21*0.001</f>
        <v>1.1547005383792516E-5</v>
      </c>
    </row>
    <row r="22" spans="5:16" ht="17.5" x14ac:dyDescent="0.4">
      <c r="E22" s="41">
        <v>2</v>
      </c>
      <c r="F22" s="33">
        <v>21.2</v>
      </c>
      <c r="G22" s="34">
        <v>11.808999999999999</v>
      </c>
      <c r="H22" s="42">
        <v>0.97599999999999998</v>
      </c>
      <c r="I22" s="1"/>
      <c r="J22" s="1"/>
      <c r="K22" s="1"/>
      <c r="L22" s="12" t="s">
        <v>52</v>
      </c>
      <c r="M22" s="13">
        <f>M20*M20*PI()/4</f>
        <v>78.539816339744831</v>
      </c>
      <c r="N22" s="9"/>
      <c r="O22" s="9">
        <f>$M$20*$O$20/2</f>
        <v>5.7735026918962581E-2</v>
      </c>
    </row>
    <row r="23" spans="5:16" ht="16" x14ac:dyDescent="0.4">
      <c r="E23" s="41">
        <v>3</v>
      </c>
      <c r="F23" s="33">
        <v>24.6</v>
      </c>
      <c r="G23" s="34">
        <v>11.808</v>
      </c>
      <c r="H23" s="42">
        <v>0.97499999999999998</v>
      </c>
      <c r="I23" s="1"/>
      <c r="J23" s="1"/>
      <c r="K23" s="1"/>
      <c r="L23" s="12" t="s">
        <v>53</v>
      </c>
      <c r="M23" s="13">
        <v>10</v>
      </c>
      <c r="N23" s="9">
        <v>0.02</v>
      </c>
      <c r="O23" s="9">
        <f>N23/SQRT(3)</f>
        <v>1.1547005383792516E-2</v>
      </c>
    </row>
    <row r="24" spans="5:16" ht="16.5" thickBot="1" x14ac:dyDescent="0.45">
      <c r="E24" s="41">
        <v>4</v>
      </c>
      <c r="F24" s="33">
        <v>26.1</v>
      </c>
      <c r="G24" s="34">
        <v>11.808999999999999</v>
      </c>
      <c r="H24" s="42">
        <v>0.97499999999999998</v>
      </c>
      <c r="I24" s="1"/>
      <c r="J24" s="1"/>
      <c r="K24" s="1"/>
      <c r="L24" s="12" t="s">
        <v>56</v>
      </c>
      <c r="M24" s="13">
        <v>100</v>
      </c>
      <c r="N24" s="9">
        <v>0.02</v>
      </c>
      <c r="O24" s="9">
        <f>N24/SQRT(3)</f>
        <v>1.1547005383792516E-2</v>
      </c>
      <c r="P24">
        <f>O24*0.001</f>
        <v>1.1547005383792516E-5</v>
      </c>
    </row>
    <row r="25" spans="5:16" ht="18" thickBot="1" x14ac:dyDescent="0.45">
      <c r="E25" s="41">
        <v>5</v>
      </c>
      <c r="F25" s="33">
        <v>27.4</v>
      </c>
      <c r="G25" s="34">
        <v>11.808999999999999</v>
      </c>
      <c r="H25" s="42">
        <v>0.97499999999999998</v>
      </c>
      <c r="I25" s="10" t="s">
        <v>51</v>
      </c>
      <c r="J25" s="11">
        <v>10</v>
      </c>
      <c r="K25" s="1"/>
      <c r="L25" s="14" t="s">
        <v>54</v>
      </c>
      <c r="M25" s="15">
        <f>M23*M23*PI()/4</f>
        <v>78.539816339744831</v>
      </c>
      <c r="N25" s="9"/>
      <c r="O25">
        <v>0.06</v>
      </c>
    </row>
    <row r="26" spans="5:16" ht="16" x14ac:dyDescent="0.4">
      <c r="E26" s="41">
        <v>6</v>
      </c>
      <c r="F26" s="33">
        <v>28.6</v>
      </c>
      <c r="G26" s="34">
        <v>11.805999999999999</v>
      </c>
      <c r="H26" s="42">
        <v>0.97499999999999998</v>
      </c>
      <c r="I26" s="12" t="s">
        <v>55</v>
      </c>
      <c r="J26" s="13">
        <v>100</v>
      </c>
      <c r="K26" s="1"/>
    </row>
    <row r="27" spans="5:16" ht="17.5" x14ac:dyDescent="0.4">
      <c r="E27" s="41">
        <v>7</v>
      </c>
      <c r="F27" s="33">
        <v>29.3</v>
      </c>
      <c r="G27" s="34">
        <v>11.807</v>
      </c>
      <c r="H27" s="42">
        <v>0.97599999999999998</v>
      </c>
      <c r="I27" s="12" t="s">
        <v>52</v>
      </c>
      <c r="J27" s="13">
        <f>J25*J25*PI()/4</f>
        <v>78.539816339744831</v>
      </c>
      <c r="K27" s="1"/>
      <c r="O27">
        <f>0.00002/SQRT(3)</f>
        <v>1.1547005383792517E-5</v>
      </c>
    </row>
    <row r="28" spans="5:16" ht="16" x14ac:dyDescent="0.4">
      <c r="E28" s="41">
        <v>8</v>
      </c>
      <c r="F28" s="33">
        <v>30.3</v>
      </c>
      <c r="G28" s="34">
        <v>11.805</v>
      </c>
      <c r="H28" s="42">
        <v>0.97499999999999998</v>
      </c>
      <c r="I28" s="12" t="s">
        <v>53</v>
      </c>
      <c r="J28" s="13">
        <v>10</v>
      </c>
      <c r="K28" s="1"/>
    </row>
    <row r="29" spans="5:16" ht="16" x14ac:dyDescent="0.4">
      <c r="E29" s="41">
        <v>9</v>
      </c>
      <c r="F29" s="33">
        <v>31.3</v>
      </c>
      <c r="G29" s="34">
        <v>11.805999999999999</v>
      </c>
      <c r="H29" s="42">
        <v>0.97499999999999998</v>
      </c>
      <c r="I29" s="12" t="s">
        <v>56</v>
      </c>
      <c r="J29" s="13">
        <v>100</v>
      </c>
      <c r="K29" s="1"/>
    </row>
    <row r="30" spans="5:16" ht="18" thickBot="1" x14ac:dyDescent="0.45">
      <c r="E30" s="41">
        <v>10</v>
      </c>
      <c r="F30" s="36">
        <v>31.9</v>
      </c>
      <c r="G30" s="37">
        <v>11.805</v>
      </c>
      <c r="H30" s="44">
        <v>0.97499999999999998</v>
      </c>
      <c r="I30" s="14" t="s">
        <v>54</v>
      </c>
      <c r="J30" s="15">
        <f>J28*J28*PI()/4</f>
        <v>78.539816339744831</v>
      </c>
      <c r="M30" t="s">
        <v>77</v>
      </c>
      <c r="N30" t="s">
        <v>76</v>
      </c>
    </row>
    <row r="31" spans="5:16" x14ac:dyDescent="0.35">
      <c r="E31" s="41">
        <v>11</v>
      </c>
      <c r="F31" s="36">
        <v>32</v>
      </c>
      <c r="G31" s="37">
        <v>11.803000000000001</v>
      </c>
      <c r="H31" s="44">
        <v>0.97499999999999998</v>
      </c>
      <c r="L31" t="s">
        <v>78</v>
      </c>
      <c r="M31">
        <v>11.802</v>
      </c>
      <c r="N31">
        <v>1.2999999999999999E-2</v>
      </c>
    </row>
    <row r="32" spans="5:16" x14ac:dyDescent="0.35">
      <c r="E32" s="41">
        <v>12</v>
      </c>
      <c r="F32" s="36">
        <v>31.7</v>
      </c>
      <c r="G32" s="37">
        <v>11.802</v>
      </c>
      <c r="H32" s="44">
        <v>0.97499999999999998</v>
      </c>
      <c r="L32" t="s">
        <v>79</v>
      </c>
      <c r="M32">
        <v>0.97499999999999998</v>
      </c>
      <c r="N32">
        <v>0.15</v>
      </c>
    </row>
    <row r="33" spans="5:14" x14ac:dyDescent="0.35">
      <c r="E33" s="41">
        <v>13</v>
      </c>
      <c r="F33" s="36">
        <v>31.4</v>
      </c>
      <c r="G33" s="37">
        <v>11.801</v>
      </c>
      <c r="H33" s="44">
        <v>0.97399999999999998</v>
      </c>
      <c r="L33" t="s">
        <v>80</v>
      </c>
      <c r="M33">
        <v>100</v>
      </c>
      <c r="N33">
        <v>0.01</v>
      </c>
    </row>
    <row r="34" spans="5:14" x14ac:dyDescent="0.35">
      <c r="E34" s="41">
        <v>14</v>
      </c>
      <c r="F34" s="36">
        <v>31.6</v>
      </c>
      <c r="G34" s="37">
        <v>11.801</v>
      </c>
      <c r="H34" s="44">
        <v>0.97499999999999998</v>
      </c>
      <c r="L34" t="s">
        <v>81</v>
      </c>
      <c r="M34">
        <v>78.540000000000006</v>
      </c>
      <c r="N34">
        <v>0.06</v>
      </c>
    </row>
    <row r="35" spans="5:14" ht="15" thickBot="1" x14ac:dyDescent="0.4">
      <c r="E35" s="45">
        <v>15</v>
      </c>
      <c r="F35" s="46">
        <v>31.7</v>
      </c>
      <c r="G35" s="47">
        <v>11.802</v>
      </c>
      <c r="H35" s="48">
        <v>0.97499999999999998</v>
      </c>
      <c r="L35" t="s">
        <v>82</v>
      </c>
      <c r="M35">
        <v>31.7</v>
      </c>
      <c r="N35">
        <v>0.28999999999999998</v>
      </c>
    </row>
    <row r="36" spans="5:14" x14ac:dyDescent="0.35">
      <c r="E36" s="5">
        <v>16</v>
      </c>
      <c r="F36" s="6"/>
      <c r="G36" s="7"/>
      <c r="H36" s="7"/>
    </row>
    <row r="37" spans="5:14" x14ac:dyDescent="0.35">
      <c r="E37" s="5">
        <v>17</v>
      </c>
      <c r="F37" s="6"/>
      <c r="G37" s="7"/>
      <c r="H37" s="7"/>
    </row>
    <row r="38" spans="5:14" x14ac:dyDescent="0.35">
      <c r="E38" s="5">
        <v>18</v>
      </c>
      <c r="F38" s="6"/>
      <c r="G38" s="7"/>
      <c r="H38" s="7"/>
    </row>
    <row r="39" spans="5:14" x14ac:dyDescent="0.35">
      <c r="E39" s="5">
        <v>19</v>
      </c>
      <c r="F39" s="6"/>
      <c r="G39" s="7"/>
      <c r="H39" s="7"/>
    </row>
    <row r="40" spans="5:14" x14ac:dyDescent="0.35">
      <c r="E40" s="5">
        <v>20</v>
      </c>
      <c r="F40" s="6"/>
      <c r="G40" s="7"/>
      <c r="H40" s="7"/>
    </row>
    <row r="41" spans="5:14" x14ac:dyDescent="0.35">
      <c r="E41" s="5">
        <v>21</v>
      </c>
      <c r="F41" s="6"/>
      <c r="G41" s="7"/>
      <c r="H41" s="7"/>
    </row>
    <row r="42" spans="5:14" x14ac:dyDescent="0.35">
      <c r="E42" s="5">
        <v>22</v>
      </c>
      <c r="F42" s="6"/>
      <c r="G42" s="7"/>
      <c r="H42" s="7"/>
    </row>
    <row r="43" spans="5:14" ht="15" thickBot="1" x14ac:dyDescent="0.4">
      <c r="E43" s="5">
        <v>23</v>
      </c>
      <c r="F43" s="6"/>
      <c r="G43" s="7"/>
      <c r="H43" s="7"/>
    </row>
    <row r="44" spans="5:14" ht="17" thickBot="1" x14ac:dyDescent="0.4">
      <c r="E44" s="29" t="s">
        <v>57</v>
      </c>
      <c r="F44" s="30" t="s">
        <v>61</v>
      </c>
      <c r="G44" s="30" t="s">
        <v>62</v>
      </c>
      <c r="H44" s="31" t="s">
        <v>63</v>
      </c>
      <c r="I44" s="1" t="s">
        <v>58</v>
      </c>
      <c r="J44" s="1" t="s">
        <v>59</v>
      </c>
      <c r="K44" s="1" t="s">
        <v>60</v>
      </c>
    </row>
    <row r="45" spans="5:14" ht="15" thickTop="1" x14ac:dyDescent="0.35">
      <c r="E45" s="25">
        <v>0</v>
      </c>
      <c r="F45" s="26">
        <v>10.4</v>
      </c>
      <c r="G45" s="27">
        <v>0</v>
      </c>
      <c r="H45" s="28">
        <v>0</v>
      </c>
    </row>
    <row r="46" spans="5:14" x14ac:dyDescent="0.35">
      <c r="E46" s="19">
        <v>1</v>
      </c>
      <c r="F46" s="17">
        <v>25</v>
      </c>
      <c r="G46" s="18">
        <v>11.784000000000001</v>
      </c>
      <c r="H46" s="20">
        <v>1</v>
      </c>
    </row>
    <row r="47" spans="5:14" x14ac:dyDescent="0.35">
      <c r="E47" s="19">
        <v>2</v>
      </c>
      <c r="F47" s="17">
        <v>38</v>
      </c>
      <c r="G47" s="18">
        <v>11.784000000000001</v>
      </c>
      <c r="H47" s="20">
        <v>0.999</v>
      </c>
    </row>
    <row r="48" spans="5:14" x14ac:dyDescent="0.35">
      <c r="E48" s="19">
        <v>3</v>
      </c>
      <c r="F48" s="17">
        <v>43</v>
      </c>
      <c r="G48" s="18">
        <v>11.784000000000001</v>
      </c>
      <c r="H48" s="20">
        <v>0.999</v>
      </c>
    </row>
    <row r="49" spans="5:8" x14ac:dyDescent="0.35">
      <c r="E49" s="19">
        <v>4</v>
      </c>
      <c r="F49" s="17">
        <v>48.2</v>
      </c>
      <c r="G49" s="18">
        <v>11.784000000000001</v>
      </c>
      <c r="H49" s="20">
        <v>0.999</v>
      </c>
    </row>
    <row r="50" spans="5:8" x14ac:dyDescent="0.35">
      <c r="E50" s="19">
        <v>5</v>
      </c>
      <c r="F50" s="17">
        <v>52.2</v>
      </c>
      <c r="G50" s="18">
        <v>11.782999999999999</v>
      </c>
      <c r="H50" s="20">
        <v>0.998</v>
      </c>
    </row>
    <row r="51" spans="5:8" x14ac:dyDescent="0.35">
      <c r="E51" s="19">
        <v>6</v>
      </c>
      <c r="F51" s="17">
        <v>55.1</v>
      </c>
      <c r="G51" s="18">
        <v>11.782999999999999</v>
      </c>
      <c r="H51" s="20">
        <v>0.998</v>
      </c>
    </row>
    <row r="52" spans="5:8" x14ac:dyDescent="0.35">
      <c r="E52" s="19">
        <v>7</v>
      </c>
      <c r="F52" s="17">
        <v>57.6</v>
      </c>
      <c r="G52" s="18">
        <v>11.782</v>
      </c>
      <c r="H52" s="20">
        <v>0.998</v>
      </c>
    </row>
    <row r="53" spans="5:8" x14ac:dyDescent="0.35">
      <c r="E53" s="19">
        <v>8</v>
      </c>
      <c r="F53" s="17">
        <v>59.5</v>
      </c>
      <c r="G53" s="18">
        <v>11.782</v>
      </c>
      <c r="H53" s="20">
        <v>0.997</v>
      </c>
    </row>
    <row r="54" spans="5:8" x14ac:dyDescent="0.35">
      <c r="E54" s="19">
        <v>9</v>
      </c>
      <c r="F54" s="17">
        <v>61</v>
      </c>
      <c r="G54" s="18">
        <v>11.781000000000001</v>
      </c>
      <c r="H54" s="20">
        <v>0.997</v>
      </c>
    </row>
    <row r="55" spans="5:8" x14ac:dyDescent="0.35">
      <c r="E55" s="19">
        <v>10</v>
      </c>
      <c r="F55" s="17">
        <v>62</v>
      </c>
      <c r="G55" s="18">
        <v>11.78</v>
      </c>
      <c r="H55" s="20">
        <v>0.997</v>
      </c>
    </row>
    <row r="56" spans="5:8" x14ac:dyDescent="0.35">
      <c r="E56" s="19">
        <v>11</v>
      </c>
      <c r="F56" s="17">
        <v>63.3</v>
      </c>
      <c r="G56" s="18">
        <v>11.78</v>
      </c>
      <c r="H56" s="20">
        <v>0.997</v>
      </c>
    </row>
    <row r="57" spans="5:8" x14ac:dyDescent="0.35">
      <c r="E57" s="19">
        <v>12</v>
      </c>
      <c r="F57" s="17">
        <v>64</v>
      </c>
      <c r="G57" s="18">
        <v>11.78</v>
      </c>
      <c r="H57" s="20">
        <v>0.997</v>
      </c>
    </row>
    <row r="58" spans="5:8" x14ac:dyDescent="0.35">
      <c r="E58" s="19">
        <v>13</v>
      </c>
      <c r="F58" s="17">
        <v>64.8</v>
      </c>
      <c r="G58" s="18">
        <v>11.78</v>
      </c>
      <c r="H58" s="20">
        <v>0.997</v>
      </c>
    </row>
    <row r="59" spans="5:8" x14ac:dyDescent="0.35">
      <c r="E59" s="19">
        <v>14</v>
      </c>
      <c r="F59" s="17">
        <v>65.900000000000006</v>
      </c>
      <c r="G59" s="18">
        <v>11.779</v>
      </c>
      <c r="H59" s="20">
        <v>0.997</v>
      </c>
    </row>
    <row r="60" spans="5:8" x14ac:dyDescent="0.35">
      <c r="E60" s="19">
        <v>15</v>
      </c>
      <c r="F60" s="17">
        <v>66.400000000000006</v>
      </c>
      <c r="G60" s="18">
        <v>11.779</v>
      </c>
      <c r="H60" s="20">
        <v>0.996</v>
      </c>
    </row>
    <row r="61" spans="5:8" x14ac:dyDescent="0.35">
      <c r="E61" s="19">
        <v>16</v>
      </c>
      <c r="F61" s="17">
        <v>67</v>
      </c>
      <c r="G61" s="18">
        <v>11.779</v>
      </c>
      <c r="H61" s="20">
        <v>0.996</v>
      </c>
    </row>
    <row r="62" spans="5:8" x14ac:dyDescent="0.35">
      <c r="E62" s="19">
        <v>17</v>
      </c>
      <c r="F62" s="17">
        <v>67.400000000000006</v>
      </c>
      <c r="G62" s="18">
        <v>11.779</v>
      </c>
      <c r="H62" s="20">
        <v>0.996</v>
      </c>
    </row>
    <row r="63" spans="5:8" x14ac:dyDescent="0.35">
      <c r="E63" s="19">
        <v>18</v>
      </c>
      <c r="F63" s="17">
        <v>68</v>
      </c>
      <c r="G63" s="18">
        <v>11.778</v>
      </c>
      <c r="H63" s="20">
        <v>0.996</v>
      </c>
    </row>
    <row r="64" spans="5:8" x14ac:dyDescent="0.35">
      <c r="E64" s="19">
        <v>19</v>
      </c>
      <c r="F64" s="17">
        <v>68.400000000000006</v>
      </c>
      <c r="G64" s="18">
        <v>11.778</v>
      </c>
      <c r="H64" s="20">
        <v>0.996</v>
      </c>
    </row>
    <row r="65" spans="5:8" x14ac:dyDescent="0.35">
      <c r="E65" s="19">
        <v>20</v>
      </c>
      <c r="F65" s="17">
        <v>68.8</v>
      </c>
      <c r="G65" s="18">
        <v>11.778</v>
      </c>
      <c r="H65" s="20">
        <v>0.996</v>
      </c>
    </row>
    <row r="66" spans="5:8" x14ac:dyDescent="0.35">
      <c r="E66" s="19">
        <v>21</v>
      </c>
      <c r="F66" s="17">
        <v>68.900000000000006</v>
      </c>
      <c r="G66" s="18">
        <v>11.778</v>
      </c>
      <c r="H66" s="20">
        <v>0.996</v>
      </c>
    </row>
    <row r="67" spans="5:8" x14ac:dyDescent="0.35">
      <c r="E67" s="19">
        <v>22</v>
      </c>
      <c r="F67" s="17">
        <v>69.2</v>
      </c>
      <c r="G67" s="18">
        <v>11.778</v>
      </c>
      <c r="H67" s="20">
        <v>0.996</v>
      </c>
    </row>
    <row r="68" spans="5:8" ht="15" thickBot="1" x14ac:dyDescent="0.4">
      <c r="E68" s="21">
        <v>23</v>
      </c>
      <c r="F68" s="22">
        <v>69.3</v>
      </c>
      <c r="G68" s="23">
        <v>11.778</v>
      </c>
      <c r="H68" s="24">
        <v>0.995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8FC11-2276-4023-B365-4B9A6A93DBE9}">
  <dimension ref="D3:H24"/>
  <sheetViews>
    <sheetView workbookViewId="0">
      <selection activeCell="K10" sqref="K10"/>
    </sheetView>
  </sheetViews>
  <sheetFormatPr defaultRowHeight="14.5" x14ac:dyDescent="0.35"/>
  <cols>
    <col min="4" max="4" width="12.36328125" customWidth="1"/>
    <col min="5" max="7" width="12.81640625" customWidth="1"/>
    <col min="8" max="8" width="17" customWidth="1"/>
  </cols>
  <sheetData>
    <row r="3" spans="4:8" ht="16" x14ac:dyDescent="0.4">
      <c r="D3" s="54" t="s">
        <v>51</v>
      </c>
      <c r="E3" s="55">
        <v>10</v>
      </c>
      <c r="F3" s="54" t="s">
        <v>85</v>
      </c>
      <c r="G3" s="56">
        <f>E3/1000</f>
        <v>0.01</v>
      </c>
    </row>
    <row r="4" spans="4:8" ht="16" x14ac:dyDescent="0.4">
      <c r="D4" s="54" t="s">
        <v>55</v>
      </c>
      <c r="E4" s="55">
        <v>100</v>
      </c>
      <c r="F4" s="54" t="s">
        <v>86</v>
      </c>
      <c r="G4" s="56">
        <f>E4/1000</f>
        <v>0.1</v>
      </c>
    </row>
    <row r="5" spans="4:8" ht="17.5" x14ac:dyDescent="0.4">
      <c r="D5" s="54" t="s">
        <v>52</v>
      </c>
      <c r="E5" s="55">
        <f>E3*E3*PI()/4</f>
        <v>78.539816339744831</v>
      </c>
      <c r="F5" s="54" t="s">
        <v>87</v>
      </c>
      <c r="G5" s="56">
        <f>E5/1000000</f>
        <v>7.8539816339744827E-5</v>
      </c>
    </row>
    <row r="8" spans="4:8" ht="16.5" x14ac:dyDescent="0.35">
      <c r="D8" s="16" t="s">
        <v>1</v>
      </c>
      <c r="E8" s="16" t="s">
        <v>0</v>
      </c>
      <c r="F8" s="16" t="s">
        <v>7</v>
      </c>
      <c r="G8" s="16" t="s">
        <v>8</v>
      </c>
      <c r="H8" s="16" t="s">
        <v>84</v>
      </c>
    </row>
    <row r="9" spans="4:8" x14ac:dyDescent="0.35">
      <c r="D9" s="32">
        <v>0</v>
      </c>
      <c r="E9" s="33">
        <v>5.5</v>
      </c>
      <c r="F9" s="34">
        <v>0</v>
      </c>
      <c r="G9" s="34">
        <v>0</v>
      </c>
      <c r="H9" s="57">
        <f>F9*G9*$G$4/(E9*$G$5)</f>
        <v>0</v>
      </c>
    </row>
    <row r="10" spans="4:8" x14ac:dyDescent="0.35">
      <c r="D10" s="35">
        <v>1</v>
      </c>
      <c r="E10" s="33">
        <v>14.9</v>
      </c>
      <c r="F10" s="34">
        <v>11.816000000000001</v>
      </c>
      <c r="G10" s="34">
        <v>0.97599999999999998</v>
      </c>
      <c r="H10" s="57">
        <f t="shared" ref="H10:H24" si="0">F10*G10*$G$4/(E10*$G$5)</f>
        <v>985.47168439842335</v>
      </c>
    </row>
    <row r="11" spans="4:8" x14ac:dyDescent="0.35">
      <c r="D11" s="32">
        <v>2</v>
      </c>
      <c r="E11" s="33">
        <v>21.2</v>
      </c>
      <c r="F11" s="34">
        <v>11.808999999999999</v>
      </c>
      <c r="G11" s="34">
        <v>0.97599999999999998</v>
      </c>
      <c r="H11" s="57">
        <f t="shared" si="0"/>
        <v>692.20893042296586</v>
      </c>
    </row>
    <row r="12" spans="4:8" x14ac:dyDescent="0.35">
      <c r="D12" s="32">
        <v>3</v>
      </c>
      <c r="E12" s="33">
        <v>24.6</v>
      </c>
      <c r="F12" s="34">
        <v>11.808</v>
      </c>
      <c r="G12" s="34">
        <v>0.97499999999999998</v>
      </c>
      <c r="H12" s="57">
        <f t="shared" si="0"/>
        <v>595.8761069360562</v>
      </c>
    </row>
    <row r="13" spans="4:8" x14ac:dyDescent="0.35">
      <c r="D13" s="32">
        <v>4</v>
      </c>
      <c r="E13" s="33">
        <v>26.1</v>
      </c>
      <c r="F13" s="34">
        <v>11.808999999999999</v>
      </c>
      <c r="G13" s="34">
        <v>0.97499999999999998</v>
      </c>
      <c r="H13" s="57">
        <f t="shared" si="0"/>
        <v>561.6779172100803</v>
      </c>
    </row>
    <row r="14" spans="4:8" x14ac:dyDescent="0.35">
      <c r="D14" s="32">
        <v>5</v>
      </c>
      <c r="E14" s="33">
        <v>27.4</v>
      </c>
      <c r="F14" s="34">
        <v>11.808999999999999</v>
      </c>
      <c r="G14" s="34">
        <v>0.97499999999999998</v>
      </c>
      <c r="H14" s="57">
        <f t="shared" si="0"/>
        <v>535.02896493368974</v>
      </c>
    </row>
    <row r="15" spans="4:8" x14ac:dyDescent="0.35">
      <c r="D15" s="32">
        <v>6</v>
      </c>
      <c r="E15" s="33">
        <v>28.6</v>
      </c>
      <c r="F15" s="34">
        <v>11.805999999999999</v>
      </c>
      <c r="G15" s="34">
        <v>0.97499999999999998</v>
      </c>
      <c r="H15" s="57">
        <f t="shared" si="0"/>
        <v>512.44997949352262</v>
      </c>
    </row>
    <row r="16" spans="4:8" x14ac:dyDescent="0.35">
      <c r="D16" s="32">
        <v>7</v>
      </c>
      <c r="E16" s="33">
        <v>29.3</v>
      </c>
      <c r="F16" s="34">
        <v>11.807</v>
      </c>
      <c r="G16" s="34">
        <v>0.97599999999999998</v>
      </c>
      <c r="H16" s="57">
        <f t="shared" si="0"/>
        <v>500.76259253841488</v>
      </c>
    </row>
    <row r="17" spans="4:8" x14ac:dyDescent="0.35">
      <c r="D17" s="32">
        <v>8</v>
      </c>
      <c r="E17" s="33">
        <v>30.3</v>
      </c>
      <c r="F17" s="34">
        <v>11.805</v>
      </c>
      <c r="G17" s="34">
        <v>0.97499999999999998</v>
      </c>
      <c r="H17" s="57">
        <f t="shared" si="0"/>
        <v>483.65768993262816</v>
      </c>
    </row>
    <row r="18" spans="4:8" x14ac:dyDescent="0.35">
      <c r="D18" s="32">
        <v>9</v>
      </c>
      <c r="E18" s="33">
        <v>31.3</v>
      </c>
      <c r="F18" s="34">
        <v>11.805999999999999</v>
      </c>
      <c r="G18" s="34">
        <v>0.97499999999999998</v>
      </c>
      <c r="H18" s="57">
        <f t="shared" si="0"/>
        <v>468.24502918577468</v>
      </c>
    </row>
    <row r="19" spans="4:8" x14ac:dyDescent="0.35">
      <c r="D19" s="32">
        <v>10</v>
      </c>
      <c r="E19" s="36">
        <v>31.9</v>
      </c>
      <c r="F19" s="37">
        <v>11.805</v>
      </c>
      <c r="G19" s="37">
        <v>0.97499999999999998</v>
      </c>
      <c r="H19" s="57">
        <f t="shared" si="0"/>
        <v>459.39899702064679</v>
      </c>
    </row>
    <row r="20" spans="4:8" x14ac:dyDescent="0.35">
      <c r="D20" s="32">
        <v>11</v>
      </c>
      <c r="E20" s="36">
        <v>32</v>
      </c>
      <c r="F20" s="37">
        <v>11.803000000000001</v>
      </c>
      <c r="G20" s="37">
        <v>0.97499999999999998</v>
      </c>
      <c r="H20" s="57">
        <f t="shared" si="0"/>
        <v>457.88578712019995</v>
      </c>
    </row>
    <row r="21" spans="4:8" x14ac:dyDescent="0.35">
      <c r="D21" s="32">
        <v>12</v>
      </c>
      <c r="E21" s="36">
        <v>31.7</v>
      </c>
      <c r="F21" s="37">
        <v>11.802</v>
      </c>
      <c r="G21" s="37">
        <v>0.97499999999999998</v>
      </c>
      <c r="H21" s="57">
        <f t="shared" si="0"/>
        <v>462.17992994606573</v>
      </c>
    </row>
    <row r="22" spans="4:8" x14ac:dyDescent="0.35">
      <c r="D22" s="32">
        <v>13</v>
      </c>
      <c r="E22" s="36">
        <v>31.4</v>
      </c>
      <c r="F22" s="37">
        <v>11.801</v>
      </c>
      <c r="G22" s="37">
        <v>0.97399999999999998</v>
      </c>
      <c r="H22" s="57">
        <f t="shared" si="0"/>
        <v>466.07760735244409</v>
      </c>
    </row>
    <row r="23" spans="4:8" x14ac:dyDescent="0.35">
      <c r="D23" s="32">
        <v>14</v>
      </c>
      <c r="E23" s="36">
        <v>31.6</v>
      </c>
      <c r="F23" s="37">
        <v>11.801</v>
      </c>
      <c r="G23" s="37">
        <v>0.97499999999999998</v>
      </c>
      <c r="H23" s="57">
        <f t="shared" si="0"/>
        <v>463.60323958019501</v>
      </c>
    </row>
    <row r="24" spans="4:8" x14ac:dyDescent="0.35">
      <c r="D24" s="38">
        <v>15</v>
      </c>
      <c r="E24" s="39">
        <v>31.7</v>
      </c>
      <c r="F24" s="40">
        <v>11.802</v>
      </c>
      <c r="G24" s="40">
        <v>0.97499999999999998</v>
      </c>
      <c r="H24" s="57">
        <f t="shared" si="0"/>
        <v>462.17992994606573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FEFDE-CA14-4C62-8EAB-DB5CDC837B4A}">
  <dimension ref="B7:P31"/>
  <sheetViews>
    <sheetView workbookViewId="0">
      <selection activeCell="J35" sqref="J35"/>
    </sheetView>
  </sheetViews>
  <sheetFormatPr defaultRowHeight="14.5" x14ac:dyDescent="0.35"/>
  <cols>
    <col min="4" max="4" width="12" bestFit="1" customWidth="1"/>
    <col min="6" max="12" width="12.81640625" customWidth="1"/>
  </cols>
  <sheetData>
    <row r="7" spans="2:16" ht="16.5" x14ac:dyDescent="0.4">
      <c r="B7" s="12" t="s">
        <v>53</v>
      </c>
      <c r="C7" s="13">
        <v>10</v>
      </c>
      <c r="F7" t="s">
        <v>57</v>
      </c>
      <c r="G7" s="1" t="s">
        <v>61</v>
      </c>
      <c r="H7" s="1" t="s">
        <v>62</v>
      </c>
      <c r="I7" s="1" t="s">
        <v>63</v>
      </c>
      <c r="J7" s="1" t="s">
        <v>58</v>
      </c>
      <c r="K7" s="1"/>
      <c r="L7" s="1"/>
    </row>
    <row r="8" spans="2:16" ht="16" x14ac:dyDescent="0.4">
      <c r="B8" s="12" t="s">
        <v>56</v>
      </c>
      <c r="C8" s="13">
        <v>100</v>
      </c>
      <c r="D8">
        <f>C8/1000</f>
        <v>0.1</v>
      </c>
      <c r="F8">
        <v>0</v>
      </c>
      <c r="G8" s="3">
        <v>10.4</v>
      </c>
      <c r="H8" s="4">
        <v>0</v>
      </c>
      <c r="I8" s="4">
        <v>0</v>
      </c>
      <c r="J8" s="8">
        <f>H8*I8*$D$8/(G8*$D$9)</f>
        <v>0</v>
      </c>
    </row>
    <row r="9" spans="2:16" ht="18" thickBot="1" x14ac:dyDescent="0.45">
      <c r="B9" s="14" t="s">
        <v>54</v>
      </c>
      <c r="C9" s="15">
        <f>C7*C7*PI()/4</f>
        <v>78.539816339744831</v>
      </c>
      <c r="D9">
        <f>C9/1000000</f>
        <v>7.8539816339744827E-5</v>
      </c>
      <c r="F9">
        <v>1</v>
      </c>
      <c r="G9" s="3">
        <v>25</v>
      </c>
      <c r="H9" s="4">
        <v>11.784000000000001</v>
      </c>
      <c r="I9" s="4">
        <v>1</v>
      </c>
      <c r="J9" s="8">
        <f t="shared" ref="J9:J31" si="0">H9*I9*$D$8/(G9*$D$9)</f>
        <v>600.15419180636627</v>
      </c>
    </row>
    <row r="10" spans="2:16" x14ac:dyDescent="0.35">
      <c r="F10">
        <v>2</v>
      </c>
      <c r="G10" s="3">
        <v>38</v>
      </c>
      <c r="H10" s="4">
        <v>11.784000000000001</v>
      </c>
      <c r="I10" s="4">
        <v>0.999</v>
      </c>
      <c r="J10" s="8">
        <f t="shared" si="0"/>
        <v>394.4434457990526</v>
      </c>
    </row>
    <row r="11" spans="2:16" x14ac:dyDescent="0.35">
      <c r="F11">
        <v>3</v>
      </c>
      <c r="G11" s="3">
        <v>43</v>
      </c>
      <c r="H11" s="4">
        <v>11.784000000000001</v>
      </c>
      <c r="I11" s="4">
        <v>0.999</v>
      </c>
      <c r="J11" s="8">
        <f t="shared" si="0"/>
        <v>348.57792884567436</v>
      </c>
    </row>
    <row r="12" spans="2:16" x14ac:dyDescent="0.35">
      <c r="F12">
        <v>4</v>
      </c>
      <c r="G12" s="3">
        <v>48.2</v>
      </c>
      <c r="H12" s="4">
        <v>11.784000000000001</v>
      </c>
      <c r="I12" s="4">
        <v>0.999</v>
      </c>
      <c r="J12" s="8">
        <f t="shared" si="0"/>
        <v>310.9720112108713</v>
      </c>
    </row>
    <row r="13" spans="2:16" x14ac:dyDescent="0.35">
      <c r="F13">
        <v>5</v>
      </c>
      <c r="G13" s="3">
        <v>52.2</v>
      </c>
      <c r="H13" s="4">
        <v>11.782999999999999</v>
      </c>
      <c r="I13" s="4">
        <v>0.998</v>
      </c>
      <c r="J13" s="8">
        <f t="shared" si="0"/>
        <v>286.83096537362434</v>
      </c>
    </row>
    <row r="14" spans="2:16" x14ac:dyDescent="0.35">
      <c r="F14">
        <v>6</v>
      </c>
      <c r="G14" s="3">
        <v>55.1</v>
      </c>
      <c r="H14" s="4">
        <v>11.782999999999999</v>
      </c>
      <c r="I14" s="4">
        <v>0.998</v>
      </c>
      <c r="J14" s="8">
        <f t="shared" si="0"/>
        <v>271.73459877501261</v>
      </c>
      <c r="P14" t="s">
        <v>64</v>
      </c>
    </row>
    <row r="15" spans="2:16" x14ac:dyDescent="0.35">
      <c r="F15">
        <v>7</v>
      </c>
      <c r="G15" s="3">
        <v>57.6</v>
      </c>
      <c r="H15" s="4">
        <v>11.782</v>
      </c>
      <c r="I15" s="4">
        <v>0.998</v>
      </c>
      <c r="J15" s="8">
        <f t="shared" si="0"/>
        <v>259.91850172634634</v>
      </c>
    </row>
    <row r="16" spans="2:16" x14ac:dyDescent="0.35">
      <c r="F16">
        <v>8</v>
      </c>
      <c r="G16" s="3">
        <v>59.5</v>
      </c>
      <c r="H16" s="4">
        <v>11.782</v>
      </c>
      <c r="I16" s="4">
        <v>0.997</v>
      </c>
      <c r="J16" s="8">
        <f t="shared" si="0"/>
        <v>251.36646035498285</v>
      </c>
    </row>
    <row r="17" spans="6:10" x14ac:dyDescent="0.35">
      <c r="F17">
        <v>9</v>
      </c>
      <c r="G17" s="3">
        <v>61</v>
      </c>
      <c r="H17" s="4">
        <v>11.781000000000001</v>
      </c>
      <c r="I17" s="4">
        <v>0.997</v>
      </c>
      <c r="J17" s="8">
        <f t="shared" si="0"/>
        <v>245.16450772615377</v>
      </c>
    </row>
    <row r="18" spans="6:10" x14ac:dyDescent="0.35">
      <c r="F18">
        <v>10</v>
      </c>
      <c r="G18" s="3">
        <v>62</v>
      </c>
      <c r="H18" s="4">
        <v>11.78</v>
      </c>
      <c r="I18" s="4">
        <v>0.997</v>
      </c>
      <c r="J18" s="8">
        <f t="shared" si="0"/>
        <v>241.18976695918187</v>
      </c>
    </row>
    <row r="19" spans="6:10" x14ac:dyDescent="0.35">
      <c r="F19">
        <v>11</v>
      </c>
      <c r="G19" s="3">
        <v>63.3</v>
      </c>
      <c r="H19" s="4">
        <v>11.78</v>
      </c>
      <c r="I19" s="4">
        <v>0.997</v>
      </c>
      <c r="J19" s="8">
        <f t="shared" si="0"/>
        <v>236.23642261404862</v>
      </c>
    </row>
    <row r="20" spans="6:10" x14ac:dyDescent="0.35">
      <c r="F20">
        <v>12</v>
      </c>
      <c r="G20" s="3">
        <v>64</v>
      </c>
      <c r="H20" s="4">
        <v>11.78</v>
      </c>
      <c r="I20" s="4">
        <v>0.997</v>
      </c>
      <c r="J20" s="8">
        <f t="shared" si="0"/>
        <v>233.65258674170744</v>
      </c>
    </row>
    <row r="21" spans="6:10" x14ac:dyDescent="0.35">
      <c r="F21">
        <v>13</v>
      </c>
      <c r="G21" s="3">
        <v>64.8</v>
      </c>
      <c r="H21" s="4">
        <v>11.78</v>
      </c>
      <c r="I21" s="4">
        <v>0.997</v>
      </c>
      <c r="J21" s="8">
        <f t="shared" si="0"/>
        <v>230.76798690539007</v>
      </c>
    </row>
    <row r="22" spans="6:10" x14ac:dyDescent="0.35">
      <c r="F22">
        <v>14</v>
      </c>
      <c r="G22" s="3">
        <v>65.900000000000006</v>
      </c>
      <c r="H22" s="4">
        <v>11.779</v>
      </c>
      <c r="I22" s="4">
        <v>0.997</v>
      </c>
      <c r="J22" s="8">
        <f t="shared" si="0"/>
        <v>226.89675465315895</v>
      </c>
    </row>
    <row r="23" spans="6:10" x14ac:dyDescent="0.35">
      <c r="F23">
        <v>15</v>
      </c>
      <c r="G23" s="3">
        <v>66.400000000000006</v>
      </c>
      <c r="H23" s="4">
        <v>11.779</v>
      </c>
      <c r="I23" s="4">
        <v>0.996</v>
      </c>
      <c r="J23" s="8">
        <f t="shared" si="0"/>
        <v>224.96232896153219</v>
      </c>
    </row>
    <row r="24" spans="6:10" x14ac:dyDescent="0.35">
      <c r="F24">
        <v>16</v>
      </c>
      <c r="G24" s="3">
        <v>67</v>
      </c>
      <c r="H24" s="4">
        <v>11.779</v>
      </c>
      <c r="I24" s="4">
        <v>0.996</v>
      </c>
      <c r="J24" s="8">
        <f t="shared" si="0"/>
        <v>222.94774094098119</v>
      </c>
    </row>
    <row r="25" spans="6:10" x14ac:dyDescent="0.35">
      <c r="F25">
        <v>17</v>
      </c>
      <c r="G25" s="3">
        <v>67.400000000000006</v>
      </c>
      <c r="H25" s="4">
        <v>11.779</v>
      </c>
      <c r="I25" s="4">
        <v>0.996</v>
      </c>
      <c r="J25" s="8">
        <f t="shared" si="0"/>
        <v>221.62460894726615</v>
      </c>
    </row>
    <row r="26" spans="6:10" x14ac:dyDescent="0.35">
      <c r="F26">
        <v>18</v>
      </c>
      <c r="G26" s="3">
        <v>68</v>
      </c>
      <c r="H26" s="4">
        <v>11.778</v>
      </c>
      <c r="I26" s="4">
        <v>0.996</v>
      </c>
      <c r="J26" s="8">
        <f t="shared" si="0"/>
        <v>219.65044847734097</v>
      </c>
    </row>
    <row r="27" spans="6:10" x14ac:dyDescent="0.35">
      <c r="F27">
        <v>19</v>
      </c>
      <c r="G27" s="3">
        <v>68.400000000000006</v>
      </c>
      <c r="H27" s="4">
        <v>11.778</v>
      </c>
      <c r="I27" s="4">
        <v>0.996</v>
      </c>
      <c r="J27" s="8">
        <f t="shared" si="0"/>
        <v>218.36594293068984</v>
      </c>
    </row>
    <row r="28" spans="6:10" x14ac:dyDescent="0.35">
      <c r="F28">
        <v>20</v>
      </c>
      <c r="G28" s="3">
        <v>68.8</v>
      </c>
      <c r="H28" s="4">
        <v>11.778</v>
      </c>
      <c r="I28" s="4">
        <v>0.996</v>
      </c>
      <c r="J28" s="8">
        <f t="shared" si="0"/>
        <v>217.09637349504632</v>
      </c>
    </row>
    <row r="29" spans="6:10" x14ac:dyDescent="0.35">
      <c r="F29">
        <v>21</v>
      </c>
      <c r="G29" s="3">
        <v>68.900000000000006</v>
      </c>
      <c r="H29" s="4">
        <v>11.778</v>
      </c>
      <c r="I29" s="4">
        <v>0.996</v>
      </c>
      <c r="J29" s="8">
        <f t="shared" si="0"/>
        <v>216.7812844188561</v>
      </c>
    </row>
    <row r="30" spans="6:10" x14ac:dyDescent="0.35">
      <c r="F30">
        <v>22</v>
      </c>
      <c r="G30" s="3">
        <v>69.2</v>
      </c>
      <c r="H30" s="4">
        <v>11.778</v>
      </c>
      <c r="I30" s="4">
        <v>0.996</v>
      </c>
      <c r="J30" s="8">
        <f t="shared" si="0"/>
        <v>215.84148116270501</v>
      </c>
    </row>
    <row r="31" spans="6:10" x14ac:dyDescent="0.35">
      <c r="F31" s="58">
        <v>23</v>
      </c>
      <c r="G31" s="59">
        <v>69.3</v>
      </c>
      <c r="H31" s="60">
        <v>11.778</v>
      </c>
      <c r="I31" s="60">
        <v>0.995</v>
      </c>
      <c r="J31" s="61">
        <f t="shared" si="0"/>
        <v>215.31362598991768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C4" sqref="C4"/>
    </sheetView>
  </sheetViews>
  <sheetFormatPr defaultRowHeight="14.5" x14ac:dyDescent="0.3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CE84E-C2D6-4EBF-9968-6CEA2864907E}">
  <dimension ref="D12:I38"/>
  <sheetViews>
    <sheetView topLeftCell="A14" zoomScale="151" workbookViewId="0">
      <selection activeCell="H22" sqref="H22"/>
    </sheetView>
  </sheetViews>
  <sheetFormatPr defaultRowHeight="14.5" x14ac:dyDescent="0.35"/>
  <cols>
    <col min="4" max="4" width="22.453125" customWidth="1"/>
  </cols>
  <sheetData>
    <row r="12" spans="4:7" x14ac:dyDescent="0.35">
      <c r="E12" t="s">
        <v>29</v>
      </c>
      <c r="F12" t="s">
        <v>32</v>
      </c>
      <c r="G12" t="s">
        <v>30</v>
      </c>
    </row>
    <row r="13" spans="4:7" x14ac:dyDescent="0.35">
      <c r="D13" t="s">
        <v>33</v>
      </c>
      <c r="E13">
        <v>300</v>
      </c>
      <c r="F13">
        <v>106</v>
      </c>
      <c r="G13" s="3">
        <f>F13/E13</f>
        <v>0.35333333333333333</v>
      </c>
    </row>
    <row r="16" spans="4:7" x14ac:dyDescent="0.35">
      <c r="D16" t="s">
        <v>16</v>
      </c>
    </row>
    <row r="17" spans="4:9" ht="16.5" x14ac:dyDescent="0.35">
      <c r="D17" t="s">
        <v>17</v>
      </c>
    </row>
    <row r="18" spans="4:9" x14ac:dyDescent="0.35">
      <c r="D18" t="s">
        <v>18</v>
      </c>
    </row>
    <row r="19" spans="4:9" x14ac:dyDescent="0.35">
      <c r="E19" t="s">
        <v>29</v>
      </c>
      <c r="F19" t="s">
        <v>32</v>
      </c>
      <c r="G19" t="s">
        <v>30</v>
      </c>
    </row>
    <row r="20" spans="4:9" x14ac:dyDescent="0.35">
      <c r="D20" t="s">
        <v>24</v>
      </c>
      <c r="E20">
        <v>10</v>
      </c>
      <c r="F20">
        <v>1912</v>
      </c>
      <c r="G20" s="3">
        <f>F20/E20</f>
        <v>191.2</v>
      </c>
    </row>
    <row r="21" spans="4:9" x14ac:dyDescent="0.35">
      <c r="D21" t="s">
        <v>25</v>
      </c>
      <c r="E21">
        <v>10</v>
      </c>
      <c r="F21">
        <v>1176</v>
      </c>
      <c r="G21" s="3">
        <f t="shared" ref="G21:G30" si="0">F21/E21</f>
        <v>117.6</v>
      </c>
    </row>
    <row r="22" spans="4:9" x14ac:dyDescent="0.35">
      <c r="D22" t="s">
        <v>26</v>
      </c>
      <c r="E22">
        <v>10</v>
      </c>
      <c r="F22">
        <v>752</v>
      </c>
      <c r="G22" s="3">
        <f t="shared" si="0"/>
        <v>75.2</v>
      </c>
    </row>
    <row r="23" spans="4:9" x14ac:dyDescent="0.35">
      <c r="D23" t="s">
        <v>27</v>
      </c>
      <c r="E23">
        <v>10</v>
      </c>
      <c r="F23">
        <v>68</v>
      </c>
      <c r="G23" s="3">
        <f t="shared" si="0"/>
        <v>6.8</v>
      </c>
    </row>
    <row r="24" spans="4:9" x14ac:dyDescent="0.35">
      <c r="D24" t="s">
        <v>28</v>
      </c>
      <c r="E24">
        <v>10</v>
      </c>
      <c r="F24">
        <v>562</v>
      </c>
      <c r="G24" s="3">
        <f t="shared" si="0"/>
        <v>56.2</v>
      </c>
    </row>
    <row r="25" spans="4:9" x14ac:dyDescent="0.35">
      <c r="D25" t="s">
        <v>31</v>
      </c>
      <c r="E25">
        <v>10</v>
      </c>
      <c r="F25">
        <v>115</v>
      </c>
      <c r="G25" s="3">
        <f t="shared" si="0"/>
        <v>11.5</v>
      </c>
    </row>
    <row r="26" spans="4:9" x14ac:dyDescent="0.35">
      <c r="D26" t="s">
        <v>31</v>
      </c>
      <c r="E26">
        <v>60</v>
      </c>
      <c r="F26">
        <v>627</v>
      </c>
      <c r="G26" s="3">
        <f t="shared" si="0"/>
        <v>10.45</v>
      </c>
    </row>
    <row r="27" spans="4:9" x14ac:dyDescent="0.35">
      <c r="D27" t="s">
        <v>34</v>
      </c>
      <c r="E27">
        <v>10</v>
      </c>
      <c r="F27">
        <v>1083</v>
      </c>
      <c r="G27" s="3">
        <f t="shared" si="0"/>
        <v>108.3</v>
      </c>
    </row>
    <row r="28" spans="4:9" x14ac:dyDescent="0.35">
      <c r="D28" t="s">
        <v>35</v>
      </c>
      <c r="E28">
        <v>10</v>
      </c>
      <c r="F28">
        <v>540</v>
      </c>
      <c r="G28" s="3">
        <f t="shared" si="0"/>
        <v>54</v>
      </c>
    </row>
    <row r="29" spans="4:9" x14ac:dyDescent="0.35">
      <c r="D29" t="s">
        <v>35</v>
      </c>
      <c r="E29">
        <v>60</v>
      </c>
      <c r="F29">
        <v>3361</v>
      </c>
      <c r="G29" s="3">
        <f t="shared" si="0"/>
        <v>56.016666666666666</v>
      </c>
    </row>
    <row r="30" spans="4:9" x14ac:dyDescent="0.35">
      <c r="D30" t="s">
        <v>36</v>
      </c>
      <c r="E30">
        <v>60</v>
      </c>
      <c r="F30">
        <v>1448</v>
      </c>
      <c r="G30" s="3">
        <f t="shared" si="0"/>
        <v>24.133333333333333</v>
      </c>
      <c r="I30" t="s">
        <v>22</v>
      </c>
    </row>
    <row r="31" spans="4:9" ht="16.5" x14ac:dyDescent="0.35">
      <c r="I31" t="s">
        <v>23</v>
      </c>
    </row>
    <row r="32" spans="4:9" x14ac:dyDescent="0.35">
      <c r="D32" t="s">
        <v>19</v>
      </c>
    </row>
    <row r="33" spans="4:7" ht="16.5" x14ac:dyDescent="0.35">
      <c r="D33" t="s">
        <v>20</v>
      </c>
    </row>
    <row r="34" spans="4:7" x14ac:dyDescent="0.35">
      <c r="D34" t="s">
        <v>21</v>
      </c>
      <c r="E34" t="s">
        <v>29</v>
      </c>
      <c r="F34" t="s">
        <v>32</v>
      </c>
      <c r="G34" t="s">
        <v>30</v>
      </c>
    </row>
    <row r="35" spans="4:7" x14ac:dyDescent="0.35">
      <c r="D35" t="s">
        <v>33</v>
      </c>
      <c r="E35">
        <v>60</v>
      </c>
      <c r="F35">
        <v>221</v>
      </c>
      <c r="G35" s="3">
        <f>F35/E35</f>
        <v>3.6833333333333331</v>
      </c>
    </row>
    <row r="36" spans="4:7" x14ac:dyDescent="0.35">
      <c r="D36" t="s">
        <v>33</v>
      </c>
      <c r="E36">
        <v>100</v>
      </c>
      <c r="F36">
        <v>415</v>
      </c>
      <c r="G36" s="3">
        <f t="shared" ref="G36:G38" si="1">F36/E36</f>
        <v>4.1500000000000004</v>
      </c>
    </row>
    <row r="37" spans="4:7" x14ac:dyDescent="0.35">
      <c r="D37" t="s">
        <v>37</v>
      </c>
      <c r="E37">
        <v>60</v>
      </c>
      <c r="F37">
        <v>164</v>
      </c>
      <c r="G37" s="3">
        <f t="shared" si="1"/>
        <v>2.7333333333333334</v>
      </c>
    </row>
    <row r="38" spans="4:7" x14ac:dyDescent="0.35">
      <c r="D38" t="s">
        <v>38</v>
      </c>
      <c r="E38">
        <v>100</v>
      </c>
      <c r="F38">
        <v>84</v>
      </c>
      <c r="G38" s="3">
        <f t="shared" si="1"/>
        <v>0.84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5956B-EAFB-4718-98ED-7D0F9506735E}">
  <dimension ref="C3:H22"/>
  <sheetViews>
    <sheetView zoomScale="70" zoomScaleNormal="70" workbookViewId="0">
      <selection activeCell="H23" sqref="H23"/>
    </sheetView>
  </sheetViews>
  <sheetFormatPr defaultRowHeight="14.5" x14ac:dyDescent="0.35"/>
  <cols>
    <col min="3" max="3" width="13.81640625" customWidth="1"/>
    <col min="7" max="7" width="15.08984375" customWidth="1"/>
  </cols>
  <sheetData>
    <row r="3" spans="3:8" x14ac:dyDescent="0.35">
      <c r="D3" t="s">
        <v>39</v>
      </c>
    </row>
    <row r="4" spans="3:8" x14ac:dyDescent="0.35">
      <c r="C4" t="s">
        <v>40</v>
      </c>
      <c r="D4" t="s">
        <v>41</v>
      </c>
      <c r="E4" t="s">
        <v>42</v>
      </c>
      <c r="F4" t="s">
        <v>43</v>
      </c>
      <c r="G4" t="s">
        <v>44</v>
      </c>
      <c r="H4" t="s">
        <v>45</v>
      </c>
    </row>
    <row r="5" spans="3:8" x14ac:dyDescent="0.35">
      <c r="C5" t="s">
        <v>46</v>
      </c>
      <c r="D5" s="3">
        <v>0.05</v>
      </c>
      <c r="E5" s="3">
        <v>0.44</v>
      </c>
      <c r="F5" s="3">
        <f>SQRT(4*D5*D5+0.07*0.07)</f>
        <v>0.12206555615733704</v>
      </c>
      <c r="G5" s="4">
        <f>F5/E5</f>
        <v>0.27742171853940234</v>
      </c>
      <c r="H5" s="8">
        <f>1000*G5</f>
        <v>277.42171853940232</v>
      </c>
    </row>
    <row r="6" spans="3:8" x14ac:dyDescent="0.35">
      <c r="D6" s="3">
        <v>0.1</v>
      </c>
      <c r="E6" s="3">
        <v>0.65400000000000003</v>
      </c>
      <c r="F6" s="3">
        <f t="shared" ref="F6:F18" si="0">SQRT(4*D6*D6+0.07*0.07)</f>
        <v>0.21189620100417092</v>
      </c>
      <c r="G6" s="4">
        <f t="shared" ref="G6:G18" si="1">F6/E6</f>
        <v>0.32400030734582708</v>
      </c>
      <c r="H6" s="8">
        <f t="shared" ref="H6:H18" si="2">1000*G6</f>
        <v>324.00030734582708</v>
      </c>
    </row>
    <row r="7" spans="3:8" x14ac:dyDescent="0.35">
      <c r="D7" s="3">
        <v>0.2</v>
      </c>
      <c r="E7" s="3">
        <v>1.2</v>
      </c>
      <c r="F7" s="3">
        <f t="shared" si="0"/>
        <v>0.40607881008493907</v>
      </c>
      <c r="G7" s="4">
        <f t="shared" si="1"/>
        <v>0.33839900840411591</v>
      </c>
      <c r="H7" s="8">
        <f t="shared" si="2"/>
        <v>338.39900840411593</v>
      </c>
    </row>
    <row r="8" spans="3:8" x14ac:dyDescent="0.35">
      <c r="D8" s="3">
        <v>0.3</v>
      </c>
      <c r="E8" s="3">
        <v>1.76</v>
      </c>
      <c r="F8" s="3">
        <f t="shared" si="0"/>
        <v>0.60406953242155825</v>
      </c>
      <c r="G8" s="4">
        <f t="shared" si="1"/>
        <v>0.34322132523952176</v>
      </c>
      <c r="H8" s="8">
        <f t="shared" si="2"/>
        <v>343.22132523952178</v>
      </c>
    </row>
    <row r="9" spans="3:8" x14ac:dyDescent="0.35">
      <c r="D9" s="3">
        <v>0.4</v>
      </c>
      <c r="E9" s="3">
        <v>2.3199999999999998</v>
      </c>
      <c r="F9" s="3">
        <f t="shared" si="0"/>
        <v>0.80305666051655422</v>
      </c>
      <c r="G9" s="4">
        <f t="shared" si="1"/>
        <v>0.34614511229161821</v>
      </c>
      <c r="H9" s="8">
        <f t="shared" si="2"/>
        <v>346.1451122916182</v>
      </c>
    </row>
    <row r="10" spans="3:8" x14ac:dyDescent="0.35">
      <c r="D10" s="3">
        <v>0.5</v>
      </c>
      <c r="E10" s="3">
        <v>2.9</v>
      </c>
      <c r="F10" s="3">
        <f t="shared" si="0"/>
        <v>1.0024470060806208</v>
      </c>
      <c r="G10" s="4">
        <f t="shared" si="1"/>
        <v>0.34567138140711062</v>
      </c>
      <c r="H10" s="8">
        <f t="shared" si="2"/>
        <v>345.67138140711063</v>
      </c>
    </row>
    <row r="11" spans="3:8" x14ac:dyDescent="0.35">
      <c r="D11" s="3">
        <v>0.6</v>
      </c>
      <c r="E11" s="3">
        <v>3.5</v>
      </c>
      <c r="F11" s="3">
        <f t="shared" si="0"/>
        <v>1.2020399327809372</v>
      </c>
      <c r="G11" s="4">
        <f t="shared" si="1"/>
        <v>0.34343998079455351</v>
      </c>
      <c r="H11" s="8">
        <f t="shared" si="2"/>
        <v>343.43998079455349</v>
      </c>
    </row>
    <row r="12" spans="3:8" x14ac:dyDescent="0.35">
      <c r="D12" s="3">
        <v>0.7</v>
      </c>
      <c r="E12" s="3">
        <v>4.05</v>
      </c>
      <c r="F12" s="3">
        <f t="shared" si="0"/>
        <v>1.4017489076150549</v>
      </c>
      <c r="G12" s="4">
        <f t="shared" si="1"/>
        <v>0.34611084138643333</v>
      </c>
      <c r="H12" s="8">
        <f t="shared" si="2"/>
        <v>346.11084138643332</v>
      </c>
    </row>
    <row r="13" spans="3:8" x14ac:dyDescent="0.35">
      <c r="D13" s="3">
        <v>0.8</v>
      </c>
      <c r="E13" s="3">
        <v>4.6500000000000004</v>
      </c>
      <c r="F13" s="3">
        <f t="shared" si="0"/>
        <v>1.6015305179733543</v>
      </c>
      <c r="G13" s="4">
        <f t="shared" si="1"/>
        <v>0.34441516515556003</v>
      </c>
      <c r="H13" s="8">
        <f t="shared" si="2"/>
        <v>344.41516515556003</v>
      </c>
    </row>
    <row r="14" spans="3:8" x14ac:dyDescent="0.35">
      <c r="D14" s="3">
        <v>0.9</v>
      </c>
      <c r="E14" s="3">
        <v>5.2</v>
      </c>
      <c r="F14" s="3">
        <f t="shared" si="0"/>
        <v>1.8013605968822568</v>
      </c>
      <c r="G14" s="4">
        <f t="shared" si="1"/>
        <v>0.34641549940043398</v>
      </c>
      <c r="H14" s="8">
        <f t="shared" si="2"/>
        <v>346.41549940043399</v>
      </c>
    </row>
    <row r="15" spans="3:8" x14ac:dyDescent="0.35">
      <c r="D15" s="3">
        <v>1</v>
      </c>
      <c r="E15" s="3">
        <v>5.65</v>
      </c>
      <c r="F15" s="3">
        <f t="shared" si="0"/>
        <v>2.0012246250733576</v>
      </c>
      <c r="G15" s="4">
        <f t="shared" si="1"/>
        <v>0.35419904868555002</v>
      </c>
      <c r="H15" s="8">
        <f t="shared" si="2"/>
        <v>354.19904868555</v>
      </c>
    </row>
    <row r="16" spans="3:8" x14ac:dyDescent="0.35">
      <c r="D16" s="3">
        <v>1.1000000000000001</v>
      </c>
      <c r="E16" s="3">
        <v>6.4</v>
      </c>
      <c r="F16" s="3">
        <f t="shared" si="0"/>
        <v>2.2011133546457802</v>
      </c>
      <c r="G16" s="4">
        <f t="shared" si="1"/>
        <v>0.34392396166340311</v>
      </c>
      <c r="H16" s="8">
        <f t="shared" si="2"/>
        <v>343.92396166340313</v>
      </c>
    </row>
    <row r="17" spans="4:8" x14ac:dyDescent="0.35">
      <c r="D17" s="3">
        <v>1.2</v>
      </c>
      <c r="E17" s="3">
        <v>6.95</v>
      </c>
      <c r="F17" s="3">
        <f t="shared" si="0"/>
        <v>2.4010206163213175</v>
      </c>
      <c r="G17" s="4">
        <f t="shared" si="1"/>
        <v>0.34547059227644855</v>
      </c>
      <c r="H17" s="8">
        <f t="shared" si="2"/>
        <v>345.47059227644854</v>
      </c>
    </row>
    <row r="18" spans="4:8" x14ac:dyDescent="0.35">
      <c r="D18" s="3">
        <v>1.3</v>
      </c>
      <c r="E18" s="3">
        <v>7.5</v>
      </c>
      <c r="F18" s="3">
        <f t="shared" si="0"/>
        <v>2.6009421369957466</v>
      </c>
      <c r="G18" s="4">
        <f t="shared" si="1"/>
        <v>0.3467922849327662</v>
      </c>
      <c r="H18" s="8">
        <f t="shared" si="2"/>
        <v>346.79228493276622</v>
      </c>
    </row>
    <row r="20" spans="4:8" x14ac:dyDescent="0.35">
      <c r="G20" t="s">
        <v>47</v>
      </c>
      <c r="H20" s="8">
        <f>AVERAGE(H5:H18)</f>
        <v>338.97330196591031</v>
      </c>
    </row>
    <row r="21" spans="4:8" x14ac:dyDescent="0.35">
      <c r="G21" t="s">
        <v>48</v>
      </c>
      <c r="H21" t="s">
        <v>50</v>
      </c>
    </row>
    <row r="22" spans="4:8" x14ac:dyDescent="0.35">
      <c r="G22" t="s">
        <v>49</v>
      </c>
      <c r="H22">
        <v>349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81EEA-7DB2-4223-9E50-ED6F5612FE26}">
  <dimension ref="C1:U41"/>
  <sheetViews>
    <sheetView tabSelected="1" zoomScale="85" zoomScaleNormal="85" workbookViewId="0">
      <selection activeCell="L14" sqref="L14"/>
    </sheetView>
  </sheetViews>
  <sheetFormatPr defaultRowHeight="14.5" x14ac:dyDescent="0.35"/>
  <cols>
    <col min="6" max="6" width="8.90625" style="4"/>
    <col min="7" max="8" width="8.90625" style="3"/>
    <col min="9" max="9" width="8.90625" style="4"/>
  </cols>
  <sheetData>
    <row r="1" spans="3:21" x14ac:dyDescent="0.35">
      <c r="I1"/>
    </row>
    <row r="2" spans="3:21" x14ac:dyDescent="0.35">
      <c r="C2" t="s">
        <v>71</v>
      </c>
      <c r="I2"/>
    </row>
    <row r="3" spans="3:21" x14ac:dyDescent="0.35">
      <c r="C3" t="s">
        <v>70</v>
      </c>
      <c r="I3"/>
    </row>
    <row r="4" spans="3:21" x14ac:dyDescent="0.35">
      <c r="C4" t="s">
        <v>5</v>
      </c>
      <c r="I4"/>
      <c r="M4" s="58" t="s">
        <v>74</v>
      </c>
    </row>
    <row r="5" spans="3:21" x14ac:dyDescent="0.35">
      <c r="C5" t="s">
        <v>71</v>
      </c>
      <c r="E5" s="62"/>
      <c r="F5" s="63"/>
      <c r="G5" s="64"/>
      <c r="H5" s="64"/>
      <c r="I5" s="62"/>
      <c r="M5" s="58" t="s">
        <v>75</v>
      </c>
    </row>
    <row r="6" spans="3:21" x14ac:dyDescent="0.35">
      <c r="E6" s="65" t="s">
        <v>72</v>
      </c>
      <c r="F6" s="65"/>
      <c r="G6" s="65"/>
      <c r="H6" s="65"/>
      <c r="I6" s="65"/>
      <c r="M6" t="s">
        <v>73</v>
      </c>
      <c r="R6" t="s">
        <v>88</v>
      </c>
    </row>
    <row r="7" spans="3:21" ht="16.5" x14ac:dyDescent="0.45">
      <c r="E7" s="62" t="s">
        <v>67</v>
      </c>
      <c r="F7" s="63" t="s">
        <v>89</v>
      </c>
      <c r="G7" s="64" t="s">
        <v>90</v>
      </c>
      <c r="H7" s="64" t="s">
        <v>91</v>
      </c>
      <c r="I7" s="62" t="s">
        <v>92</v>
      </c>
      <c r="J7" s="62" t="s">
        <v>113</v>
      </c>
      <c r="K7" s="62" t="s">
        <v>116</v>
      </c>
      <c r="M7" t="s">
        <v>67</v>
      </c>
      <c r="N7" t="s">
        <v>68</v>
      </c>
      <c r="O7" t="s">
        <v>69</v>
      </c>
      <c r="P7" t="s">
        <v>115</v>
      </c>
      <c r="R7" t="s">
        <v>67</v>
      </c>
      <c r="S7" t="s">
        <v>68</v>
      </c>
      <c r="T7" t="s">
        <v>69</v>
      </c>
      <c r="U7" t="s">
        <v>115</v>
      </c>
    </row>
    <row r="8" spans="3:21" x14ac:dyDescent="0.35">
      <c r="E8" s="66">
        <v>0</v>
      </c>
      <c r="F8" s="67">
        <v>-1.3220000000000001</v>
      </c>
      <c r="G8" s="68">
        <v>50.2</v>
      </c>
      <c r="H8" s="68">
        <v>22.7</v>
      </c>
      <c r="I8" s="67">
        <v>-0.44</v>
      </c>
      <c r="J8" s="68">
        <f>Table2[[#This Row],[TH (°C)]]-Table2[[#This Row],[TS (°C)]]</f>
        <v>27.500000000000004</v>
      </c>
      <c r="K8" s="67">
        <f>0.25*Table2[[#This Row],[U0 (V)]]*Table2[[#This Row],[IK (A)]]</f>
        <v>0.14542000000000002</v>
      </c>
      <c r="M8">
        <v>0</v>
      </c>
      <c r="P8">
        <f>O8-N8</f>
        <v>0</v>
      </c>
      <c r="R8">
        <v>0</v>
      </c>
      <c r="S8">
        <v>21.2</v>
      </c>
      <c r="T8">
        <v>21.2</v>
      </c>
      <c r="U8">
        <f>T8-S8</f>
        <v>0</v>
      </c>
    </row>
    <row r="9" spans="3:21" x14ac:dyDescent="0.35">
      <c r="E9" s="66">
        <v>1</v>
      </c>
      <c r="F9" s="67">
        <v>-1.125</v>
      </c>
      <c r="G9" s="68">
        <v>46.4</v>
      </c>
      <c r="H9" s="68">
        <v>22.9</v>
      </c>
      <c r="I9" s="67">
        <v>0.38400000000000001</v>
      </c>
      <c r="J9" s="68">
        <f>Table2[[#This Row],[TH (°C)]]-Table2[[#This Row],[TS (°C)]]</f>
        <v>23.5</v>
      </c>
      <c r="K9" s="67">
        <f>0.25*Table2[[#This Row],[U0 (V)]]*Table2[[#This Row],[IK (A)]]</f>
        <v>-0.108</v>
      </c>
      <c r="M9">
        <v>1</v>
      </c>
      <c r="N9">
        <v>17.2</v>
      </c>
      <c r="O9">
        <v>27.8</v>
      </c>
      <c r="P9">
        <f t="shared" ref="P9:P18" si="0">O9-N9</f>
        <v>10.600000000000001</v>
      </c>
      <c r="R9">
        <v>1</v>
      </c>
      <c r="S9">
        <v>18.2</v>
      </c>
      <c r="T9">
        <v>30.4</v>
      </c>
      <c r="U9">
        <f t="shared" ref="U9:U18" si="1">T9-S9</f>
        <v>12.2</v>
      </c>
    </row>
    <row r="10" spans="3:21" x14ac:dyDescent="0.35">
      <c r="E10" s="62">
        <v>2</v>
      </c>
      <c r="F10" s="63">
        <v>1.0569999999999999</v>
      </c>
      <c r="G10" s="64">
        <v>44.4</v>
      </c>
      <c r="H10" s="64">
        <v>22.7</v>
      </c>
      <c r="I10" s="63">
        <v>0.36</v>
      </c>
      <c r="J10" s="64">
        <f>Table2[[#This Row],[TH (°C)]]-Table2[[#This Row],[TS (°C)]]</f>
        <v>21.7</v>
      </c>
      <c r="K10" s="63">
        <f>0.25*Table2[[#This Row],[U0 (V)]]*Table2[[#This Row],[IK (A)]]</f>
        <v>9.5129999999999992E-2</v>
      </c>
      <c r="M10">
        <v>2</v>
      </c>
      <c r="N10">
        <v>16.2</v>
      </c>
      <c r="O10">
        <v>27.8</v>
      </c>
      <c r="P10">
        <f t="shared" si="0"/>
        <v>11.600000000000001</v>
      </c>
      <c r="R10">
        <v>2</v>
      </c>
      <c r="S10">
        <v>18.3</v>
      </c>
      <c r="T10">
        <v>33.9</v>
      </c>
      <c r="U10">
        <f t="shared" si="1"/>
        <v>15.599999999999998</v>
      </c>
    </row>
    <row r="11" spans="3:21" x14ac:dyDescent="0.35">
      <c r="E11" s="62">
        <v>3</v>
      </c>
      <c r="F11" s="63">
        <v>0.98099999999999998</v>
      </c>
      <c r="G11" s="64">
        <v>42.7</v>
      </c>
      <c r="H11" s="64">
        <v>22.6</v>
      </c>
      <c r="I11" s="63">
        <v>0.33200000000000002</v>
      </c>
      <c r="J11" s="64">
        <f>Table2[[#This Row],[TH (°C)]]-Table2[[#This Row],[TS (°C)]]</f>
        <v>20.100000000000001</v>
      </c>
      <c r="K11" s="63">
        <f>0.25*Table2[[#This Row],[U0 (V)]]*Table2[[#This Row],[IK (A)]]</f>
        <v>8.1423000000000009E-2</v>
      </c>
      <c r="M11">
        <v>3</v>
      </c>
      <c r="N11">
        <v>15.3</v>
      </c>
      <c r="O11">
        <v>27.7</v>
      </c>
      <c r="P11">
        <f t="shared" si="0"/>
        <v>12.399999999999999</v>
      </c>
      <c r="R11">
        <v>3</v>
      </c>
      <c r="S11">
        <v>18.5</v>
      </c>
      <c r="T11">
        <v>35.9</v>
      </c>
      <c r="U11">
        <f t="shared" si="1"/>
        <v>17.399999999999999</v>
      </c>
    </row>
    <row r="12" spans="3:21" x14ac:dyDescent="0.35">
      <c r="E12" s="62">
        <v>4</v>
      </c>
      <c r="F12" s="63">
        <v>0.91600000000000004</v>
      </c>
      <c r="G12" s="64">
        <v>41.3</v>
      </c>
      <c r="H12" s="64">
        <v>22.6</v>
      </c>
      <c r="I12" s="63">
        <v>0.312</v>
      </c>
      <c r="J12" s="64">
        <f>Table2[[#This Row],[TH (°C)]]-Table2[[#This Row],[TS (°C)]]</f>
        <v>18.699999999999996</v>
      </c>
      <c r="K12" s="63">
        <f>0.25*Table2[[#This Row],[U0 (V)]]*Table2[[#This Row],[IK (A)]]</f>
        <v>7.1447999999999998E-2</v>
      </c>
      <c r="M12">
        <v>4</v>
      </c>
      <c r="N12">
        <v>14.7</v>
      </c>
      <c r="O12">
        <v>27.6</v>
      </c>
      <c r="P12">
        <f t="shared" si="0"/>
        <v>12.900000000000002</v>
      </c>
      <c r="R12">
        <v>4</v>
      </c>
      <c r="S12">
        <v>18.600000000000001</v>
      </c>
      <c r="T12">
        <v>36.5</v>
      </c>
      <c r="U12">
        <f t="shared" si="1"/>
        <v>17.899999999999999</v>
      </c>
    </row>
    <row r="13" spans="3:21" x14ac:dyDescent="0.35">
      <c r="E13" s="62">
        <v>5</v>
      </c>
      <c r="F13" s="63">
        <v>0.85399999999999998</v>
      </c>
      <c r="G13" s="64">
        <v>39.9</v>
      </c>
      <c r="H13" s="64">
        <v>22.4</v>
      </c>
      <c r="I13" s="63">
        <v>0.29199999999999998</v>
      </c>
      <c r="J13" s="64">
        <f>Table2[[#This Row],[TH (°C)]]-Table2[[#This Row],[TS (°C)]]</f>
        <v>17.5</v>
      </c>
      <c r="K13" s="63">
        <f>0.25*Table2[[#This Row],[U0 (V)]]*Table2[[#This Row],[IK (A)]]</f>
        <v>6.2341999999999995E-2</v>
      </c>
      <c r="M13">
        <v>5</v>
      </c>
      <c r="N13">
        <v>13.9</v>
      </c>
      <c r="O13">
        <v>27.6</v>
      </c>
      <c r="P13">
        <f t="shared" si="0"/>
        <v>13.700000000000001</v>
      </c>
      <c r="R13">
        <v>5</v>
      </c>
      <c r="S13">
        <v>18.8</v>
      </c>
      <c r="T13">
        <v>38.4</v>
      </c>
      <c r="U13">
        <f t="shared" si="1"/>
        <v>19.599999999999998</v>
      </c>
    </row>
    <row r="14" spans="3:21" x14ac:dyDescent="0.35">
      <c r="E14" s="62">
        <v>6</v>
      </c>
      <c r="F14" s="63">
        <v>0.80200000000000005</v>
      </c>
      <c r="G14" s="64">
        <v>38.799999999999997</v>
      </c>
      <c r="H14" s="64">
        <v>22.4</v>
      </c>
      <c r="I14" s="63">
        <v>0.28100000000000003</v>
      </c>
      <c r="J14" s="64">
        <f>Table2[[#This Row],[TH (°C)]]-Table2[[#This Row],[TS (°C)]]</f>
        <v>16.399999999999999</v>
      </c>
      <c r="K14" s="63">
        <f>0.25*Table2[[#This Row],[U0 (V)]]*Table2[[#This Row],[IK (A)]]</f>
        <v>5.6340500000000009E-2</v>
      </c>
      <c r="M14">
        <v>6</v>
      </c>
      <c r="N14">
        <v>13.3</v>
      </c>
      <c r="O14">
        <v>27.5</v>
      </c>
      <c r="P14">
        <f t="shared" si="0"/>
        <v>14.2</v>
      </c>
      <c r="R14">
        <v>6</v>
      </c>
      <c r="S14">
        <v>18.899999999999999</v>
      </c>
      <c r="T14">
        <v>39.1</v>
      </c>
      <c r="U14">
        <f t="shared" si="1"/>
        <v>20.200000000000003</v>
      </c>
    </row>
    <row r="15" spans="3:21" x14ac:dyDescent="0.35">
      <c r="E15" s="62">
        <v>7</v>
      </c>
      <c r="F15" s="63">
        <v>0.749</v>
      </c>
      <c r="G15" s="64">
        <v>37.700000000000003</v>
      </c>
      <c r="H15" s="64">
        <v>22.3</v>
      </c>
      <c r="I15" s="63">
        <v>0.25800000000000001</v>
      </c>
      <c r="J15" s="64">
        <f>Table2[[#This Row],[TH (°C)]]-Table2[[#This Row],[TS (°C)]]</f>
        <v>15.400000000000002</v>
      </c>
      <c r="K15" s="63">
        <f>0.25*Table2[[#This Row],[U0 (V)]]*Table2[[#This Row],[IK (A)]]</f>
        <v>4.8310499999999999E-2</v>
      </c>
      <c r="M15">
        <v>7</v>
      </c>
      <c r="N15">
        <v>12.6</v>
      </c>
      <c r="O15">
        <v>27.5</v>
      </c>
      <c r="P15">
        <f t="shared" si="0"/>
        <v>14.9</v>
      </c>
      <c r="R15">
        <v>7</v>
      </c>
      <c r="S15" s="3">
        <v>19</v>
      </c>
      <c r="T15" s="3">
        <v>40.4</v>
      </c>
      <c r="U15">
        <f t="shared" si="1"/>
        <v>21.4</v>
      </c>
    </row>
    <row r="16" spans="3:21" x14ac:dyDescent="0.35">
      <c r="E16" s="62">
        <v>8</v>
      </c>
      <c r="F16" s="63">
        <v>0.70499999999999996</v>
      </c>
      <c r="G16" s="64">
        <v>36.4</v>
      </c>
      <c r="H16" s="64">
        <v>22.4</v>
      </c>
      <c r="I16" s="63">
        <v>0.25</v>
      </c>
      <c r="J16" s="64">
        <f>Table2[[#This Row],[TH (°C)]]-Table2[[#This Row],[TS (°C)]]</f>
        <v>14</v>
      </c>
      <c r="K16" s="63">
        <f>0.25*Table2[[#This Row],[U0 (V)]]*Table2[[#This Row],[IK (A)]]</f>
        <v>4.4062499999999998E-2</v>
      </c>
      <c r="M16">
        <v>8</v>
      </c>
      <c r="N16">
        <v>11.9</v>
      </c>
      <c r="O16">
        <v>27.4</v>
      </c>
      <c r="P16">
        <f t="shared" si="0"/>
        <v>15.499999999999998</v>
      </c>
      <c r="R16">
        <v>8</v>
      </c>
      <c r="S16" s="3">
        <v>19.2</v>
      </c>
      <c r="T16" s="3">
        <v>41.6</v>
      </c>
      <c r="U16">
        <f t="shared" si="1"/>
        <v>22.400000000000002</v>
      </c>
    </row>
    <row r="17" spans="4:21" x14ac:dyDescent="0.35">
      <c r="E17" s="62">
        <v>9</v>
      </c>
      <c r="F17" s="63">
        <v>0.65900000000000003</v>
      </c>
      <c r="G17" s="64">
        <v>35.700000000000003</v>
      </c>
      <c r="H17" s="64">
        <v>22.2</v>
      </c>
      <c r="I17" s="63">
        <v>0.23100000000000001</v>
      </c>
      <c r="J17" s="64">
        <f>Table2[[#This Row],[TH (°C)]]-Table2[[#This Row],[TS (°C)]]</f>
        <v>13.500000000000004</v>
      </c>
      <c r="K17" s="63">
        <f>0.25*Table2[[#This Row],[U0 (V)]]*Table2[[#This Row],[IK (A)]]</f>
        <v>3.8057250000000001E-2</v>
      </c>
      <c r="M17">
        <v>9</v>
      </c>
      <c r="N17">
        <v>11.2</v>
      </c>
      <c r="O17">
        <v>27.4</v>
      </c>
      <c r="P17">
        <f t="shared" si="0"/>
        <v>16.2</v>
      </c>
      <c r="R17">
        <v>9</v>
      </c>
      <c r="S17" s="3">
        <v>19.3</v>
      </c>
      <c r="T17" s="3">
        <v>42.7</v>
      </c>
      <c r="U17">
        <f t="shared" si="1"/>
        <v>23.400000000000002</v>
      </c>
    </row>
    <row r="18" spans="4:21" x14ac:dyDescent="0.35">
      <c r="E18" s="62">
        <v>10</v>
      </c>
      <c r="F18" s="63">
        <v>0.62</v>
      </c>
      <c r="G18" s="64">
        <v>34.799999999999997</v>
      </c>
      <c r="H18" s="64">
        <v>22.2</v>
      </c>
      <c r="I18" s="63">
        <v>0.214</v>
      </c>
      <c r="J18" s="64">
        <f>Table2[[#This Row],[TH (°C)]]-Table2[[#This Row],[TS (°C)]]</f>
        <v>12.599999999999998</v>
      </c>
      <c r="K18" s="63">
        <f>0.25*Table2[[#This Row],[U0 (V)]]*Table2[[#This Row],[IK (A)]]</f>
        <v>3.3169999999999998E-2</v>
      </c>
      <c r="M18">
        <v>10</v>
      </c>
      <c r="N18">
        <v>10.9</v>
      </c>
      <c r="O18">
        <v>27.3</v>
      </c>
      <c r="P18">
        <f t="shared" si="0"/>
        <v>16.399999999999999</v>
      </c>
      <c r="R18">
        <v>10</v>
      </c>
      <c r="S18" s="3">
        <v>19.399999999999999</v>
      </c>
      <c r="T18" s="3">
        <v>43.7</v>
      </c>
      <c r="U18">
        <f t="shared" si="1"/>
        <v>24.300000000000004</v>
      </c>
    </row>
    <row r="19" spans="4:21" x14ac:dyDescent="0.35">
      <c r="E19" s="62">
        <v>11</v>
      </c>
      <c r="F19" s="63">
        <v>0.58799999999999997</v>
      </c>
      <c r="G19" s="64">
        <v>34.1</v>
      </c>
      <c r="H19" s="64">
        <v>22.1</v>
      </c>
      <c r="I19" s="63">
        <v>0.20499999999999999</v>
      </c>
      <c r="J19" s="64">
        <f>Table2[[#This Row],[TH (°C)]]-Table2[[#This Row],[TS (°C)]]</f>
        <v>12</v>
      </c>
      <c r="K19" s="63">
        <f>0.25*Table2[[#This Row],[U0 (V)]]*Table2[[#This Row],[IK (A)]]</f>
        <v>3.0134999999999995E-2</v>
      </c>
    </row>
    <row r="20" spans="4:21" x14ac:dyDescent="0.35">
      <c r="E20" s="62">
        <v>12</v>
      </c>
      <c r="F20" s="63">
        <v>0.54600000000000004</v>
      </c>
      <c r="G20" s="64">
        <v>33.200000000000003</v>
      </c>
      <c r="H20" s="64">
        <v>22.1</v>
      </c>
      <c r="I20" s="63">
        <v>0.19500000000000001</v>
      </c>
      <c r="J20" s="64">
        <f>Table2[[#This Row],[TH (°C)]]-Table2[[#This Row],[TS (°C)]]</f>
        <v>11.100000000000001</v>
      </c>
      <c r="K20" s="63">
        <f>0.25*Table2[[#This Row],[U0 (V)]]*Table2[[#This Row],[IK (A)]]</f>
        <v>2.6617500000000002E-2</v>
      </c>
    </row>
    <row r="21" spans="4:21" x14ac:dyDescent="0.35">
      <c r="E21" s="62">
        <v>13</v>
      </c>
      <c r="F21" s="63">
        <v>0.52</v>
      </c>
      <c r="G21" s="64">
        <v>32.6</v>
      </c>
      <c r="H21" s="64">
        <v>22.1</v>
      </c>
      <c r="I21" s="63">
        <v>0.18099999999999999</v>
      </c>
      <c r="J21" s="64">
        <f>Table2[[#This Row],[TH (°C)]]-Table2[[#This Row],[TS (°C)]]</f>
        <v>10.5</v>
      </c>
      <c r="K21" s="63">
        <f>0.25*Table2[[#This Row],[U0 (V)]]*Table2[[#This Row],[IK (A)]]</f>
        <v>2.3529999999999999E-2</v>
      </c>
    </row>
    <row r="22" spans="4:21" x14ac:dyDescent="0.35">
      <c r="E22" s="62">
        <v>14</v>
      </c>
      <c r="F22" s="63">
        <v>0.49</v>
      </c>
      <c r="G22" s="64">
        <v>31.9</v>
      </c>
      <c r="H22" s="64">
        <v>21.9</v>
      </c>
      <c r="I22" s="63">
        <v>0.17499999999999999</v>
      </c>
      <c r="J22" s="64">
        <f>Table2[[#This Row],[TH (°C)]]-Table2[[#This Row],[TS (°C)]]</f>
        <v>10</v>
      </c>
      <c r="K22" s="63">
        <f>0.25*Table2[[#This Row],[U0 (V)]]*Table2[[#This Row],[IK (A)]]</f>
        <v>2.1437499999999998E-2</v>
      </c>
    </row>
    <row r="23" spans="4:21" x14ac:dyDescent="0.35">
      <c r="E23" s="62">
        <v>15</v>
      </c>
      <c r="F23" s="63">
        <v>0.46500000000000002</v>
      </c>
      <c r="G23" s="64">
        <v>31.4</v>
      </c>
      <c r="H23" s="64">
        <v>21.9</v>
      </c>
      <c r="I23" s="63">
        <v>0.16200000000000001</v>
      </c>
      <c r="J23" s="64">
        <f>Table2[[#This Row],[TH (°C)]]-Table2[[#This Row],[TS (°C)]]</f>
        <v>9.5</v>
      </c>
      <c r="K23" s="63">
        <f>0.25*Table2[[#This Row],[U0 (V)]]*Table2[[#This Row],[IK (A)]]</f>
        <v>1.8832500000000002E-2</v>
      </c>
    </row>
    <row r="25" spans="4:21" x14ac:dyDescent="0.35">
      <c r="E25" t="s">
        <v>113</v>
      </c>
      <c r="F25" s="4" t="s">
        <v>114</v>
      </c>
    </row>
    <row r="26" spans="4:21" x14ac:dyDescent="0.35">
      <c r="D26">
        <v>1</v>
      </c>
      <c r="E26">
        <v>27.500000000000004</v>
      </c>
      <c r="F26" s="4">
        <v>-1.3220000000000001</v>
      </c>
      <c r="G26" s="3">
        <v>1</v>
      </c>
    </row>
    <row r="27" spans="4:21" x14ac:dyDescent="0.35">
      <c r="D27">
        <v>2</v>
      </c>
      <c r="E27">
        <v>23.5</v>
      </c>
      <c r="F27" s="4">
        <v>-1.125</v>
      </c>
      <c r="G27" s="3">
        <v>1</v>
      </c>
    </row>
    <row r="28" spans="4:21" x14ac:dyDescent="0.35">
      <c r="D28">
        <v>3</v>
      </c>
      <c r="E28">
        <v>21.7</v>
      </c>
      <c r="F28" s="4">
        <v>1.0569999999999999</v>
      </c>
      <c r="G28" s="3">
        <v>1</v>
      </c>
    </row>
    <row r="29" spans="4:21" x14ac:dyDescent="0.35">
      <c r="D29">
        <v>4</v>
      </c>
      <c r="E29">
        <v>20.100000000000001</v>
      </c>
      <c r="F29" s="4">
        <v>0.98099999999999998</v>
      </c>
      <c r="G29" s="3">
        <v>1</v>
      </c>
    </row>
    <row r="30" spans="4:21" x14ac:dyDescent="0.35">
      <c r="D30">
        <v>5</v>
      </c>
      <c r="E30">
        <v>18.699999999999996</v>
      </c>
      <c r="F30" s="4">
        <v>0.91600000000000004</v>
      </c>
      <c r="G30" s="3">
        <v>1</v>
      </c>
    </row>
    <row r="31" spans="4:21" x14ac:dyDescent="0.35">
      <c r="D31">
        <v>6</v>
      </c>
      <c r="E31">
        <v>17.5</v>
      </c>
      <c r="F31" s="4">
        <v>0.85399999999999998</v>
      </c>
      <c r="G31" s="3">
        <v>1</v>
      </c>
    </row>
    <row r="32" spans="4:21" x14ac:dyDescent="0.35">
      <c r="D32">
        <v>7</v>
      </c>
      <c r="E32">
        <v>16.399999999999999</v>
      </c>
      <c r="F32" s="4">
        <v>0.80200000000000005</v>
      </c>
      <c r="G32" s="3">
        <v>1</v>
      </c>
    </row>
    <row r="33" spans="4:7" x14ac:dyDescent="0.35">
      <c r="D33">
        <v>8</v>
      </c>
      <c r="E33">
        <v>15.400000000000002</v>
      </c>
      <c r="F33" s="4">
        <v>0.749</v>
      </c>
      <c r="G33" s="3">
        <v>1</v>
      </c>
    </row>
    <row r="34" spans="4:7" x14ac:dyDescent="0.35">
      <c r="D34">
        <v>9</v>
      </c>
      <c r="E34">
        <v>14</v>
      </c>
      <c r="F34" s="4">
        <v>0.70499999999999996</v>
      </c>
      <c r="G34" s="3">
        <v>1</v>
      </c>
    </row>
    <row r="35" spans="4:7" x14ac:dyDescent="0.35">
      <c r="D35">
        <v>10</v>
      </c>
      <c r="E35">
        <v>13.500000000000004</v>
      </c>
      <c r="F35" s="4">
        <v>0.65900000000000003</v>
      </c>
      <c r="G35" s="3">
        <v>1</v>
      </c>
    </row>
    <row r="36" spans="4:7" x14ac:dyDescent="0.35">
      <c r="D36">
        <v>11</v>
      </c>
      <c r="E36">
        <v>12.599999999999998</v>
      </c>
      <c r="F36" s="4">
        <v>0.62</v>
      </c>
      <c r="G36" s="3">
        <v>1</v>
      </c>
    </row>
    <row r="37" spans="4:7" x14ac:dyDescent="0.35">
      <c r="D37">
        <v>12</v>
      </c>
      <c r="E37">
        <v>12</v>
      </c>
      <c r="F37" s="4">
        <v>0.58799999999999997</v>
      </c>
      <c r="G37" s="3">
        <v>1</v>
      </c>
    </row>
    <row r="38" spans="4:7" x14ac:dyDescent="0.35">
      <c r="D38">
        <v>13</v>
      </c>
      <c r="E38">
        <v>11.100000000000001</v>
      </c>
      <c r="F38" s="4">
        <v>0.54600000000000004</v>
      </c>
      <c r="G38" s="3">
        <v>1</v>
      </c>
    </row>
    <row r="39" spans="4:7" x14ac:dyDescent="0.35">
      <c r="D39">
        <v>14</v>
      </c>
      <c r="E39">
        <v>10.5</v>
      </c>
      <c r="F39" s="4">
        <v>0.52</v>
      </c>
      <c r="G39" s="3">
        <v>1</v>
      </c>
    </row>
    <row r="40" spans="4:7" x14ac:dyDescent="0.35">
      <c r="D40">
        <v>15</v>
      </c>
      <c r="E40">
        <v>10</v>
      </c>
      <c r="F40" s="4">
        <v>0.49</v>
      </c>
      <c r="G40" s="3">
        <v>1</v>
      </c>
    </row>
    <row r="41" spans="4:7" x14ac:dyDescent="0.35">
      <c r="D41">
        <v>16</v>
      </c>
      <c r="E41">
        <v>9.5</v>
      </c>
      <c r="F41" s="4">
        <v>0.46500000000000002</v>
      </c>
      <c r="G41" s="3">
        <v>1</v>
      </c>
    </row>
  </sheetData>
  <mergeCells count="1">
    <mergeCell ref="E6:I6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1DF35-FD82-46A6-B0DB-CAF7D32B51D5}">
  <dimension ref="B4:K27"/>
  <sheetViews>
    <sheetView workbookViewId="0">
      <selection activeCell="J25" sqref="J25"/>
    </sheetView>
  </sheetViews>
  <sheetFormatPr defaultRowHeight="14.5" x14ac:dyDescent="0.35"/>
  <cols>
    <col min="2" max="2" width="11.90625" customWidth="1"/>
    <col min="3" max="3" width="15.453125" customWidth="1"/>
    <col min="6" max="6" width="18.453125" customWidth="1"/>
    <col min="7" max="7" width="9.36328125" bestFit="1" customWidth="1"/>
  </cols>
  <sheetData>
    <row r="4" spans="2:11" x14ac:dyDescent="0.35">
      <c r="B4">
        <v>1.1599999999999999</v>
      </c>
    </row>
    <row r="10" spans="2:11" x14ac:dyDescent="0.35">
      <c r="B10">
        <v>1.7</v>
      </c>
    </row>
    <row r="13" spans="2:11" x14ac:dyDescent="0.35">
      <c r="D13" t="s">
        <v>96</v>
      </c>
      <c r="G13" t="s">
        <v>101</v>
      </c>
      <c r="H13" t="s">
        <v>97</v>
      </c>
      <c r="I13" t="s">
        <v>99</v>
      </c>
      <c r="J13" t="s">
        <v>98</v>
      </c>
      <c r="K13" t="s">
        <v>100</v>
      </c>
    </row>
    <row r="14" spans="2:11" x14ac:dyDescent="0.35">
      <c r="B14" t="s">
        <v>93</v>
      </c>
      <c r="D14">
        <v>2.5000000000000001E-2</v>
      </c>
      <c r="E14">
        <v>2.4E-2</v>
      </c>
      <c r="F14">
        <v>2.4E-2</v>
      </c>
      <c r="G14" s="4" cm="1">
        <f t="array" ref="G14">SUM(D14:F14*2/7)</f>
        <v>2.0857142857142859E-2</v>
      </c>
      <c r="H14">
        <v>0.82499999999999996</v>
      </c>
      <c r="I14">
        <f>ATAN(G14/H14)</f>
        <v>2.5276001159983602E-2</v>
      </c>
      <c r="J14">
        <f>SIN(I14)</f>
        <v>2.5273309873213693E-2</v>
      </c>
      <c r="K14">
        <f>J14*G14</f>
        <v>5.2712903449845703E-4</v>
      </c>
    </row>
    <row r="15" spans="2:11" x14ac:dyDescent="0.35">
      <c r="B15" t="s">
        <v>94</v>
      </c>
      <c r="D15">
        <v>1.0999999999999999E-2</v>
      </c>
      <c r="E15">
        <v>1.2E-2</v>
      </c>
      <c r="F15">
        <v>1.2E-2</v>
      </c>
      <c r="G15" s="4" cm="1">
        <f t="array" ref="G15">SUM(D15:F15*2/7)</f>
        <v>0.01</v>
      </c>
      <c r="H15">
        <v>0.5</v>
      </c>
      <c r="I15">
        <f>ATAN(D15/H15)</f>
        <v>2.1996451697036862E-2</v>
      </c>
      <c r="J15">
        <f t="shared" ref="J15:J16" si="0">SIN(I15)</f>
        <v>2.1994677931832841E-2</v>
      </c>
      <c r="K15">
        <f>J15*D15*0.001</f>
        <v>2.4194145725016123E-7</v>
      </c>
    </row>
    <row r="16" spans="2:11" x14ac:dyDescent="0.35">
      <c r="B16" t="s">
        <v>95</v>
      </c>
      <c r="D16">
        <v>1.0999999999999999E-2</v>
      </c>
      <c r="E16">
        <v>1.0999999999999999E-2</v>
      </c>
      <c r="F16">
        <v>1.0999999999999999E-2</v>
      </c>
      <c r="G16" s="4" cm="1">
        <f t="array" ref="G16">SUM(D16:F16*2/7)</f>
        <v>9.4285714285714285E-3</v>
      </c>
      <c r="H16">
        <v>0.58499999999999996</v>
      </c>
      <c r="I16">
        <f>ATAN(D16/H16)</f>
        <v>1.8801203174197614E-2</v>
      </c>
      <c r="J16">
        <f t="shared" si="0"/>
        <v>1.88000955358026E-2</v>
      </c>
      <c r="K16">
        <f>J16*D16*0.001</f>
        <v>2.068010508938286E-7</v>
      </c>
    </row>
    <row r="19" spans="2:11" x14ac:dyDescent="0.35">
      <c r="D19" t="s">
        <v>102</v>
      </c>
      <c r="E19" t="s">
        <v>103</v>
      </c>
      <c r="F19" t="s">
        <v>105</v>
      </c>
      <c r="G19" t="s">
        <v>107</v>
      </c>
      <c r="H19" t="s">
        <v>108</v>
      </c>
      <c r="I19" t="s">
        <v>99</v>
      </c>
      <c r="J19" t="s">
        <v>98</v>
      </c>
      <c r="K19" t="s">
        <v>109</v>
      </c>
    </row>
    <row r="20" spans="2:11" x14ac:dyDescent="0.35">
      <c r="C20" t="s">
        <v>106</v>
      </c>
      <c r="D20">
        <v>0.2</v>
      </c>
      <c r="E20">
        <v>1.2</v>
      </c>
      <c r="F20">
        <v>1.3</v>
      </c>
      <c r="G20">
        <f>((D20+E20)/2)-D20/2</f>
        <v>0.6</v>
      </c>
      <c r="H20">
        <v>58.5</v>
      </c>
      <c r="I20">
        <f>ATAN(G20/H20)</f>
        <v>1.0256050641667055E-2</v>
      </c>
      <c r="J20">
        <f>SIN(I20)</f>
        <v>1.0255870842806412E-2</v>
      </c>
      <c r="K20">
        <f>1.2*J20</f>
        <v>1.2307045011367694E-2</v>
      </c>
    </row>
    <row r="22" spans="2:11" x14ac:dyDescent="0.35">
      <c r="B22" t="s">
        <v>112</v>
      </c>
      <c r="C22" t="s">
        <v>111</v>
      </c>
      <c r="D22" t="s">
        <v>102</v>
      </c>
      <c r="E22" t="s">
        <v>103</v>
      </c>
      <c r="F22" t="s">
        <v>105</v>
      </c>
      <c r="G22" t="s">
        <v>108</v>
      </c>
    </row>
    <row r="23" spans="2:11" x14ac:dyDescent="0.35">
      <c r="B23" t="s">
        <v>104</v>
      </c>
      <c r="C23">
        <v>7.0000000000000007E-2</v>
      </c>
      <c r="D23">
        <v>15</v>
      </c>
      <c r="E23">
        <v>17</v>
      </c>
      <c r="F23">
        <v>25</v>
      </c>
      <c r="G23">
        <v>742</v>
      </c>
    </row>
    <row r="24" spans="2:11" x14ac:dyDescent="0.35">
      <c r="C24">
        <v>0.15</v>
      </c>
      <c r="D24">
        <v>5</v>
      </c>
      <c r="E24">
        <v>7</v>
      </c>
      <c r="F24">
        <v>0.9</v>
      </c>
      <c r="G24">
        <v>742</v>
      </c>
    </row>
    <row r="25" spans="2:11" x14ac:dyDescent="0.35">
      <c r="B25" t="s">
        <v>110</v>
      </c>
      <c r="C25">
        <v>0.09</v>
      </c>
      <c r="D25">
        <v>8</v>
      </c>
      <c r="E25">
        <v>9</v>
      </c>
      <c r="F25">
        <v>13</v>
      </c>
      <c r="G25">
        <v>742</v>
      </c>
    </row>
    <row r="27" spans="2:11" x14ac:dyDescent="0.35">
      <c r="B27" t="s">
        <v>106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4492CAD-C813-4FE8-AAB3-9B91EC27D99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p3_gen</vt:lpstr>
      <vt:lpstr>p3_tep_vodivost_Cu</vt:lpstr>
      <vt:lpstr>p3_tab_al</vt:lpstr>
      <vt:lpstr>p3</vt:lpstr>
      <vt:lpstr>p4</vt:lpstr>
      <vt:lpstr>p5</vt:lpstr>
      <vt:lpstr>p6-peltier</vt:lpstr>
      <vt:lpstr>p7-fraunhofer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Ondrej Hlavacek</dc:creator>
  <cp:lastModifiedBy>Ondrej Hlavacek</cp:lastModifiedBy>
  <dcterms:created xsi:type="dcterms:W3CDTF">2015-06-05T18:17:20Z</dcterms:created>
  <dcterms:modified xsi:type="dcterms:W3CDTF">2024-12-15T11:12:05Z</dcterms:modified>
</cp:coreProperties>
</file>