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drejspilka/Documents/private/"/>
    </mc:Choice>
  </mc:AlternateContent>
  <xr:revisionPtr revIDLastSave="0" documentId="13_ncr:1_{6DC6484D-1200-5249-A4E8-CBA76F18618F}" xr6:coauthVersionLast="45" xr6:coauthVersionMax="45" xr10:uidLastSave="{00000000-0000-0000-0000-000000000000}"/>
  <bookViews>
    <workbookView xWindow="11980" yWindow="5960" windowWidth="27640" windowHeight="16940" xr2:uid="{CF139A8F-4E21-1A42-B10A-4B0CB2C6D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I10" i="1"/>
  <c r="I9" i="1"/>
  <c r="I5" i="1"/>
  <c r="I7" i="1" s="1"/>
  <c r="I22" i="1" s="1"/>
  <c r="D22" i="1"/>
  <c r="D14" i="1"/>
  <c r="D15" i="1" s="1"/>
  <c r="D18" i="1" s="1"/>
  <c r="H7" i="1"/>
  <c r="H22" i="1" s="1"/>
  <c r="I15" i="1"/>
  <c r="I18" i="1" s="1"/>
  <c r="H15" i="1"/>
  <c r="H18" i="1" s="1"/>
  <c r="H11" i="1"/>
  <c r="C15" i="1"/>
  <c r="C18" i="1" s="1"/>
  <c r="D11" i="1"/>
  <c r="C11" i="1"/>
  <c r="C7" i="1"/>
  <c r="C24" i="1" s="1"/>
  <c r="C27" i="1" s="1"/>
  <c r="I11" i="1" l="1"/>
  <c r="I12" i="1" s="1"/>
  <c r="I20" i="1" s="1"/>
  <c r="I25" i="1" s="1"/>
  <c r="I26" i="1" s="1"/>
  <c r="H12" i="1"/>
  <c r="H20" i="1" s="1"/>
  <c r="H25" i="1" s="1"/>
  <c r="H26" i="1" s="1"/>
  <c r="H31" i="1" s="1"/>
  <c r="C12" i="1"/>
  <c r="C20" i="1" l="1"/>
  <c r="C25" i="1" l="1"/>
  <c r="C26" i="1" s="1"/>
  <c r="C31" i="1" s="1"/>
  <c r="D5" i="1"/>
  <c r="D7" i="1" s="1"/>
  <c r="D12" i="1" s="1"/>
  <c r="D20" i="1" s="1"/>
  <c r="D25" i="1" s="1"/>
  <c r="D26" i="1" s="1"/>
  <c r="D24" i="1" l="1"/>
  <c r="D27" i="1" s="1"/>
  <c r="C28" i="1" s="1"/>
  <c r="C29" i="1" s="1"/>
</calcChain>
</file>

<file path=xl/sharedStrings.xml><?xml version="1.0" encoding="utf-8"?>
<sst xmlns="http://schemas.openxmlformats.org/spreadsheetml/2006/main" count="47" uniqueCount="28">
  <si>
    <t>Dedikovatelných</t>
  </si>
  <si>
    <t>Denní utilizace [hod]</t>
  </si>
  <si>
    <t>Nutných zákroků</t>
  </si>
  <si>
    <t>Celkem hodin</t>
  </si>
  <si>
    <t>Délka trvání [měsíců]</t>
  </si>
  <si>
    <t>Dnů v měsíci</t>
  </si>
  <si>
    <t>Počet center</t>
  </si>
  <si>
    <t>Personál na centrum</t>
  </si>
  <si>
    <t>Měsíční kapacita [hod]</t>
  </si>
  <si>
    <t>Měsíčně hodin</t>
  </si>
  <si>
    <t>Zákroků na centrum měsíčně</t>
  </si>
  <si>
    <t>Počet zákroků denně na centrum</t>
  </si>
  <si>
    <t>Počet očkování</t>
  </si>
  <si>
    <t>Plocha na personál [m2/os]</t>
  </si>
  <si>
    <t>Počet dedikovatelných měsíčně</t>
  </si>
  <si>
    <t>Nutných hodin na zákrok</t>
  </si>
  <si>
    <t>Logistika očkovaného [hod]</t>
  </si>
  <si>
    <t>Počet Sester</t>
  </si>
  <si>
    <t>Počet Lékařů</t>
  </si>
  <si>
    <t>ČR</t>
  </si>
  <si>
    <t>Plocha očkovacího centra  [m2]</t>
  </si>
  <si>
    <t>Pracovišť na centrum</t>
  </si>
  <si>
    <t>Plocha na jedno pracoviště [m2]</t>
  </si>
  <si>
    <t>Centra</t>
  </si>
  <si>
    <t>Praktici</t>
  </si>
  <si>
    <t>Počet praktiků</t>
  </si>
  <si>
    <t>Limit</t>
  </si>
  <si>
    <t>Kontrola nutných zákroků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</si>
</sst>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71" formatCode="0.0"/>
    <numFmt numFmtId="17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178" fontId="0" fillId="2" borderId="0" xfId="2" applyNumberFormat="1" applyFont="1" applyFill="1"/>
    <xf numFmtId="0" fontId="2" fillId="0" borderId="0" xfId="0" applyFont="1"/>
    <xf numFmtId="0" fontId="3" fillId="0" borderId="0" xfId="0" applyFont="1"/>
    <xf numFmtId="171" fontId="3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0" fontId="4" fillId="3" borderId="0" xfId="0" applyFont="1" applyFill="1" applyAlignment="1">
      <alignment horizontal="center"/>
    </xf>
    <xf numFmtId="165" fontId="0" fillId="0" borderId="0" xfId="1" applyNumberFormat="1" applyFont="1" applyFill="1"/>
    <xf numFmtId="165" fontId="0" fillId="0" borderId="0" xfId="0" applyNumberFormat="1" applyFill="1"/>
    <xf numFmtId="178" fontId="0" fillId="0" borderId="0" xfId="2" applyNumberFormat="1" applyFont="1" applyFill="1"/>
    <xf numFmtId="0" fontId="0" fillId="0" borderId="0" xfId="0" applyFill="1"/>
  </cellXfs>
  <cellStyles count="3">
    <cellStyle name="Comma" xfId="1" builtinId="3"/>
    <cellStyle name="Normal" xfId="0" builtinId="0"/>
    <cellStyle name="Per 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82F-7B6A-DA46-B537-231A7ECA294C}">
  <dimension ref="B2:I31"/>
  <sheetViews>
    <sheetView tabSelected="1" workbookViewId="0">
      <selection activeCell="D32" sqref="D32"/>
    </sheetView>
  </sheetViews>
  <sheetFormatPr baseColWidth="10" defaultRowHeight="16" x14ac:dyDescent="0.2"/>
  <cols>
    <col min="2" max="2" width="33.1640625" customWidth="1"/>
    <col min="3" max="3" width="17.6640625" bestFit="1" customWidth="1"/>
    <col min="4" max="4" width="13" bestFit="1" customWidth="1"/>
    <col min="5" max="5" width="7.1640625" customWidth="1"/>
    <col min="7" max="7" width="34.33203125" customWidth="1"/>
    <col min="8" max="8" width="20" customWidth="1"/>
    <col min="9" max="9" width="18.83203125" customWidth="1"/>
  </cols>
  <sheetData>
    <row r="2" spans="2:9" ht="19" x14ac:dyDescent="0.25">
      <c r="B2" s="14" t="s">
        <v>23</v>
      </c>
      <c r="C2" s="14"/>
      <c r="D2" s="14"/>
      <c r="E2" s="14"/>
      <c r="G2" s="14" t="s">
        <v>24</v>
      </c>
      <c r="H2" s="14"/>
      <c r="I2" s="14"/>
    </row>
    <row r="3" spans="2:9" x14ac:dyDescent="0.2">
      <c r="C3" t="s">
        <v>18</v>
      </c>
      <c r="D3" t="s">
        <v>17</v>
      </c>
      <c r="E3" t="s">
        <v>26</v>
      </c>
      <c r="H3" t="s">
        <v>25</v>
      </c>
      <c r="I3" t="s">
        <v>17</v>
      </c>
    </row>
    <row r="4" spans="2:9" x14ac:dyDescent="0.2">
      <c r="B4" s="5" t="s">
        <v>19</v>
      </c>
      <c r="C4" s="5">
        <v>42000</v>
      </c>
      <c r="D4" s="5">
        <v>81000</v>
      </c>
      <c r="G4" s="5" t="s">
        <v>19</v>
      </c>
      <c r="H4" s="5">
        <v>4200</v>
      </c>
      <c r="I4" s="5">
        <v>4200</v>
      </c>
    </row>
    <row r="5" spans="2:9" x14ac:dyDescent="0.2">
      <c r="B5" s="5" t="s">
        <v>0</v>
      </c>
      <c r="C5" s="8">
        <v>7.0000000000000007E-2</v>
      </c>
      <c r="D5" s="17">
        <f>D18/D11/D4/C20</f>
        <v>3.6296296296296299E-2</v>
      </c>
      <c r="G5" s="5" t="s">
        <v>0</v>
      </c>
      <c r="H5" s="8">
        <v>0.5</v>
      </c>
      <c r="I5" s="17">
        <f>H5</f>
        <v>0.5</v>
      </c>
    </row>
    <row r="7" spans="2:9" x14ac:dyDescent="0.2">
      <c r="B7" t="s">
        <v>14</v>
      </c>
      <c r="C7">
        <f>C5*C4</f>
        <v>2940.0000000000005</v>
      </c>
      <c r="D7">
        <f>D5*D4</f>
        <v>2940</v>
      </c>
      <c r="G7" t="s">
        <v>14</v>
      </c>
      <c r="H7">
        <f t="shared" ref="H7:I7" si="0">H5*H4</f>
        <v>2100</v>
      </c>
      <c r="I7">
        <f t="shared" si="0"/>
        <v>2100</v>
      </c>
    </row>
    <row r="9" spans="2:9" x14ac:dyDescent="0.2">
      <c r="B9" s="5" t="s">
        <v>1</v>
      </c>
      <c r="C9" s="5">
        <v>8</v>
      </c>
      <c r="D9" s="5">
        <v>8</v>
      </c>
      <c r="G9" s="5" t="s">
        <v>1</v>
      </c>
      <c r="H9" s="5">
        <v>4</v>
      </c>
      <c r="I9" s="18">
        <f>H9</f>
        <v>4</v>
      </c>
    </row>
    <row r="10" spans="2:9" x14ac:dyDescent="0.2">
      <c r="B10" s="5" t="s">
        <v>5</v>
      </c>
      <c r="C10" s="5">
        <v>20</v>
      </c>
      <c r="D10" s="5">
        <v>20</v>
      </c>
      <c r="G10" s="5" t="s">
        <v>5</v>
      </c>
      <c r="H10" s="5">
        <v>20</v>
      </c>
      <c r="I10" s="18">
        <f>H10</f>
        <v>20</v>
      </c>
    </row>
    <row r="11" spans="2:9" x14ac:dyDescent="0.2">
      <c r="B11" t="s">
        <v>8</v>
      </c>
      <c r="C11">
        <f>C10*C9</f>
        <v>160</v>
      </c>
      <c r="D11">
        <f>D10*D9</f>
        <v>160</v>
      </c>
      <c r="G11" t="s">
        <v>8</v>
      </c>
      <c r="H11">
        <f>H10*H9</f>
        <v>80</v>
      </c>
      <c r="I11">
        <f>I10*I9</f>
        <v>80</v>
      </c>
    </row>
    <row r="12" spans="2:9" x14ac:dyDescent="0.2">
      <c r="B12" t="s">
        <v>9</v>
      </c>
      <c r="C12" s="1">
        <f>C11*C7</f>
        <v>470400.00000000006</v>
      </c>
      <c r="D12" s="1">
        <f>D11*D7</f>
        <v>470400</v>
      </c>
      <c r="G12" t="s">
        <v>9</v>
      </c>
      <c r="H12" s="1">
        <f>H11*H7</f>
        <v>168000</v>
      </c>
      <c r="I12" s="1">
        <f>I11*I7</f>
        <v>168000</v>
      </c>
    </row>
    <row r="14" spans="2:9" x14ac:dyDescent="0.2">
      <c r="B14" s="5" t="s">
        <v>12</v>
      </c>
      <c r="C14" s="6">
        <v>4000000</v>
      </c>
      <c r="D14" s="15">
        <f>C14</f>
        <v>4000000</v>
      </c>
      <c r="G14" s="5" t="s">
        <v>12</v>
      </c>
      <c r="H14" s="6">
        <v>1000000</v>
      </c>
      <c r="I14" s="15">
        <v>1000000</v>
      </c>
    </row>
    <row r="15" spans="2:9" x14ac:dyDescent="0.2">
      <c r="B15" t="s">
        <v>2</v>
      </c>
      <c r="C15" s="1">
        <f>C14*2</f>
        <v>8000000</v>
      </c>
      <c r="D15" s="1">
        <f>D14*2</f>
        <v>8000000</v>
      </c>
      <c r="G15" t="s">
        <v>2</v>
      </c>
      <c r="H15" s="1">
        <f>H14*2</f>
        <v>2000000</v>
      </c>
      <c r="I15" s="1">
        <f>I14*2</f>
        <v>2000000</v>
      </c>
    </row>
    <row r="16" spans="2:9" x14ac:dyDescent="0.2">
      <c r="B16" s="5" t="s">
        <v>15</v>
      </c>
      <c r="C16" s="5">
        <v>0.5</v>
      </c>
      <c r="D16" s="5">
        <v>0.5</v>
      </c>
      <c r="G16" s="5" t="s">
        <v>15</v>
      </c>
      <c r="H16" s="5">
        <v>0.5</v>
      </c>
      <c r="I16" s="5">
        <v>0.5</v>
      </c>
    </row>
    <row r="17" spans="2:9" x14ac:dyDescent="0.2">
      <c r="B17" s="5" t="s">
        <v>16</v>
      </c>
      <c r="C17" s="5"/>
      <c r="D17" s="5"/>
      <c r="G17" s="5" t="s">
        <v>16</v>
      </c>
      <c r="H17" s="5"/>
      <c r="I17" s="5"/>
    </row>
    <row r="18" spans="2:9" x14ac:dyDescent="0.2">
      <c r="B18" t="s">
        <v>3</v>
      </c>
      <c r="C18" s="2">
        <f>C15*(C16+C17)</f>
        <v>4000000</v>
      </c>
      <c r="D18" s="2">
        <f>D15*(D16+D17)</f>
        <v>4000000</v>
      </c>
      <c r="G18" t="s">
        <v>3</v>
      </c>
      <c r="H18" s="2">
        <f>H15*(H16+H17)</f>
        <v>1000000</v>
      </c>
      <c r="I18" s="2">
        <f>I15*(I16+I17)</f>
        <v>1000000</v>
      </c>
    </row>
    <row r="20" spans="2:9" ht="19" x14ac:dyDescent="0.25">
      <c r="B20" s="10" t="s">
        <v>4</v>
      </c>
      <c r="C20" s="11">
        <f>C18/C12</f>
        <v>8.5034013605442169</v>
      </c>
      <c r="D20" s="11">
        <f>D18/D12</f>
        <v>8.5034013605442169</v>
      </c>
      <c r="G20" s="10" t="s">
        <v>4</v>
      </c>
      <c r="H20" s="11">
        <f>H18/H12</f>
        <v>5.9523809523809526</v>
      </c>
      <c r="I20" s="11">
        <f>I18/I12</f>
        <v>5.9523809523809526</v>
      </c>
    </row>
    <row r="22" spans="2:9" x14ac:dyDescent="0.2">
      <c r="B22" s="5" t="s">
        <v>6</v>
      </c>
      <c r="C22" s="6">
        <v>40</v>
      </c>
      <c r="D22" s="16">
        <f>C22</f>
        <v>40</v>
      </c>
      <c r="G22" s="5" t="s">
        <v>6</v>
      </c>
      <c r="H22" s="6">
        <f>H7</f>
        <v>2100</v>
      </c>
      <c r="I22" s="6">
        <f>I7</f>
        <v>2100</v>
      </c>
    </row>
    <row r="23" spans="2:9" x14ac:dyDescent="0.2">
      <c r="B23" s="5" t="s">
        <v>20</v>
      </c>
      <c r="C23" s="7">
        <v>1000</v>
      </c>
      <c r="D23" s="16">
        <f>C23</f>
        <v>1000</v>
      </c>
      <c r="G23" s="5"/>
      <c r="H23" s="6"/>
      <c r="I23" s="6"/>
    </row>
    <row r="24" spans="2:9" x14ac:dyDescent="0.2">
      <c r="B24" s="9" t="s">
        <v>7</v>
      </c>
      <c r="C24" s="12">
        <f>C7/C22</f>
        <v>73.500000000000014</v>
      </c>
      <c r="D24" s="13">
        <f>D7/D22</f>
        <v>73.5</v>
      </c>
      <c r="G24" s="9" t="s">
        <v>7</v>
      </c>
      <c r="H24" s="12">
        <v>1</v>
      </c>
      <c r="I24" s="13">
        <v>1</v>
      </c>
    </row>
    <row r="25" spans="2:9" x14ac:dyDescent="0.2">
      <c r="B25" s="9" t="s">
        <v>10</v>
      </c>
      <c r="C25" s="12">
        <f>C15/C22/C20</f>
        <v>23520.000000000004</v>
      </c>
      <c r="D25" s="12">
        <f>D15/D22/D20</f>
        <v>23520.000000000004</v>
      </c>
      <c r="G25" s="9" t="s">
        <v>10</v>
      </c>
      <c r="H25" s="12">
        <f>H15/H22/H20</f>
        <v>160</v>
      </c>
      <c r="I25" s="12">
        <f>I15/I22/I20</f>
        <v>160</v>
      </c>
    </row>
    <row r="26" spans="2:9" x14ac:dyDescent="0.2">
      <c r="B26" s="9" t="s">
        <v>11</v>
      </c>
      <c r="C26" s="12">
        <f>C25/C10</f>
        <v>1176.0000000000002</v>
      </c>
      <c r="D26" s="12">
        <f>D25/D10</f>
        <v>1176.0000000000002</v>
      </c>
      <c r="G26" s="9" t="s">
        <v>11</v>
      </c>
      <c r="H26" s="12">
        <f>H25/H10</f>
        <v>8</v>
      </c>
      <c r="I26" s="12">
        <f>I25/I10</f>
        <v>8</v>
      </c>
    </row>
    <row r="27" spans="2:9" x14ac:dyDescent="0.2">
      <c r="B27" t="s">
        <v>13</v>
      </c>
      <c r="C27" s="3">
        <f>C23/C24</f>
        <v>13.605442176870746</v>
      </c>
      <c r="D27" s="3">
        <f>D23/D24</f>
        <v>13.605442176870747</v>
      </c>
      <c r="E27" s="5">
        <v>12</v>
      </c>
      <c r="H27" s="3"/>
      <c r="I27" s="3"/>
    </row>
    <row r="28" spans="2:9" x14ac:dyDescent="0.2">
      <c r="B28" t="s">
        <v>22</v>
      </c>
      <c r="C28" s="3">
        <f>C27+D27</f>
        <v>27.210884353741491</v>
      </c>
      <c r="D28" s="3"/>
      <c r="E28" s="5">
        <v>20</v>
      </c>
      <c r="H28" s="3"/>
      <c r="I28" s="3"/>
    </row>
    <row r="29" spans="2:9" x14ac:dyDescent="0.2">
      <c r="B29" t="s">
        <v>21</v>
      </c>
      <c r="C29" s="4">
        <f>C23/C28</f>
        <v>36.750000000000007</v>
      </c>
      <c r="D29" s="3"/>
      <c r="H29" s="3"/>
      <c r="I29" s="3"/>
    </row>
    <row r="30" spans="2:9" x14ac:dyDescent="0.2">
      <c r="C30" s="3"/>
      <c r="D30" s="3"/>
      <c r="H30" s="3"/>
      <c r="I30" s="3"/>
    </row>
    <row r="31" spans="2:9" x14ac:dyDescent="0.2">
      <c r="B31" t="s">
        <v>27</v>
      </c>
      <c r="C31" s="1">
        <f>C22*C26*C20*C10</f>
        <v>8000000</v>
      </c>
      <c r="G31" t="s">
        <v>27</v>
      </c>
      <c r="H31" s="1">
        <f>H22*H26*H20*H10</f>
        <v>2000000</v>
      </c>
    </row>
  </sheetData>
  <mergeCells count="2">
    <mergeCell ref="G2:I2"/>
    <mergeCell ref="B2:E2"/>
  </mergeCells>
  <conditionalFormatting sqref="C28">
    <cfRule type="cellIs" dxfId="3" priority="3" operator="greaterThan">
      <formula>$E$28</formula>
    </cfRule>
    <cfRule type="cellIs" dxfId="2" priority="4" operator="lessThan">
      <formula>$E$28</formula>
    </cfRule>
  </conditionalFormatting>
  <conditionalFormatting sqref="C27:D27">
    <cfRule type="cellIs" dxfId="1" priority="1" operator="greaterThan">
      <formula>$E$27</formula>
    </cfRule>
    <cfRule type="cellIs" dxfId="0" priority="2" operator="lessThan">
      <formula>$E$27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2020-12-16T08:31:09Z</dcterms:created>
  <dcterms:modified xsi:type="dcterms:W3CDTF">2020-12-16T09:35:04Z</dcterms:modified>
</cp:coreProperties>
</file>