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80" yWindow="-120" windowWidth="23256" windowHeight="13176"/>
  </bookViews>
  <sheets>
    <sheet name="실거래가2011" sheetId="1" r:id="rId1"/>
    <sheet name="Sheet1" sheetId="2" r:id="rId2"/>
    <sheet name="Sheet2" sheetId="3" r:id="rId3"/>
    <sheet name="kmeans" sheetId="4" r:id="rId4"/>
    <sheet name="Sheet4" sheetId="5" r:id="rId5"/>
    <sheet name="회귀분석" sheetId="6" r:id="rId6"/>
    <sheet name="회귀분석결과" sheetId="8" r:id="rId7"/>
    <sheet name="회귀분석결정계수" sheetId="9" r:id="rId8"/>
    <sheet name="의사결정나무" sheetId="10" r:id="rId9"/>
    <sheet name="퍼셉트론" sheetId="11" r:id="rId10"/>
    <sheet name="추천분석" sheetId="12" r:id="rId11"/>
  </sheets>
  <definedNames>
    <definedName name="_xlnm._FilterDatabase" localSheetId="4" hidden="1">Sheet4!$A$1:$D$319</definedName>
    <definedName name="ExternalData_1" localSheetId="0" hidden="1">실거래가2011!$A$1:$M$319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2" l="1"/>
  <c r="J11" i="12"/>
  <c r="J12" i="12"/>
  <c r="J13" i="12"/>
  <c r="J14" i="12"/>
  <c r="J10" i="12"/>
  <c r="I10" i="12"/>
  <c r="H10" i="12"/>
  <c r="I11" i="12"/>
  <c r="I12" i="12"/>
  <c r="I13" i="12"/>
  <c r="I14" i="12"/>
  <c r="H11" i="12"/>
  <c r="H12" i="12"/>
  <c r="H13" i="12"/>
  <c r="H14" i="12"/>
  <c r="G13" i="12"/>
  <c r="G14" i="12"/>
  <c r="G10" i="12"/>
  <c r="G11" i="12"/>
  <c r="G12" i="12"/>
  <c r="F7" i="1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F157" i="11" s="1"/>
  <c r="F158" i="11" s="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F197" i="11" s="1"/>
  <c r="F198" i="11" s="1"/>
  <c r="F199" i="11" s="1"/>
  <c r="F200" i="11" s="1"/>
  <c r="F201" i="11" s="1"/>
  <c r="F202" i="11" s="1"/>
  <c r="F203" i="11" s="1"/>
  <c r="F204" i="11" s="1"/>
  <c r="F205" i="11" s="1"/>
  <c r="F206" i="11" s="1"/>
  <c r="F207" i="11" s="1"/>
  <c r="F208" i="11" s="1"/>
  <c r="F209" i="11" s="1"/>
  <c r="F210" i="11" s="1"/>
  <c r="F211" i="11" s="1"/>
  <c r="F212" i="11" s="1"/>
  <c r="F213" i="11" s="1"/>
  <c r="F214" i="11" s="1"/>
  <c r="F215" i="11" s="1"/>
  <c r="F216" i="11" s="1"/>
  <c r="F217" i="11" s="1"/>
  <c r="F218" i="11" s="1"/>
  <c r="F219" i="11" s="1"/>
  <c r="F220" i="11" s="1"/>
  <c r="F221" i="11" s="1"/>
  <c r="F222" i="11" s="1"/>
  <c r="F223" i="11" s="1"/>
  <c r="F224" i="11" s="1"/>
  <c r="F225" i="11" s="1"/>
  <c r="F226" i="11" s="1"/>
  <c r="F227" i="11" s="1"/>
  <c r="F228" i="11" s="1"/>
  <c r="F229" i="11" s="1"/>
  <c r="F230" i="11" s="1"/>
  <c r="F231" i="11" s="1"/>
  <c r="F232" i="11" s="1"/>
  <c r="F233" i="11" s="1"/>
  <c r="F234" i="11" s="1"/>
  <c r="F235" i="11" s="1"/>
  <c r="F236" i="11" s="1"/>
  <c r="F237" i="11" s="1"/>
  <c r="F238" i="11" s="1"/>
  <c r="F239" i="11" s="1"/>
  <c r="F240" i="11" s="1"/>
  <c r="F241" i="11" s="1"/>
  <c r="F242" i="11" s="1"/>
  <c r="F243" i="11" s="1"/>
  <c r="F244" i="11" s="1"/>
  <c r="F245" i="11" s="1"/>
  <c r="F246" i="11" s="1"/>
  <c r="F247" i="11" s="1"/>
  <c r="F248" i="11" s="1"/>
  <c r="F249" i="11" s="1"/>
  <c r="F250" i="11" s="1"/>
  <c r="F251" i="11" s="1"/>
  <c r="F252" i="11" s="1"/>
  <c r="F253" i="11" s="1"/>
  <c r="F254" i="11" s="1"/>
  <c r="F255" i="11" s="1"/>
  <c r="F256" i="11" s="1"/>
  <c r="F257" i="11" s="1"/>
  <c r="F258" i="11" s="1"/>
  <c r="F259" i="11" s="1"/>
  <c r="F260" i="11" s="1"/>
  <c r="F261" i="11" s="1"/>
  <c r="F262" i="11" s="1"/>
  <c r="F263" i="11" s="1"/>
  <c r="F264" i="11" s="1"/>
  <c r="F265" i="11" s="1"/>
  <c r="F266" i="11" s="1"/>
  <c r="F267" i="11" s="1"/>
  <c r="F268" i="11" s="1"/>
  <c r="F269" i="11" s="1"/>
  <c r="F270" i="11" s="1"/>
  <c r="F271" i="11" s="1"/>
  <c r="F272" i="11" s="1"/>
  <c r="F273" i="11" s="1"/>
  <c r="F274" i="11" s="1"/>
  <c r="F275" i="11" s="1"/>
  <c r="F276" i="11" s="1"/>
  <c r="F277" i="11" s="1"/>
  <c r="F278" i="11" s="1"/>
  <c r="F279" i="11" s="1"/>
  <c r="F280" i="11" s="1"/>
  <c r="F281" i="11" s="1"/>
  <c r="F282" i="11" s="1"/>
  <c r="F283" i="11" s="1"/>
  <c r="F284" i="11" s="1"/>
  <c r="F285" i="11" s="1"/>
  <c r="F286" i="11" s="1"/>
  <c r="F287" i="11" s="1"/>
  <c r="F288" i="11" s="1"/>
  <c r="F289" i="11" s="1"/>
  <c r="F290" i="11" s="1"/>
  <c r="F291" i="11" s="1"/>
  <c r="F292" i="11" s="1"/>
  <c r="F293" i="11" s="1"/>
  <c r="F294" i="11" s="1"/>
  <c r="F295" i="11" s="1"/>
  <c r="F296" i="11" s="1"/>
  <c r="F297" i="11" s="1"/>
  <c r="F298" i="11" s="1"/>
  <c r="F299" i="11" s="1"/>
  <c r="F300" i="11" s="1"/>
  <c r="F301" i="11" s="1"/>
  <c r="F302" i="11" s="1"/>
  <c r="F303" i="11" s="1"/>
  <c r="F304" i="11" s="1"/>
  <c r="F305" i="11" s="1"/>
  <c r="F306" i="11" s="1"/>
  <c r="F307" i="11" s="1"/>
  <c r="F308" i="11" s="1"/>
  <c r="F309" i="11" s="1"/>
  <c r="F310" i="11" s="1"/>
  <c r="F311" i="11" s="1"/>
  <c r="F312" i="11" s="1"/>
  <c r="F313" i="11" s="1"/>
  <c r="F314" i="11" s="1"/>
  <c r="F315" i="11" s="1"/>
  <c r="F316" i="11" s="1"/>
  <c r="F317" i="11" s="1"/>
  <c r="F318" i="11" s="1"/>
  <c r="F319" i="11" s="1"/>
  <c r="F320" i="11" s="1"/>
  <c r="F321" i="11" s="1"/>
  <c r="F322" i="11" s="1"/>
  <c r="G18" i="1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H18" i="1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G7" i="1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H7" i="1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G6" i="11"/>
  <c r="H6" i="11"/>
  <c r="K6" i="11" s="1"/>
  <c r="F6" i="11"/>
  <c r="I6" i="11"/>
  <c r="J6" i="11"/>
  <c r="P5" i="11"/>
  <c r="Q5" i="11"/>
  <c r="O5" i="11"/>
  <c r="N5" i="11"/>
  <c r="M5" i="11"/>
  <c r="L5" i="11"/>
  <c r="K5" i="11"/>
  <c r="J5" i="11"/>
  <c r="I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5" i="11"/>
  <c r="C1" i="11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L18" i="10"/>
  <c r="L11" i="10"/>
  <c r="G19" i="10"/>
  <c r="H18" i="10"/>
  <c r="J18" i="10"/>
  <c r="I18" i="10"/>
  <c r="H19" i="10"/>
  <c r="G18" i="10"/>
  <c r="G15" i="10"/>
  <c r="K11" i="10"/>
  <c r="J12" i="10"/>
  <c r="J11" i="10"/>
  <c r="I12" i="10"/>
  <c r="I11" i="10"/>
  <c r="H12" i="10"/>
  <c r="H11" i="10"/>
  <c r="G12" i="10"/>
  <c r="G11" i="10"/>
  <c r="G8" i="10"/>
  <c r="I5" i="10"/>
  <c r="H5" i="10"/>
  <c r="G5" i="10"/>
  <c r="F5" i="10"/>
  <c r="F2" i="10"/>
  <c r="I10" i="9"/>
  <c r="I7" i="9"/>
  <c r="I5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G2" i="9"/>
  <c r="F2" i="9"/>
  <c r="I2" i="9"/>
  <c r="L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6" i="6"/>
  <c r="J6" i="6" s="1"/>
  <c r="K6" i="6" s="1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H6" i="6"/>
  <c r="G6" i="6"/>
  <c r="E2" i="6"/>
  <c r="D2" i="6"/>
  <c r="C2" i="6"/>
  <c r="B2" i="6"/>
  <c r="L6" i="11" l="1"/>
  <c r="M6" i="11" s="1"/>
  <c r="N6" i="11" s="1"/>
  <c r="O6" i="11" s="1"/>
  <c r="J19" i="10"/>
  <c r="I19" i="10"/>
  <c r="K18" i="10" s="1"/>
  <c r="Q6" i="11" l="1"/>
  <c r="P6" i="11"/>
  <c r="G4" i="5"/>
  <c r="D268" i="5"/>
  <c r="D262" i="5"/>
  <c r="D89" i="5"/>
  <c r="D237" i="5"/>
  <c r="D294" i="5"/>
  <c r="D295" i="5"/>
  <c r="D34" i="5"/>
  <c r="D71" i="5"/>
  <c r="D223" i="5"/>
  <c r="D26" i="5"/>
  <c r="D306" i="5"/>
  <c r="D291" i="5"/>
  <c r="D290" i="5"/>
  <c r="D289" i="5"/>
  <c r="D68" i="5"/>
  <c r="D88" i="5"/>
  <c r="D39" i="5"/>
  <c r="D274" i="5"/>
  <c r="D152" i="5"/>
  <c r="D24" i="5"/>
  <c r="D104" i="5"/>
  <c r="D76" i="5"/>
  <c r="D43" i="5"/>
  <c r="D208" i="5"/>
  <c r="D229" i="5"/>
  <c r="D260" i="5"/>
  <c r="D3" i="5"/>
  <c r="D8" i="5"/>
  <c r="D235" i="5"/>
  <c r="D234" i="5"/>
  <c r="D257" i="5"/>
  <c r="D149" i="5"/>
  <c r="D163" i="5"/>
  <c r="D239" i="5"/>
  <c r="D269" i="5"/>
  <c r="D254" i="5"/>
  <c r="D53" i="5"/>
  <c r="D135" i="5"/>
  <c r="D154" i="5"/>
  <c r="D126" i="5"/>
  <c r="D133" i="5"/>
  <c r="D198" i="5"/>
  <c r="D211" i="5"/>
  <c r="D66" i="5"/>
  <c r="D160" i="5"/>
  <c r="D206" i="5"/>
  <c r="D312" i="5"/>
  <c r="D299" i="5"/>
  <c r="D303" i="5"/>
  <c r="D176" i="5"/>
  <c r="D92" i="5"/>
  <c r="D50" i="5"/>
  <c r="D123" i="5"/>
  <c r="D175" i="5"/>
  <c r="D263" i="5"/>
  <c r="D250" i="5"/>
  <c r="D272" i="5"/>
  <c r="D7" i="5"/>
  <c r="D287" i="5"/>
  <c r="D151" i="5"/>
  <c r="D309" i="5"/>
  <c r="D273" i="5"/>
  <c r="D142" i="5"/>
  <c r="D130" i="5"/>
  <c r="D58" i="5"/>
  <c r="D83" i="5"/>
  <c r="D185" i="5"/>
  <c r="D31" i="5"/>
  <c r="D102" i="5"/>
  <c r="D314" i="5"/>
  <c r="D20" i="5"/>
  <c r="D11" i="5"/>
  <c r="D196" i="5"/>
  <c r="D212" i="5"/>
  <c r="D224" i="5"/>
  <c r="D125" i="5"/>
  <c r="D203" i="5"/>
  <c r="D155" i="5"/>
  <c r="D214" i="5"/>
  <c r="D207" i="5"/>
  <c r="D219" i="5"/>
  <c r="D310" i="5"/>
  <c r="D293" i="5"/>
  <c r="D296" i="5"/>
  <c r="D187" i="5"/>
  <c r="D300" i="5"/>
  <c r="D107" i="5"/>
  <c r="D115" i="5"/>
  <c r="D204" i="5"/>
  <c r="D122" i="5"/>
  <c r="D201" i="5"/>
  <c r="D27" i="5"/>
  <c r="D172" i="5"/>
  <c r="D67" i="5"/>
  <c r="D166" i="5"/>
  <c r="D164" i="5"/>
  <c r="D240" i="5"/>
  <c r="D15" i="5"/>
  <c r="D108" i="5"/>
  <c r="D242" i="5"/>
  <c r="D270" i="5"/>
  <c r="D253" i="5"/>
  <c r="D245" i="5"/>
  <c r="D55" i="5"/>
  <c r="D75" i="5"/>
  <c r="D131" i="5"/>
  <c r="D69" i="5"/>
  <c r="D225" i="5"/>
  <c r="D183" i="5"/>
  <c r="D157" i="5"/>
  <c r="D218" i="5"/>
  <c r="D226" i="5"/>
  <c r="D29" i="5"/>
  <c r="D292" i="5"/>
  <c r="D178" i="5"/>
  <c r="D106" i="5"/>
  <c r="D189" i="5"/>
  <c r="D109" i="5"/>
  <c r="D194" i="5"/>
  <c r="D52" i="5"/>
  <c r="D276" i="5"/>
  <c r="D275" i="5"/>
  <c r="D62" i="5"/>
  <c r="D319" i="5"/>
  <c r="D315" i="5"/>
  <c r="D59" i="5"/>
  <c r="D84" i="5"/>
  <c r="D167" i="5"/>
  <c r="D99" i="5"/>
  <c r="D165" i="5"/>
  <c r="D22" i="5"/>
  <c r="D10" i="5"/>
  <c r="D9" i="5"/>
  <c r="D241" i="5"/>
  <c r="D258" i="5"/>
  <c r="D227" i="5"/>
  <c r="D230" i="5"/>
  <c r="D231" i="5"/>
  <c r="D283" i="5"/>
  <c r="D256" i="5"/>
  <c r="D232" i="5"/>
  <c r="D2" i="5"/>
  <c r="D278" i="5"/>
  <c r="D72" i="5"/>
  <c r="D161" i="5"/>
  <c r="D220" i="5"/>
  <c r="D132" i="5"/>
  <c r="D70" i="5"/>
  <c r="D307" i="5"/>
  <c r="D252" i="5"/>
  <c r="D174" i="5"/>
  <c r="D304" i="5"/>
  <c r="D297" i="5"/>
  <c r="D139" i="5"/>
  <c r="D118" i="5"/>
  <c r="D40" i="5"/>
  <c r="D114" i="5"/>
  <c r="D81" i="5"/>
  <c r="D82" i="5"/>
  <c r="D266" i="5"/>
  <c r="D317" i="5"/>
  <c r="D74" i="5"/>
  <c r="D182" i="5"/>
  <c r="D94" i="5"/>
  <c r="D236" i="5"/>
  <c r="D177" i="5"/>
  <c r="D51" i="5"/>
  <c r="D105" i="5"/>
  <c r="D25" i="5"/>
  <c r="D110" i="5"/>
  <c r="D93" i="5"/>
  <c r="D179" i="5"/>
  <c r="D113" i="5"/>
  <c r="D259" i="5"/>
  <c r="D5" i="5"/>
  <c r="D6" i="5"/>
  <c r="D16" i="5"/>
  <c r="D17" i="5"/>
  <c r="D261" i="5"/>
  <c r="D238" i="5"/>
  <c r="D271" i="5"/>
  <c r="D248" i="5"/>
  <c r="D243" i="5"/>
  <c r="D30" i="5"/>
  <c r="D286" i="5"/>
  <c r="D14" i="5"/>
  <c r="D228" i="5"/>
  <c r="D117" i="5"/>
  <c r="D35" i="5"/>
  <c r="D158" i="5"/>
  <c r="D12" i="5"/>
  <c r="D215" i="5"/>
  <c r="D13" i="5"/>
  <c r="D127" i="5"/>
  <c r="D221" i="5"/>
  <c r="D199" i="5"/>
  <c r="D200" i="5"/>
  <c r="D184" i="5"/>
  <c r="D134" i="5"/>
  <c r="D302" i="5"/>
  <c r="D121" i="5"/>
  <c r="D311" i="5"/>
  <c r="D205" i="5"/>
  <c r="D305" i="5"/>
  <c r="D195" i="5"/>
  <c r="D61" i="5"/>
  <c r="D4" i="5"/>
  <c r="D181" i="5"/>
  <c r="D100" i="5"/>
  <c r="D288" i="5"/>
  <c r="D316" i="5"/>
  <c r="D90" i="5"/>
  <c r="D95" i="5"/>
  <c r="D313" i="5"/>
  <c r="D192" i="5"/>
  <c r="D120" i="5"/>
  <c r="D73" i="5"/>
  <c r="D37" i="5"/>
  <c r="D38" i="5"/>
  <c r="D255" i="5"/>
  <c r="D116" i="5"/>
  <c r="D145" i="5"/>
  <c r="D143" i="5"/>
  <c r="D111" i="5"/>
  <c r="D244" i="5"/>
  <c r="D54" i="5"/>
  <c r="D285" i="5"/>
  <c r="D222" i="5"/>
  <c r="D129" i="5"/>
  <c r="D136" i="5"/>
  <c r="D153" i="5"/>
  <c r="D148" i="5"/>
  <c r="D216" i="5"/>
  <c r="D217" i="5"/>
  <c r="D80" i="5"/>
  <c r="D171" i="5"/>
  <c r="D170" i="5"/>
  <c r="D298" i="5"/>
  <c r="D202" i="5"/>
  <c r="D112" i="5"/>
  <c r="D124" i="5"/>
  <c r="D267" i="5"/>
  <c r="D264" i="5"/>
  <c r="D265" i="5"/>
  <c r="D251" i="5"/>
  <c r="D19" i="5"/>
  <c r="D18" i="5"/>
  <c r="D169" i="5"/>
  <c r="D150" i="5"/>
  <c r="D21" i="5"/>
  <c r="D119" i="5"/>
  <c r="D96" i="5"/>
  <c r="D63" i="5"/>
  <c r="D57" i="5"/>
  <c r="D79" i="5"/>
  <c r="D47" i="5"/>
  <c r="D86" i="5"/>
  <c r="D44" i="5"/>
  <c r="D98" i="5"/>
  <c r="D87" i="5"/>
  <c r="D77" i="5"/>
  <c r="D78" i="5"/>
  <c r="D146" i="5"/>
  <c r="D209" i="5"/>
  <c r="D281" i="5"/>
  <c r="D282" i="5"/>
  <c r="D140" i="5"/>
  <c r="D141" i="5"/>
  <c r="D233" i="5"/>
  <c r="D246" i="5"/>
  <c r="D247" i="5"/>
  <c r="D32" i="5"/>
  <c r="D284" i="5"/>
  <c r="D103" i="5"/>
  <c r="D36" i="5"/>
  <c r="D279" i="5"/>
  <c r="D280" i="5"/>
  <c r="D162" i="5"/>
  <c r="D97" i="5"/>
  <c r="D156" i="5"/>
  <c r="D137" i="5"/>
  <c r="D197" i="5"/>
  <c r="D56" i="5"/>
  <c r="D138" i="5"/>
  <c r="D159" i="5"/>
  <c r="D60" i="5"/>
  <c r="D48" i="5"/>
  <c r="D188" i="5"/>
  <c r="D210" i="5"/>
  <c r="D128" i="5"/>
  <c r="D213" i="5"/>
  <c r="D23" i="5"/>
  <c r="D168" i="5"/>
  <c r="D301" i="5"/>
  <c r="D180" i="5"/>
  <c r="D144" i="5"/>
  <c r="D147" i="5"/>
  <c r="D308" i="5"/>
  <c r="D41" i="5"/>
  <c r="D64" i="5"/>
  <c r="D65" i="5"/>
  <c r="D249" i="5"/>
  <c r="D277" i="5"/>
  <c r="D42" i="5"/>
  <c r="D318" i="5"/>
  <c r="D49" i="5"/>
  <c r="D45" i="5"/>
  <c r="D46" i="5"/>
  <c r="D173" i="5"/>
  <c r="D91" i="5"/>
  <c r="D85" i="5"/>
  <c r="D186" i="5"/>
  <c r="D190" i="5"/>
  <c r="D191" i="5"/>
  <c r="D193" i="5"/>
  <c r="D28" i="5"/>
  <c r="D33" i="5"/>
  <c r="D101" i="5"/>
  <c r="V321" i="4"/>
  <c r="U321" i="4"/>
  <c r="T321" i="4"/>
  <c r="S321" i="4"/>
  <c r="W321" i="4" s="1"/>
  <c r="R321" i="4"/>
  <c r="Q321" i="4"/>
  <c r="U320" i="4"/>
  <c r="T320" i="4"/>
  <c r="V320" i="4" s="1"/>
  <c r="R320" i="4"/>
  <c r="Q320" i="4"/>
  <c r="S320" i="4" s="1"/>
  <c r="W320" i="4" s="1"/>
  <c r="U319" i="4"/>
  <c r="V319" i="4" s="1"/>
  <c r="T319" i="4"/>
  <c r="R319" i="4"/>
  <c r="Q319" i="4"/>
  <c r="S319" i="4" s="1"/>
  <c r="V318" i="4"/>
  <c r="U318" i="4"/>
  <c r="T318" i="4"/>
  <c r="R318" i="4"/>
  <c r="Q318" i="4"/>
  <c r="S318" i="4" s="1"/>
  <c r="W318" i="4" s="1"/>
  <c r="W317" i="4"/>
  <c r="U317" i="4"/>
  <c r="T317" i="4"/>
  <c r="V317" i="4" s="1"/>
  <c r="R317" i="4"/>
  <c r="S317" i="4" s="1"/>
  <c r="Q317" i="4"/>
  <c r="U316" i="4"/>
  <c r="T316" i="4"/>
  <c r="V316" i="4" s="1"/>
  <c r="S316" i="4"/>
  <c r="W316" i="4" s="1"/>
  <c r="X316" i="4" s="1"/>
  <c r="R316" i="4"/>
  <c r="Q316" i="4"/>
  <c r="U315" i="4"/>
  <c r="T315" i="4"/>
  <c r="R315" i="4"/>
  <c r="Q315" i="4"/>
  <c r="S315" i="4" s="1"/>
  <c r="V314" i="4"/>
  <c r="U314" i="4"/>
  <c r="T314" i="4"/>
  <c r="R314" i="4"/>
  <c r="S314" i="4" s="1"/>
  <c r="W314" i="4" s="1"/>
  <c r="Q314" i="4"/>
  <c r="V313" i="4"/>
  <c r="U313" i="4"/>
  <c r="T313" i="4"/>
  <c r="S313" i="4"/>
  <c r="W313" i="4" s="1"/>
  <c r="R313" i="4"/>
  <c r="Q313" i="4"/>
  <c r="W312" i="4"/>
  <c r="U312" i="4"/>
  <c r="T312" i="4"/>
  <c r="V312" i="4" s="1"/>
  <c r="R312" i="4"/>
  <c r="Q312" i="4"/>
  <c r="S312" i="4" s="1"/>
  <c r="U311" i="4"/>
  <c r="V311" i="4" s="1"/>
  <c r="T311" i="4"/>
  <c r="R311" i="4"/>
  <c r="Q311" i="4"/>
  <c r="S311" i="4" s="1"/>
  <c r="V310" i="4"/>
  <c r="U310" i="4"/>
  <c r="T310" i="4"/>
  <c r="R310" i="4"/>
  <c r="Q310" i="4"/>
  <c r="U309" i="4"/>
  <c r="T309" i="4"/>
  <c r="V309" i="4" s="1"/>
  <c r="W309" i="4" s="1"/>
  <c r="R309" i="4"/>
  <c r="S309" i="4" s="1"/>
  <c r="Q309" i="4"/>
  <c r="U308" i="4"/>
  <c r="T308" i="4"/>
  <c r="V308" i="4" s="1"/>
  <c r="R308" i="4"/>
  <c r="Q308" i="4"/>
  <c r="S308" i="4" s="1"/>
  <c r="W308" i="4" s="1"/>
  <c r="U307" i="4"/>
  <c r="T307" i="4"/>
  <c r="R307" i="4"/>
  <c r="Q307" i="4"/>
  <c r="V306" i="4"/>
  <c r="U306" i="4"/>
  <c r="T306" i="4"/>
  <c r="R306" i="4"/>
  <c r="S306" i="4" s="1"/>
  <c r="W306" i="4" s="1"/>
  <c r="Q306" i="4"/>
  <c r="V305" i="4"/>
  <c r="U305" i="4"/>
  <c r="T305" i="4"/>
  <c r="S305" i="4"/>
  <c r="W305" i="4" s="1"/>
  <c r="R305" i="4"/>
  <c r="Q305" i="4"/>
  <c r="U304" i="4"/>
  <c r="T304" i="4"/>
  <c r="R304" i="4"/>
  <c r="Q304" i="4"/>
  <c r="S304" i="4" s="1"/>
  <c r="U303" i="4"/>
  <c r="V303" i="4" s="1"/>
  <c r="T303" i="4"/>
  <c r="R303" i="4"/>
  <c r="Q303" i="4"/>
  <c r="S303" i="4" s="1"/>
  <c r="W302" i="4"/>
  <c r="X302" i="4" s="1"/>
  <c r="V302" i="4"/>
  <c r="U302" i="4"/>
  <c r="T302" i="4"/>
  <c r="R302" i="4"/>
  <c r="Q302" i="4"/>
  <c r="S302" i="4" s="1"/>
  <c r="U301" i="4"/>
  <c r="T301" i="4"/>
  <c r="V301" i="4" s="1"/>
  <c r="R301" i="4"/>
  <c r="S301" i="4" s="1"/>
  <c r="W301" i="4" s="1"/>
  <c r="Q301" i="4"/>
  <c r="U300" i="4"/>
  <c r="T300" i="4"/>
  <c r="V300" i="4" s="1"/>
  <c r="R300" i="4"/>
  <c r="Q300" i="4"/>
  <c r="S300" i="4" s="1"/>
  <c r="W300" i="4" s="1"/>
  <c r="U299" i="4"/>
  <c r="T299" i="4"/>
  <c r="R299" i="4"/>
  <c r="Q299" i="4"/>
  <c r="S299" i="4" s="1"/>
  <c r="V298" i="4"/>
  <c r="U298" i="4"/>
  <c r="T298" i="4"/>
  <c r="S298" i="4"/>
  <c r="W298" i="4" s="1"/>
  <c r="R298" i="4"/>
  <c r="Q298" i="4"/>
  <c r="V297" i="4"/>
  <c r="U297" i="4"/>
  <c r="T297" i="4"/>
  <c r="S297" i="4"/>
  <c r="W297" i="4" s="1"/>
  <c r="R297" i="4"/>
  <c r="Q297" i="4"/>
  <c r="U296" i="4"/>
  <c r="T296" i="4"/>
  <c r="V296" i="4" s="1"/>
  <c r="W296" i="4" s="1"/>
  <c r="R296" i="4"/>
  <c r="Q296" i="4"/>
  <c r="S296" i="4" s="1"/>
  <c r="U295" i="4"/>
  <c r="V295" i="4" s="1"/>
  <c r="T295" i="4"/>
  <c r="R295" i="4"/>
  <c r="Q295" i="4"/>
  <c r="S295" i="4" s="1"/>
  <c r="V294" i="4"/>
  <c r="U294" i="4"/>
  <c r="T294" i="4"/>
  <c r="R294" i="4"/>
  <c r="Q294" i="4"/>
  <c r="S294" i="4" s="1"/>
  <c r="W294" i="4" s="1"/>
  <c r="U293" i="4"/>
  <c r="T293" i="4"/>
  <c r="V293" i="4" s="1"/>
  <c r="R293" i="4"/>
  <c r="S293" i="4" s="1"/>
  <c r="W293" i="4" s="1"/>
  <c r="Q293" i="4"/>
  <c r="U292" i="4"/>
  <c r="T292" i="4"/>
  <c r="V292" i="4" s="1"/>
  <c r="S292" i="4"/>
  <c r="W292" i="4" s="1"/>
  <c r="X292" i="4" s="1"/>
  <c r="R292" i="4"/>
  <c r="Q292" i="4"/>
  <c r="U291" i="4"/>
  <c r="T291" i="4"/>
  <c r="R291" i="4"/>
  <c r="Q291" i="4"/>
  <c r="S291" i="4" s="1"/>
  <c r="V290" i="4"/>
  <c r="U290" i="4"/>
  <c r="T290" i="4"/>
  <c r="S290" i="4"/>
  <c r="W290" i="4" s="1"/>
  <c r="R290" i="4"/>
  <c r="Q290" i="4"/>
  <c r="V289" i="4"/>
  <c r="W289" i="4" s="1"/>
  <c r="U289" i="4"/>
  <c r="T289" i="4"/>
  <c r="S289" i="4"/>
  <c r="R289" i="4"/>
  <c r="Q289" i="4"/>
  <c r="U288" i="4"/>
  <c r="T288" i="4"/>
  <c r="V288" i="4" s="1"/>
  <c r="R288" i="4"/>
  <c r="Q288" i="4"/>
  <c r="S288" i="4" s="1"/>
  <c r="W288" i="4" s="1"/>
  <c r="U287" i="4"/>
  <c r="V287" i="4" s="1"/>
  <c r="T287" i="4"/>
  <c r="R287" i="4"/>
  <c r="Q287" i="4"/>
  <c r="S287" i="4" s="1"/>
  <c r="V286" i="4"/>
  <c r="U286" i="4"/>
  <c r="T286" i="4"/>
  <c r="R286" i="4"/>
  <c r="Q286" i="4"/>
  <c r="S286" i="4" s="1"/>
  <c r="W286" i="4" s="1"/>
  <c r="X286" i="4" s="1"/>
  <c r="W285" i="4"/>
  <c r="U285" i="4"/>
  <c r="T285" i="4"/>
  <c r="V285" i="4" s="1"/>
  <c r="R285" i="4"/>
  <c r="S285" i="4" s="1"/>
  <c r="Q285" i="4"/>
  <c r="U284" i="4"/>
  <c r="T284" i="4"/>
  <c r="V284" i="4" s="1"/>
  <c r="S284" i="4"/>
  <c r="W284" i="4" s="1"/>
  <c r="R284" i="4"/>
  <c r="Q284" i="4"/>
  <c r="U283" i="4"/>
  <c r="T283" i="4"/>
  <c r="R283" i="4"/>
  <c r="Q283" i="4"/>
  <c r="S283" i="4" s="1"/>
  <c r="V282" i="4"/>
  <c r="U282" i="4"/>
  <c r="T282" i="4"/>
  <c r="R282" i="4"/>
  <c r="S282" i="4" s="1"/>
  <c r="Q282" i="4"/>
  <c r="V281" i="4"/>
  <c r="U281" i="4"/>
  <c r="T281" i="4"/>
  <c r="S281" i="4"/>
  <c r="W281" i="4" s="1"/>
  <c r="R281" i="4"/>
  <c r="Q281" i="4"/>
  <c r="U280" i="4"/>
  <c r="T280" i="4"/>
  <c r="V280" i="4" s="1"/>
  <c r="R280" i="4"/>
  <c r="Q280" i="4"/>
  <c r="S280" i="4" s="1"/>
  <c r="W280" i="4" s="1"/>
  <c r="U279" i="4"/>
  <c r="V279" i="4" s="1"/>
  <c r="T279" i="4"/>
  <c r="R279" i="4"/>
  <c r="Q279" i="4"/>
  <c r="S279" i="4" s="1"/>
  <c r="V278" i="4"/>
  <c r="U278" i="4"/>
  <c r="T278" i="4"/>
  <c r="R278" i="4"/>
  <c r="Q278" i="4"/>
  <c r="U277" i="4"/>
  <c r="T277" i="4"/>
  <c r="V277" i="4" s="1"/>
  <c r="W277" i="4" s="1"/>
  <c r="R277" i="4"/>
  <c r="S277" i="4" s="1"/>
  <c r="Q277" i="4"/>
  <c r="U276" i="4"/>
  <c r="T276" i="4"/>
  <c r="V276" i="4" s="1"/>
  <c r="R276" i="4"/>
  <c r="Q276" i="4"/>
  <c r="S276" i="4" s="1"/>
  <c r="W276" i="4" s="1"/>
  <c r="X276" i="4" s="1"/>
  <c r="U275" i="4"/>
  <c r="T275" i="4"/>
  <c r="R275" i="4"/>
  <c r="Q275" i="4"/>
  <c r="V274" i="4"/>
  <c r="U274" i="4"/>
  <c r="T274" i="4"/>
  <c r="R274" i="4"/>
  <c r="S274" i="4" s="1"/>
  <c r="W274" i="4" s="1"/>
  <c r="Q274" i="4"/>
  <c r="V273" i="4"/>
  <c r="U273" i="4"/>
  <c r="T273" i="4"/>
  <c r="S273" i="4"/>
  <c r="W273" i="4" s="1"/>
  <c r="R273" i="4"/>
  <c r="Q273" i="4"/>
  <c r="U272" i="4"/>
  <c r="T272" i="4"/>
  <c r="R272" i="4"/>
  <c r="Q272" i="4"/>
  <c r="S272" i="4" s="1"/>
  <c r="U271" i="4"/>
  <c r="V271" i="4" s="1"/>
  <c r="T271" i="4"/>
  <c r="R271" i="4"/>
  <c r="Q271" i="4"/>
  <c r="S271" i="4" s="1"/>
  <c r="V270" i="4"/>
  <c r="U270" i="4"/>
  <c r="T270" i="4"/>
  <c r="R270" i="4"/>
  <c r="Q270" i="4"/>
  <c r="S270" i="4" s="1"/>
  <c r="W270" i="4" s="1"/>
  <c r="U269" i="4"/>
  <c r="T269" i="4"/>
  <c r="V269" i="4" s="1"/>
  <c r="R269" i="4"/>
  <c r="S269" i="4" s="1"/>
  <c r="W269" i="4" s="1"/>
  <c r="Q269" i="4"/>
  <c r="U268" i="4"/>
  <c r="T268" i="4"/>
  <c r="V268" i="4" s="1"/>
  <c r="R268" i="4"/>
  <c r="Q268" i="4"/>
  <c r="S268" i="4" s="1"/>
  <c r="W268" i="4" s="1"/>
  <c r="U267" i="4"/>
  <c r="T267" i="4"/>
  <c r="R267" i="4"/>
  <c r="Q267" i="4"/>
  <c r="V266" i="4"/>
  <c r="U266" i="4"/>
  <c r="T266" i="4"/>
  <c r="S266" i="4"/>
  <c r="W266" i="4" s="1"/>
  <c r="R266" i="4"/>
  <c r="Q266" i="4"/>
  <c r="V265" i="4"/>
  <c r="U265" i="4"/>
  <c r="T265" i="4"/>
  <c r="S265" i="4"/>
  <c r="W265" i="4" s="1"/>
  <c r="R265" i="4"/>
  <c r="Q265" i="4"/>
  <c r="U264" i="4"/>
  <c r="T264" i="4"/>
  <c r="R264" i="4"/>
  <c r="Q264" i="4"/>
  <c r="S264" i="4" s="1"/>
  <c r="U263" i="4"/>
  <c r="V263" i="4" s="1"/>
  <c r="T263" i="4"/>
  <c r="R263" i="4"/>
  <c r="Q263" i="4"/>
  <c r="S263" i="4" s="1"/>
  <c r="V262" i="4"/>
  <c r="U262" i="4"/>
  <c r="T262" i="4"/>
  <c r="R262" i="4"/>
  <c r="Q262" i="4"/>
  <c r="S262" i="4" s="1"/>
  <c r="W262" i="4" s="1"/>
  <c r="W261" i="4"/>
  <c r="U261" i="4"/>
  <c r="T261" i="4"/>
  <c r="V261" i="4" s="1"/>
  <c r="R261" i="4"/>
  <c r="S261" i="4" s="1"/>
  <c r="Q261" i="4"/>
  <c r="U260" i="4"/>
  <c r="T260" i="4"/>
  <c r="V260" i="4" s="1"/>
  <c r="S260" i="4"/>
  <c r="R260" i="4"/>
  <c r="Q260" i="4"/>
  <c r="U259" i="4"/>
  <c r="T259" i="4"/>
  <c r="R259" i="4"/>
  <c r="Q259" i="4"/>
  <c r="S259" i="4" s="1"/>
  <c r="V258" i="4"/>
  <c r="U258" i="4"/>
  <c r="T258" i="4"/>
  <c r="S258" i="4"/>
  <c r="W258" i="4" s="1"/>
  <c r="R258" i="4"/>
  <c r="Q258" i="4"/>
  <c r="V257" i="4"/>
  <c r="U257" i="4"/>
  <c r="T257" i="4"/>
  <c r="S257" i="4"/>
  <c r="R257" i="4"/>
  <c r="Q257" i="4"/>
  <c r="U256" i="4"/>
  <c r="T256" i="4"/>
  <c r="V256" i="4" s="1"/>
  <c r="R256" i="4"/>
  <c r="Q256" i="4"/>
  <c r="S256" i="4" s="1"/>
  <c r="W256" i="4" s="1"/>
  <c r="U255" i="4"/>
  <c r="V255" i="4" s="1"/>
  <c r="T255" i="4"/>
  <c r="R255" i="4"/>
  <c r="Q255" i="4"/>
  <c r="S255" i="4" s="1"/>
  <c r="V254" i="4"/>
  <c r="U254" i="4"/>
  <c r="T254" i="4"/>
  <c r="R254" i="4"/>
  <c r="Q254" i="4"/>
  <c r="S254" i="4" s="1"/>
  <c r="W254" i="4" s="1"/>
  <c r="X254" i="4" s="1"/>
  <c r="W253" i="4"/>
  <c r="U253" i="4"/>
  <c r="T253" i="4"/>
  <c r="V253" i="4" s="1"/>
  <c r="R253" i="4"/>
  <c r="S253" i="4" s="1"/>
  <c r="Q253" i="4"/>
  <c r="U252" i="4"/>
  <c r="T252" i="4"/>
  <c r="V252" i="4" s="1"/>
  <c r="S252" i="4"/>
  <c r="W252" i="4" s="1"/>
  <c r="X252" i="4" s="1"/>
  <c r="R252" i="4"/>
  <c r="Q252" i="4"/>
  <c r="U251" i="4"/>
  <c r="T251" i="4"/>
  <c r="R251" i="4"/>
  <c r="Q251" i="4"/>
  <c r="S251" i="4" s="1"/>
  <c r="V250" i="4"/>
  <c r="U250" i="4"/>
  <c r="T250" i="4"/>
  <c r="R250" i="4"/>
  <c r="S250" i="4" s="1"/>
  <c r="Q250" i="4"/>
  <c r="V249" i="4"/>
  <c r="U249" i="4"/>
  <c r="T249" i="4"/>
  <c r="S249" i="4"/>
  <c r="W249" i="4" s="1"/>
  <c r="R249" i="4"/>
  <c r="Q249" i="4"/>
  <c r="W248" i="4"/>
  <c r="U248" i="4"/>
  <c r="T248" i="4"/>
  <c r="V248" i="4" s="1"/>
  <c r="R248" i="4"/>
  <c r="Q248" i="4"/>
  <c r="S248" i="4" s="1"/>
  <c r="U247" i="4"/>
  <c r="V247" i="4" s="1"/>
  <c r="T247" i="4"/>
  <c r="R247" i="4"/>
  <c r="Q247" i="4"/>
  <c r="S247" i="4" s="1"/>
  <c r="V246" i="4"/>
  <c r="U246" i="4"/>
  <c r="T246" i="4"/>
  <c r="R246" i="4"/>
  <c r="Q246" i="4"/>
  <c r="U245" i="4"/>
  <c r="T245" i="4"/>
  <c r="V245" i="4" s="1"/>
  <c r="W245" i="4" s="1"/>
  <c r="R245" i="4"/>
  <c r="S245" i="4" s="1"/>
  <c r="Q245" i="4"/>
  <c r="U244" i="4"/>
  <c r="T244" i="4"/>
  <c r="V244" i="4" s="1"/>
  <c r="R244" i="4"/>
  <c r="Q244" i="4"/>
  <c r="S244" i="4" s="1"/>
  <c r="W244" i="4" s="1"/>
  <c r="X244" i="4" s="1"/>
  <c r="U243" i="4"/>
  <c r="T243" i="4"/>
  <c r="R243" i="4"/>
  <c r="Q243" i="4"/>
  <c r="V242" i="4"/>
  <c r="U242" i="4"/>
  <c r="T242" i="4"/>
  <c r="R242" i="4"/>
  <c r="S242" i="4" s="1"/>
  <c r="W242" i="4" s="1"/>
  <c r="Q242" i="4"/>
  <c r="W241" i="4"/>
  <c r="V241" i="4"/>
  <c r="U241" i="4"/>
  <c r="T241" i="4"/>
  <c r="S241" i="4"/>
  <c r="R241" i="4"/>
  <c r="Q241" i="4"/>
  <c r="U240" i="4"/>
  <c r="T240" i="4"/>
  <c r="R240" i="4"/>
  <c r="Q240" i="4"/>
  <c r="S240" i="4" s="1"/>
  <c r="U239" i="4"/>
  <c r="V239" i="4" s="1"/>
  <c r="T239" i="4"/>
  <c r="R239" i="4"/>
  <c r="Q239" i="4"/>
  <c r="S239" i="4" s="1"/>
  <c r="V238" i="4"/>
  <c r="U238" i="4"/>
  <c r="T238" i="4"/>
  <c r="R238" i="4"/>
  <c r="Q238" i="4"/>
  <c r="S238" i="4" s="1"/>
  <c r="W238" i="4" s="1"/>
  <c r="U237" i="4"/>
  <c r="T237" i="4"/>
  <c r="V237" i="4" s="1"/>
  <c r="R237" i="4"/>
  <c r="S237" i="4" s="1"/>
  <c r="Q237" i="4"/>
  <c r="U236" i="4"/>
  <c r="T236" i="4"/>
  <c r="V236" i="4" s="1"/>
  <c r="R236" i="4"/>
  <c r="Q236" i="4"/>
  <c r="S236" i="4" s="1"/>
  <c r="U235" i="4"/>
  <c r="T235" i="4"/>
  <c r="R235" i="4"/>
  <c r="Q235" i="4"/>
  <c r="S235" i="4" s="1"/>
  <c r="V234" i="4"/>
  <c r="U234" i="4"/>
  <c r="T234" i="4"/>
  <c r="S234" i="4"/>
  <c r="W234" i="4" s="1"/>
  <c r="R234" i="4"/>
  <c r="Q234" i="4"/>
  <c r="V233" i="4"/>
  <c r="U233" i="4"/>
  <c r="T233" i="4"/>
  <c r="S233" i="4"/>
  <c r="W233" i="4" s="1"/>
  <c r="R233" i="4"/>
  <c r="Q233" i="4"/>
  <c r="U232" i="4"/>
  <c r="T232" i="4"/>
  <c r="V232" i="4" s="1"/>
  <c r="W232" i="4" s="1"/>
  <c r="R232" i="4"/>
  <c r="Q232" i="4"/>
  <c r="S232" i="4" s="1"/>
  <c r="U231" i="4"/>
  <c r="V231" i="4" s="1"/>
  <c r="T231" i="4"/>
  <c r="R231" i="4"/>
  <c r="Q231" i="4"/>
  <c r="S231" i="4" s="1"/>
  <c r="V230" i="4"/>
  <c r="U230" i="4"/>
  <c r="T230" i="4"/>
  <c r="R230" i="4"/>
  <c r="Q230" i="4"/>
  <c r="S230" i="4" s="1"/>
  <c r="W229" i="4"/>
  <c r="U229" i="4"/>
  <c r="T229" i="4"/>
  <c r="V229" i="4" s="1"/>
  <c r="R229" i="4"/>
  <c r="S229" i="4" s="1"/>
  <c r="Q229" i="4"/>
  <c r="U228" i="4"/>
  <c r="T228" i="4"/>
  <c r="V228" i="4" s="1"/>
  <c r="S228" i="4"/>
  <c r="W228" i="4" s="1"/>
  <c r="R228" i="4"/>
  <c r="Q228" i="4"/>
  <c r="U227" i="4"/>
  <c r="T227" i="4"/>
  <c r="R227" i="4"/>
  <c r="Q227" i="4"/>
  <c r="S227" i="4" s="1"/>
  <c r="V226" i="4"/>
  <c r="U226" i="4"/>
  <c r="T226" i="4"/>
  <c r="R226" i="4"/>
  <c r="S226" i="4" s="1"/>
  <c r="W226" i="4" s="1"/>
  <c r="Q226" i="4"/>
  <c r="V225" i="4"/>
  <c r="W225" i="4" s="1"/>
  <c r="U225" i="4"/>
  <c r="T225" i="4"/>
  <c r="S225" i="4"/>
  <c r="R225" i="4"/>
  <c r="Q225" i="4"/>
  <c r="U224" i="4"/>
  <c r="T224" i="4"/>
  <c r="V224" i="4" s="1"/>
  <c r="R224" i="4"/>
  <c r="Q224" i="4"/>
  <c r="S224" i="4" s="1"/>
  <c r="U223" i="4"/>
  <c r="V223" i="4" s="1"/>
  <c r="T223" i="4"/>
  <c r="R223" i="4"/>
  <c r="Q223" i="4"/>
  <c r="S223" i="4" s="1"/>
  <c r="Y222" i="4"/>
  <c r="V222" i="4"/>
  <c r="U222" i="4"/>
  <c r="T222" i="4"/>
  <c r="R222" i="4"/>
  <c r="Q222" i="4"/>
  <c r="S222" i="4" s="1"/>
  <c r="W222" i="4" s="1"/>
  <c r="X222" i="4" s="1"/>
  <c r="W221" i="4"/>
  <c r="U221" i="4"/>
  <c r="T221" i="4"/>
  <c r="V221" i="4" s="1"/>
  <c r="R221" i="4"/>
  <c r="S221" i="4" s="1"/>
  <c r="Q221" i="4"/>
  <c r="Y220" i="4"/>
  <c r="U220" i="4"/>
  <c r="T220" i="4"/>
  <c r="V220" i="4" s="1"/>
  <c r="S220" i="4"/>
  <c r="W220" i="4" s="1"/>
  <c r="X220" i="4" s="1"/>
  <c r="R220" i="4"/>
  <c r="Q220" i="4"/>
  <c r="U219" i="4"/>
  <c r="T219" i="4"/>
  <c r="R219" i="4"/>
  <c r="Q219" i="4"/>
  <c r="S219" i="4" s="1"/>
  <c r="V218" i="4"/>
  <c r="U218" i="4"/>
  <c r="T218" i="4"/>
  <c r="R218" i="4"/>
  <c r="S218" i="4" s="1"/>
  <c r="W218" i="4" s="1"/>
  <c r="Q218" i="4"/>
  <c r="V217" i="4"/>
  <c r="U217" i="4"/>
  <c r="T217" i="4"/>
  <c r="S217" i="4"/>
  <c r="W217" i="4" s="1"/>
  <c r="R217" i="4"/>
  <c r="Q217" i="4"/>
  <c r="U216" i="4"/>
  <c r="T216" i="4"/>
  <c r="R216" i="4"/>
  <c r="Q216" i="4"/>
  <c r="S216" i="4" s="1"/>
  <c r="U215" i="4"/>
  <c r="V215" i="4" s="1"/>
  <c r="T215" i="4"/>
  <c r="R215" i="4"/>
  <c r="Q215" i="4"/>
  <c r="S215" i="4" s="1"/>
  <c r="V214" i="4"/>
  <c r="U214" i="4"/>
  <c r="T214" i="4"/>
  <c r="R214" i="4"/>
  <c r="Q214" i="4"/>
  <c r="S214" i="4" s="1"/>
  <c r="W214" i="4" s="1"/>
  <c r="X214" i="4" s="1"/>
  <c r="X213" i="4"/>
  <c r="U213" i="4"/>
  <c r="T213" i="4"/>
  <c r="V213" i="4" s="1"/>
  <c r="S213" i="4"/>
  <c r="W213" i="4" s="1"/>
  <c r="Y213" i="4" s="1"/>
  <c r="R213" i="4"/>
  <c r="Q213" i="4"/>
  <c r="X212" i="4"/>
  <c r="U212" i="4"/>
  <c r="T212" i="4"/>
  <c r="V212" i="4" s="1"/>
  <c r="S212" i="4"/>
  <c r="W212" i="4" s="1"/>
  <c r="Y212" i="4" s="1"/>
  <c r="R212" i="4"/>
  <c r="Q212" i="4"/>
  <c r="U211" i="4"/>
  <c r="T211" i="4"/>
  <c r="V211" i="4" s="1"/>
  <c r="R211" i="4"/>
  <c r="Q211" i="4"/>
  <c r="U210" i="4"/>
  <c r="V210" i="4" s="1"/>
  <c r="T210" i="4"/>
  <c r="R210" i="4"/>
  <c r="S210" i="4" s="1"/>
  <c r="Q210" i="4"/>
  <c r="V209" i="4"/>
  <c r="W209" i="4" s="1"/>
  <c r="U209" i="4"/>
  <c r="T209" i="4"/>
  <c r="S209" i="4"/>
  <c r="R209" i="4"/>
  <c r="Q209" i="4"/>
  <c r="U208" i="4"/>
  <c r="T208" i="4"/>
  <c r="V208" i="4" s="1"/>
  <c r="R208" i="4"/>
  <c r="Q208" i="4"/>
  <c r="S208" i="4" s="1"/>
  <c r="W208" i="4" s="1"/>
  <c r="U207" i="4"/>
  <c r="V207" i="4" s="1"/>
  <c r="T207" i="4"/>
  <c r="S207" i="4"/>
  <c r="R207" i="4"/>
  <c r="Q207" i="4"/>
  <c r="V206" i="4"/>
  <c r="U206" i="4"/>
  <c r="T206" i="4"/>
  <c r="R206" i="4"/>
  <c r="S206" i="4" s="1"/>
  <c r="W206" i="4" s="1"/>
  <c r="Q206" i="4"/>
  <c r="U205" i="4"/>
  <c r="T205" i="4"/>
  <c r="R205" i="4"/>
  <c r="S205" i="4" s="1"/>
  <c r="Q205" i="4"/>
  <c r="V204" i="4"/>
  <c r="U204" i="4"/>
  <c r="T204" i="4"/>
  <c r="R204" i="4"/>
  <c r="Q204" i="4"/>
  <c r="S204" i="4" s="1"/>
  <c r="U203" i="4"/>
  <c r="T203" i="4"/>
  <c r="V203" i="4" s="1"/>
  <c r="R203" i="4"/>
  <c r="Q203" i="4"/>
  <c r="S203" i="4" s="1"/>
  <c r="W202" i="4"/>
  <c r="Y202" i="4" s="1"/>
  <c r="U202" i="4"/>
  <c r="V202" i="4" s="1"/>
  <c r="T202" i="4"/>
  <c r="S202" i="4"/>
  <c r="R202" i="4"/>
  <c r="Q202" i="4"/>
  <c r="V201" i="4"/>
  <c r="U201" i="4"/>
  <c r="T201" i="4"/>
  <c r="R201" i="4"/>
  <c r="Q201" i="4"/>
  <c r="S201" i="4" s="1"/>
  <c r="W201" i="4" s="1"/>
  <c r="Y201" i="4" s="1"/>
  <c r="U200" i="4"/>
  <c r="T200" i="4"/>
  <c r="V200" i="4" s="1"/>
  <c r="R200" i="4"/>
  <c r="Q200" i="4"/>
  <c r="S200" i="4" s="1"/>
  <c r="Y199" i="4"/>
  <c r="X199" i="4"/>
  <c r="U199" i="4"/>
  <c r="V199" i="4" s="1"/>
  <c r="T199" i="4"/>
  <c r="S199" i="4"/>
  <c r="W199" i="4" s="1"/>
  <c r="R199" i="4"/>
  <c r="Q199" i="4"/>
  <c r="U198" i="4"/>
  <c r="T198" i="4"/>
  <c r="V198" i="4" s="1"/>
  <c r="R198" i="4"/>
  <c r="Q198" i="4"/>
  <c r="S198" i="4" s="1"/>
  <c r="W198" i="4" s="1"/>
  <c r="U197" i="4"/>
  <c r="T197" i="4"/>
  <c r="V197" i="4" s="1"/>
  <c r="R197" i="4"/>
  <c r="S197" i="4" s="1"/>
  <c r="Q197" i="4"/>
  <c r="U196" i="4"/>
  <c r="T196" i="4"/>
  <c r="V196" i="4" s="1"/>
  <c r="S196" i="4"/>
  <c r="R196" i="4"/>
  <c r="Q196" i="4"/>
  <c r="U195" i="4"/>
  <c r="T195" i="4"/>
  <c r="V195" i="4" s="1"/>
  <c r="R195" i="4"/>
  <c r="Q195" i="4"/>
  <c r="S195" i="4" s="1"/>
  <c r="V194" i="4"/>
  <c r="U194" i="4"/>
  <c r="T194" i="4"/>
  <c r="R194" i="4"/>
  <c r="S194" i="4" s="1"/>
  <c r="W194" i="4" s="1"/>
  <c r="Q194" i="4"/>
  <c r="V193" i="4"/>
  <c r="U193" i="4"/>
  <c r="T193" i="4"/>
  <c r="S193" i="4"/>
  <c r="W193" i="4" s="1"/>
  <c r="R193" i="4"/>
  <c r="Q193" i="4"/>
  <c r="U192" i="4"/>
  <c r="T192" i="4"/>
  <c r="V192" i="4" s="1"/>
  <c r="R192" i="4"/>
  <c r="Q192" i="4"/>
  <c r="U191" i="4"/>
  <c r="V191" i="4" s="1"/>
  <c r="T191" i="4"/>
  <c r="R191" i="4"/>
  <c r="Q191" i="4"/>
  <c r="S191" i="4" s="1"/>
  <c r="W190" i="4"/>
  <c r="V190" i="4"/>
  <c r="U190" i="4"/>
  <c r="T190" i="4"/>
  <c r="S190" i="4"/>
  <c r="R190" i="4"/>
  <c r="Q190" i="4"/>
  <c r="U189" i="4"/>
  <c r="T189" i="4"/>
  <c r="R189" i="4"/>
  <c r="S189" i="4" s="1"/>
  <c r="Q189" i="4"/>
  <c r="U188" i="4"/>
  <c r="T188" i="4"/>
  <c r="V188" i="4" s="1"/>
  <c r="R188" i="4"/>
  <c r="Q188" i="4"/>
  <c r="S188" i="4" s="1"/>
  <c r="U187" i="4"/>
  <c r="V187" i="4" s="1"/>
  <c r="T187" i="4"/>
  <c r="R187" i="4"/>
  <c r="Q187" i="4"/>
  <c r="S187" i="4" s="1"/>
  <c r="X186" i="4"/>
  <c r="U186" i="4"/>
  <c r="T186" i="4"/>
  <c r="V186" i="4" s="1"/>
  <c r="S186" i="4"/>
  <c r="W186" i="4" s="1"/>
  <c r="Y186" i="4" s="1"/>
  <c r="R186" i="4"/>
  <c r="Q186" i="4"/>
  <c r="U185" i="4"/>
  <c r="T185" i="4"/>
  <c r="V185" i="4" s="1"/>
  <c r="R185" i="4"/>
  <c r="Q185" i="4"/>
  <c r="V184" i="4"/>
  <c r="U184" i="4"/>
  <c r="T184" i="4"/>
  <c r="S184" i="4"/>
  <c r="W184" i="4" s="1"/>
  <c r="R184" i="4"/>
  <c r="Q184" i="4"/>
  <c r="V183" i="4"/>
  <c r="U183" i="4"/>
  <c r="T183" i="4"/>
  <c r="S183" i="4"/>
  <c r="W183" i="4" s="1"/>
  <c r="R183" i="4"/>
  <c r="Q183" i="4"/>
  <c r="W182" i="4"/>
  <c r="Y182" i="4" s="1"/>
  <c r="U182" i="4"/>
  <c r="T182" i="4"/>
  <c r="V182" i="4" s="1"/>
  <c r="S182" i="4"/>
  <c r="R182" i="4"/>
  <c r="Q182" i="4"/>
  <c r="V181" i="4"/>
  <c r="U181" i="4"/>
  <c r="T181" i="4"/>
  <c r="R181" i="4"/>
  <c r="Q181" i="4"/>
  <c r="S181" i="4" s="1"/>
  <c r="V180" i="4"/>
  <c r="U180" i="4"/>
  <c r="T180" i="4"/>
  <c r="R180" i="4"/>
  <c r="Q180" i="4"/>
  <c r="S180" i="4" s="1"/>
  <c r="V179" i="4"/>
  <c r="U179" i="4"/>
  <c r="T179" i="4"/>
  <c r="R179" i="4"/>
  <c r="S179" i="4" s="1"/>
  <c r="W179" i="4" s="1"/>
  <c r="Q179" i="4"/>
  <c r="U178" i="4"/>
  <c r="T178" i="4"/>
  <c r="R178" i="4"/>
  <c r="Q178" i="4"/>
  <c r="S178" i="4" s="1"/>
  <c r="U177" i="4"/>
  <c r="V177" i="4" s="1"/>
  <c r="T177" i="4"/>
  <c r="R177" i="4"/>
  <c r="Q177" i="4"/>
  <c r="S177" i="4" s="1"/>
  <c r="U176" i="4"/>
  <c r="V176" i="4" s="1"/>
  <c r="T176" i="4"/>
  <c r="R176" i="4"/>
  <c r="Q176" i="4"/>
  <c r="S176" i="4" s="1"/>
  <c r="W176" i="4" s="1"/>
  <c r="X176" i="4" s="1"/>
  <c r="U175" i="4"/>
  <c r="T175" i="4"/>
  <c r="V175" i="4" s="1"/>
  <c r="R175" i="4"/>
  <c r="S175" i="4" s="1"/>
  <c r="W175" i="4" s="1"/>
  <c r="Y175" i="4" s="1"/>
  <c r="Q175" i="4"/>
  <c r="U174" i="4"/>
  <c r="T174" i="4"/>
  <c r="V174" i="4" s="1"/>
  <c r="R174" i="4"/>
  <c r="Q174" i="4"/>
  <c r="S174" i="4" s="1"/>
  <c r="U173" i="4"/>
  <c r="T173" i="4"/>
  <c r="R173" i="4"/>
  <c r="Q173" i="4"/>
  <c r="S173" i="4" s="1"/>
  <c r="U172" i="4"/>
  <c r="V172" i="4" s="1"/>
  <c r="T172" i="4"/>
  <c r="S172" i="4"/>
  <c r="W172" i="4" s="1"/>
  <c r="R172" i="4"/>
  <c r="Q172" i="4"/>
  <c r="W171" i="4"/>
  <c r="Y171" i="4" s="1"/>
  <c r="U171" i="4"/>
  <c r="T171" i="4"/>
  <c r="V171" i="4" s="1"/>
  <c r="S171" i="4"/>
  <c r="R171" i="4"/>
  <c r="Q171" i="4"/>
  <c r="U170" i="4"/>
  <c r="T170" i="4"/>
  <c r="V170" i="4" s="1"/>
  <c r="S170" i="4"/>
  <c r="R170" i="4"/>
  <c r="Q170" i="4"/>
  <c r="U169" i="4"/>
  <c r="T169" i="4"/>
  <c r="V169" i="4" s="1"/>
  <c r="R169" i="4"/>
  <c r="Q169" i="4"/>
  <c r="V168" i="4"/>
  <c r="U168" i="4"/>
  <c r="T168" i="4"/>
  <c r="R168" i="4"/>
  <c r="S168" i="4" s="1"/>
  <c r="W168" i="4" s="1"/>
  <c r="Q168" i="4"/>
  <c r="V167" i="4"/>
  <c r="U167" i="4"/>
  <c r="T167" i="4"/>
  <c r="R167" i="4"/>
  <c r="S167" i="4" s="1"/>
  <c r="W167" i="4" s="1"/>
  <c r="Q167" i="4"/>
  <c r="U166" i="4"/>
  <c r="T166" i="4"/>
  <c r="V166" i="4" s="1"/>
  <c r="S166" i="4"/>
  <c r="W166" i="4" s="1"/>
  <c r="R166" i="4"/>
  <c r="Q166" i="4"/>
  <c r="V165" i="4"/>
  <c r="U165" i="4"/>
  <c r="T165" i="4"/>
  <c r="R165" i="4"/>
  <c r="Q165" i="4"/>
  <c r="U164" i="4"/>
  <c r="V164" i="4" s="1"/>
  <c r="T164" i="4"/>
  <c r="R164" i="4"/>
  <c r="Q164" i="4"/>
  <c r="V163" i="4"/>
  <c r="U163" i="4"/>
  <c r="T163" i="4"/>
  <c r="R163" i="4"/>
  <c r="S163" i="4" s="1"/>
  <c r="Q163" i="4"/>
  <c r="U162" i="4"/>
  <c r="T162" i="4"/>
  <c r="R162" i="4"/>
  <c r="Q162" i="4"/>
  <c r="S162" i="4" s="1"/>
  <c r="V161" i="4"/>
  <c r="U161" i="4"/>
  <c r="T161" i="4"/>
  <c r="R161" i="4"/>
  <c r="Q161" i="4"/>
  <c r="S161" i="4" s="1"/>
  <c r="W161" i="4" s="1"/>
  <c r="U160" i="4"/>
  <c r="V160" i="4" s="1"/>
  <c r="T160" i="4"/>
  <c r="R160" i="4"/>
  <c r="Q160" i="4"/>
  <c r="S160" i="4" s="1"/>
  <c r="U159" i="4"/>
  <c r="T159" i="4"/>
  <c r="V159" i="4" s="1"/>
  <c r="R159" i="4"/>
  <c r="S159" i="4" s="1"/>
  <c r="Q159" i="4"/>
  <c r="U158" i="4"/>
  <c r="T158" i="4"/>
  <c r="R158" i="4"/>
  <c r="Q158" i="4"/>
  <c r="S158" i="4" s="1"/>
  <c r="U157" i="4"/>
  <c r="T157" i="4"/>
  <c r="V157" i="4" s="1"/>
  <c r="R157" i="4"/>
  <c r="Q157" i="4"/>
  <c r="S157" i="4" s="1"/>
  <c r="U156" i="4"/>
  <c r="V156" i="4" s="1"/>
  <c r="W156" i="4" s="1"/>
  <c r="T156" i="4"/>
  <c r="S156" i="4"/>
  <c r="R156" i="4"/>
  <c r="Q156" i="4"/>
  <c r="U155" i="4"/>
  <c r="T155" i="4"/>
  <c r="V155" i="4" s="1"/>
  <c r="S155" i="4"/>
  <c r="W155" i="4" s="1"/>
  <c r="R155" i="4"/>
  <c r="Q155" i="4"/>
  <c r="U154" i="4"/>
  <c r="T154" i="4"/>
  <c r="V154" i="4" s="1"/>
  <c r="S154" i="4"/>
  <c r="W154" i="4" s="1"/>
  <c r="Y154" i="4" s="1"/>
  <c r="R154" i="4"/>
  <c r="Q154" i="4"/>
  <c r="U153" i="4"/>
  <c r="T153" i="4"/>
  <c r="V153" i="4" s="1"/>
  <c r="R153" i="4"/>
  <c r="Q153" i="4"/>
  <c r="W152" i="4"/>
  <c r="V152" i="4"/>
  <c r="U152" i="4"/>
  <c r="T152" i="4"/>
  <c r="S152" i="4"/>
  <c r="R152" i="4"/>
  <c r="Q152" i="4"/>
  <c r="W151" i="4"/>
  <c r="V151" i="4"/>
  <c r="U151" i="4"/>
  <c r="T151" i="4"/>
  <c r="S151" i="4"/>
  <c r="R151" i="4"/>
  <c r="Q151" i="4"/>
  <c r="W150" i="4"/>
  <c r="Y150" i="4" s="1"/>
  <c r="U150" i="4"/>
  <c r="T150" i="4"/>
  <c r="V150" i="4" s="1"/>
  <c r="S150" i="4"/>
  <c r="R150" i="4"/>
  <c r="Q150" i="4"/>
  <c r="V149" i="4"/>
  <c r="U149" i="4"/>
  <c r="T149" i="4"/>
  <c r="R149" i="4"/>
  <c r="Q149" i="4"/>
  <c r="S149" i="4" s="1"/>
  <c r="V148" i="4"/>
  <c r="U148" i="4"/>
  <c r="T148" i="4"/>
  <c r="R148" i="4"/>
  <c r="Q148" i="4"/>
  <c r="S148" i="4" s="1"/>
  <c r="W148" i="4" s="1"/>
  <c r="V147" i="4"/>
  <c r="U147" i="4"/>
  <c r="T147" i="4"/>
  <c r="R147" i="4"/>
  <c r="S147" i="4" s="1"/>
  <c r="Q147" i="4"/>
  <c r="U146" i="4"/>
  <c r="T146" i="4"/>
  <c r="R146" i="4"/>
  <c r="Q146" i="4"/>
  <c r="S146" i="4" s="1"/>
  <c r="U145" i="4"/>
  <c r="V145" i="4" s="1"/>
  <c r="T145" i="4"/>
  <c r="R145" i="4"/>
  <c r="Q145" i="4"/>
  <c r="S145" i="4" s="1"/>
  <c r="V144" i="4"/>
  <c r="U144" i="4"/>
  <c r="T144" i="4"/>
  <c r="R144" i="4"/>
  <c r="Q144" i="4"/>
  <c r="V143" i="4"/>
  <c r="U143" i="4"/>
  <c r="T143" i="4"/>
  <c r="R143" i="4"/>
  <c r="S143" i="4" s="1"/>
  <c r="W143" i="4" s="1"/>
  <c r="Q143" i="4"/>
  <c r="U142" i="4"/>
  <c r="T142" i="4"/>
  <c r="V142" i="4" s="1"/>
  <c r="S142" i="4"/>
  <c r="W142" i="4" s="1"/>
  <c r="R142" i="4"/>
  <c r="Q142" i="4"/>
  <c r="U141" i="4"/>
  <c r="T141" i="4"/>
  <c r="V141" i="4" s="1"/>
  <c r="R141" i="4"/>
  <c r="Q141" i="4"/>
  <c r="S141" i="4" s="1"/>
  <c r="W141" i="4" s="1"/>
  <c r="Y141" i="4" s="1"/>
  <c r="U140" i="4"/>
  <c r="V140" i="4" s="1"/>
  <c r="T140" i="4"/>
  <c r="R140" i="4"/>
  <c r="Q140" i="4"/>
  <c r="S140" i="4" s="1"/>
  <c r="W139" i="4"/>
  <c r="V139" i="4"/>
  <c r="U139" i="4"/>
  <c r="T139" i="4"/>
  <c r="S139" i="4"/>
  <c r="R139" i="4"/>
  <c r="Q139" i="4"/>
  <c r="W138" i="4"/>
  <c r="Y138" i="4" s="1"/>
  <c r="U138" i="4"/>
  <c r="T138" i="4"/>
  <c r="V138" i="4" s="1"/>
  <c r="S138" i="4"/>
  <c r="R138" i="4"/>
  <c r="Q138" i="4"/>
  <c r="U137" i="4"/>
  <c r="T137" i="4"/>
  <c r="R137" i="4"/>
  <c r="Q137" i="4"/>
  <c r="S137" i="4" s="1"/>
  <c r="V136" i="4"/>
  <c r="U136" i="4"/>
  <c r="T136" i="4"/>
  <c r="R136" i="4"/>
  <c r="Q136" i="4"/>
  <c r="V135" i="4"/>
  <c r="U135" i="4"/>
  <c r="T135" i="4"/>
  <c r="R135" i="4"/>
  <c r="S135" i="4" s="1"/>
  <c r="W135" i="4" s="1"/>
  <c r="Q135" i="4"/>
  <c r="U134" i="4"/>
  <c r="T134" i="4"/>
  <c r="V134" i="4" s="1"/>
  <c r="S134" i="4"/>
  <c r="W134" i="4" s="1"/>
  <c r="R134" i="4"/>
  <c r="Q134" i="4"/>
  <c r="Y133" i="4"/>
  <c r="X133" i="4"/>
  <c r="U133" i="4"/>
  <c r="T133" i="4"/>
  <c r="V133" i="4" s="1"/>
  <c r="R133" i="4"/>
  <c r="Q133" i="4"/>
  <c r="S133" i="4" s="1"/>
  <c r="W133" i="4" s="1"/>
  <c r="U132" i="4"/>
  <c r="V132" i="4" s="1"/>
  <c r="T132" i="4"/>
  <c r="R132" i="4"/>
  <c r="Q132" i="4"/>
  <c r="S132" i="4" s="1"/>
  <c r="V131" i="4"/>
  <c r="U131" i="4"/>
  <c r="T131" i="4"/>
  <c r="S131" i="4"/>
  <c r="W131" i="4" s="1"/>
  <c r="R131" i="4"/>
  <c r="Q131" i="4"/>
  <c r="W130" i="4"/>
  <c r="Y130" i="4" s="1"/>
  <c r="U130" i="4"/>
  <c r="T130" i="4"/>
  <c r="V130" i="4" s="1"/>
  <c r="S130" i="4"/>
  <c r="R130" i="4"/>
  <c r="Q130" i="4"/>
  <c r="U129" i="4"/>
  <c r="T129" i="4"/>
  <c r="R129" i="4"/>
  <c r="Q129" i="4"/>
  <c r="S129" i="4" s="1"/>
  <c r="V128" i="4"/>
  <c r="U128" i="4"/>
  <c r="T128" i="4"/>
  <c r="R128" i="4"/>
  <c r="Q128" i="4"/>
  <c r="V127" i="4"/>
  <c r="U127" i="4"/>
  <c r="T127" i="4"/>
  <c r="R127" i="4"/>
  <c r="S127" i="4" s="1"/>
  <c r="W127" i="4" s="1"/>
  <c r="Q127" i="4"/>
  <c r="U126" i="4"/>
  <c r="T126" i="4"/>
  <c r="V126" i="4" s="1"/>
  <c r="S126" i="4"/>
  <c r="W126" i="4" s="1"/>
  <c r="R126" i="4"/>
  <c r="Q126" i="4"/>
  <c r="U125" i="4"/>
  <c r="T125" i="4"/>
  <c r="V125" i="4" s="1"/>
  <c r="R125" i="4"/>
  <c r="Q125" i="4"/>
  <c r="S125" i="4" s="1"/>
  <c r="W125" i="4" s="1"/>
  <c r="Y125" i="4" s="1"/>
  <c r="U124" i="4"/>
  <c r="V124" i="4" s="1"/>
  <c r="T124" i="4"/>
  <c r="R124" i="4"/>
  <c r="Q124" i="4"/>
  <c r="S124" i="4" s="1"/>
  <c r="W123" i="4"/>
  <c r="V123" i="4"/>
  <c r="U123" i="4"/>
  <c r="T123" i="4"/>
  <c r="S123" i="4"/>
  <c r="R123" i="4"/>
  <c r="Q123" i="4"/>
  <c r="W122" i="4"/>
  <c r="Y122" i="4" s="1"/>
  <c r="U122" i="4"/>
  <c r="T122" i="4"/>
  <c r="V122" i="4" s="1"/>
  <c r="S122" i="4"/>
  <c r="R122" i="4"/>
  <c r="Q122" i="4"/>
  <c r="U121" i="4"/>
  <c r="T121" i="4"/>
  <c r="R121" i="4"/>
  <c r="Q121" i="4"/>
  <c r="S121" i="4" s="1"/>
  <c r="V120" i="4"/>
  <c r="U120" i="4"/>
  <c r="T120" i="4"/>
  <c r="R120" i="4"/>
  <c r="Q120" i="4"/>
  <c r="V119" i="4"/>
  <c r="U119" i="4"/>
  <c r="T119" i="4"/>
  <c r="R119" i="4"/>
  <c r="S119" i="4" s="1"/>
  <c r="W119" i="4" s="1"/>
  <c r="Q119" i="4"/>
  <c r="U118" i="4"/>
  <c r="T118" i="4"/>
  <c r="V118" i="4" s="1"/>
  <c r="S118" i="4"/>
  <c r="W118" i="4" s="1"/>
  <c r="R118" i="4"/>
  <c r="Q118" i="4"/>
  <c r="Y117" i="4"/>
  <c r="X117" i="4"/>
  <c r="U117" i="4"/>
  <c r="T117" i="4"/>
  <c r="V117" i="4" s="1"/>
  <c r="R117" i="4"/>
  <c r="Q117" i="4"/>
  <c r="S117" i="4" s="1"/>
  <c r="W117" i="4" s="1"/>
  <c r="U116" i="4"/>
  <c r="V116" i="4" s="1"/>
  <c r="T116" i="4"/>
  <c r="R116" i="4"/>
  <c r="Q116" i="4"/>
  <c r="S116" i="4" s="1"/>
  <c r="V115" i="4"/>
  <c r="U115" i="4"/>
  <c r="T115" i="4"/>
  <c r="S115" i="4"/>
  <c r="W115" i="4" s="1"/>
  <c r="R115" i="4"/>
  <c r="Q115" i="4"/>
  <c r="W114" i="4"/>
  <c r="Y114" i="4" s="1"/>
  <c r="U114" i="4"/>
  <c r="T114" i="4"/>
  <c r="V114" i="4" s="1"/>
  <c r="S114" i="4"/>
  <c r="R114" i="4"/>
  <c r="Q114" i="4"/>
  <c r="U113" i="4"/>
  <c r="T113" i="4"/>
  <c r="R113" i="4"/>
  <c r="Q113" i="4"/>
  <c r="S113" i="4" s="1"/>
  <c r="V112" i="4"/>
  <c r="U112" i="4"/>
  <c r="T112" i="4"/>
  <c r="R112" i="4"/>
  <c r="Q112" i="4"/>
  <c r="V111" i="4"/>
  <c r="U111" i="4"/>
  <c r="T111" i="4"/>
  <c r="R111" i="4"/>
  <c r="S111" i="4" s="1"/>
  <c r="W111" i="4" s="1"/>
  <c r="Q111" i="4"/>
  <c r="U110" i="4"/>
  <c r="T110" i="4"/>
  <c r="V110" i="4" s="1"/>
  <c r="S110" i="4"/>
  <c r="W110" i="4" s="1"/>
  <c r="R110" i="4"/>
  <c r="Q110" i="4"/>
  <c r="U109" i="4"/>
  <c r="T109" i="4"/>
  <c r="V109" i="4" s="1"/>
  <c r="R109" i="4"/>
  <c r="Q109" i="4"/>
  <c r="S109" i="4" s="1"/>
  <c r="W109" i="4" s="1"/>
  <c r="Y109" i="4" s="1"/>
  <c r="U108" i="4"/>
  <c r="V108" i="4" s="1"/>
  <c r="T108" i="4"/>
  <c r="R108" i="4"/>
  <c r="Q108" i="4"/>
  <c r="S108" i="4" s="1"/>
  <c r="W107" i="4"/>
  <c r="V107" i="4"/>
  <c r="U107" i="4"/>
  <c r="T107" i="4"/>
  <c r="S107" i="4"/>
  <c r="R107" i="4"/>
  <c r="Q107" i="4"/>
  <c r="W106" i="4"/>
  <c r="Y106" i="4" s="1"/>
  <c r="U106" i="4"/>
  <c r="T106" i="4"/>
  <c r="V106" i="4" s="1"/>
  <c r="S106" i="4"/>
  <c r="R106" i="4"/>
  <c r="Q106" i="4"/>
  <c r="U105" i="4"/>
  <c r="T105" i="4"/>
  <c r="R105" i="4"/>
  <c r="Q105" i="4"/>
  <c r="S105" i="4" s="1"/>
  <c r="V104" i="4"/>
  <c r="U104" i="4"/>
  <c r="T104" i="4"/>
  <c r="R104" i="4"/>
  <c r="Q104" i="4"/>
  <c r="V103" i="4"/>
  <c r="U103" i="4"/>
  <c r="T103" i="4"/>
  <c r="R103" i="4"/>
  <c r="S103" i="4" s="1"/>
  <c r="W103" i="4" s="1"/>
  <c r="Q103" i="4"/>
  <c r="U102" i="4"/>
  <c r="T102" i="4"/>
  <c r="V102" i="4" s="1"/>
  <c r="S102" i="4"/>
  <c r="W102" i="4" s="1"/>
  <c r="R102" i="4"/>
  <c r="Q102" i="4"/>
  <c r="Y101" i="4"/>
  <c r="X101" i="4"/>
  <c r="U101" i="4"/>
  <c r="T101" i="4"/>
  <c r="V101" i="4" s="1"/>
  <c r="R101" i="4"/>
  <c r="Q101" i="4"/>
  <c r="S101" i="4" s="1"/>
  <c r="W101" i="4" s="1"/>
  <c r="U100" i="4"/>
  <c r="V100" i="4" s="1"/>
  <c r="T100" i="4"/>
  <c r="R100" i="4"/>
  <c r="Q100" i="4"/>
  <c r="S100" i="4" s="1"/>
  <c r="V99" i="4"/>
  <c r="U99" i="4"/>
  <c r="T99" i="4"/>
  <c r="S99" i="4"/>
  <c r="W99" i="4" s="1"/>
  <c r="R99" i="4"/>
  <c r="Q99" i="4"/>
  <c r="W98" i="4"/>
  <c r="Y98" i="4" s="1"/>
  <c r="U98" i="4"/>
  <c r="T98" i="4"/>
  <c r="V98" i="4" s="1"/>
  <c r="S98" i="4"/>
  <c r="R98" i="4"/>
  <c r="Q98" i="4"/>
  <c r="U97" i="4"/>
  <c r="T97" i="4"/>
  <c r="R97" i="4"/>
  <c r="Q97" i="4"/>
  <c r="S97" i="4" s="1"/>
  <c r="V96" i="4"/>
  <c r="U96" i="4"/>
  <c r="T96" i="4"/>
  <c r="R96" i="4"/>
  <c r="Q96" i="4"/>
  <c r="V95" i="4"/>
  <c r="U95" i="4"/>
  <c r="T95" i="4"/>
  <c r="R95" i="4"/>
  <c r="S95" i="4" s="1"/>
  <c r="W95" i="4" s="1"/>
  <c r="Q95" i="4"/>
  <c r="U94" i="4"/>
  <c r="T94" i="4"/>
  <c r="V94" i="4" s="1"/>
  <c r="S94" i="4"/>
  <c r="W94" i="4" s="1"/>
  <c r="R94" i="4"/>
  <c r="Q94" i="4"/>
  <c r="U93" i="4"/>
  <c r="T93" i="4"/>
  <c r="V93" i="4" s="1"/>
  <c r="R93" i="4"/>
  <c r="Q93" i="4"/>
  <c r="S93" i="4" s="1"/>
  <c r="W93" i="4" s="1"/>
  <c r="Y93" i="4" s="1"/>
  <c r="U92" i="4"/>
  <c r="V92" i="4" s="1"/>
  <c r="T92" i="4"/>
  <c r="R92" i="4"/>
  <c r="Q92" i="4"/>
  <c r="S92" i="4" s="1"/>
  <c r="U91" i="4"/>
  <c r="T91" i="4"/>
  <c r="V91" i="4" s="1"/>
  <c r="W91" i="4" s="1"/>
  <c r="S91" i="4"/>
  <c r="R91" i="4"/>
  <c r="Q91" i="4"/>
  <c r="U90" i="4"/>
  <c r="T90" i="4"/>
  <c r="V90" i="4" s="1"/>
  <c r="S90" i="4"/>
  <c r="W90" i="4" s="1"/>
  <c r="R90" i="4"/>
  <c r="Q90" i="4"/>
  <c r="U89" i="4"/>
  <c r="T89" i="4"/>
  <c r="V89" i="4" s="1"/>
  <c r="R89" i="4"/>
  <c r="Q89" i="4"/>
  <c r="V88" i="4"/>
  <c r="W88" i="4" s="1"/>
  <c r="U88" i="4"/>
  <c r="T88" i="4"/>
  <c r="S88" i="4"/>
  <c r="R88" i="4"/>
  <c r="Q88" i="4"/>
  <c r="V87" i="4"/>
  <c r="U87" i="4"/>
  <c r="T87" i="4"/>
  <c r="R87" i="4"/>
  <c r="S87" i="4" s="1"/>
  <c r="W87" i="4" s="1"/>
  <c r="Q87" i="4"/>
  <c r="W86" i="4"/>
  <c r="Y86" i="4" s="1"/>
  <c r="U86" i="4"/>
  <c r="T86" i="4"/>
  <c r="V86" i="4" s="1"/>
  <c r="S86" i="4"/>
  <c r="R86" i="4"/>
  <c r="Q86" i="4"/>
  <c r="V85" i="4"/>
  <c r="U85" i="4"/>
  <c r="T85" i="4"/>
  <c r="R85" i="4"/>
  <c r="Q85" i="4"/>
  <c r="S85" i="4" s="1"/>
  <c r="U84" i="4"/>
  <c r="V84" i="4" s="1"/>
  <c r="T84" i="4"/>
  <c r="R84" i="4"/>
  <c r="Q84" i="4"/>
  <c r="S84" i="4" s="1"/>
  <c r="V83" i="4"/>
  <c r="U83" i="4"/>
  <c r="T83" i="4"/>
  <c r="R83" i="4"/>
  <c r="S83" i="4" s="1"/>
  <c r="W83" i="4" s="1"/>
  <c r="Q83" i="4"/>
  <c r="U82" i="4"/>
  <c r="T82" i="4"/>
  <c r="R82" i="4"/>
  <c r="Q82" i="4"/>
  <c r="S82" i="4" s="1"/>
  <c r="U81" i="4"/>
  <c r="V81" i="4" s="1"/>
  <c r="T81" i="4"/>
  <c r="R81" i="4"/>
  <c r="Q81" i="4"/>
  <c r="S81" i="4" s="1"/>
  <c r="U80" i="4"/>
  <c r="V80" i="4" s="1"/>
  <c r="T80" i="4"/>
  <c r="R80" i="4"/>
  <c r="Q80" i="4"/>
  <c r="S80" i="4" s="1"/>
  <c r="W80" i="4" s="1"/>
  <c r="U79" i="4"/>
  <c r="T79" i="4"/>
  <c r="V79" i="4" s="1"/>
  <c r="R79" i="4"/>
  <c r="S79" i="4" s="1"/>
  <c r="W79" i="4" s="1"/>
  <c r="Q79" i="4"/>
  <c r="U78" i="4"/>
  <c r="T78" i="4"/>
  <c r="V78" i="4" s="1"/>
  <c r="R78" i="4"/>
  <c r="Q78" i="4"/>
  <c r="S78" i="4" s="1"/>
  <c r="W78" i="4" s="1"/>
  <c r="U77" i="4"/>
  <c r="T77" i="4"/>
  <c r="V77" i="4" s="1"/>
  <c r="R77" i="4"/>
  <c r="Q77" i="4"/>
  <c r="S77" i="4" s="1"/>
  <c r="U76" i="4"/>
  <c r="V76" i="4" s="1"/>
  <c r="T76" i="4"/>
  <c r="S76" i="4"/>
  <c r="W76" i="4" s="1"/>
  <c r="R76" i="4"/>
  <c r="Q76" i="4"/>
  <c r="U75" i="4"/>
  <c r="T75" i="4"/>
  <c r="V75" i="4" s="1"/>
  <c r="S75" i="4"/>
  <c r="W75" i="4" s="1"/>
  <c r="R75" i="4"/>
  <c r="Q75" i="4"/>
  <c r="U74" i="4"/>
  <c r="T74" i="4"/>
  <c r="V74" i="4" s="1"/>
  <c r="S74" i="4"/>
  <c r="W74" i="4" s="1"/>
  <c r="R74" i="4"/>
  <c r="Q74" i="4"/>
  <c r="U73" i="4"/>
  <c r="T73" i="4"/>
  <c r="V73" i="4" s="1"/>
  <c r="R73" i="4"/>
  <c r="Q73" i="4"/>
  <c r="V72" i="4"/>
  <c r="U72" i="4"/>
  <c r="T72" i="4"/>
  <c r="R72" i="4"/>
  <c r="S72" i="4" s="1"/>
  <c r="W72" i="4" s="1"/>
  <c r="Q72" i="4"/>
  <c r="V71" i="4"/>
  <c r="U71" i="4"/>
  <c r="T71" i="4"/>
  <c r="R71" i="4"/>
  <c r="S71" i="4" s="1"/>
  <c r="W71" i="4" s="1"/>
  <c r="Q71" i="4"/>
  <c r="U70" i="4"/>
  <c r="T70" i="4"/>
  <c r="V70" i="4" s="1"/>
  <c r="S70" i="4"/>
  <c r="W70" i="4" s="1"/>
  <c r="R70" i="4"/>
  <c r="Q70" i="4"/>
  <c r="V69" i="4"/>
  <c r="U69" i="4"/>
  <c r="T69" i="4"/>
  <c r="R69" i="4"/>
  <c r="Q69" i="4"/>
  <c r="S69" i="4" s="1"/>
  <c r="W69" i="4" s="1"/>
  <c r="Y69" i="4" s="1"/>
  <c r="U68" i="4"/>
  <c r="V68" i="4" s="1"/>
  <c r="T68" i="4"/>
  <c r="R68" i="4"/>
  <c r="Q68" i="4"/>
  <c r="S68" i="4" s="1"/>
  <c r="V67" i="4"/>
  <c r="U67" i="4"/>
  <c r="T67" i="4"/>
  <c r="R67" i="4"/>
  <c r="S67" i="4" s="1"/>
  <c r="W67" i="4" s="1"/>
  <c r="Q67" i="4"/>
  <c r="U66" i="4"/>
  <c r="T66" i="4"/>
  <c r="R66" i="4"/>
  <c r="Q66" i="4"/>
  <c r="S66" i="4" s="1"/>
  <c r="U65" i="4"/>
  <c r="V65" i="4" s="1"/>
  <c r="T65" i="4"/>
  <c r="R65" i="4"/>
  <c r="Q65" i="4"/>
  <c r="S65" i="4" s="1"/>
  <c r="U64" i="4"/>
  <c r="V64" i="4" s="1"/>
  <c r="T64" i="4"/>
  <c r="R64" i="4"/>
  <c r="Q64" i="4"/>
  <c r="S64" i="4" s="1"/>
  <c r="W64" i="4" s="1"/>
  <c r="U63" i="4"/>
  <c r="T63" i="4"/>
  <c r="V63" i="4" s="1"/>
  <c r="R63" i="4"/>
  <c r="S63" i="4" s="1"/>
  <c r="W63" i="4" s="1"/>
  <c r="Q63" i="4"/>
  <c r="U62" i="4"/>
  <c r="T62" i="4"/>
  <c r="V62" i="4" s="1"/>
  <c r="R62" i="4"/>
  <c r="Q62" i="4"/>
  <c r="S62" i="4" s="1"/>
  <c r="W62" i="4" s="1"/>
  <c r="U61" i="4"/>
  <c r="T61" i="4"/>
  <c r="V61" i="4" s="1"/>
  <c r="R61" i="4"/>
  <c r="Q61" i="4"/>
  <c r="S61" i="4" s="1"/>
  <c r="U60" i="4"/>
  <c r="V60" i="4" s="1"/>
  <c r="W60" i="4" s="1"/>
  <c r="T60" i="4"/>
  <c r="S60" i="4"/>
  <c r="R60" i="4"/>
  <c r="Q60" i="4"/>
  <c r="U59" i="4"/>
  <c r="T59" i="4"/>
  <c r="V59" i="4" s="1"/>
  <c r="W59" i="4" s="1"/>
  <c r="S59" i="4"/>
  <c r="R59" i="4"/>
  <c r="Q59" i="4"/>
  <c r="U58" i="4"/>
  <c r="T58" i="4"/>
  <c r="V58" i="4" s="1"/>
  <c r="S58" i="4"/>
  <c r="W58" i="4" s="1"/>
  <c r="R58" i="4"/>
  <c r="Q58" i="4"/>
  <c r="U57" i="4"/>
  <c r="T57" i="4"/>
  <c r="V57" i="4" s="1"/>
  <c r="R57" i="4"/>
  <c r="Q57" i="4"/>
  <c r="V56" i="4"/>
  <c r="U56" i="4"/>
  <c r="T56" i="4"/>
  <c r="R56" i="4"/>
  <c r="S56" i="4" s="1"/>
  <c r="W56" i="4" s="1"/>
  <c r="Q56" i="4"/>
  <c r="V55" i="4"/>
  <c r="U55" i="4"/>
  <c r="T55" i="4"/>
  <c r="R55" i="4"/>
  <c r="S55" i="4" s="1"/>
  <c r="W55" i="4" s="1"/>
  <c r="Q55" i="4"/>
  <c r="W54" i="4"/>
  <c r="X54" i="4" s="1"/>
  <c r="U54" i="4"/>
  <c r="T54" i="4"/>
  <c r="V54" i="4" s="1"/>
  <c r="S54" i="4"/>
  <c r="R54" i="4"/>
  <c r="Q54" i="4"/>
  <c r="V53" i="4"/>
  <c r="U53" i="4"/>
  <c r="T53" i="4"/>
  <c r="R53" i="4"/>
  <c r="Q53" i="4"/>
  <c r="S53" i="4" s="1"/>
  <c r="U52" i="4"/>
  <c r="V52" i="4" s="1"/>
  <c r="T52" i="4"/>
  <c r="R52" i="4"/>
  <c r="Q52" i="4"/>
  <c r="S52" i="4" s="1"/>
  <c r="W52" i="4" s="1"/>
  <c r="V51" i="4"/>
  <c r="U51" i="4"/>
  <c r="T51" i="4"/>
  <c r="R51" i="4"/>
  <c r="S51" i="4" s="1"/>
  <c r="W51" i="4" s="1"/>
  <c r="Q51" i="4"/>
  <c r="U50" i="4"/>
  <c r="T50" i="4"/>
  <c r="R50" i="4"/>
  <c r="Q50" i="4"/>
  <c r="S50" i="4" s="1"/>
  <c r="U49" i="4"/>
  <c r="V49" i="4" s="1"/>
  <c r="T49" i="4"/>
  <c r="R49" i="4"/>
  <c r="Q49" i="4"/>
  <c r="S49" i="4" s="1"/>
  <c r="U48" i="4"/>
  <c r="V48" i="4" s="1"/>
  <c r="T48" i="4"/>
  <c r="R48" i="4"/>
  <c r="Q48" i="4"/>
  <c r="S48" i="4" s="1"/>
  <c r="U47" i="4"/>
  <c r="T47" i="4"/>
  <c r="V47" i="4" s="1"/>
  <c r="R47" i="4"/>
  <c r="S47" i="4" s="1"/>
  <c r="W47" i="4" s="1"/>
  <c r="Q47" i="4"/>
  <c r="U46" i="4"/>
  <c r="T46" i="4"/>
  <c r="V46" i="4" s="1"/>
  <c r="R46" i="4"/>
  <c r="Q46" i="4"/>
  <c r="S46" i="4" s="1"/>
  <c r="W46" i="4" s="1"/>
  <c r="U45" i="4"/>
  <c r="T45" i="4"/>
  <c r="V45" i="4" s="1"/>
  <c r="R45" i="4"/>
  <c r="Q45" i="4"/>
  <c r="S45" i="4" s="1"/>
  <c r="U44" i="4"/>
  <c r="V44" i="4" s="1"/>
  <c r="T44" i="4"/>
  <c r="S44" i="4"/>
  <c r="W44" i="4" s="1"/>
  <c r="R44" i="4"/>
  <c r="Q44" i="4"/>
  <c r="U43" i="4"/>
  <c r="T43" i="4"/>
  <c r="V43" i="4" s="1"/>
  <c r="S43" i="4"/>
  <c r="R43" i="4"/>
  <c r="Q43" i="4"/>
  <c r="U42" i="4"/>
  <c r="T42" i="4"/>
  <c r="V42" i="4" s="1"/>
  <c r="S42" i="4"/>
  <c r="W42" i="4" s="1"/>
  <c r="R42" i="4"/>
  <c r="Q42" i="4"/>
  <c r="U41" i="4"/>
  <c r="T41" i="4"/>
  <c r="V41" i="4" s="1"/>
  <c r="R41" i="4"/>
  <c r="Q41" i="4"/>
  <c r="V40" i="4"/>
  <c r="U40" i="4"/>
  <c r="T40" i="4"/>
  <c r="R40" i="4"/>
  <c r="S40" i="4" s="1"/>
  <c r="W40" i="4" s="1"/>
  <c r="Q40" i="4"/>
  <c r="V39" i="4"/>
  <c r="U39" i="4"/>
  <c r="T39" i="4"/>
  <c r="R39" i="4"/>
  <c r="S39" i="4" s="1"/>
  <c r="W39" i="4" s="1"/>
  <c r="Q39" i="4"/>
  <c r="W38" i="4"/>
  <c r="Y38" i="4" s="1"/>
  <c r="U38" i="4"/>
  <c r="T38" i="4"/>
  <c r="V38" i="4" s="1"/>
  <c r="S38" i="4"/>
  <c r="R38" i="4"/>
  <c r="Q38" i="4"/>
  <c r="V37" i="4"/>
  <c r="U37" i="4"/>
  <c r="T37" i="4"/>
  <c r="R37" i="4"/>
  <c r="Q37" i="4"/>
  <c r="S37" i="4" s="1"/>
  <c r="W37" i="4" s="1"/>
  <c r="Y37" i="4" s="1"/>
  <c r="U36" i="4"/>
  <c r="V36" i="4" s="1"/>
  <c r="T36" i="4"/>
  <c r="R36" i="4"/>
  <c r="Q36" i="4"/>
  <c r="S36" i="4" s="1"/>
  <c r="V35" i="4"/>
  <c r="U35" i="4"/>
  <c r="T35" i="4"/>
  <c r="R35" i="4"/>
  <c r="S35" i="4" s="1"/>
  <c r="W35" i="4" s="1"/>
  <c r="Q35" i="4"/>
  <c r="U34" i="4"/>
  <c r="T34" i="4"/>
  <c r="R34" i="4"/>
  <c r="Q34" i="4"/>
  <c r="S34" i="4" s="1"/>
  <c r="U33" i="4"/>
  <c r="V33" i="4" s="1"/>
  <c r="T33" i="4"/>
  <c r="R33" i="4"/>
  <c r="Q33" i="4"/>
  <c r="S33" i="4" s="1"/>
  <c r="U32" i="4"/>
  <c r="V32" i="4" s="1"/>
  <c r="T32" i="4"/>
  <c r="R32" i="4"/>
  <c r="Q32" i="4"/>
  <c r="S32" i="4" s="1"/>
  <c r="U31" i="4"/>
  <c r="T31" i="4"/>
  <c r="V31" i="4" s="1"/>
  <c r="R31" i="4"/>
  <c r="S31" i="4" s="1"/>
  <c r="Q31" i="4"/>
  <c r="U30" i="4"/>
  <c r="T30" i="4"/>
  <c r="V30" i="4" s="1"/>
  <c r="R30" i="4"/>
  <c r="Q30" i="4"/>
  <c r="S30" i="4" s="1"/>
  <c r="W30" i="4" s="1"/>
  <c r="U29" i="4"/>
  <c r="T29" i="4"/>
  <c r="V29" i="4" s="1"/>
  <c r="R29" i="4"/>
  <c r="Q29" i="4"/>
  <c r="S29" i="4" s="1"/>
  <c r="U28" i="4"/>
  <c r="V28" i="4" s="1"/>
  <c r="W28" i="4" s="1"/>
  <c r="T28" i="4"/>
  <c r="S28" i="4"/>
  <c r="R28" i="4"/>
  <c r="Q28" i="4"/>
  <c r="U27" i="4"/>
  <c r="T27" i="4"/>
  <c r="V27" i="4" s="1"/>
  <c r="W27" i="4" s="1"/>
  <c r="S27" i="4"/>
  <c r="R27" i="4"/>
  <c r="Q27" i="4"/>
  <c r="U26" i="4"/>
  <c r="T26" i="4"/>
  <c r="V26" i="4" s="1"/>
  <c r="S26" i="4"/>
  <c r="W26" i="4" s="1"/>
  <c r="R26" i="4"/>
  <c r="Q26" i="4"/>
  <c r="U25" i="4"/>
  <c r="T25" i="4"/>
  <c r="V25" i="4" s="1"/>
  <c r="R25" i="4"/>
  <c r="Q25" i="4"/>
  <c r="V24" i="4"/>
  <c r="U24" i="4"/>
  <c r="T24" i="4"/>
  <c r="R24" i="4"/>
  <c r="S24" i="4" s="1"/>
  <c r="W24" i="4" s="1"/>
  <c r="Q24" i="4"/>
  <c r="V23" i="4"/>
  <c r="U23" i="4"/>
  <c r="T23" i="4"/>
  <c r="R23" i="4"/>
  <c r="S23" i="4" s="1"/>
  <c r="W23" i="4" s="1"/>
  <c r="Q23" i="4"/>
  <c r="W22" i="4"/>
  <c r="Y22" i="4" s="1"/>
  <c r="U22" i="4"/>
  <c r="T22" i="4"/>
  <c r="V22" i="4" s="1"/>
  <c r="S22" i="4"/>
  <c r="R22" i="4"/>
  <c r="Q22" i="4"/>
  <c r="V21" i="4"/>
  <c r="U21" i="4"/>
  <c r="T21" i="4"/>
  <c r="R21" i="4"/>
  <c r="Q21" i="4"/>
  <c r="S21" i="4" s="1"/>
  <c r="U20" i="4"/>
  <c r="V20" i="4" s="1"/>
  <c r="T20" i="4"/>
  <c r="R20" i="4"/>
  <c r="Q20" i="4"/>
  <c r="S20" i="4" s="1"/>
  <c r="V19" i="4"/>
  <c r="U19" i="4"/>
  <c r="T19" i="4"/>
  <c r="R19" i="4"/>
  <c r="S19" i="4" s="1"/>
  <c r="W19" i="4" s="1"/>
  <c r="Q19" i="4"/>
  <c r="U18" i="4"/>
  <c r="T18" i="4"/>
  <c r="R18" i="4"/>
  <c r="Q18" i="4"/>
  <c r="S18" i="4" s="1"/>
  <c r="U17" i="4"/>
  <c r="V17" i="4" s="1"/>
  <c r="T17" i="4"/>
  <c r="R17" i="4"/>
  <c r="Q17" i="4"/>
  <c r="S17" i="4" s="1"/>
  <c r="U16" i="4"/>
  <c r="V16" i="4" s="1"/>
  <c r="T16" i="4"/>
  <c r="R16" i="4"/>
  <c r="Q16" i="4"/>
  <c r="S16" i="4" s="1"/>
  <c r="U15" i="4"/>
  <c r="T15" i="4"/>
  <c r="V15" i="4" s="1"/>
  <c r="R15" i="4"/>
  <c r="S15" i="4" s="1"/>
  <c r="W15" i="4" s="1"/>
  <c r="Q15" i="4"/>
  <c r="U14" i="4"/>
  <c r="T14" i="4"/>
  <c r="V14" i="4" s="1"/>
  <c r="R14" i="4"/>
  <c r="Q14" i="4"/>
  <c r="S14" i="4" s="1"/>
  <c r="W14" i="4" s="1"/>
  <c r="U13" i="4"/>
  <c r="T13" i="4"/>
  <c r="V13" i="4" s="1"/>
  <c r="R13" i="4"/>
  <c r="Q13" i="4"/>
  <c r="S13" i="4" s="1"/>
  <c r="U12" i="4"/>
  <c r="V12" i="4" s="1"/>
  <c r="T12" i="4"/>
  <c r="S12" i="4"/>
  <c r="R12" i="4"/>
  <c r="Q12" i="4"/>
  <c r="U11" i="4"/>
  <c r="T11" i="4"/>
  <c r="V11" i="4" s="1"/>
  <c r="S11" i="4"/>
  <c r="W11" i="4" s="1"/>
  <c r="R11" i="4"/>
  <c r="Q11" i="4"/>
  <c r="U10" i="4"/>
  <c r="T10" i="4"/>
  <c r="V10" i="4" s="1"/>
  <c r="S10" i="4"/>
  <c r="W10" i="4" s="1"/>
  <c r="R10" i="4"/>
  <c r="Q10" i="4"/>
  <c r="U9" i="4"/>
  <c r="T9" i="4"/>
  <c r="V9" i="4" s="1"/>
  <c r="R9" i="4"/>
  <c r="Q9" i="4"/>
  <c r="V8" i="4"/>
  <c r="U8" i="4"/>
  <c r="T8" i="4"/>
  <c r="R8" i="4"/>
  <c r="S8" i="4" s="1"/>
  <c r="W8" i="4" s="1"/>
  <c r="Q8" i="4"/>
  <c r="V7" i="4"/>
  <c r="U7" i="4"/>
  <c r="T7" i="4"/>
  <c r="R7" i="4"/>
  <c r="S7" i="4" s="1"/>
  <c r="W7" i="4" s="1"/>
  <c r="Q7" i="4"/>
  <c r="W6" i="4"/>
  <c r="Y6" i="4" s="1"/>
  <c r="U6" i="4"/>
  <c r="T6" i="4"/>
  <c r="V6" i="4" s="1"/>
  <c r="S6" i="4"/>
  <c r="R6" i="4"/>
  <c r="Q6" i="4"/>
  <c r="V5" i="4"/>
  <c r="U5" i="4"/>
  <c r="T5" i="4"/>
  <c r="R5" i="4"/>
  <c r="Q5" i="4"/>
  <c r="S5" i="4" s="1"/>
  <c r="W5" i="4" s="1"/>
  <c r="Y5" i="4" s="1"/>
  <c r="U4" i="4"/>
  <c r="V4" i="4" s="1"/>
  <c r="T4" i="4"/>
  <c r="R4" i="4"/>
  <c r="Q4" i="4"/>
  <c r="S4" i="4" s="1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4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D171" i="4"/>
  <c r="E171" i="4"/>
  <c r="D172" i="4"/>
  <c r="E172" i="4"/>
  <c r="D173" i="4"/>
  <c r="E173" i="4"/>
  <c r="D174" i="4"/>
  <c r="E174" i="4"/>
  <c r="D175" i="4"/>
  <c r="E175" i="4"/>
  <c r="D176" i="4"/>
  <c r="E176" i="4"/>
  <c r="D177" i="4"/>
  <c r="E177" i="4"/>
  <c r="D178" i="4"/>
  <c r="E178" i="4"/>
  <c r="D179" i="4"/>
  <c r="E179" i="4"/>
  <c r="D180" i="4"/>
  <c r="E180" i="4"/>
  <c r="D181" i="4"/>
  <c r="E181" i="4"/>
  <c r="D182" i="4"/>
  <c r="E182" i="4"/>
  <c r="D183" i="4"/>
  <c r="E183" i="4"/>
  <c r="D184" i="4"/>
  <c r="E184" i="4"/>
  <c r="D185" i="4"/>
  <c r="E185" i="4"/>
  <c r="D186" i="4"/>
  <c r="E186" i="4"/>
  <c r="D187" i="4"/>
  <c r="E187" i="4"/>
  <c r="D188" i="4"/>
  <c r="E188" i="4"/>
  <c r="D189" i="4"/>
  <c r="E189" i="4"/>
  <c r="D190" i="4"/>
  <c r="E190" i="4"/>
  <c r="D191" i="4"/>
  <c r="E191" i="4"/>
  <c r="D192" i="4"/>
  <c r="E192" i="4"/>
  <c r="D193" i="4"/>
  <c r="E193" i="4"/>
  <c r="D194" i="4"/>
  <c r="E194" i="4"/>
  <c r="D195" i="4"/>
  <c r="E195" i="4"/>
  <c r="D196" i="4"/>
  <c r="E196" i="4"/>
  <c r="D197" i="4"/>
  <c r="E197" i="4"/>
  <c r="D198" i="4"/>
  <c r="E198" i="4"/>
  <c r="D199" i="4"/>
  <c r="E199" i="4"/>
  <c r="D200" i="4"/>
  <c r="E200" i="4"/>
  <c r="D201" i="4"/>
  <c r="E201" i="4"/>
  <c r="D202" i="4"/>
  <c r="E202" i="4"/>
  <c r="D203" i="4"/>
  <c r="E203" i="4"/>
  <c r="D204" i="4"/>
  <c r="E204" i="4"/>
  <c r="D205" i="4"/>
  <c r="E205" i="4"/>
  <c r="D206" i="4"/>
  <c r="E206" i="4"/>
  <c r="D207" i="4"/>
  <c r="E207" i="4"/>
  <c r="D208" i="4"/>
  <c r="E208" i="4"/>
  <c r="D209" i="4"/>
  <c r="E209" i="4"/>
  <c r="D210" i="4"/>
  <c r="E210" i="4"/>
  <c r="D211" i="4"/>
  <c r="E211" i="4"/>
  <c r="D212" i="4"/>
  <c r="E212" i="4"/>
  <c r="D213" i="4"/>
  <c r="E213" i="4"/>
  <c r="D214" i="4"/>
  <c r="E214" i="4"/>
  <c r="D215" i="4"/>
  <c r="E215" i="4"/>
  <c r="D216" i="4"/>
  <c r="E216" i="4"/>
  <c r="D217" i="4"/>
  <c r="E217" i="4"/>
  <c r="D218" i="4"/>
  <c r="E218" i="4"/>
  <c r="D219" i="4"/>
  <c r="E219" i="4"/>
  <c r="D220" i="4"/>
  <c r="E220" i="4"/>
  <c r="D221" i="4"/>
  <c r="E221" i="4"/>
  <c r="D222" i="4"/>
  <c r="E222" i="4"/>
  <c r="D223" i="4"/>
  <c r="E223" i="4"/>
  <c r="D224" i="4"/>
  <c r="E224" i="4"/>
  <c r="D225" i="4"/>
  <c r="E225" i="4"/>
  <c r="D226" i="4"/>
  <c r="E226" i="4"/>
  <c r="D227" i="4"/>
  <c r="E227" i="4"/>
  <c r="D228" i="4"/>
  <c r="E228" i="4"/>
  <c r="D229" i="4"/>
  <c r="E229" i="4"/>
  <c r="D230" i="4"/>
  <c r="E230" i="4"/>
  <c r="D231" i="4"/>
  <c r="E231" i="4"/>
  <c r="D232" i="4"/>
  <c r="E232" i="4"/>
  <c r="D233" i="4"/>
  <c r="E233" i="4"/>
  <c r="D234" i="4"/>
  <c r="E234" i="4"/>
  <c r="D235" i="4"/>
  <c r="E235" i="4"/>
  <c r="D236" i="4"/>
  <c r="E236" i="4"/>
  <c r="D237" i="4"/>
  <c r="E237" i="4"/>
  <c r="D238" i="4"/>
  <c r="E238" i="4"/>
  <c r="D239" i="4"/>
  <c r="E239" i="4"/>
  <c r="D240" i="4"/>
  <c r="E240" i="4"/>
  <c r="D241" i="4"/>
  <c r="E241" i="4"/>
  <c r="D242" i="4"/>
  <c r="E242" i="4"/>
  <c r="D243" i="4"/>
  <c r="E243" i="4"/>
  <c r="D244" i="4"/>
  <c r="E244" i="4"/>
  <c r="D245" i="4"/>
  <c r="E245" i="4"/>
  <c r="D246" i="4"/>
  <c r="E246" i="4"/>
  <c r="D247" i="4"/>
  <c r="E247" i="4"/>
  <c r="D248" i="4"/>
  <c r="E248" i="4"/>
  <c r="D249" i="4"/>
  <c r="E249" i="4"/>
  <c r="D250" i="4"/>
  <c r="E250" i="4"/>
  <c r="D251" i="4"/>
  <c r="E251" i="4"/>
  <c r="D252" i="4"/>
  <c r="E252" i="4"/>
  <c r="D253" i="4"/>
  <c r="E253" i="4"/>
  <c r="D254" i="4"/>
  <c r="E254" i="4"/>
  <c r="D255" i="4"/>
  <c r="E255" i="4"/>
  <c r="D256" i="4"/>
  <c r="E256" i="4"/>
  <c r="D257" i="4"/>
  <c r="E257" i="4"/>
  <c r="D258" i="4"/>
  <c r="E258" i="4"/>
  <c r="D259" i="4"/>
  <c r="E259" i="4"/>
  <c r="D260" i="4"/>
  <c r="E260" i="4"/>
  <c r="D261" i="4"/>
  <c r="E261" i="4"/>
  <c r="D262" i="4"/>
  <c r="E262" i="4"/>
  <c r="D263" i="4"/>
  <c r="E263" i="4"/>
  <c r="D264" i="4"/>
  <c r="E264" i="4"/>
  <c r="D265" i="4"/>
  <c r="E265" i="4"/>
  <c r="D266" i="4"/>
  <c r="E266" i="4"/>
  <c r="D267" i="4"/>
  <c r="E267" i="4"/>
  <c r="D268" i="4"/>
  <c r="E268" i="4"/>
  <c r="D269" i="4"/>
  <c r="E269" i="4"/>
  <c r="D270" i="4"/>
  <c r="E270" i="4"/>
  <c r="D271" i="4"/>
  <c r="E271" i="4"/>
  <c r="D272" i="4"/>
  <c r="E272" i="4"/>
  <c r="D273" i="4"/>
  <c r="E273" i="4"/>
  <c r="D274" i="4"/>
  <c r="E274" i="4"/>
  <c r="D275" i="4"/>
  <c r="E275" i="4"/>
  <c r="D276" i="4"/>
  <c r="E276" i="4"/>
  <c r="D277" i="4"/>
  <c r="E277" i="4"/>
  <c r="D278" i="4"/>
  <c r="E278" i="4"/>
  <c r="D279" i="4"/>
  <c r="E279" i="4"/>
  <c r="D280" i="4"/>
  <c r="E280" i="4"/>
  <c r="D281" i="4"/>
  <c r="E281" i="4"/>
  <c r="D282" i="4"/>
  <c r="E282" i="4"/>
  <c r="D283" i="4"/>
  <c r="E283" i="4"/>
  <c r="D284" i="4"/>
  <c r="E284" i="4"/>
  <c r="D285" i="4"/>
  <c r="E285" i="4"/>
  <c r="D286" i="4"/>
  <c r="E286" i="4"/>
  <c r="D287" i="4"/>
  <c r="E287" i="4"/>
  <c r="D288" i="4"/>
  <c r="E288" i="4"/>
  <c r="D289" i="4"/>
  <c r="E289" i="4"/>
  <c r="D290" i="4"/>
  <c r="E290" i="4"/>
  <c r="D291" i="4"/>
  <c r="E291" i="4"/>
  <c r="D292" i="4"/>
  <c r="E292" i="4"/>
  <c r="D293" i="4"/>
  <c r="E293" i="4"/>
  <c r="D294" i="4"/>
  <c r="E294" i="4"/>
  <c r="D295" i="4"/>
  <c r="E295" i="4"/>
  <c r="D296" i="4"/>
  <c r="E296" i="4"/>
  <c r="D297" i="4"/>
  <c r="E297" i="4"/>
  <c r="D298" i="4"/>
  <c r="E298" i="4"/>
  <c r="D299" i="4"/>
  <c r="E299" i="4"/>
  <c r="D300" i="4"/>
  <c r="E300" i="4"/>
  <c r="D301" i="4"/>
  <c r="E301" i="4"/>
  <c r="D302" i="4"/>
  <c r="E302" i="4"/>
  <c r="D303" i="4"/>
  <c r="E303" i="4"/>
  <c r="D304" i="4"/>
  <c r="E304" i="4"/>
  <c r="D305" i="4"/>
  <c r="E305" i="4"/>
  <c r="D306" i="4"/>
  <c r="E306" i="4"/>
  <c r="D307" i="4"/>
  <c r="E307" i="4"/>
  <c r="D308" i="4"/>
  <c r="E308" i="4"/>
  <c r="D309" i="4"/>
  <c r="E309" i="4"/>
  <c r="D310" i="4"/>
  <c r="E310" i="4"/>
  <c r="D311" i="4"/>
  <c r="E311" i="4"/>
  <c r="D312" i="4"/>
  <c r="E312" i="4"/>
  <c r="D313" i="4"/>
  <c r="E313" i="4"/>
  <c r="D314" i="4"/>
  <c r="E314" i="4"/>
  <c r="D315" i="4"/>
  <c r="E315" i="4"/>
  <c r="D316" i="4"/>
  <c r="E316" i="4"/>
  <c r="D317" i="4"/>
  <c r="E317" i="4"/>
  <c r="D318" i="4"/>
  <c r="E318" i="4"/>
  <c r="D319" i="4"/>
  <c r="E319" i="4"/>
  <c r="D320" i="4"/>
  <c r="E320" i="4"/>
  <c r="D321" i="4"/>
  <c r="E321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5" i="4"/>
  <c r="E5" i="4"/>
  <c r="D6" i="4"/>
  <c r="E6" i="4"/>
  <c r="D7" i="4"/>
  <c r="E7" i="4"/>
  <c r="E4" i="4"/>
  <c r="D4" i="4"/>
  <c r="J17" i="3"/>
  <c r="J15" i="3"/>
  <c r="J6" i="3"/>
  <c r="F5" i="3"/>
  <c r="F6" i="3"/>
  <c r="F7" i="3"/>
  <c r="F10" i="3"/>
  <c r="F11" i="3"/>
  <c r="F14" i="3"/>
  <c r="F15" i="3"/>
  <c r="F18" i="3"/>
  <c r="F19" i="3"/>
  <c r="F22" i="3"/>
  <c r="F23" i="3"/>
  <c r="F26" i="3"/>
  <c r="F27" i="3"/>
  <c r="F30" i="3"/>
  <c r="F31" i="3"/>
  <c r="F34" i="3"/>
  <c r="F35" i="3"/>
  <c r="F38" i="3"/>
  <c r="F39" i="3"/>
  <c r="F42" i="3"/>
  <c r="F43" i="3"/>
  <c r="F46" i="3"/>
  <c r="F50" i="3"/>
  <c r="F51" i="3"/>
  <c r="F54" i="3"/>
  <c r="F58" i="3"/>
  <c r="F59" i="3"/>
  <c r="F62" i="3"/>
  <c r="F66" i="3"/>
  <c r="F67" i="3"/>
  <c r="F70" i="3"/>
  <c r="F74" i="3"/>
  <c r="F75" i="3"/>
  <c r="F78" i="3"/>
  <c r="F82" i="3"/>
  <c r="F83" i="3"/>
  <c r="F86" i="3"/>
  <c r="F90" i="3"/>
  <c r="F91" i="3"/>
  <c r="F94" i="3"/>
  <c r="F98" i="3"/>
  <c r="F99" i="3"/>
  <c r="F102" i="3"/>
  <c r="F106" i="3"/>
  <c r="F107" i="3"/>
  <c r="F110" i="3"/>
  <c r="F114" i="3"/>
  <c r="F115" i="3"/>
  <c r="F118" i="3"/>
  <c r="F122" i="3"/>
  <c r="F123" i="3"/>
  <c r="F126" i="3"/>
  <c r="F130" i="3"/>
  <c r="F131" i="3"/>
  <c r="F134" i="3"/>
  <c r="F138" i="3"/>
  <c r="F139" i="3"/>
  <c r="F142" i="3"/>
  <c r="F146" i="3"/>
  <c r="F147" i="3"/>
  <c r="F150" i="3"/>
  <c r="F154" i="3"/>
  <c r="F155" i="3"/>
  <c r="F158" i="3"/>
  <c r="F162" i="3"/>
  <c r="F163" i="3"/>
  <c r="F166" i="3"/>
  <c r="F170" i="3"/>
  <c r="F171" i="3"/>
  <c r="F174" i="3"/>
  <c r="F178" i="3"/>
  <c r="F179" i="3"/>
  <c r="F182" i="3"/>
  <c r="F186" i="3"/>
  <c r="F187" i="3"/>
  <c r="F190" i="3"/>
  <c r="F194" i="3"/>
  <c r="F195" i="3"/>
  <c r="F198" i="3"/>
  <c r="F202" i="3"/>
  <c r="F203" i="3"/>
  <c r="F206" i="3"/>
  <c r="F210" i="3"/>
  <c r="F211" i="3"/>
  <c r="F214" i="3"/>
  <c r="F218" i="3"/>
  <c r="F219" i="3"/>
  <c r="F222" i="3"/>
  <c r="F226" i="3"/>
  <c r="F227" i="3"/>
  <c r="F230" i="3"/>
  <c r="F234" i="3"/>
  <c r="F235" i="3"/>
  <c r="F238" i="3"/>
  <c r="F242" i="3"/>
  <c r="F243" i="3"/>
  <c r="F246" i="3"/>
  <c r="F250" i="3"/>
  <c r="F251" i="3"/>
  <c r="F254" i="3"/>
  <c r="F258" i="3"/>
  <c r="F259" i="3"/>
  <c r="F262" i="3"/>
  <c r="F266" i="3"/>
  <c r="F267" i="3"/>
  <c r="F270" i="3"/>
  <c r="F274" i="3"/>
  <c r="F275" i="3"/>
  <c r="F278" i="3"/>
  <c r="F282" i="3"/>
  <c r="F283" i="3"/>
  <c r="F286" i="3"/>
  <c r="F290" i="3"/>
  <c r="F291" i="3"/>
  <c r="F294" i="3"/>
  <c r="F298" i="3"/>
  <c r="F299" i="3"/>
  <c r="F302" i="3"/>
  <c r="F306" i="3"/>
  <c r="F307" i="3"/>
  <c r="F310" i="3"/>
  <c r="F314" i="3"/>
  <c r="F315" i="3"/>
  <c r="F318" i="3"/>
  <c r="C6" i="3"/>
  <c r="C3" i="3"/>
  <c r="F3" i="3" s="1"/>
  <c r="C4" i="3"/>
  <c r="C5" i="3"/>
  <c r="C7" i="3"/>
  <c r="C8" i="3"/>
  <c r="C9" i="3"/>
  <c r="C10" i="3"/>
  <c r="C11" i="3"/>
  <c r="C12" i="3"/>
  <c r="C13" i="3"/>
  <c r="C14" i="3"/>
  <c r="C15" i="3"/>
  <c r="C16" i="3"/>
  <c r="F16" i="3" s="1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F32" i="3" s="1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F47" i="3" s="1"/>
  <c r="C48" i="3"/>
  <c r="F48" i="3" s="1"/>
  <c r="C49" i="3"/>
  <c r="C50" i="3"/>
  <c r="C51" i="3"/>
  <c r="C52" i="3"/>
  <c r="C53" i="3"/>
  <c r="C54" i="3"/>
  <c r="C55" i="3"/>
  <c r="F55" i="3" s="1"/>
  <c r="C56" i="3"/>
  <c r="C57" i="3"/>
  <c r="C58" i="3"/>
  <c r="C59" i="3"/>
  <c r="C60" i="3"/>
  <c r="C61" i="3"/>
  <c r="C62" i="3"/>
  <c r="C63" i="3"/>
  <c r="F63" i="3" s="1"/>
  <c r="C64" i="3"/>
  <c r="F64" i="3" s="1"/>
  <c r="C65" i="3"/>
  <c r="C66" i="3"/>
  <c r="C67" i="3"/>
  <c r="C68" i="3"/>
  <c r="C69" i="3"/>
  <c r="C70" i="3"/>
  <c r="C71" i="3"/>
  <c r="F71" i="3" s="1"/>
  <c r="C72" i="3"/>
  <c r="C73" i="3"/>
  <c r="C74" i="3"/>
  <c r="C75" i="3"/>
  <c r="C76" i="3"/>
  <c r="C77" i="3"/>
  <c r="C78" i="3"/>
  <c r="C79" i="3"/>
  <c r="E79" i="3" s="1"/>
  <c r="C80" i="3"/>
  <c r="F80" i="3" s="1"/>
  <c r="C81" i="3"/>
  <c r="C82" i="3"/>
  <c r="C83" i="3"/>
  <c r="C84" i="3"/>
  <c r="C85" i="3"/>
  <c r="C86" i="3"/>
  <c r="C87" i="3"/>
  <c r="F87" i="3" s="1"/>
  <c r="C88" i="3"/>
  <c r="C89" i="3"/>
  <c r="C90" i="3"/>
  <c r="C91" i="3"/>
  <c r="C92" i="3"/>
  <c r="C93" i="3"/>
  <c r="C94" i="3"/>
  <c r="C95" i="3"/>
  <c r="F95" i="3" s="1"/>
  <c r="C96" i="3"/>
  <c r="F96" i="3" s="1"/>
  <c r="C97" i="3"/>
  <c r="C98" i="3"/>
  <c r="C99" i="3"/>
  <c r="C100" i="3"/>
  <c r="C101" i="3"/>
  <c r="C102" i="3"/>
  <c r="C103" i="3"/>
  <c r="F103" i="3" s="1"/>
  <c r="C104" i="3"/>
  <c r="C105" i="3"/>
  <c r="C106" i="3"/>
  <c r="C107" i="3"/>
  <c r="C108" i="3"/>
  <c r="C109" i="3"/>
  <c r="C110" i="3"/>
  <c r="C111" i="3"/>
  <c r="F111" i="3" s="1"/>
  <c r="C112" i="3"/>
  <c r="F112" i="3" s="1"/>
  <c r="C113" i="3"/>
  <c r="C114" i="3"/>
  <c r="C115" i="3"/>
  <c r="C116" i="3"/>
  <c r="C117" i="3"/>
  <c r="C118" i="3"/>
  <c r="C119" i="3"/>
  <c r="F119" i="3" s="1"/>
  <c r="C120" i="3"/>
  <c r="C121" i="3"/>
  <c r="C122" i="3"/>
  <c r="C123" i="3"/>
  <c r="C124" i="3"/>
  <c r="C125" i="3"/>
  <c r="C126" i="3"/>
  <c r="C127" i="3"/>
  <c r="F127" i="3" s="1"/>
  <c r="C128" i="3"/>
  <c r="F128" i="3" s="1"/>
  <c r="C129" i="3"/>
  <c r="C130" i="3"/>
  <c r="C131" i="3"/>
  <c r="C132" i="3"/>
  <c r="C133" i="3"/>
  <c r="C134" i="3"/>
  <c r="C135" i="3"/>
  <c r="F135" i="3" s="1"/>
  <c r="C136" i="3"/>
  <c r="F136" i="3" s="1"/>
  <c r="C137" i="3"/>
  <c r="C138" i="3"/>
  <c r="C139" i="3"/>
  <c r="C140" i="3"/>
  <c r="C141" i="3"/>
  <c r="C142" i="3"/>
  <c r="C143" i="3"/>
  <c r="F143" i="3" s="1"/>
  <c r="C144" i="3"/>
  <c r="F144" i="3" s="1"/>
  <c r="C145" i="3"/>
  <c r="C146" i="3"/>
  <c r="C147" i="3"/>
  <c r="C148" i="3"/>
  <c r="C149" i="3"/>
  <c r="C150" i="3"/>
  <c r="C151" i="3"/>
  <c r="F151" i="3" s="1"/>
  <c r="C152" i="3"/>
  <c r="F152" i="3" s="1"/>
  <c r="C153" i="3"/>
  <c r="C154" i="3"/>
  <c r="C155" i="3"/>
  <c r="C156" i="3"/>
  <c r="C157" i="3"/>
  <c r="C158" i="3"/>
  <c r="C159" i="3"/>
  <c r="F159" i="3" s="1"/>
  <c r="C160" i="3"/>
  <c r="F160" i="3" s="1"/>
  <c r="C161" i="3"/>
  <c r="C162" i="3"/>
  <c r="C163" i="3"/>
  <c r="C164" i="3"/>
  <c r="C165" i="3"/>
  <c r="C166" i="3"/>
  <c r="C167" i="3"/>
  <c r="F167" i="3" s="1"/>
  <c r="C168" i="3"/>
  <c r="F168" i="3" s="1"/>
  <c r="C169" i="3"/>
  <c r="C170" i="3"/>
  <c r="C171" i="3"/>
  <c r="C172" i="3"/>
  <c r="C173" i="3"/>
  <c r="C174" i="3"/>
  <c r="C175" i="3"/>
  <c r="F175" i="3" s="1"/>
  <c r="C176" i="3"/>
  <c r="F176" i="3" s="1"/>
  <c r="C177" i="3"/>
  <c r="C178" i="3"/>
  <c r="C179" i="3"/>
  <c r="C180" i="3"/>
  <c r="C181" i="3"/>
  <c r="C182" i="3"/>
  <c r="C183" i="3"/>
  <c r="F183" i="3" s="1"/>
  <c r="C184" i="3"/>
  <c r="F184" i="3" s="1"/>
  <c r="C185" i="3"/>
  <c r="C186" i="3"/>
  <c r="C187" i="3"/>
  <c r="C188" i="3"/>
  <c r="C189" i="3"/>
  <c r="C190" i="3"/>
  <c r="C191" i="3"/>
  <c r="F191" i="3" s="1"/>
  <c r="C192" i="3"/>
  <c r="F192" i="3" s="1"/>
  <c r="C193" i="3"/>
  <c r="C194" i="3"/>
  <c r="C195" i="3"/>
  <c r="C196" i="3"/>
  <c r="C197" i="3"/>
  <c r="C198" i="3"/>
  <c r="C199" i="3"/>
  <c r="F199" i="3" s="1"/>
  <c r="C200" i="3"/>
  <c r="F200" i="3" s="1"/>
  <c r="C201" i="3"/>
  <c r="C202" i="3"/>
  <c r="C203" i="3"/>
  <c r="C204" i="3"/>
  <c r="C205" i="3"/>
  <c r="C206" i="3"/>
  <c r="C207" i="3"/>
  <c r="F207" i="3" s="1"/>
  <c r="C208" i="3"/>
  <c r="F208" i="3" s="1"/>
  <c r="C209" i="3"/>
  <c r="C210" i="3"/>
  <c r="C211" i="3"/>
  <c r="C212" i="3"/>
  <c r="C213" i="3"/>
  <c r="C214" i="3"/>
  <c r="C215" i="3"/>
  <c r="F215" i="3" s="1"/>
  <c r="C216" i="3"/>
  <c r="F216" i="3" s="1"/>
  <c r="C217" i="3"/>
  <c r="C218" i="3"/>
  <c r="C219" i="3"/>
  <c r="C220" i="3"/>
  <c r="C221" i="3"/>
  <c r="C222" i="3"/>
  <c r="C223" i="3"/>
  <c r="F223" i="3" s="1"/>
  <c r="C224" i="3"/>
  <c r="F224" i="3" s="1"/>
  <c r="C225" i="3"/>
  <c r="C226" i="3"/>
  <c r="C227" i="3"/>
  <c r="C228" i="3"/>
  <c r="C229" i="3"/>
  <c r="C230" i="3"/>
  <c r="C231" i="3"/>
  <c r="F231" i="3" s="1"/>
  <c r="C232" i="3"/>
  <c r="F232" i="3" s="1"/>
  <c r="C233" i="3"/>
  <c r="C234" i="3"/>
  <c r="C235" i="3"/>
  <c r="C236" i="3"/>
  <c r="C237" i="3"/>
  <c r="C238" i="3"/>
  <c r="C239" i="3"/>
  <c r="F239" i="3" s="1"/>
  <c r="C240" i="3"/>
  <c r="F240" i="3" s="1"/>
  <c r="C241" i="3"/>
  <c r="C242" i="3"/>
  <c r="C243" i="3"/>
  <c r="C244" i="3"/>
  <c r="C245" i="3"/>
  <c r="C246" i="3"/>
  <c r="C247" i="3"/>
  <c r="F247" i="3" s="1"/>
  <c r="C248" i="3"/>
  <c r="F248" i="3" s="1"/>
  <c r="C249" i="3"/>
  <c r="C250" i="3"/>
  <c r="C251" i="3"/>
  <c r="C252" i="3"/>
  <c r="C253" i="3"/>
  <c r="C254" i="3"/>
  <c r="C255" i="3"/>
  <c r="F255" i="3" s="1"/>
  <c r="C256" i="3"/>
  <c r="F256" i="3" s="1"/>
  <c r="C257" i="3"/>
  <c r="C258" i="3"/>
  <c r="C259" i="3"/>
  <c r="C260" i="3"/>
  <c r="C261" i="3"/>
  <c r="C262" i="3"/>
  <c r="C263" i="3"/>
  <c r="F263" i="3" s="1"/>
  <c r="C264" i="3"/>
  <c r="F264" i="3" s="1"/>
  <c r="C265" i="3"/>
  <c r="C266" i="3"/>
  <c r="C267" i="3"/>
  <c r="C268" i="3"/>
  <c r="C269" i="3"/>
  <c r="C270" i="3"/>
  <c r="C271" i="3"/>
  <c r="F271" i="3" s="1"/>
  <c r="C272" i="3"/>
  <c r="F272" i="3" s="1"/>
  <c r="C273" i="3"/>
  <c r="C274" i="3"/>
  <c r="C275" i="3"/>
  <c r="E275" i="3" s="1"/>
  <c r="C276" i="3"/>
  <c r="C277" i="3"/>
  <c r="C278" i="3"/>
  <c r="C279" i="3"/>
  <c r="F279" i="3" s="1"/>
  <c r="C280" i="3"/>
  <c r="F280" i="3" s="1"/>
  <c r="C281" i="3"/>
  <c r="C282" i="3"/>
  <c r="C283" i="3"/>
  <c r="C284" i="3"/>
  <c r="C285" i="3"/>
  <c r="C286" i="3"/>
  <c r="C287" i="3"/>
  <c r="F287" i="3" s="1"/>
  <c r="C288" i="3"/>
  <c r="F288" i="3" s="1"/>
  <c r="C289" i="3"/>
  <c r="C290" i="3"/>
  <c r="C291" i="3"/>
  <c r="C292" i="3"/>
  <c r="C293" i="3"/>
  <c r="C294" i="3"/>
  <c r="C295" i="3"/>
  <c r="F295" i="3" s="1"/>
  <c r="C296" i="3"/>
  <c r="F296" i="3" s="1"/>
  <c r="C297" i="3"/>
  <c r="C298" i="3"/>
  <c r="C299" i="3"/>
  <c r="C300" i="3"/>
  <c r="C301" i="3"/>
  <c r="C302" i="3"/>
  <c r="C303" i="3"/>
  <c r="F303" i="3" s="1"/>
  <c r="C304" i="3"/>
  <c r="F304" i="3" s="1"/>
  <c r="C305" i="3"/>
  <c r="C306" i="3"/>
  <c r="C307" i="3"/>
  <c r="C308" i="3"/>
  <c r="C309" i="3"/>
  <c r="C310" i="3"/>
  <c r="C311" i="3"/>
  <c r="F311" i="3" s="1"/>
  <c r="C312" i="3"/>
  <c r="F312" i="3" s="1"/>
  <c r="C313" i="3"/>
  <c r="C314" i="3"/>
  <c r="C315" i="3"/>
  <c r="C316" i="3"/>
  <c r="C317" i="3"/>
  <c r="C318" i="3"/>
  <c r="C319" i="3"/>
  <c r="F319" i="3" s="1"/>
  <c r="C2" i="3"/>
  <c r="F2" i="3" s="1"/>
  <c r="E7" i="3"/>
  <c r="E31" i="3"/>
  <c r="E71" i="3"/>
  <c r="E95" i="3"/>
  <c r="E135" i="3"/>
  <c r="E151" i="3"/>
  <c r="E167" i="3"/>
  <c r="E183" i="3"/>
  <c r="E199" i="3"/>
  <c r="E215" i="3"/>
  <c r="E231" i="3"/>
  <c r="E247" i="3"/>
  <c r="E263" i="3"/>
  <c r="E279" i="3"/>
  <c r="E295" i="3"/>
  <c r="E311" i="3"/>
  <c r="E6" i="3"/>
  <c r="E14" i="3"/>
  <c r="E18" i="3"/>
  <c r="E26" i="3"/>
  <c r="E27" i="3"/>
  <c r="E38" i="3"/>
  <c r="E46" i="3"/>
  <c r="E50" i="3"/>
  <c r="E58" i="3"/>
  <c r="E59" i="3"/>
  <c r="E70" i="3"/>
  <c r="E78" i="3"/>
  <c r="E82" i="3"/>
  <c r="E90" i="3"/>
  <c r="E91" i="3"/>
  <c r="E102" i="3"/>
  <c r="E110" i="3"/>
  <c r="E114" i="3"/>
  <c r="E122" i="3"/>
  <c r="E123" i="3"/>
  <c r="E134" i="3"/>
  <c r="E142" i="3"/>
  <c r="E146" i="3"/>
  <c r="E154" i="3"/>
  <c r="E155" i="3"/>
  <c r="E166" i="3"/>
  <c r="E174" i="3"/>
  <c r="E178" i="3"/>
  <c r="E186" i="3"/>
  <c r="E187" i="3"/>
  <c r="E198" i="3"/>
  <c r="E206" i="3"/>
  <c r="E210" i="3"/>
  <c r="E218" i="3"/>
  <c r="E219" i="3"/>
  <c r="E230" i="3"/>
  <c r="E238" i="3"/>
  <c r="E242" i="3"/>
  <c r="E250" i="3"/>
  <c r="E251" i="3"/>
  <c r="E262" i="3"/>
  <c r="E270" i="3"/>
  <c r="E274" i="3"/>
  <c r="E282" i="3"/>
  <c r="E283" i="3"/>
  <c r="E294" i="3"/>
  <c r="E302" i="3"/>
  <c r="E306" i="3"/>
  <c r="E314" i="3"/>
  <c r="E315" i="3"/>
  <c r="D3" i="3"/>
  <c r="G3" i="3" s="1"/>
  <c r="D4" i="3"/>
  <c r="G4" i="3" s="1"/>
  <c r="D5" i="3"/>
  <c r="G5" i="3" s="1"/>
  <c r="D6" i="3"/>
  <c r="G6" i="3" s="1"/>
  <c r="D7" i="3"/>
  <c r="G7" i="3" s="1"/>
  <c r="D8" i="3"/>
  <c r="G8" i="3" s="1"/>
  <c r="D9" i="3"/>
  <c r="G9" i="3" s="1"/>
  <c r="D10" i="3"/>
  <c r="G10" i="3" s="1"/>
  <c r="D11" i="3"/>
  <c r="G11" i="3" s="1"/>
  <c r="D12" i="3"/>
  <c r="G12" i="3" s="1"/>
  <c r="D13" i="3"/>
  <c r="G13" i="3" s="1"/>
  <c r="D14" i="3"/>
  <c r="G14" i="3" s="1"/>
  <c r="D15" i="3"/>
  <c r="G15" i="3" s="1"/>
  <c r="D16" i="3"/>
  <c r="G16" i="3" s="1"/>
  <c r="D17" i="3"/>
  <c r="G17" i="3" s="1"/>
  <c r="D18" i="3"/>
  <c r="G18" i="3" s="1"/>
  <c r="D19" i="3"/>
  <c r="G19" i="3" s="1"/>
  <c r="D20" i="3"/>
  <c r="G20" i="3" s="1"/>
  <c r="D21" i="3"/>
  <c r="G21" i="3" s="1"/>
  <c r="D22" i="3"/>
  <c r="G22" i="3" s="1"/>
  <c r="D23" i="3"/>
  <c r="G23" i="3" s="1"/>
  <c r="D24" i="3"/>
  <c r="G24" i="3" s="1"/>
  <c r="D25" i="3"/>
  <c r="G25" i="3" s="1"/>
  <c r="D26" i="3"/>
  <c r="G26" i="3" s="1"/>
  <c r="D27" i="3"/>
  <c r="G27" i="3" s="1"/>
  <c r="D28" i="3"/>
  <c r="G28" i="3" s="1"/>
  <c r="D29" i="3"/>
  <c r="G29" i="3" s="1"/>
  <c r="D30" i="3"/>
  <c r="G30" i="3" s="1"/>
  <c r="D31" i="3"/>
  <c r="G31" i="3" s="1"/>
  <c r="D32" i="3"/>
  <c r="G32" i="3" s="1"/>
  <c r="D33" i="3"/>
  <c r="G33" i="3" s="1"/>
  <c r="D34" i="3"/>
  <c r="G34" i="3" s="1"/>
  <c r="D35" i="3"/>
  <c r="G35" i="3" s="1"/>
  <c r="D36" i="3"/>
  <c r="G36" i="3" s="1"/>
  <c r="D37" i="3"/>
  <c r="G37" i="3" s="1"/>
  <c r="D38" i="3"/>
  <c r="G38" i="3" s="1"/>
  <c r="D39" i="3"/>
  <c r="G39" i="3" s="1"/>
  <c r="D40" i="3"/>
  <c r="G40" i="3" s="1"/>
  <c r="D41" i="3"/>
  <c r="G41" i="3" s="1"/>
  <c r="D42" i="3"/>
  <c r="G42" i="3" s="1"/>
  <c r="D43" i="3"/>
  <c r="G43" i="3" s="1"/>
  <c r="D44" i="3"/>
  <c r="G44" i="3" s="1"/>
  <c r="D45" i="3"/>
  <c r="G45" i="3" s="1"/>
  <c r="D46" i="3"/>
  <c r="G46" i="3" s="1"/>
  <c r="D47" i="3"/>
  <c r="E47" i="3" s="1"/>
  <c r="D48" i="3"/>
  <c r="E48" i="3" s="1"/>
  <c r="D49" i="3"/>
  <c r="G49" i="3" s="1"/>
  <c r="D50" i="3"/>
  <c r="G50" i="3" s="1"/>
  <c r="D51" i="3"/>
  <c r="G51" i="3" s="1"/>
  <c r="D52" i="3"/>
  <c r="G52" i="3" s="1"/>
  <c r="D53" i="3"/>
  <c r="G53" i="3" s="1"/>
  <c r="D54" i="3"/>
  <c r="G54" i="3" s="1"/>
  <c r="D55" i="3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G63" i="3" s="1"/>
  <c r="D64" i="3"/>
  <c r="E64" i="3" s="1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G71" i="3" s="1"/>
  <c r="D72" i="3"/>
  <c r="G72" i="3" s="1"/>
  <c r="D73" i="3"/>
  <c r="G73" i="3" s="1"/>
  <c r="D74" i="3"/>
  <c r="G74" i="3" s="1"/>
  <c r="D75" i="3"/>
  <c r="G75" i="3" s="1"/>
  <c r="D76" i="3"/>
  <c r="G76" i="3" s="1"/>
  <c r="D77" i="3"/>
  <c r="G77" i="3" s="1"/>
  <c r="D78" i="3"/>
  <c r="G78" i="3" s="1"/>
  <c r="D79" i="3"/>
  <c r="G79" i="3" s="1"/>
  <c r="D80" i="3"/>
  <c r="G80" i="3" s="1"/>
  <c r="D81" i="3"/>
  <c r="G81" i="3" s="1"/>
  <c r="D82" i="3"/>
  <c r="G82" i="3" s="1"/>
  <c r="D83" i="3"/>
  <c r="G83" i="3" s="1"/>
  <c r="D84" i="3"/>
  <c r="G84" i="3" s="1"/>
  <c r="D85" i="3"/>
  <c r="G85" i="3" s="1"/>
  <c r="D86" i="3"/>
  <c r="G86" i="3" s="1"/>
  <c r="D87" i="3"/>
  <c r="G87" i="3" s="1"/>
  <c r="D88" i="3"/>
  <c r="G88" i="3" s="1"/>
  <c r="D89" i="3"/>
  <c r="G89" i="3" s="1"/>
  <c r="D90" i="3"/>
  <c r="G90" i="3" s="1"/>
  <c r="D91" i="3"/>
  <c r="G91" i="3" s="1"/>
  <c r="D92" i="3"/>
  <c r="G92" i="3" s="1"/>
  <c r="D93" i="3"/>
  <c r="G93" i="3" s="1"/>
  <c r="D94" i="3"/>
  <c r="G94" i="3" s="1"/>
  <c r="D95" i="3"/>
  <c r="G95" i="3" s="1"/>
  <c r="D96" i="3"/>
  <c r="G96" i="3" s="1"/>
  <c r="D97" i="3"/>
  <c r="G97" i="3" s="1"/>
  <c r="D98" i="3"/>
  <c r="G98" i="3" s="1"/>
  <c r="D99" i="3"/>
  <c r="G99" i="3" s="1"/>
  <c r="D100" i="3"/>
  <c r="G100" i="3" s="1"/>
  <c r="D101" i="3"/>
  <c r="G101" i="3" s="1"/>
  <c r="D102" i="3"/>
  <c r="G102" i="3" s="1"/>
  <c r="D103" i="3"/>
  <c r="G103" i="3" s="1"/>
  <c r="D104" i="3"/>
  <c r="G104" i="3" s="1"/>
  <c r="D105" i="3"/>
  <c r="G105" i="3" s="1"/>
  <c r="D106" i="3"/>
  <c r="G106" i="3" s="1"/>
  <c r="D107" i="3"/>
  <c r="E107" i="3" s="1"/>
  <c r="D108" i="3"/>
  <c r="G108" i="3" s="1"/>
  <c r="D109" i="3"/>
  <c r="G109" i="3" s="1"/>
  <c r="D110" i="3"/>
  <c r="G110" i="3" s="1"/>
  <c r="D111" i="3"/>
  <c r="G111" i="3" s="1"/>
  <c r="D112" i="3"/>
  <c r="G112" i="3" s="1"/>
  <c r="D113" i="3"/>
  <c r="G113" i="3" s="1"/>
  <c r="D114" i="3"/>
  <c r="G114" i="3" s="1"/>
  <c r="D115" i="3"/>
  <c r="G115" i="3" s="1"/>
  <c r="D116" i="3"/>
  <c r="G116" i="3" s="1"/>
  <c r="D117" i="3"/>
  <c r="G117" i="3" s="1"/>
  <c r="D118" i="3"/>
  <c r="G118" i="3" s="1"/>
  <c r="D119" i="3"/>
  <c r="G119" i="3" s="1"/>
  <c r="D120" i="3"/>
  <c r="G120" i="3" s="1"/>
  <c r="D121" i="3"/>
  <c r="G121" i="3" s="1"/>
  <c r="D122" i="3"/>
  <c r="G122" i="3" s="1"/>
  <c r="D123" i="3"/>
  <c r="G123" i="3" s="1"/>
  <c r="D124" i="3"/>
  <c r="G124" i="3" s="1"/>
  <c r="D125" i="3"/>
  <c r="G125" i="3" s="1"/>
  <c r="D126" i="3"/>
  <c r="G126" i="3" s="1"/>
  <c r="D127" i="3"/>
  <c r="E127" i="3" s="1"/>
  <c r="D128" i="3"/>
  <c r="E128" i="3" s="1"/>
  <c r="D129" i="3"/>
  <c r="G129" i="3" s="1"/>
  <c r="D130" i="3"/>
  <c r="G130" i="3" s="1"/>
  <c r="D131" i="3"/>
  <c r="G131" i="3" s="1"/>
  <c r="D132" i="3"/>
  <c r="G132" i="3" s="1"/>
  <c r="D133" i="3"/>
  <c r="G133" i="3" s="1"/>
  <c r="D134" i="3"/>
  <c r="G134" i="3" s="1"/>
  <c r="D135" i="3"/>
  <c r="G135" i="3" s="1"/>
  <c r="D136" i="3"/>
  <c r="G136" i="3" s="1"/>
  <c r="D137" i="3"/>
  <c r="G137" i="3" s="1"/>
  <c r="D138" i="3"/>
  <c r="G138" i="3" s="1"/>
  <c r="D139" i="3"/>
  <c r="G139" i="3" s="1"/>
  <c r="D140" i="3"/>
  <c r="G140" i="3" s="1"/>
  <c r="D141" i="3"/>
  <c r="G141" i="3" s="1"/>
  <c r="D142" i="3"/>
  <c r="G142" i="3" s="1"/>
  <c r="D143" i="3"/>
  <c r="G143" i="3" s="1"/>
  <c r="D144" i="3"/>
  <c r="G144" i="3" s="1"/>
  <c r="D145" i="3"/>
  <c r="G145" i="3" s="1"/>
  <c r="D146" i="3"/>
  <c r="G146" i="3" s="1"/>
  <c r="D147" i="3"/>
  <c r="E147" i="3" s="1"/>
  <c r="D148" i="3"/>
  <c r="G148" i="3" s="1"/>
  <c r="D149" i="3"/>
  <c r="G149" i="3" s="1"/>
  <c r="D150" i="3"/>
  <c r="G150" i="3" s="1"/>
  <c r="D151" i="3"/>
  <c r="G151" i="3" s="1"/>
  <c r="D152" i="3"/>
  <c r="G152" i="3" s="1"/>
  <c r="D153" i="3"/>
  <c r="G153" i="3" s="1"/>
  <c r="D154" i="3"/>
  <c r="G154" i="3" s="1"/>
  <c r="D155" i="3"/>
  <c r="G155" i="3" s="1"/>
  <c r="D156" i="3"/>
  <c r="G156" i="3" s="1"/>
  <c r="D157" i="3"/>
  <c r="G157" i="3" s="1"/>
  <c r="D158" i="3"/>
  <c r="G158" i="3" s="1"/>
  <c r="D159" i="3"/>
  <c r="E159" i="3" s="1"/>
  <c r="D160" i="3"/>
  <c r="E160" i="3" s="1"/>
  <c r="D161" i="3"/>
  <c r="G161" i="3" s="1"/>
  <c r="D162" i="3"/>
  <c r="G162" i="3" s="1"/>
  <c r="D163" i="3"/>
  <c r="E163" i="3" s="1"/>
  <c r="D164" i="3"/>
  <c r="G164" i="3" s="1"/>
  <c r="D165" i="3"/>
  <c r="G165" i="3" s="1"/>
  <c r="D166" i="3"/>
  <c r="G166" i="3" s="1"/>
  <c r="D167" i="3"/>
  <c r="G167" i="3" s="1"/>
  <c r="D168" i="3"/>
  <c r="G168" i="3" s="1"/>
  <c r="D169" i="3"/>
  <c r="G169" i="3" s="1"/>
  <c r="D170" i="3"/>
  <c r="G170" i="3" s="1"/>
  <c r="D171" i="3"/>
  <c r="E171" i="3" s="1"/>
  <c r="D172" i="3"/>
  <c r="G172" i="3" s="1"/>
  <c r="D173" i="3"/>
  <c r="G173" i="3" s="1"/>
  <c r="D174" i="3"/>
  <c r="G174" i="3" s="1"/>
  <c r="D175" i="3"/>
  <c r="G175" i="3" s="1"/>
  <c r="D176" i="3"/>
  <c r="E176" i="3" s="1"/>
  <c r="D177" i="3"/>
  <c r="G177" i="3" s="1"/>
  <c r="D178" i="3"/>
  <c r="G178" i="3" s="1"/>
  <c r="D179" i="3"/>
  <c r="G179" i="3" s="1"/>
  <c r="D180" i="3"/>
  <c r="G180" i="3" s="1"/>
  <c r="D181" i="3"/>
  <c r="G181" i="3" s="1"/>
  <c r="D182" i="3"/>
  <c r="G182" i="3" s="1"/>
  <c r="D183" i="3"/>
  <c r="G183" i="3" s="1"/>
  <c r="D184" i="3"/>
  <c r="G184" i="3" s="1"/>
  <c r="D185" i="3"/>
  <c r="G185" i="3" s="1"/>
  <c r="D186" i="3"/>
  <c r="G186" i="3" s="1"/>
  <c r="D187" i="3"/>
  <c r="G187" i="3" s="1"/>
  <c r="D188" i="3"/>
  <c r="G188" i="3" s="1"/>
  <c r="D189" i="3"/>
  <c r="G189" i="3" s="1"/>
  <c r="D190" i="3"/>
  <c r="G190" i="3" s="1"/>
  <c r="D191" i="3"/>
  <c r="E191" i="3" s="1"/>
  <c r="D192" i="3"/>
  <c r="E192" i="3" s="1"/>
  <c r="D193" i="3"/>
  <c r="G193" i="3" s="1"/>
  <c r="D194" i="3"/>
  <c r="G194" i="3" s="1"/>
  <c r="D195" i="3"/>
  <c r="G195" i="3" s="1"/>
  <c r="D196" i="3"/>
  <c r="G196" i="3" s="1"/>
  <c r="D197" i="3"/>
  <c r="G197" i="3" s="1"/>
  <c r="D198" i="3"/>
  <c r="G198" i="3" s="1"/>
  <c r="D199" i="3"/>
  <c r="G199" i="3" s="1"/>
  <c r="D200" i="3"/>
  <c r="G200" i="3" s="1"/>
  <c r="D201" i="3"/>
  <c r="G201" i="3" s="1"/>
  <c r="D202" i="3"/>
  <c r="G202" i="3" s="1"/>
  <c r="D203" i="3"/>
  <c r="G203" i="3" s="1"/>
  <c r="D204" i="3"/>
  <c r="G204" i="3" s="1"/>
  <c r="D205" i="3"/>
  <c r="G205" i="3" s="1"/>
  <c r="D206" i="3"/>
  <c r="G206" i="3" s="1"/>
  <c r="D207" i="3"/>
  <c r="G207" i="3" s="1"/>
  <c r="D208" i="3"/>
  <c r="E208" i="3" s="1"/>
  <c r="D209" i="3"/>
  <c r="G209" i="3" s="1"/>
  <c r="D210" i="3"/>
  <c r="G210" i="3" s="1"/>
  <c r="D211" i="3"/>
  <c r="G211" i="3" s="1"/>
  <c r="D212" i="3"/>
  <c r="G212" i="3" s="1"/>
  <c r="D213" i="3"/>
  <c r="G213" i="3" s="1"/>
  <c r="D214" i="3"/>
  <c r="G214" i="3" s="1"/>
  <c r="D215" i="3"/>
  <c r="G215" i="3" s="1"/>
  <c r="D216" i="3"/>
  <c r="G216" i="3" s="1"/>
  <c r="D217" i="3"/>
  <c r="G217" i="3" s="1"/>
  <c r="D218" i="3"/>
  <c r="G218" i="3" s="1"/>
  <c r="D219" i="3"/>
  <c r="G219" i="3" s="1"/>
  <c r="D220" i="3"/>
  <c r="G220" i="3" s="1"/>
  <c r="D221" i="3"/>
  <c r="G221" i="3" s="1"/>
  <c r="D222" i="3"/>
  <c r="G222" i="3" s="1"/>
  <c r="D223" i="3"/>
  <c r="E223" i="3" s="1"/>
  <c r="D224" i="3"/>
  <c r="E224" i="3" s="1"/>
  <c r="D225" i="3"/>
  <c r="G225" i="3" s="1"/>
  <c r="D226" i="3"/>
  <c r="G226" i="3" s="1"/>
  <c r="D227" i="3"/>
  <c r="G227" i="3" s="1"/>
  <c r="D228" i="3"/>
  <c r="G228" i="3" s="1"/>
  <c r="D229" i="3"/>
  <c r="G229" i="3" s="1"/>
  <c r="D230" i="3"/>
  <c r="G230" i="3" s="1"/>
  <c r="D231" i="3"/>
  <c r="G231" i="3" s="1"/>
  <c r="D232" i="3"/>
  <c r="G232" i="3" s="1"/>
  <c r="D233" i="3"/>
  <c r="G233" i="3" s="1"/>
  <c r="D234" i="3"/>
  <c r="G234" i="3" s="1"/>
  <c r="D235" i="3"/>
  <c r="E235" i="3" s="1"/>
  <c r="D236" i="3"/>
  <c r="G236" i="3" s="1"/>
  <c r="D237" i="3"/>
  <c r="G237" i="3" s="1"/>
  <c r="D238" i="3"/>
  <c r="G238" i="3" s="1"/>
  <c r="D239" i="3"/>
  <c r="G239" i="3" s="1"/>
  <c r="D240" i="3"/>
  <c r="G240" i="3" s="1"/>
  <c r="D241" i="3"/>
  <c r="G241" i="3" s="1"/>
  <c r="D242" i="3"/>
  <c r="G242" i="3" s="1"/>
  <c r="D243" i="3"/>
  <c r="G243" i="3" s="1"/>
  <c r="D244" i="3"/>
  <c r="G244" i="3" s="1"/>
  <c r="D245" i="3"/>
  <c r="G245" i="3" s="1"/>
  <c r="D246" i="3"/>
  <c r="G246" i="3" s="1"/>
  <c r="D247" i="3"/>
  <c r="G247" i="3" s="1"/>
  <c r="D248" i="3"/>
  <c r="G248" i="3" s="1"/>
  <c r="D249" i="3"/>
  <c r="G249" i="3" s="1"/>
  <c r="D250" i="3"/>
  <c r="G250" i="3" s="1"/>
  <c r="D251" i="3"/>
  <c r="G251" i="3" s="1"/>
  <c r="D252" i="3"/>
  <c r="G252" i="3" s="1"/>
  <c r="D253" i="3"/>
  <c r="G253" i="3" s="1"/>
  <c r="D254" i="3"/>
  <c r="G254" i="3" s="1"/>
  <c r="D255" i="3"/>
  <c r="E255" i="3" s="1"/>
  <c r="D256" i="3"/>
  <c r="E256" i="3" s="1"/>
  <c r="D257" i="3"/>
  <c r="G257" i="3" s="1"/>
  <c r="D258" i="3"/>
  <c r="G258" i="3" s="1"/>
  <c r="D259" i="3"/>
  <c r="G259" i="3" s="1"/>
  <c r="D260" i="3"/>
  <c r="G260" i="3" s="1"/>
  <c r="D261" i="3"/>
  <c r="G261" i="3" s="1"/>
  <c r="D262" i="3"/>
  <c r="G262" i="3" s="1"/>
  <c r="D263" i="3"/>
  <c r="G263" i="3" s="1"/>
  <c r="D264" i="3"/>
  <c r="G264" i="3" s="1"/>
  <c r="D265" i="3"/>
  <c r="G265" i="3" s="1"/>
  <c r="D266" i="3"/>
  <c r="G266" i="3" s="1"/>
  <c r="D267" i="3"/>
  <c r="G267" i="3" s="1"/>
  <c r="D268" i="3"/>
  <c r="G268" i="3" s="1"/>
  <c r="D269" i="3"/>
  <c r="G269" i="3" s="1"/>
  <c r="D270" i="3"/>
  <c r="G270" i="3" s="1"/>
  <c r="D271" i="3"/>
  <c r="G271" i="3" s="1"/>
  <c r="D272" i="3"/>
  <c r="E272" i="3" s="1"/>
  <c r="D273" i="3"/>
  <c r="G273" i="3" s="1"/>
  <c r="D274" i="3"/>
  <c r="G274" i="3" s="1"/>
  <c r="D275" i="3"/>
  <c r="G275" i="3" s="1"/>
  <c r="D276" i="3"/>
  <c r="G276" i="3" s="1"/>
  <c r="D277" i="3"/>
  <c r="G277" i="3" s="1"/>
  <c r="D278" i="3"/>
  <c r="G278" i="3" s="1"/>
  <c r="D279" i="3"/>
  <c r="G279" i="3" s="1"/>
  <c r="D280" i="3"/>
  <c r="G280" i="3" s="1"/>
  <c r="D281" i="3"/>
  <c r="G281" i="3" s="1"/>
  <c r="D282" i="3"/>
  <c r="G282" i="3" s="1"/>
  <c r="D283" i="3"/>
  <c r="G283" i="3" s="1"/>
  <c r="D284" i="3"/>
  <c r="G284" i="3" s="1"/>
  <c r="D285" i="3"/>
  <c r="G285" i="3" s="1"/>
  <c r="D286" i="3"/>
  <c r="G286" i="3" s="1"/>
  <c r="D287" i="3"/>
  <c r="E287" i="3" s="1"/>
  <c r="D288" i="3"/>
  <c r="E288" i="3" s="1"/>
  <c r="D289" i="3"/>
  <c r="G289" i="3" s="1"/>
  <c r="D290" i="3"/>
  <c r="G290" i="3" s="1"/>
  <c r="D291" i="3"/>
  <c r="G291" i="3" s="1"/>
  <c r="D292" i="3"/>
  <c r="G292" i="3" s="1"/>
  <c r="D293" i="3"/>
  <c r="G293" i="3" s="1"/>
  <c r="D294" i="3"/>
  <c r="G294" i="3" s="1"/>
  <c r="D295" i="3"/>
  <c r="G295" i="3" s="1"/>
  <c r="D296" i="3"/>
  <c r="G296" i="3" s="1"/>
  <c r="D297" i="3"/>
  <c r="G297" i="3" s="1"/>
  <c r="D298" i="3"/>
  <c r="G298" i="3" s="1"/>
  <c r="D299" i="3"/>
  <c r="E299" i="3" s="1"/>
  <c r="D300" i="3"/>
  <c r="G300" i="3" s="1"/>
  <c r="D301" i="3"/>
  <c r="G301" i="3" s="1"/>
  <c r="D302" i="3"/>
  <c r="G302" i="3" s="1"/>
  <c r="D303" i="3"/>
  <c r="G303" i="3" s="1"/>
  <c r="D304" i="3"/>
  <c r="E304" i="3" s="1"/>
  <c r="D305" i="3"/>
  <c r="G305" i="3" s="1"/>
  <c r="D306" i="3"/>
  <c r="G306" i="3" s="1"/>
  <c r="D307" i="3"/>
  <c r="G307" i="3" s="1"/>
  <c r="D308" i="3"/>
  <c r="G308" i="3" s="1"/>
  <c r="D309" i="3"/>
  <c r="G309" i="3" s="1"/>
  <c r="D310" i="3"/>
  <c r="G310" i="3" s="1"/>
  <c r="D311" i="3"/>
  <c r="G311" i="3" s="1"/>
  <c r="D312" i="3"/>
  <c r="G312" i="3" s="1"/>
  <c r="D313" i="3"/>
  <c r="G313" i="3" s="1"/>
  <c r="D314" i="3"/>
  <c r="G314" i="3" s="1"/>
  <c r="D315" i="3"/>
  <c r="G315" i="3" s="1"/>
  <c r="D316" i="3"/>
  <c r="G316" i="3" s="1"/>
  <c r="D317" i="3"/>
  <c r="G317" i="3" s="1"/>
  <c r="D318" i="3"/>
  <c r="G318" i="3" s="1"/>
  <c r="D319" i="3"/>
  <c r="E319" i="3" s="1"/>
  <c r="D2" i="3"/>
  <c r="G2" i="3" s="1"/>
  <c r="J3" i="3"/>
  <c r="J2" i="3"/>
  <c r="J1" i="3"/>
  <c r="I9" i="2"/>
  <c r="I11" i="2" s="1"/>
  <c r="I12" i="2" s="1"/>
  <c r="J9" i="2"/>
  <c r="K9" i="2"/>
  <c r="H9" i="2"/>
  <c r="I8" i="2"/>
  <c r="J8" i="2"/>
  <c r="K8" i="2"/>
  <c r="H8" i="2"/>
  <c r="K10" i="2"/>
  <c r="I10" i="2"/>
  <c r="J10" i="2"/>
  <c r="I7" i="2"/>
  <c r="J7" i="2"/>
  <c r="K7" i="2"/>
  <c r="H10" i="2"/>
  <c r="H7" i="2"/>
  <c r="I6" i="2"/>
  <c r="J6" i="2"/>
  <c r="K6" i="2"/>
  <c r="I5" i="2"/>
  <c r="J5" i="2"/>
  <c r="K5" i="2"/>
  <c r="I4" i="2"/>
  <c r="J4" i="2"/>
  <c r="K4" i="2"/>
  <c r="H6" i="2"/>
  <c r="H5" i="2"/>
  <c r="H4" i="2"/>
  <c r="I3" i="2"/>
  <c r="J3" i="2"/>
  <c r="K3" i="2"/>
  <c r="H3" i="2"/>
  <c r="K2" i="2"/>
  <c r="I2" i="2"/>
  <c r="J2" i="2"/>
  <c r="H2" i="2"/>
  <c r="G29" i="11" l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G124" i="11" s="1"/>
  <c r="G125" i="11" s="1"/>
  <c r="G126" i="11" s="1"/>
  <c r="G127" i="11" s="1"/>
  <c r="G128" i="11" s="1"/>
  <c r="G129" i="11" s="1"/>
  <c r="G130" i="11" s="1"/>
  <c r="G131" i="11" s="1"/>
  <c r="G132" i="11" s="1"/>
  <c r="G133" i="11" s="1"/>
  <c r="G134" i="11" s="1"/>
  <c r="G135" i="11" s="1"/>
  <c r="G136" i="11" s="1"/>
  <c r="G137" i="11" s="1"/>
  <c r="G138" i="11" s="1"/>
  <c r="G139" i="11" s="1"/>
  <c r="G140" i="11" s="1"/>
  <c r="G141" i="11" s="1"/>
  <c r="G142" i="11" s="1"/>
  <c r="G143" i="11" s="1"/>
  <c r="G144" i="11" s="1"/>
  <c r="G145" i="11" s="1"/>
  <c r="G146" i="11" s="1"/>
  <c r="G147" i="11" s="1"/>
  <c r="G148" i="11" s="1"/>
  <c r="G149" i="11" s="1"/>
  <c r="G150" i="11" s="1"/>
  <c r="G151" i="11" s="1"/>
  <c r="G152" i="11" s="1"/>
  <c r="G153" i="11" s="1"/>
  <c r="G154" i="11" s="1"/>
  <c r="G155" i="11" s="1"/>
  <c r="G156" i="11" s="1"/>
  <c r="G157" i="11" s="1"/>
  <c r="G158" i="11" s="1"/>
  <c r="G159" i="11" s="1"/>
  <c r="G160" i="11" s="1"/>
  <c r="G161" i="11" s="1"/>
  <c r="G162" i="11" s="1"/>
  <c r="G163" i="11" s="1"/>
  <c r="G164" i="11" s="1"/>
  <c r="G165" i="11" s="1"/>
  <c r="G166" i="11" s="1"/>
  <c r="G167" i="11" s="1"/>
  <c r="G168" i="11" s="1"/>
  <c r="G169" i="11" s="1"/>
  <c r="G170" i="11" s="1"/>
  <c r="G171" i="11" s="1"/>
  <c r="G172" i="11" s="1"/>
  <c r="G173" i="11" s="1"/>
  <c r="G174" i="11" s="1"/>
  <c r="G175" i="11" s="1"/>
  <c r="G176" i="11" s="1"/>
  <c r="G177" i="11" s="1"/>
  <c r="G178" i="11" s="1"/>
  <c r="G179" i="11" s="1"/>
  <c r="G180" i="11" s="1"/>
  <c r="G181" i="11" s="1"/>
  <c r="G182" i="11" s="1"/>
  <c r="G183" i="11" s="1"/>
  <c r="G184" i="11" s="1"/>
  <c r="G185" i="11" s="1"/>
  <c r="G186" i="11" s="1"/>
  <c r="G187" i="11" s="1"/>
  <c r="G188" i="11" s="1"/>
  <c r="G189" i="11" s="1"/>
  <c r="G190" i="11" s="1"/>
  <c r="G191" i="11" s="1"/>
  <c r="G192" i="11" s="1"/>
  <c r="G193" i="11" s="1"/>
  <c r="G194" i="11" s="1"/>
  <c r="G195" i="11" s="1"/>
  <c r="G196" i="11" s="1"/>
  <c r="G197" i="11" s="1"/>
  <c r="G198" i="11" s="1"/>
  <c r="G199" i="11" s="1"/>
  <c r="G200" i="11" s="1"/>
  <c r="G201" i="11" s="1"/>
  <c r="G202" i="11" s="1"/>
  <c r="G203" i="11" s="1"/>
  <c r="G204" i="11" s="1"/>
  <c r="G205" i="11" s="1"/>
  <c r="G206" i="11" s="1"/>
  <c r="G207" i="11" s="1"/>
  <c r="G208" i="11" s="1"/>
  <c r="G209" i="11" s="1"/>
  <c r="G210" i="11" s="1"/>
  <c r="G211" i="11" s="1"/>
  <c r="G212" i="11" s="1"/>
  <c r="G213" i="11" s="1"/>
  <c r="G214" i="11" s="1"/>
  <c r="G215" i="11" s="1"/>
  <c r="G216" i="11" s="1"/>
  <c r="G217" i="11" s="1"/>
  <c r="G218" i="11" s="1"/>
  <c r="G219" i="11" s="1"/>
  <c r="G220" i="11" s="1"/>
  <c r="G221" i="11" s="1"/>
  <c r="G222" i="11" s="1"/>
  <c r="G223" i="11" s="1"/>
  <c r="G224" i="11" s="1"/>
  <c r="G225" i="11" s="1"/>
  <c r="G226" i="11" s="1"/>
  <c r="G227" i="11" s="1"/>
  <c r="G228" i="11" s="1"/>
  <c r="G229" i="11" s="1"/>
  <c r="G230" i="11" s="1"/>
  <c r="G231" i="11" s="1"/>
  <c r="G232" i="11" s="1"/>
  <c r="G233" i="11" s="1"/>
  <c r="G234" i="11" s="1"/>
  <c r="G235" i="11" s="1"/>
  <c r="G236" i="11" s="1"/>
  <c r="G237" i="11" s="1"/>
  <c r="G238" i="11" s="1"/>
  <c r="G239" i="11" s="1"/>
  <c r="G240" i="11" s="1"/>
  <c r="G241" i="11" s="1"/>
  <c r="G242" i="11" s="1"/>
  <c r="G243" i="11" s="1"/>
  <c r="G244" i="11" s="1"/>
  <c r="G245" i="11" s="1"/>
  <c r="G246" i="11" s="1"/>
  <c r="G247" i="11" s="1"/>
  <c r="G248" i="11" s="1"/>
  <c r="G249" i="11" s="1"/>
  <c r="G250" i="11" s="1"/>
  <c r="G251" i="11" s="1"/>
  <c r="G252" i="11" s="1"/>
  <c r="G253" i="11" s="1"/>
  <c r="G254" i="11" s="1"/>
  <c r="G255" i="11" s="1"/>
  <c r="G256" i="11" s="1"/>
  <c r="G257" i="11" s="1"/>
  <c r="G258" i="11" s="1"/>
  <c r="G259" i="11" s="1"/>
  <c r="G260" i="11" s="1"/>
  <c r="G261" i="11" s="1"/>
  <c r="G262" i="11" s="1"/>
  <c r="G263" i="11" s="1"/>
  <c r="G264" i="11" s="1"/>
  <c r="G265" i="11" s="1"/>
  <c r="G266" i="11" s="1"/>
  <c r="G267" i="11" s="1"/>
  <c r="G268" i="11" s="1"/>
  <c r="G269" i="11" s="1"/>
  <c r="G270" i="11" s="1"/>
  <c r="G271" i="11" s="1"/>
  <c r="G272" i="11" s="1"/>
  <c r="G273" i="11" s="1"/>
  <c r="G274" i="11" s="1"/>
  <c r="G275" i="11" s="1"/>
  <c r="G276" i="11" s="1"/>
  <c r="G277" i="11" s="1"/>
  <c r="G278" i="11" s="1"/>
  <c r="G279" i="11" s="1"/>
  <c r="G280" i="11" s="1"/>
  <c r="G281" i="11" s="1"/>
  <c r="G282" i="11" s="1"/>
  <c r="G283" i="11" s="1"/>
  <c r="G284" i="11" s="1"/>
  <c r="G285" i="11" s="1"/>
  <c r="G286" i="11" s="1"/>
  <c r="G287" i="11" s="1"/>
  <c r="G288" i="11" s="1"/>
  <c r="G289" i="11" s="1"/>
  <c r="G290" i="11" s="1"/>
  <c r="G291" i="11" s="1"/>
  <c r="G292" i="11" s="1"/>
  <c r="G293" i="11" s="1"/>
  <c r="G294" i="11" s="1"/>
  <c r="G295" i="11" s="1"/>
  <c r="G296" i="11" s="1"/>
  <c r="G297" i="11" s="1"/>
  <c r="G298" i="11" s="1"/>
  <c r="G299" i="11" s="1"/>
  <c r="G300" i="11" s="1"/>
  <c r="G301" i="11" s="1"/>
  <c r="G302" i="11" s="1"/>
  <c r="G303" i="11" s="1"/>
  <c r="G304" i="11" s="1"/>
  <c r="G305" i="11" s="1"/>
  <c r="G306" i="11" s="1"/>
  <c r="G307" i="11" s="1"/>
  <c r="G308" i="11" s="1"/>
  <c r="G309" i="11" s="1"/>
  <c r="G310" i="11" s="1"/>
  <c r="G311" i="11" s="1"/>
  <c r="G312" i="11" s="1"/>
  <c r="G313" i="11" s="1"/>
  <c r="G314" i="11" s="1"/>
  <c r="G315" i="11" s="1"/>
  <c r="G316" i="11" s="1"/>
  <c r="G317" i="11" s="1"/>
  <c r="G318" i="11" s="1"/>
  <c r="G319" i="11" s="1"/>
  <c r="G320" i="11" s="1"/>
  <c r="G321" i="11" s="1"/>
  <c r="G322" i="11" s="1"/>
  <c r="H29" i="1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H203" i="11" s="1"/>
  <c r="H204" i="11" s="1"/>
  <c r="H205" i="11" s="1"/>
  <c r="H206" i="11" s="1"/>
  <c r="H207" i="11" s="1"/>
  <c r="H208" i="11" s="1"/>
  <c r="H209" i="11" s="1"/>
  <c r="H210" i="11" s="1"/>
  <c r="H211" i="11" s="1"/>
  <c r="H212" i="11" s="1"/>
  <c r="H213" i="11" s="1"/>
  <c r="H214" i="11" s="1"/>
  <c r="H215" i="11" s="1"/>
  <c r="H216" i="11" s="1"/>
  <c r="H217" i="11" s="1"/>
  <c r="H218" i="11" s="1"/>
  <c r="H219" i="11" s="1"/>
  <c r="H220" i="11" s="1"/>
  <c r="H221" i="11" s="1"/>
  <c r="H222" i="11" s="1"/>
  <c r="H223" i="11" s="1"/>
  <c r="H224" i="11" s="1"/>
  <c r="H225" i="11" s="1"/>
  <c r="H226" i="11" s="1"/>
  <c r="H227" i="11" s="1"/>
  <c r="H228" i="11" s="1"/>
  <c r="H229" i="11" s="1"/>
  <c r="H230" i="11" s="1"/>
  <c r="H231" i="11" s="1"/>
  <c r="H232" i="11" s="1"/>
  <c r="H233" i="11" s="1"/>
  <c r="H234" i="11" s="1"/>
  <c r="H235" i="11" s="1"/>
  <c r="H236" i="11" s="1"/>
  <c r="H237" i="11" s="1"/>
  <c r="H238" i="11" s="1"/>
  <c r="H239" i="11" s="1"/>
  <c r="H240" i="11" s="1"/>
  <c r="H241" i="11" s="1"/>
  <c r="H242" i="11" s="1"/>
  <c r="H243" i="11" s="1"/>
  <c r="H244" i="11" s="1"/>
  <c r="H245" i="11" s="1"/>
  <c r="H246" i="11" s="1"/>
  <c r="H247" i="11" s="1"/>
  <c r="H248" i="11" s="1"/>
  <c r="H249" i="11" s="1"/>
  <c r="H250" i="11" s="1"/>
  <c r="H251" i="11" s="1"/>
  <c r="H252" i="11" s="1"/>
  <c r="H253" i="11" s="1"/>
  <c r="H254" i="11" s="1"/>
  <c r="H255" i="11" s="1"/>
  <c r="H256" i="11" s="1"/>
  <c r="H257" i="11" s="1"/>
  <c r="H258" i="11" s="1"/>
  <c r="H259" i="11" s="1"/>
  <c r="H260" i="11" s="1"/>
  <c r="H261" i="11" s="1"/>
  <c r="H262" i="11" s="1"/>
  <c r="H263" i="11" s="1"/>
  <c r="H264" i="11" s="1"/>
  <c r="H265" i="11" s="1"/>
  <c r="H266" i="11" s="1"/>
  <c r="H267" i="11" s="1"/>
  <c r="H268" i="11" s="1"/>
  <c r="H269" i="11" s="1"/>
  <c r="H270" i="11" s="1"/>
  <c r="H271" i="11" s="1"/>
  <c r="H272" i="11" s="1"/>
  <c r="H273" i="11" s="1"/>
  <c r="H274" i="11" s="1"/>
  <c r="H275" i="11" s="1"/>
  <c r="H276" i="11" s="1"/>
  <c r="H277" i="11" s="1"/>
  <c r="H278" i="11" s="1"/>
  <c r="H279" i="11" s="1"/>
  <c r="H280" i="11" s="1"/>
  <c r="H281" i="11" s="1"/>
  <c r="H282" i="11" s="1"/>
  <c r="H283" i="11" s="1"/>
  <c r="H284" i="11" s="1"/>
  <c r="H285" i="11" s="1"/>
  <c r="H286" i="11" s="1"/>
  <c r="H287" i="11" s="1"/>
  <c r="H288" i="11" s="1"/>
  <c r="H289" i="11" s="1"/>
  <c r="H290" i="11" s="1"/>
  <c r="H291" i="11" s="1"/>
  <c r="H292" i="11" s="1"/>
  <c r="H293" i="11" s="1"/>
  <c r="H294" i="11" s="1"/>
  <c r="H295" i="11" s="1"/>
  <c r="H296" i="11" s="1"/>
  <c r="H297" i="11" s="1"/>
  <c r="H298" i="11" s="1"/>
  <c r="H299" i="11" s="1"/>
  <c r="H300" i="11" s="1"/>
  <c r="H301" i="11" s="1"/>
  <c r="H302" i="11" s="1"/>
  <c r="H303" i="11" s="1"/>
  <c r="H304" i="11" s="1"/>
  <c r="H305" i="11" s="1"/>
  <c r="H306" i="11" s="1"/>
  <c r="H307" i="11" s="1"/>
  <c r="H308" i="11" s="1"/>
  <c r="H309" i="11" s="1"/>
  <c r="H310" i="11" s="1"/>
  <c r="H311" i="11" s="1"/>
  <c r="H312" i="11" s="1"/>
  <c r="H313" i="11" s="1"/>
  <c r="H314" i="11" s="1"/>
  <c r="H315" i="11" s="1"/>
  <c r="H316" i="11" s="1"/>
  <c r="H317" i="11" s="1"/>
  <c r="H318" i="11" s="1"/>
  <c r="H319" i="11" s="1"/>
  <c r="H320" i="11" s="1"/>
  <c r="H321" i="11" s="1"/>
  <c r="H322" i="11" s="1"/>
  <c r="W4" i="4"/>
  <c r="Y7" i="4"/>
  <c r="X7" i="4"/>
  <c r="Y14" i="4"/>
  <c r="X14" i="4"/>
  <c r="W16" i="4"/>
  <c r="W18" i="4"/>
  <c r="Y26" i="4"/>
  <c r="X26" i="4"/>
  <c r="X56" i="4"/>
  <c r="Y56" i="4"/>
  <c r="Y59" i="4"/>
  <c r="X59" i="4"/>
  <c r="Y63" i="4"/>
  <c r="X63" i="4"/>
  <c r="Y67" i="4"/>
  <c r="X67" i="4"/>
  <c r="X72" i="4"/>
  <c r="Y72" i="4"/>
  <c r="Y79" i="4"/>
  <c r="X79" i="4"/>
  <c r="Y83" i="4"/>
  <c r="X83" i="4"/>
  <c r="X115" i="4"/>
  <c r="Y115" i="4"/>
  <c r="Y118" i="4"/>
  <c r="X118" i="4"/>
  <c r="Y126" i="4"/>
  <c r="X126" i="4"/>
  <c r="Y233" i="4"/>
  <c r="X233" i="4"/>
  <c r="Y265" i="4"/>
  <c r="X265" i="4"/>
  <c r="W12" i="4"/>
  <c r="W20" i="4"/>
  <c r="Y23" i="4"/>
  <c r="X23" i="4"/>
  <c r="Y30" i="4"/>
  <c r="X30" i="4"/>
  <c r="W32" i="4"/>
  <c r="Y42" i="4"/>
  <c r="X42" i="4"/>
  <c r="X131" i="4"/>
  <c r="Y131" i="4"/>
  <c r="Y134" i="4"/>
  <c r="X134" i="4"/>
  <c r="Y142" i="4"/>
  <c r="X142" i="4"/>
  <c r="Y167" i="4"/>
  <c r="X167" i="4"/>
  <c r="W36" i="4"/>
  <c r="Y39" i="4"/>
  <c r="X39" i="4"/>
  <c r="Y46" i="4"/>
  <c r="X46" i="4"/>
  <c r="W48" i="4"/>
  <c r="Y58" i="4"/>
  <c r="X58" i="4"/>
  <c r="Y74" i="4"/>
  <c r="X74" i="4"/>
  <c r="X91" i="4"/>
  <c r="Y91" i="4"/>
  <c r="Y95" i="4"/>
  <c r="X95" i="4"/>
  <c r="W146" i="4"/>
  <c r="X44" i="4"/>
  <c r="Y44" i="4"/>
  <c r="X52" i="4"/>
  <c r="Y52" i="4"/>
  <c r="Y55" i="4"/>
  <c r="X55" i="4"/>
  <c r="Y62" i="4"/>
  <c r="X62" i="4"/>
  <c r="X64" i="4"/>
  <c r="Y64" i="4"/>
  <c r="Y71" i="4"/>
  <c r="X71" i="4"/>
  <c r="Y78" i="4"/>
  <c r="X78" i="4"/>
  <c r="X80" i="4"/>
  <c r="Y80" i="4"/>
  <c r="W82" i="4"/>
  <c r="Y103" i="4"/>
  <c r="X103" i="4"/>
  <c r="Y111" i="4"/>
  <c r="X111" i="4"/>
  <c r="X156" i="4"/>
  <c r="Y156" i="4"/>
  <c r="X172" i="4"/>
  <c r="Y172" i="4"/>
  <c r="X184" i="4"/>
  <c r="Y184" i="4"/>
  <c r="Y194" i="4"/>
  <c r="X194" i="4"/>
  <c r="Y11" i="4"/>
  <c r="X11" i="4"/>
  <c r="X28" i="4"/>
  <c r="Y28" i="4"/>
  <c r="W68" i="4"/>
  <c r="X76" i="4"/>
  <c r="Y76" i="4"/>
  <c r="W84" i="4"/>
  <c r="Y87" i="4"/>
  <c r="X87" i="4"/>
  <c r="X90" i="4"/>
  <c r="Y90" i="4"/>
  <c r="W92" i="4"/>
  <c r="Y119" i="4"/>
  <c r="X119" i="4"/>
  <c r="Y127" i="4"/>
  <c r="X127" i="4"/>
  <c r="Y155" i="4"/>
  <c r="X155" i="4"/>
  <c r="X198" i="4"/>
  <c r="Y198" i="4"/>
  <c r="X206" i="4"/>
  <c r="Y206" i="4"/>
  <c r="X8" i="4"/>
  <c r="Y8" i="4"/>
  <c r="Y15" i="4"/>
  <c r="X15" i="4"/>
  <c r="Y19" i="4"/>
  <c r="X19" i="4"/>
  <c r="X88" i="4"/>
  <c r="Y88" i="4"/>
  <c r="Y135" i="4"/>
  <c r="X135" i="4"/>
  <c r="Y143" i="4"/>
  <c r="X143" i="4"/>
  <c r="Y166" i="4"/>
  <c r="X166" i="4"/>
  <c r="Y183" i="4"/>
  <c r="X183" i="4"/>
  <c r="Y208" i="4"/>
  <c r="X208" i="4"/>
  <c r="Y273" i="4"/>
  <c r="X273" i="4"/>
  <c r="X24" i="4"/>
  <c r="Y24" i="4"/>
  <c r="Y27" i="4"/>
  <c r="X27" i="4"/>
  <c r="W31" i="4"/>
  <c r="Y35" i="4"/>
  <c r="X35" i="4"/>
  <c r="W43" i="4"/>
  <c r="X60" i="4"/>
  <c r="Y60" i="4"/>
  <c r="Y94" i="4"/>
  <c r="X94" i="4"/>
  <c r="X168" i="4"/>
  <c r="Y168" i="4"/>
  <c r="Y193" i="4"/>
  <c r="X193" i="4"/>
  <c r="X238" i="4"/>
  <c r="Y238" i="4"/>
  <c r="X270" i="4"/>
  <c r="Y270" i="4"/>
  <c r="Y10" i="4"/>
  <c r="X10" i="4"/>
  <c r="X40" i="4"/>
  <c r="Y40" i="4"/>
  <c r="Y47" i="4"/>
  <c r="X47" i="4"/>
  <c r="Y51" i="4"/>
  <c r="X51" i="4"/>
  <c r="X70" i="4"/>
  <c r="Y70" i="4"/>
  <c r="Y75" i="4"/>
  <c r="X75" i="4"/>
  <c r="X99" i="4"/>
  <c r="Y99" i="4"/>
  <c r="Y102" i="4"/>
  <c r="X102" i="4"/>
  <c r="Y110" i="4"/>
  <c r="X110" i="4"/>
  <c r="X226" i="4"/>
  <c r="Y226" i="4"/>
  <c r="W33" i="4"/>
  <c r="X86" i="4"/>
  <c r="Y179" i="4"/>
  <c r="X179" i="4"/>
  <c r="W29" i="4"/>
  <c r="Y54" i="4"/>
  <c r="W61" i="4"/>
  <c r="X106" i="4"/>
  <c r="X122" i="4"/>
  <c r="W129" i="4"/>
  <c r="X138" i="4"/>
  <c r="S25" i="4"/>
  <c r="W25" i="4" s="1"/>
  <c r="V34" i="4"/>
  <c r="W34" i="4" s="1"/>
  <c r="S57" i="4"/>
  <c r="W57" i="4" s="1"/>
  <c r="V66" i="4"/>
  <c r="W66" i="4" s="1"/>
  <c r="S89" i="4"/>
  <c r="W89" i="4" s="1"/>
  <c r="V158" i="4"/>
  <c r="W158" i="4" s="1"/>
  <c r="W160" i="4"/>
  <c r="W163" i="4"/>
  <c r="S192" i="4"/>
  <c r="W192" i="4" s="1"/>
  <c r="W197" i="4"/>
  <c r="X201" i="4"/>
  <c r="Y217" i="4"/>
  <c r="X217" i="4"/>
  <c r="W237" i="4"/>
  <c r="Y252" i="4"/>
  <c r="W260" i="4"/>
  <c r="X262" i="4"/>
  <c r="Y262" i="4"/>
  <c r="X266" i="4"/>
  <c r="Y266" i="4"/>
  <c r="Y277" i="4"/>
  <c r="X277" i="4"/>
  <c r="W282" i="4"/>
  <c r="Y293" i="4"/>
  <c r="X293" i="4"/>
  <c r="W21" i="4"/>
  <c r="W53" i="4"/>
  <c r="W85" i="4"/>
  <c r="X93" i="4"/>
  <c r="S96" i="4"/>
  <c r="W96" i="4" s="1"/>
  <c r="V97" i="4"/>
  <c r="W97" i="4" s="1"/>
  <c r="X109" i="4"/>
  <c r="S112" i="4"/>
  <c r="W112" i="4" s="1"/>
  <c r="V113" i="4"/>
  <c r="W113" i="4" s="1"/>
  <c r="X125" i="4"/>
  <c r="S128" i="4"/>
  <c r="W128" i="4" s="1"/>
  <c r="V129" i="4"/>
  <c r="X141" i="4"/>
  <c r="S144" i="4"/>
  <c r="W144" i="4" s="1"/>
  <c r="X154" i="4"/>
  <c r="S165" i="4"/>
  <c r="W165" i="4" s="1"/>
  <c r="V173" i="4"/>
  <c r="Y229" i="4"/>
  <c r="X229" i="4"/>
  <c r="Y241" i="4"/>
  <c r="X241" i="4"/>
  <c r="Y256" i="4"/>
  <c r="X256" i="4"/>
  <c r="X268" i="4"/>
  <c r="Y268" i="4"/>
  <c r="X274" i="4"/>
  <c r="Y274" i="4"/>
  <c r="Y285" i="4"/>
  <c r="X285" i="4"/>
  <c r="X290" i="4"/>
  <c r="Y290" i="4"/>
  <c r="X300" i="4"/>
  <c r="Y300" i="4"/>
  <c r="Y305" i="4"/>
  <c r="X305" i="4"/>
  <c r="X5" i="4"/>
  <c r="W17" i="4"/>
  <c r="X37" i="4"/>
  <c r="W81" i="4"/>
  <c r="W147" i="4"/>
  <c r="Y176" i="4"/>
  <c r="W180" i="4"/>
  <c r="X228" i="4"/>
  <c r="Y228" i="4"/>
  <c r="W230" i="4"/>
  <c r="X234" i="4"/>
  <c r="Y234" i="4"/>
  <c r="Y245" i="4"/>
  <c r="X245" i="4"/>
  <c r="X284" i="4"/>
  <c r="Y284" i="4"/>
  <c r="W45" i="4"/>
  <c r="W77" i="4"/>
  <c r="W100" i="4"/>
  <c r="W116" i="4"/>
  <c r="W121" i="4"/>
  <c r="X130" i="4"/>
  <c r="W149" i="4"/>
  <c r="W177" i="4"/>
  <c r="X182" i="4"/>
  <c r="X190" i="4"/>
  <c r="Y190" i="4"/>
  <c r="Y214" i="4"/>
  <c r="W224" i="4"/>
  <c r="W236" i="4"/>
  <c r="X242" i="4"/>
  <c r="Y242" i="4"/>
  <c r="Y248" i="4"/>
  <c r="X248" i="4"/>
  <c r="W250" i="4"/>
  <c r="Y254" i="4"/>
  <c r="Y281" i="4"/>
  <c r="X281" i="4"/>
  <c r="X294" i="4"/>
  <c r="Y294" i="4"/>
  <c r="Y297" i="4"/>
  <c r="X297" i="4"/>
  <c r="W304" i="4"/>
  <c r="X314" i="4"/>
  <c r="Y314" i="4"/>
  <c r="X6" i="4"/>
  <c r="X38" i="4"/>
  <c r="W49" i="4"/>
  <c r="X69" i="4"/>
  <c r="W13" i="4"/>
  <c r="X98" i="4"/>
  <c r="X114" i="4"/>
  <c r="W132" i="4"/>
  <c r="S9" i="4"/>
  <c r="W9" i="4" s="1"/>
  <c r="V18" i="4"/>
  <c r="S41" i="4"/>
  <c r="W41" i="4" s="1"/>
  <c r="V50" i="4"/>
  <c r="W50" i="4" s="1"/>
  <c r="S73" i="4"/>
  <c r="W73" i="4" s="1"/>
  <c r="V82" i="4"/>
  <c r="W159" i="4"/>
  <c r="S164" i="4"/>
  <c r="W164" i="4" s="1"/>
  <c r="W170" i="4"/>
  <c r="W174" i="4"/>
  <c r="W191" i="4"/>
  <c r="W195" i="4"/>
  <c r="W204" i="4"/>
  <c r="V205" i="4"/>
  <c r="W205" i="4" s="1"/>
  <c r="W215" i="4"/>
  <c r="Y225" i="4"/>
  <c r="X225" i="4"/>
  <c r="S267" i="4"/>
  <c r="Y309" i="4"/>
  <c r="X309" i="4"/>
  <c r="Y321" i="4"/>
  <c r="X321" i="4"/>
  <c r="S104" i="4"/>
  <c r="W104" i="4" s="1"/>
  <c r="V105" i="4"/>
  <c r="W105" i="4" s="1"/>
  <c r="S120" i="4"/>
  <c r="W120" i="4" s="1"/>
  <c r="V121" i="4"/>
  <c r="S136" i="4"/>
  <c r="W136" i="4" s="1"/>
  <c r="V137" i="4"/>
  <c r="W137" i="4" s="1"/>
  <c r="X152" i="4"/>
  <c r="Y152" i="4"/>
  <c r="X161" i="4"/>
  <c r="Y161" i="4"/>
  <c r="X175" i="4"/>
  <c r="Y209" i="4"/>
  <c r="X209" i="4"/>
  <c r="X218" i="4"/>
  <c r="Y218" i="4"/>
  <c r="Y253" i="4"/>
  <c r="X253" i="4"/>
  <c r="X258" i="4"/>
  <c r="Y258" i="4"/>
  <c r="V264" i="4"/>
  <c r="W264" i="4" s="1"/>
  <c r="Y276" i="4"/>
  <c r="Y280" i="4"/>
  <c r="X280" i="4"/>
  <c r="Y288" i="4"/>
  <c r="X288" i="4"/>
  <c r="X318" i="4"/>
  <c r="Y318" i="4"/>
  <c r="X22" i="4"/>
  <c r="W65" i="4"/>
  <c r="X107" i="4"/>
  <c r="Y107" i="4"/>
  <c r="X123" i="4"/>
  <c r="Y123" i="4"/>
  <c r="X139" i="4"/>
  <c r="Y139" i="4"/>
  <c r="X148" i="4"/>
  <c r="Y148" i="4"/>
  <c r="Y151" i="4"/>
  <c r="X151" i="4"/>
  <c r="W187" i="4"/>
  <c r="W235" i="4"/>
  <c r="Y249" i="4"/>
  <c r="X249" i="4"/>
  <c r="Y269" i="4"/>
  <c r="X269" i="4"/>
  <c r="Y289" i="4"/>
  <c r="X289" i="4"/>
  <c r="Y301" i="4"/>
  <c r="X301" i="4"/>
  <c r="X306" i="4"/>
  <c r="Y306" i="4"/>
  <c r="X308" i="4"/>
  <c r="Y308" i="4"/>
  <c r="Y313" i="4"/>
  <c r="X313" i="4"/>
  <c r="Y320" i="4"/>
  <c r="X320" i="4"/>
  <c r="W108" i="4"/>
  <c r="W124" i="4"/>
  <c r="W140" i="4"/>
  <c r="W145" i="4"/>
  <c r="X150" i="4"/>
  <c r="X171" i="4"/>
  <c r="W181" i="4"/>
  <c r="W200" i="4"/>
  <c r="X202" i="4"/>
  <c r="W207" i="4"/>
  <c r="W210" i="4"/>
  <c r="Y221" i="4"/>
  <c r="X221" i="4"/>
  <c r="Y232" i="4"/>
  <c r="X232" i="4"/>
  <c r="Y244" i="4"/>
  <c r="W257" i="4"/>
  <c r="Y261" i="4"/>
  <c r="X261" i="4"/>
  <c r="Y286" i="4"/>
  <c r="Y296" i="4"/>
  <c r="X296" i="4"/>
  <c r="V146" i="4"/>
  <c r="S169" i="4"/>
  <c r="W169" i="4" s="1"/>
  <c r="V178" i="4"/>
  <c r="W178" i="4" s="1"/>
  <c r="W188" i="4"/>
  <c r="V189" i="4"/>
  <c r="W189" i="4" s="1"/>
  <c r="W196" i="4"/>
  <c r="V240" i="4"/>
  <c r="W240" i="4" s="1"/>
  <c r="S243" i="4"/>
  <c r="S246" i="4"/>
  <c r="W246" i="4" s="1"/>
  <c r="V304" i="4"/>
  <c r="S307" i="4"/>
  <c r="W307" i="4" s="1"/>
  <c r="S310" i="4"/>
  <c r="W310" i="4" s="1"/>
  <c r="Y312" i="4"/>
  <c r="X312" i="4"/>
  <c r="Y316" i="4"/>
  <c r="W157" i="4"/>
  <c r="S153" i="4"/>
  <c r="W153" i="4" s="1"/>
  <c r="V162" i="4"/>
  <c r="W162" i="4" s="1"/>
  <c r="S185" i="4"/>
  <c r="W185" i="4" s="1"/>
  <c r="S211" i="4"/>
  <c r="W211" i="4" s="1"/>
  <c r="V272" i="4"/>
  <c r="W272" i="4" s="1"/>
  <c r="S275" i="4"/>
  <c r="W275" i="4" s="1"/>
  <c r="S278" i="4"/>
  <c r="W278" i="4" s="1"/>
  <c r="Y292" i="4"/>
  <c r="X298" i="4"/>
  <c r="Y298" i="4"/>
  <c r="Y317" i="4"/>
  <c r="X317" i="4"/>
  <c r="W173" i="4"/>
  <c r="W203" i="4"/>
  <c r="Y302" i="4"/>
  <c r="V216" i="4"/>
  <c r="W216" i="4" s="1"/>
  <c r="V227" i="4"/>
  <c r="W227" i="4" s="1"/>
  <c r="W231" i="4"/>
  <c r="V243" i="4"/>
  <c r="W247" i="4"/>
  <c r="V259" i="4"/>
  <c r="W259" i="4" s="1"/>
  <c r="W263" i="4"/>
  <c r="V275" i="4"/>
  <c r="W279" i="4"/>
  <c r="V291" i="4"/>
  <c r="W291" i="4" s="1"/>
  <c r="W295" i="4"/>
  <c r="V307" i="4"/>
  <c r="W311" i="4"/>
  <c r="V219" i="4"/>
  <c r="W219" i="4" s="1"/>
  <c r="W223" i="4"/>
  <c r="V235" i="4"/>
  <c r="W239" i="4"/>
  <c r="V251" i="4"/>
  <c r="W251" i="4" s="1"/>
  <c r="W255" i="4"/>
  <c r="V267" i="4"/>
  <c r="W271" i="4"/>
  <c r="V283" i="4"/>
  <c r="W283" i="4" s="1"/>
  <c r="W287" i="4"/>
  <c r="V299" i="4"/>
  <c r="W299" i="4" s="1"/>
  <c r="W303" i="4"/>
  <c r="V315" i="4"/>
  <c r="W315" i="4" s="1"/>
  <c r="W319" i="4"/>
  <c r="E112" i="3"/>
  <c r="E317" i="3"/>
  <c r="F317" i="3"/>
  <c r="E285" i="3"/>
  <c r="F285" i="3"/>
  <c r="E261" i="3"/>
  <c r="F261" i="3"/>
  <c r="E229" i="3"/>
  <c r="F229" i="3"/>
  <c r="E189" i="3"/>
  <c r="F189" i="3"/>
  <c r="E53" i="3"/>
  <c r="F53" i="3"/>
  <c r="E35" i="3"/>
  <c r="E240" i="3"/>
  <c r="E144" i="3"/>
  <c r="E316" i="3"/>
  <c r="F316" i="3"/>
  <c r="E292" i="3"/>
  <c r="F292" i="3"/>
  <c r="E268" i="3"/>
  <c r="F268" i="3"/>
  <c r="E252" i="3"/>
  <c r="F252" i="3"/>
  <c r="E220" i="3"/>
  <c r="F220" i="3"/>
  <c r="E196" i="3"/>
  <c r="F196" i="3"/>
  <c r="E180" i="3"/>
  <c r="F180" i="3"/>
  <c r="E156" i="3"/>
  <c r="F156" i="3"/>
  <c r="E132" i="3"/>
  <c r="F132" i="3"/>
  <c r="E108" i="3"/>
  <c r="F108" i="3"/>
  <c r="E92" i="3"/>
  <c r="F92" i="3"/>
  <c r="E68" i="3"/>
  <c r="F68" i="3"/>
  <c r="E44" i="3"/>
  <c r="F44" i="3"/>
  <c r="E28" i="3"/>
  <c r="F28" i="3"/>
  <c r="E12" i="3"/>
  <c r="F12" i="3"/>
  <c r="G163" i="3"/>
  <c r="E310" i="3"/>
  <c r="E290" i="3"/>
  <c r="E267" i="3"/>
  <c r="E246" i="3"/>
  <c r="E226" i="3"/>
  <c r="E203" i="3"/>
  <c r="E182" i="3"/>
  <c r="E162" i="3"/>
  <c r="E139" i="3"/>
  <c r="E118" i="3"/>
  <c r="E98" i="3"/>
  <c r="E75" i="3"/>
  <c r="E54" i="3"/>
  <c r="E34" i="3"/>
  <c r="E11" i="3"/>
  <c r="E303" i="3"/>
  <c r="E271" i="3"/>
  <c r="E239" i="3"/>
  <c r="E207" i="3"/>
  <c r="E175" i="3"/>
  <c r="E143" i="3"/>
  <c r="E103" i="3"/>
  <c r="E63" i="3"/>
  <c r="E16" i="3"/>
  <c r="G304" i="3"/>
  <c r="G288" i="3"/>
  <c r="G272" i="3"/>
  <c r="G256" i="3"/>
  <c r="G224" i="3"/>
  <c r="G208" i="3"/>
  <c r="G192" i="3"/>
  <c r="G176" i="3"/>
  <c r="G160" i="3"/>
  <c r="G128" i="3"/>
  <c r="G64" i="3"/>
  <c r="G48" i="3"/>
  <c r="E301" i="3"/>
  <c r="F301" i="3"/>
  <c r="E269" i="3"/>
  <c r="F269" i="3"/>
  <c r="E237" i="3"/>
  <c r="F237" i="3"/>
  <c r="E197" i="3"/>
  <c r="F197" i="3"/>
  <c r="E61" i="3"/>
  <c r="F61" i="3"/>
  <c r="E227" i="3"/>
  <c r="E111" i="3"/>
  <c r="E23" i="3"/>
  <c r="E300" i="3"/>
  <c r="F300" i="3"/>
  <c r="E276" i="3"/>
  <c r="F276" i="3"/>
  <c r="E260" i="3"/>
  <c r="F260" i="3"/>
  <c r="E236" i="3"/>
  <c r="F236" i="3"/>
  <c r="E212" i="3"/>
  <c r="F212" i="3"/>
  <c r="E188" i="3"/>
  <c r="F188" i="3"/>
  <c r="E164" i="3"/>
  <c r="F164" i="3"/>
  <c r="E140" i="3"/>
  <c r="F140" i="3"/>
  <c r="E124" i="3"/>
  <c r="F124" i="3"/>
  <c r="E100" i="3"/>
  <c r="F100" i="3"/>
  <c r="E76" i="3"/>
  <c r="F76" i="3"/>
  <c r="E60" i="3"/>
  <c r="F60" i="3"/>
  <c r="E36" i="3"/>
  <c r="F36" i="3"/>
  <c r="E20" i="3"/>
  <c r="F20" i="3"/>
  <c r="G147" i="3"/>
  <c r="E307" i="3"/>
  <c r="E286" i="3"/>
  <c r="E266" i="3"/>
  <c r="E243" i="3"/>
  <c r="E222" i="3"/>
  <c r="E202" i="3"/>
  <c r="E179" i="3"/>
  <c r="E158" i="3"/>
  <c r="E138" i="3"/>
  <c r="E115" i="3"/>
  <c r="E94" i="3"/>
  <c r="E74" i="3"/>
  <c r="E51" i="3"/>
  <c r="E30" i="3"/>
  <c r="E10" i="3"/>
  <c r="E296" i="3"/>
  <c r="E264" i="3"/>
  <c r="E232" i="3"/>
  <c r="E200" i="3"/>
  <c r="E168" i="3"/>
  <c r="E136" i="3"/>
  <c r="E96" i="3"/>
  <c r="E55" i="3"/>
  <c r="E15" i="3"/>
  <c r="F79" i="3"/>
  <c r="G319" i="3"/>
  <c r="G287" i="3"/>
  <c r="G255" i="3"/>
  <c r="G223" i="3"/>
  <c r="G191" i="3"/>
  <c r="G159" i="3"/>
  <c r="G127" i="3"/>
  <c r="J10" i="3" s="1"/>
  <c r="J13" i="3" s="1"/>
  <c r="G47" i="3"/>
  <c r="E289" i="3"/>
  <c r="F289" i="3"/>
  <c r="E265" i="3"/>
  <c r="F265" i="3"/>
  <c r="E225" i="3"/>
  <c r="F225" i="3"/>
  <c r="E201" i="3"/>
  <c r="F201" i="3"/>
  <c r="E169" i="3"/>
  <c r="F169" i="3"/>
  <c r="E161" i="3"/>
  <c r="F161" i="3"/>
  <c r="E153" i="3"/>
  <c r="F153" i="3"/>
  <c r="E145" i="3"/>
  <c r="F145" i="3"/>
  <c r="E137" i="3"/>
  <c r="F137" i="3"/>
  <c r="E129" i="3"/>
  <c r="F129" i="3"/>
  <c r="E121" i="3"/>
  <c r="F121" i="3"/>
  <c r="E113" i="3"/>
  <c r="F113" i="3"/>
  <c r="E105" i="3"/>
  <c r="F105" i="3"/>
  <c r="E73" i="3"/>
  <c r="F73" i="3"/>
  <c r="E65" i="3"/>
  <c r="F65" i="3"/>
  <c r="E57" i="3"/>
  <c r="F57" i="3"/>
  <c r="E49" i="3"/>
  <c r="F49" i="3"/>
  <c r="E41" i="3"/>
  <c r="F41" i="3"/>
  <c r="E33" i="3"/>
  <c r="F33" i="3"/>
  <c r="E25" i="3"/>
  <c r="F25" i="3"/>
  <c r="E17" i="3"/>
  <c r="F17" i="3"/>
  <c r="E9" i="3"/>
  <c r="F9" i="3"/>
  <c r="E313" i="3"/>
  <c r="F313" i="3"/>
  <c r="E281" i="3"/>
  <c r="F281" i="3"/>
  <c r="E249" i="3"/>
  <c r="F249" i="3"/>
  <c r="E217" i="3"/>
  <c r="F217" i="3"/>
  <c r="E185" i="3"/>
  <c r="F185" i="3"/>
  <c r="E89" i="3"/>
  <c r="F89" i="3"/>
  <c r="F104" i="3"/>
  <c r="E104" i="3"/>
  <c r="G235" i="3"/>
  <c r="G171" i="3"/>
  <c r="G107" i="3"/>
  <c r="E305" i="3"/>
  <c r="F305" i="3"/>
  <c r="E273" i="3"/>
  <c r="F273" i="3"/>
  <c r="E241" i="3"/>
  <c r="F241" i="3"/>
  <c r="E209" i="3"/>
  <c r="F209" i="3"/>
  <c r="E177" i="3"/>
  <c r="F177" i="3"/>
  <c r="E97" i="3"/>
  <c r="F97" i="3"/>
  <c r="E259" i="3"/>
  <c r="E195" i="3"/>
  <c r="E131" i="3"/>
  <c r="E87" i="3"/>
  <c r="E88" i="3"/>
  <c r="F88" i="3"/>
  <c r="F72" i="3"/>
  <c r="E72" i="3"/>
  <c r="E56" i="3"/>
  <c r="F56" i="3"/>
  <c r="F40" i="3"/>
  <c r="E40" i="3"/>
  <c r="E24" i="3"/>
  <c r="F24" i="3"/>
  <c r="F8" i="3"/>
  <c r="E8" i="3"/>
  <c r="G299" i="3"/>
  <c r="E2" i="3"/>
  <c r="E278" i="3"/>
  <c r="E258" i="3"/>
  <c r="E214" i="3"/>
  <c r="E194" i="3"/>
  <c r="E150" i="3"/>
  <c r="E130" i="3"/>
  <c r="E86" i="3"/>
  <c r="E66" i="3"/>
  <c r="E43" i="3"/>
  <c r="E22" i="3"/>
  <c r="E80" i="3"/>
  <c r="E39" i="3"/>
  <c r="E297" i="3"/>
  <c r="F297" i="3"/>
  <c r="E257" i="3"/>
  <c r="F257" i="3"/>
  <c r="E233" i="3"/>
  <c r="F233" i="3"/>
  <c r="E193" i="3"/>
  <c r="F193" i="3"/>
  <c r="E81" i="3"/>
  <c r="F81" i="3"/>
  <c r="E67" i="3"/>
  <c r="E3" i="3"/>
  <c r="E120" i="3"/>
  <c r="F120" i="3"/>
  <c r="E318" i="3"/>
  <c r="E298" i="3"/>
  <c r="E254" i="3"/>
  <c r="E234" i="3"/>
  <c r="E211" i="3"/>
  <c r="E190" i="3"/>
  <c r="E170" i="3"/>
  <c r="E126" i="3"/>
  <c r="E106" i="3"/>
  <c r="E83" i="3"/>
  <c r="E62" i="3"/>
  <c r="E42" i="3"/>
  <c r="E19" i="3"/>
  <c r="E312" i="3"/>
  <c r="E280" i="3"/>
  <c r="E248" i="3"/>
  <c r="E216" i="3"/>
  <c r="E184" i="3"/>
  <c r="E152" i="3"/>
  <c r="E119" i="3"/>
  <c r="E32" i="3"/>
  <c r="E293" i="3"/>
  <c r="F293" i="3"/>
  <c r="E253" i="3"/>
  <c r="F253" i="3"/>
  <c r="E221" i="3"/>
  <c r="F221" i="3"/>
  <c r="E205" i="3"/>
  <c r="F205" i="3"/>
  <c r="E173" i="3"/>
  <c r="F173" i="3"/>
  <c r="E165" i="3"/>
  <c r="F165" i="3"/>
  <c r="E157" i="3"/>
  <c r="F157" i="3"/>
  <c r="E149" i="3"/>
  <c r="F149" i="3"/>
  <c r="E141" i="3"/>
  <c r="F141" i="3"/>
  <c r="E133" i="3"/>
  <c r="F133" i="3"/>
  <c r="E125" i="3"/>
  <c r="F125" i="3"/>
  <c r="E117" i="3"/>
  <c r="F117" i="3"/>
  <c r="E109" i="3"/>
  <c r="F109" i="3"/>
  <c r="E101" i="3"/>
  <c r="F101" i="3"/>
  <c r="E93" i="3"/>
  <c r="F93" i="3"/>
  <c r="E85" i="3"/>
  <c r="F85" i="3"/>
  <c r="E69" i="3"/>
  <c r="F69" i="3"/>
  <c r="E45" i="3"/>
  <c r="F45" i="3"/>
  <c r="E37" i="3"/>
  <c r="F37" i="3"/>
  <c r="E29" i="3"/>
  <c r="F29" i="3"/>
  <c r="E21" i="3"/>
  <c r="F21" i="3"/>
  <c r="E13" i="3"/>
  <c r="F13" i="3"/>
  <c r="E4" i="3"/>
  <c r="F4" i="3"/>
  <c r="J9" i="3" s="1"/>
  <c r="J12" i="3" s="1"/>
  <c r="E309" i="3"/>
  <c r="F309" i="3"/>
  <c r="E277" i="3"/>
  <c r="F277" i="3"/>
  <c r="E245" i="3"/>
  <c r="F245" i="3"/>
  <c r="E213" i="3"/>
  <c r="F213" i="3"/>
  <c r="E181" i="3"/>
  <c r="F181" i="3"/>
  <c r="E77" i="3"/>
  <c r="F77" i="3"/>
  <c r="E291" i="3"/>
  <c r="E99" i="3"/>
  <c r="E308" i="3"/>
  <c r="F308" i="3"/>
  <c r="E284" i="3"/>
  <c r="F284" i="3"/>
  <c r="E244" i="3"/>
  <c r="F244" i="3"/>
  <c r="E228" i="3"/>
  <c r="F228" i="3"/>
  <c r="E204" i="3"/>
  <c r="F204" i="3"/>
  <c r="E172" i="3"/>
  <c r="F172" i="3"/>
  <c r="E148" i="3"/>
  <c r="F148" i="3"/>
  <c r="E116" i="3"/>
  <c r="F116" i="3"/>
  <c r="E84" i="3"/>
  <c r="F84" i="3"/>
  <c r="E52" i="3"/>
  <c r="F52" i="3"/>
  <c r="E5" i="3"/>
  <c r="J11" i="2"/>
  <c r="J12" i="2" s="1"/>
  <c r="K11" i="2"/>
  <c r="K12" i="2" s="1"/>
  <c r="I13" i="2"/>
  <c r="H11" i="2"/>
  <c r="H12" i="2" s="1"/>
  <c r="X315" i="4" l="1"/>
  <c r="Y315" i="4"/>
  <c r="X251" i="4"/>
  <c r="Y251" i="4"/>
  <c r="X291" i="4"/>
  <c r="Y291" i="4"/>
  <c r="X227" i="4"/>
  <c r="Y227" i="4"/>
  <c r="Y97" i="4"/>
  <c r="X97" i="4"/>
  <c r="Y216" i="4"/>
  <c r="X216" i="4"/>
  <c r="X158" i="4"/>
  <c r="Y158" i="4"/>
  <c r="X299" i="4"/>
  <c r="Y299" i="4"/>
  <c r="Y240" i="4"/>
  <c r="X240" i="4"/>
  <c r="Y137" i="4"/>
  <c r="X137" i="4"/>
  <c r="Y50" i="4"/>
  <c r="X50" i="4"/>
  <c r="Y66" i="4"/>
  <c r="X66" i="4"/>
  <c r="X283" i="4"/>
  <c r="Y283" i="4"/>
  <c r="X219" i="4"/>
  <c r="Y219" i="4"/>
  <c r="X259" i="4"/>
  <c r="Y259" i="4"/>
  <c r="Y264" i="4"/>
  <c r="X264" i="4"/>
  <c r="Y113" i="4"/>
  <c r="X113" i="4"/>
  <c r="Y34" i="4"/>
  <c r="X34" i="4"/>
  <c r="Y178" i="4"/>
  <c r="X178" i="4"/>
  <c r="Y105" i="4"/>
  <c r="X105" i="4"/>
  <c r="X278" i="4"/>
  <c r="Y278" i="4"/>
  <c r="X307" i="4"/>
  <c r="Y307" i="4"/>
  <c r="Y257" i="4"/>
  <c r="X257" i="4"/>
  <c r="X108" i="4"/>
  <c r="Y108" i="4"/>
  <c r="X120" i="4"/>
  <c r="Y120" i="4"/>
  <c r="X170" i="4"/>
  <c r="Y170" i="4"/>
  <c r="Y9" i="4"/>
  <c r="X9" i="4"/>
  <c r="Y77" i="4"/>
  <c r="X77" i="4"/>
  <c r="X230" i="4"/>
  <c r="Y230" i="4"/>
  <c r="Y17" i="4"/>
  <c r="X17" i="4"/>
  <c r="X260" i="4"/>
  <c r="Y260" i="4"/>
  <c r="Y163" i="4"/>
  <c r="X163" i="4"/>
  <c r="Y29" i="4"/>
  <c r="X29" i="4"/>
  <c r="Y146" i="4"/>
  <c r="X146" i="4"/>
  <c r="X20" i="4"/>
  <c r="Y20" i="4"/>
  <c r="X271" i="4"/>
  <c r="Y271" i="4"/>
  <c r="Y311" i="4"/>
  <c r="X311" i="4"/>
  <c r="Y247" i="4"/>
  <c r="X247" i="4"/>
  <c r="X203" i="4"/>
  <c r="Y203" i="4"/>
  <c r="X275" i="4"/>
  <c r="Y275" i="4"/>
  <c r="X157" i="4"/>
  <c r="Y157" i="4"/>
  <c r="Y169" i="4"/>
  <c r="X169" i="4"/>
  <c r="X200" i="4"/>
  <c r="Y200" i="4"/>
  <c r="X235" i="4"/>
  <c r="Y235" i="4"/>
  <c r="X164" i="4"/>
  <c r="Y164" i="4"/>
  <c r="Y177" i="4"/>
  <c r="X177" i="4"/>
  <c r="Y45" i="4"/>
  <c r="X45" i="4"/>
  <c r="X144" i="4"/>
  <c r="Y144" i="4"/>
  <c r="X282" i="4"/>
  <c r="Y282" i="4"/>
  <c r="X160" i="4"/>
  <c r="Y160" i="4"/>
  <c r="Y129" i="4"/>
  <c r="X129" i="4"/>
  <c r="Y31" i="4"/>
  <c r="X31" i="4"/>
  <c r="X84" i="4"/>
  <c r="Y84" i="4"/>
  <c r="X12" i="4"/>
  <c r="Y12" i="4"/>
  <c r="X173" i="4"/>
  <c r="Y173" i="4"/>
  <c r="Y272" i="4"/>
  <c r="X272" i="4"/>
  <c r="X246" i="4"/>
  <c r="Y246" i="4"/>
  <c r="Y181" i="4"/>
  <c r="X181" i="4"/>
  <c r="X187" i="4"/>
  <c r="Y187" i="4"/>
  <c r="X104" i="4"/>
  <c r="Y104" i="4"/>
  <c r="X215" i="4"/>
  <c r="Y215" i="4"/>
  <c r="Y159" i="4"/>
  <c r="X159" i="4"/>
  <c r="X132" i="4"/>
  <c r="Y132" i="4"/>
  <c r="X236" i="4"/>
  <c r="Y236" i="4"/>
  <c r="Y149" i="4"/>
  <c r="X149" i="4"/>
  <c r="X96" i="4"/>
  <c r="Y96" i="4"/>
  <c r="Y237" i="4"/>
  <c r="X237" i="4"/>
  <c r="X48" i="4"/>
  <c r="Y48" i="4"/>
  <c r="X4" i="4"/>
  <c r="Y4" i="4"/>
  <c r="Y319" i="4"/>
  <c r="X319" i="4"/>
  <c r="Y255" i="4"/>
  <c r="X255" i="4"/>
  <c r="X295" i="4"/>
  <c r="Y295" i="4"/>
  <c r="Y231" i="4"/>
  <c r="X231" i="4"/>
  <c r="X211" i="4"/>
  <c r="Y211" i="4"/>
  <c r="W243" i="4"/>
  <c r="Y205" i="4"/>
  <c r="X205" i="4"/>
  <c r="X180" i="4"/>
  <c r="Y180" i="4"/>
  <c r="Y89" i="4"/>
  <c r="X89" i="4"/>
  <c r="X32" i="4"/>
  <c r="Y32" i="4"/>
  <c r="Y185" i="4"/>
  <c r="X185" i="4"/>
  <c r="X204" i="4"/>
  <c r="Y204" i="4"/>
  <c r="Y73" i="4"/>
  <c r="X73" i="4"/>
  <c r="Y304" i="4"/>
  <c r="X304" i="4"/>
  <c r="Y224" i="4"/>
  <c r="X224" i="4"/>
  <c r="Y121" i="4"/>
  <c r="X121" i="4"/>
  <c r="X128" i="4"/>
  <c r="Y128" i="4"/>
  <c r="X85" i="4"/>
  <c r="Y85" i="4"/>
  <c r="Y33" i="4"/>
  <c r="X33" i="4"/>
  <c r="X92" i="4"/>
  <c r="Y92" i="4"/>
  <c r="X68" i="4"/>
  <c r="Y68" i="4"/>
  <c r="X18" i="4"/>
  <c r="Y18" i="4"/>
  <c r="Y303" i="4"/>
  <c r="X303" i="4"/>
  <c r="X239" i="4"/>
  <c r="Y239" i="4"/>
  <c r="X279" i="4"/>
  <c r="Y279" i="4"/>
  <c r="X162" i="4"/>
  <c r="Y162" i="4"/>
  <c r="X196" i="4"/>
  <c r="Y196" i="4"/>
  <c r="Y145" i="4"/>
  <c r="X145" i="4"/>
  <c r="X195" i="4"/>
  <c r="Y195" i="4"/>
  <c r="Y13" i="4"/>
  <c r="X13" i="4"/>
  <c r="X250" i="4"/>
  <c r="Y250" i="4"/>
  <c r="X116" i="4"/>
  <c r="Y116" i="4"/>
  <c r="Y147" i="4"/>
  <c r="X147" i="4"/>
  <c r="Y53" i="4"/>
  <c r="X53" i="4"/>
  <c r="Y57" i="4"/>
  <c r="X57" i="4"/>
  <c r="Y82" i="4"/>
  <c r="X82" i="4"/>
  <c r="X16" i="4"/>
  <c r="Y16" i="4"/>
  <c r="Y153" i="4"/>
  <c r="X153" i="4"/>
  <c r="Y189" i="4"/>
  <c r="X189" i="4"/>
  <c r="Y210" i="4"/>
  <c r="X210" i="4"/>
  <c r="X140" i="4"/>
  <c r="Y140" i="4"/>
  <c r="Y65" i="4"/>
  <c r="X65" i="4"/>
  <c r="X136" i="4"/>
  <c r="Y136" i="4"/>
  <c r="Y191" i="4"/>
  <c r="X191" i="4"/>
  <c r="Y41" i="4"/>
  <c r="X41" i="4"/>
  <c r="X81" i="4"/>
  <c r="Y81" i="4"/>
  <c r="X21" i="4"/>
  <c r="Y21" i="4"/>
  <c r="Y197" i="4"/>
  <c r="X197" i="4"/>
  <c r="Y61" i="4"/>
  <c r="X61" i="4"/>
  <c r="Y43" i="4"/>
  <c r="X43" i="4"/>
  <c r="Y287" i="4"/>
  <c r="X287" i="4"/>
  <c r="Y223" i="4"/>
  <c r="X223" i="4"/>
  <c r="Y263" i="4"/>
  <c r="X263" i="4"/>
  <c r="X310" i="4"/>
  <c r="Y310" i="4"/>
  <c r="X188" i="4"/>
  <c r="Y188" i="4"/>
  <c r="Y207" i="4"/>
  <c r="X207" i="4"/>
  <c r="X124" i="4"/>
  <c r="Y124" i="4"/>
  <c r="W267" i="4"/>
  <c r="X174" i="4"/>
  <c r="Y174" i="4"/>
  <c r="Y49" i="4"/>
  <c r="X49" i="4"/>
  <c r="X100" i="4"/>
  <c r="Y100" i="4"/>
  <c r="Y165" i="4"/>
  <c r="X165" i="4"/>
  <c r="X112" i="4"/>
  <c r="Y112" i="4"/>
  <c r="Y192" i="4"/>
  <c r="X192" i="4"/>
  <c r="Y25" i="4"/>
  <c r="X25" i="4"/>
  <c r="X36" i="4"/>
  <c r="Y36" i="4"/>
  <c r="K13" i="2"/>
  <c r="J13" i="2"/>
  <c r="H13" i="2"/>
  <c r="X243" i="4" l="1"/>
  <c r="Y243" i="4"/>
  <c r="X267" i="4"/>
  <c r="Y267" i="4"/>
</calcChain>
</file>

<file path=xl/connections.xml><?xml version="1.0" encoding="utf-8"?>
<connections xmlns="http://schemas.openxmlformats.org/spreadsheetml/2006/main">
  <connection id="1" keepAlive="1" name="쿼리 - get_price" description="통합 문서의 'get_price' 쿼리에 대한 연결입니다." type="5" refreshedVersion="0" background="1">
    <dbPr connection="Provider=Microsoft.Mashup.OleDb.1;Data Source=$Workbook$;Location=get_price;Extended Properties=&quot;&quot;" command="SELECT * FROM [get_price]"/>
  </connection>
  <connection id="2" keepAlive="1" name="쿼리 - 실거래가" description="통합 문서의 '실거래가' 쿼리에 대한 연결입니다." type="5" refreshedVersion="7" background="1" saveData="1">
    <dbPr connection="Provider=Microsoft.Mashup.OleDb.1;Data Source=$Workbook$;Location=실거래가;Extended Properties=&quot;&quot;" command="SELECT * FROM [실거래가]"/>
  </connection>
</connections>
</file>

<file path=xl/sharedStrings.xml><?xml version="1.0" encoding="utf-8"?>
<sst xmlns="http://schemas.openxmlformats.org/spreadsheetml/2006/main" count="3087" uniqueCount="374">
  <si>
    <t>거래금액</t>
  </si>
  <si>
    <t>건축년도</t>
  </si>
  <si>
    <t>년</t>
  </si>
  <si>
    <t>법정동</t>
  </si>
  <si>
    <t>아파트</t>
  </si>
  <si>
    <t>월</t>
  </si>
  <si>
    <t>일</t>
  </si>
  <si>
    <t>전용면적</t>
  </si>
  <si>
    <t>지번</t>
  </si>
  <si>
    <t>지역코드</t>
  </si>
  <si>
    <t>층</t>
  </si>
  <si>
    <t>해제사유발생일</t>
  </si>
  <si>
    <t>해제여부</t>
  </si>
  <si>
    <t>2021</t>
  </si>
  <si>
    <t xml:space="preserve"> 신교동</t>
  </si>
  <si>
    <t>신현(101동)</t>
  </si>
  <si>
    <t>8</t>
  </si>
  <si>
    <t>16</t>
  </si>
  <si>
    <t>6-13</t>
  </si>
  <si>
    <t>11110</t>
  </si>
  <si>
    <t>[Table]</t>
  </si>
  <si>
    <t xml:space="preserve"> 사직동</t>
  </si>
  <si>
    <t>광화문풍림스페이스본(106동)</t>
  </si>
  <si>
    <t>5</t>
  </si>
  <si>
    <t>9-1</t>
  </si>
  <si>
    <t>광화문풍림스페이스본(101동~105동)</t>
  </si>
  <si>
    <t>10</t>
  </si>
  <si>
    <t>9</t>
  </si>
  <si>
    <t xml:space="preserve"> 견지동</t>
  </si>
  <si>
    <t>대성스카이렉스</t>
  </si>
  <si>
    <t>4</t>
  </si>
  <si>
    <t>110</t>
  </si>
  <si>
    <t xml:space="preserve"> 익선동</t>
  </si>
  <si>
    <t>현대뜨레비앙</t>
  </si>
  <si>
    <t>14</t>
  </si>
  <si>
    <t>55</t>
  </si>
  <si>
    <t xml:space="preserve"> 연건동</t>
  </si>
  <si>
    <t>이화에수풀</t>
  </si>
  <si>
    <t>2</t>
  </si>
  <si>
    <t>195-10</t>
  </si>
  <si>
    <t>29</t>
  </si>
  <si>
    <t xml:space="preserve"> 명륜2가</t>
  </si>
  <si>
    <t>아남1</t>
  </si>
  <si>
    <t xml:space="preserve"> 창신동</t>
  </si>
  <si>
    <t>브라운스톤창신</t>
  </si>
  <si>
    <t>23-76</t>
  </si>
  <si>
    <t>창신쌍용2</t>
  </si>
  <si>
    <t>12</t>
  </si>
  <si>
    <t>703</t>
  </si>
  <si>
    <t xml:space="preserve"> 숭인동</t>
  </si>
  <si>
    <t>롯데캐슬천지인</t>
  </si>
  <si>
    <t>3</t>
  </si>
  <si>
    <t>76</t>
  </si>
  <si>
    <t>삼전솔하임2차</t>
  </si>
  <si>
    <t>6</t>
  </si>
  <si>
    <t>296-19</t>
  </si>
  <si>
    <t>종로중흥S클래스</t>
  </si>
  <si>
    <t>202-3</t>
  </si>
  <si>
    <t>7</t>
  </si>
  <si>
    <t xml:space="preserve"> 평동</t>
  </si>
  <si>
    <t>경희궁자이(3단지)</t>
  </si>
  <si>
    <t>233</t>
  </si>
  <si>
    <t>20</t>
  </si>
  <si>
    <t xml:space="preserve"> 행촌동</t>
  </si>
  <si>
    <t>대성아파트</t>
  </si>
  <si>
    <t>13</t>
  </si>
  <si>
    <t>41-1</t>
  </si>
  <si>
    <t xml:space="preserve"> 평창동</t>
  </si>
  <si>
    <t>갑을</t>
  </si>
  <si>
    <t>24</t>
  </si>
  <si>
    <t>595</t>
  </si>
  <si>
    <t xml:space="preserve"> 부암동</t>
  </si>
  <si>
    <t>프라임캐슬(케이빌라트)</t>
  </si>
  <si>
    <t>265-10</t>
  </si>
  <si>
    <t xml:space="preserve"> 무악동</t>
  </si>
  <si>
    <t>인왕산아이파크</t>
  </si>
  <si>
    <t>60</t>
  </si>
  <si>
    <t>현대</t>
  </si>
  <si>
    <t>28</t>
  </si>
  <si>
    <t>82</t>
  </si>
  <si>
    <t>15</t>
  </si>
  <si>
    <t>19</t>
  </si>
  <si>
    <t>22</t>
  </si>
  <si>
    <t xml:space="preserve"> 내수동</t>
  </si>
  <si>
    <t>경희궁의아침3단지</t>
  </si>
  <si>
    <t>72</t>
  </si>
  <si>
    <t>경희궁의아침4단지</t>
  </si>
  <si>
    <t>31</t>
  </si>
  <si>
    <t>73</t>
  </si>
  <si>
    <t xml:space="preserve"> 신문로2가</t>
  </si>
  <si>
    <t>디팰리스</t>
  </si>
  <si>
    <t>171</t>
  </si>
  <si>
    <t xml:space="preserve"> 수송동</t>
  </si>
  <si>
    <t>로얄팰리스스위트</t>
  </si>
  <si>
    <t>1</t>
  </si>
  <si>
    <t>85</t>
  </si>
  <si>
    <t xml:space="preserve"> 인의동</t>
  </si>
  <si>
    <t>효성쥬얼리시티</t>
  </si>
  <si>
    <t>48-2</t>
  </si>
  <si>
    <t>덕산</t>
  </si>
  <si>
    <t>17</t>
  </si>
  <si>
    <t>639-50</t>
  </si>
  <si>
    <t>25</t>
  </si>
  <si>
    <t>두산</t>
  </si>
  <si>
    <t>26</t>
  </si>
  <si>
    <t>232</t>
  </si>
  <si>
    <t>도시그린빌라</t>
  </si>
  <si>
    <t>181-121</t>
  </si>
  <si>
    <t>종로아인스빌</t>
  </si>
  <si>
    <t>1392-1</t>
  </si>
  <si>
    <t>종로동광모닝스카이</t>
  </si>
  <si>
    <t>1421-1</t>
  </si>
  <si>
    <t>21</t>
  </si>
  <si>
    <t>종로센트레빌</t>
  </si>
  <si>
    <t>2-1</t>
  </si>
  <si>
    <t xml:space="preserve"> 홍파동</t>
  </si>
  <si>
    <t>경희궁자이(2단지)</t>
  </si>
  <si>
    <t>199</t>
  </si>
  <si>
    <t xml:space="preserve"> 교북동</t>
  </si>
  <si>
    <t>경희궁자이(4단지)</t>
  </si>
  <si>
    <t>126</t>
  </si>
  <si>
    <t>30</t>
  </si>
  <si>
    <t>27</t>
  </si>
  <si>
    <t xml:space="preserve"> 구기동</t>
  </si>
  <si>
    <t>마운틴뷰</t>
  </si>
  <si>
    <t>125-5</t>
  </si>
  <si>
    <t>벽산블루밍평창힐스</t>
  </si>
  <si>
    <t>45</t>
  </si>
  <si>
    <t>부암스카이뷰</t>
  </si>
  <si>
    <t>218-1</t>
  </si>
  <si>
    <t>경희궁 롯데캐슬</t>
  </si>
  <si>
    <t>89</t>
  </si>
  <si>
    <t>킹스매너</t>
  </si>
  <si>
    <t>110-15</t>
  </si>
  <si>
    <t>창신쌍용1</t>
  </si>
  <si>
    <t>702</t>
  </si>
  <si>
    <t>18</t>
  </si>
  <si>
    <t>MID그린(6동)</t>
  </si>
  <si>
    <t>601-7</t>
  </si>
  <si>
    <t>종로유케이201</t>
  </si>
  <si>
    <t>201-11</t>
  </si>
  <si>
    <t>종로청계힐스테이트</t>
  </si>
  <si>
    <t>766</t>
  </si>
  <si>
    <t>르트랑시망</t>
  </si>
  <si>
    <t>102</t>
  </si>
  <si>
    <t xml:space="preserve"> 신영동</t>
  </si>
  <si>
    <t>대아파크빌</t>
  </si>
  <si>
    <t>254</t>
  </si>
  <si>
    <t>23</t>
  </si>
  <si>
    <t xml:space="preserve"> 통인동</t>
  </si>
  <si>
    <t>효자</t>
  </si>
  <si>
    <t>5-1</t>
  </si>
  <si>
    <t xml:space="preserve"> 신문로1가</t>
  </si>
  <si>
    <t>신문로맨션</t>
  </si>
  <si>
    <t>238</t>
  </si>
  <si>
    <t>창신이수</t>
  </si>
  <si>
    <t>23-816</t>
  </si>
  <si>
    <t>버넷하임1</t>
  </si>
  <si>
    <t>1421</t>
  </si>
  <si>
    <t>숭인동 102동 (569-5)</t>
  </si>
  <si>
    <t>569-5</t>
  </si>
  <si>
    <t>11</t>
  </si>
  <si>
    <t>삼성</t>
  </si>
  <si>
    <t>596</t>
  </si>
  <si>
    <t>롯데캐슬 로잔</t>
  </si>
  <si>
    <t>108</t>
  </si>
  <si>
    <t xml:space="preserve"> 옥인동</t>
  </si>
  <si>
    <t>세종아파트</t>
  </si>
  <si>
    <t>56</t>
  </si>
  <si>
    <t>경희궁 파크팰리스</t>
  </si>
  <si>
    <t>95</t>
  </si>
  <si>
    <t>운현신화타워</t>
  </si>
  <si>
    <t>30-6</t>
  </si>
  <si>
    <t xml:space="preserve"> 이화동</t>
  </si>
  <si>
    <t>송림아마레스아파트</t>
  </si>
  <si>
    <t>삼전솔하임4차</t>
  </si>
  <si>
    <t>318-2</t>
  </si>
  <si>
    <t>일성빌라트</t>
  </si>
  <si>
    <t>145-5</t>
  </si>
  <si>
    <t>인왕산2차아이파크</t>
  </si>
  <si>
    <t>88</t>
  </si>
  <si>
    <t xml:space="preserve"> 효제동</t>
  </si>
  <si>
    <t>포레스트힐시티</t>
  </si>
  <si>
    <t>65-2</t>
  </si>
  <si>
    <t xml:space="preserve"> 명륜1가</t>
  </si>
  <si>
    <t>렉스빌</t>
  </si>
  <si>
    <t>2-12</t>
  </si>
  <si>
    <t>동문 A</t>
  </si>
  <si>
    <t>545</t>
  </si>
  <si>
    <t>엘리시아</t>
  </si>
  <si>
    <t>66-1</t>
  </si>
  <si>
    <t>밀레니엄</t>
  </si>
  <si>
    <t>179-5</t>
  </si>
  <si>
    <t>구암하이빌</t>
  </si>
  <si>
    <t>105-22</t>
  </si>
  <si>
    <t xml:space="preserve"> 충신동</t>
  </si>
  <si>
    <t>CS타워</t>
  </si>
  <si>
    <t>62-2</t>
  </si>
  <si>
    <t>동문 (482-0)</t>
  </si>
  <si>
    <t>482</t>
  </si>
  <si>
    <t>형우럭스빌(33-1)</t>
  </si>
  <si>
    <t>33-1</t>
  </si>
  <si>
    <t>롯데낙천대</t>
  </si>
  <si>
    <t xml:space="preserve"> 청운동</t>
  </si>
  <si>
    <t>청운현대</t>
  </si>
  <si>
    <t>56-45</t>
  </si>
  <si>
    <t>경희궁의아침2단지</t>
  </si>
  <si>
    <t>71</t>
  </si>
  <si>
    <t>아남3</t>
  </si>
  <si>
    <t>237</t>
  </si>
  <si>
    <t>일우</t>
  </si>
  <si>
    <t>602</t>
  </si>
  <si>
    <t>창림</t>
  </si>
  <si>
    <t>639-20</t>
  </si>
  <si>
    <t>할리우드파크아파트</t>
  </si>
  <si>
    <t>56-135</t>
  </si>
  <si>
    <t>년차</t>
  </si>
  <si>
    <t>년차</t>
    <phoneticPr fontId="1" type="noConversion"/>
  </si>
  <si>
    <t>구분</t>
    <phoneticPr fontId="1" type="noConversion"/>
  </si>
  <si>
    <t>평균</t>
    <phoneticPr fontId="1" type="noConversion"/>
  </si>
  <si>
    <t>중앙값</t>
    <phoneticPr fontId="1" type="noConversion"/>
  </si>
  <si>
    <t>분산</t>
    <phoneticPr fontId="1" type="noConversion"/>
  </si>
  <si>
    <t>표준편차</t>
    <phoneticPr fontId="1" type="noConversion"/>
  </si>
  <si>
    <t>최소값</t>
    <phoneticPr fontId="1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</si>
  <si>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</si>
  <si>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</si>
  <si>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</si>
  <si>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최대값</t>
    <phoneticPr fontId="1" type="noConversion"/>
  </si>
  <si>
    <t>IQR</t>
    <phoneticPr fontId="1" type="noConversion"/>
  </si>
  <si>
    <t>이상치(하한)</t>
    <phoneticPr fontId="1" type="noConversion"/>
  </si>
  <si>
    <t>이상치(상한)</t>
    <phoneticPr fontId="1" type="noConversion"/>
  </si>
  <si>
    <t>함수</t>
    <phoneticPr fontId="1" type="noConversion"/>
  </si>
  <si>
    <t>average</t>
    <phoneticPr fontId="1" type="noConversion"/>
  </si>
  <si>
    <t>median</t>
    <phoneticPr fontId="1" type="noConversion"/>
  </si>
  <si>
    <t>var.s</t>
    <phoneticPr fontId="1" type="noConversion"/>
  </si>
  <si>
    <t>stdev.s</t>
    <phoneticPr fontId="1" type="noConversion"/>
  </si>
  <si>
    <t>min</t>
    <phoneticPr fontId="1" type="noConversion"/>
  </si>
  <si>
    <t>quartile.inc</t>
    <phoneticPr fontId="1" type="noConversion"/>
  </si>
  <si>
    <t>max</t>
    <phoneticPr fontId="1" type="noConversion"/>
  </si>
  <si>
    <t>Q3-Q1</t>
    <phoneticPr fontId="1" type="noConversion"/>
  </si>
  <si>
    <t>Q1-1.5*IQR</t>
    <phoneticPr fontId="1" type="noConversion"/>
  </si>
  <si>
    <t>왜도</t>
    <phoneticPr fontId="1" type="noConversion"/>
  </si>
  <si>
    <t>첨도</t>
    <phoneticPr fontId="1" type="noConversion"/>
  </si>
  <si>
    <t>거래금액</t>
    <phoneticPr fontId="1" type="noConversion"/>
  </si>
  <si>
    <t>전용면적</t>
    <phoneticPr fontId="1" type="noConversion"/>
  </si>
  <si>
    <t>총</t>
    <phoneticPr fontId="1" type="noConversion"/>
  </si>
  <si>
    <t>Q3+1.5*IQR</t>
    <phoneticPr fontId="1" type="noConversion"/>
  </si>
  <si>
    <t>수염(하한)</t>
    <phoneticPr fontId="1" type="noConversion"/>
  </si>
  <si>
    <t>수염(상한)</t>
    <phoneticPr fontId="1" type="noConversion"/>
  </si>
  <si>
    <t>N</t>
    <phoneticPr fontId="1" type="noConversion"/>
  </si>
  <si>
    <t>전용면적(X)평균</t>
    <phoneticPr fontId="1" type="noConversion"/>
  </si>
  <si>
    <t>X-X평균</t>
    <phoneticPr fontId="1" type="noConversion"/>
  </si>
  <si>
    <t>거래금액(Y)평균</t>
    <phoneticPr fontId="1" type="noConversion"/>
  </si>
  <si>
    <t>Y-Y평균</t>
    <phoneticPr fontId="1" type="noConversion"/>
  </si>
  <si>
    <t>C*D</t>
    <phoneticPr fontId="1" type="noConversion"/>
  </si>
  <si>
    <t>분자</t>
    <phoneticPr fontId="1" type="noConversion"/>
  </si>
  <si>
    <t>C^2</t>
    <phoneticPr fontId="1" type="noConversion"/>
  </si>
  <si>
    <t>D^2</t>
    <phoneticPr fontId="1" type="noConversion"/>
  </si>
  <si>
    <t>sum(F)</t>
    <phoneticPr fontId="1" type="noConversion"/>
  </si>
  <si>
    <t>sum(G)</t>
    <phoneticPr fontId="1" type="noConversion"/>
  </si>
  <si>
    <t>sqrt(sum(F))</t>
    <phoneticPr fontId="1" type="noConversion"/>
  </si>
  <si>
    <t>sqrt(sum(G))</t>
    <phoneticPr fontId="1" type="noConversion"/>
  </si>
  <si>
    <t>분모</t>
    <phoneticPr fontId="1" type="noConversion"/>
  </si>
  <si>
    <t>상관계수</t>
    <phoneticPr fontId="1" type="noConversion"/>
  </si>
  <si>
    <t>층(X)</t>
    <phoneticPr fontId="1" type="noConversion"/>
  </si>
  <si>
    <t>년차(Y)</t>
    <phoneticPr fontId="1" type="noConversion"/>
  </si>
  <si>
    <t>거리</t>
    <phoneticPr fontId="1" type="noConversion"/>
  </si>
  <si>
    <t>B중심점을 15 10</t>
    <phoneticPr fontId="1" type="noConversion"/>
  </si>
  <si>
    <t>A중심점을 2 20</t>
    <phoneticPr fontId="1" type="noConversion"/>
  </si>
  <si>
    <t>A-B</t>
    <phoneticPr fontId="1" type="noConversion"/>
  </si>
  <si>
    <t>A년차</t>
    <phoneticPr fontId="1" type="noConversion"/>
  </si>
  <si>
    <t>B년차</t>
    <phoneticPr fontId="1" type="noConversion"/>
  </si>
  <si>
    <t>전용면적</t>
    <phoneticPr fontId="1" type="noConversion"/>
  </si>
  <si>
    <t>층</t>
    <phoneticPr fontId="1" type="noConversion"/>
  </si>
  <si>
    <t>K</t>
    <phoneticPr fontId="1" type="noConversion"/>
  </si>
  <si>
    <t>예상거래금액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</si>
  <si>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</si>
  <si>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</si>
  <si>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</si>
  <si>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</si>
  <si>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</si>
  <si>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</si>
  <si>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</si>
  <si>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</si>
  <si>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</si>
  <si>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</si>
  <si>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</si>
  <si>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</si>
  <si>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</si>
  <si>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</si>
  <si>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</si>
  <si>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</si>
  <si>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</si>
  <si>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</si>
  <si>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</si>
  <si>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</si>
  <si>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</si>
  <si>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</si>
  <si>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</si>
  <si>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</si>
  <si>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잔차 출력</t>
  </si>
  <si>
    <t>예측치 거래금액</t>
  </si>
  <si>
    <t>전용면적</t>
    <phoneticPr fontId="1" type="noConversion"/>
  </si>
  <si>
    <t>층</t>
    <phoneticPr fontId="1" type="noConversion"/>
  </si>
  <si>
    <t>년차</t>
    <phoneticPr fontId="1" type="noConversion"/>
  </si>
  <si>
    <t>회귀계수</t>
    <phoneticPr fontId="1" type="noConversion"/>
  </si>
  <si>
    <t>절편</t>
    <phoneticPr fontId="1" type="noConversion"/>
  </si>
  <si>
    <t>지정계수</t>
    <phoneticPr fontId="1" type="noConversion"/>
  </si>
  <si>
    <t>예측치</t>
    <phoneticPr fontId="1" type="noConversion"/>
  </si>
  <si>
    <t>잔차</t>
    <phoneticPr fontId="1" type="noConversion"/>
  </si>
  <si>
    <t>계산금액</t>
    <phoneticPr fontId="1" type="noConversion"/>
  </si>
  <si>
    <t>계산잔차</t>
    <phoneticPr fontId="1" type="noConversion"/>
  </si>
  <si>
    <t>지정금액</t>
    <phoneticPr fontId="1" type="noConversion"/>
  </si>
  <si>
    <t>지정잔차</t>
    <phoneticPr fontId="1" type="noConversion"/>
  </si>
  <si>
    <t>지정잔차제곱</t>
    <phoneticPr fontId="1" type="noConversion"/>
  </si>
  <si>
    <t>지정잔차제곱의 합</t>
    <phoneticPr fontId="1" type="noConversion"/>
  </si>
  <si>
    <t>예측치 거래금액</t>
    <phoneticPr fontId="1" type="noConversion"/>
  </si>
  <si>
    <t>(거래금액-평균)제곱</t>
    <phoneticPr fontId="1" type="noConversion"/>
  </si>
  <si>
    <t>(거래금액-회귀예측값)제곱</t>
    <phoneticPr fontId="1" type="noConversion"/>
  </si>
  <si>
    <t>거래금액평균</t>
    <phoneticPr fontId="1" type="noConversion"/>
  </si>
  <si>
    <t>SST</t>
    <phoneticPr fontId="1" type="noConversion"/>
  </si>
  <si>
    <t>SSE</t>
    <phoneticPr fontId="1" type="noConversion"/>
  </si>
  <si>
    <t>결정계수</t>
    <phoneticPr fontId="1" type="noConversion"/>
  </si>
  <si>
    <t>거래금액중위값</t>
    <phoneticPr fontId="1" type="noConversion"/>
  </si>
  <si>
    <t>금액구분</t>
    <phoneticPr fontId="1" type="noConversion"/>
  </si>
  <si>
    <t>전체개수</t>
    <phoneticPr fontId="1" type="noConversion"/>
  </si>
  <si>
    <t>A개수</t>
    <phoneticPr fontId="1" type="noConversion"/>
  </si>
  <si>
    <t>B개수</t>
    <phoneticPr fontId="1" type="noConversion"/>
  </si>
  <si>
    <t>지니불순도</t>
    <phoneticPr fontId="1" type="noConversion"/>
  </si>
  <si>
    <t>[층]</t>
    <phoneticPr fontId="1" type="noConversion"/>
  </si>
  <si>
    <t>구분값(중위값)</t>
    <phoneticPr fontId="1" type="noConversion"/>
  </si>
  <si>
    <t>구분값이상</t>
    <phoneticPr fontId="1" type="noConversion"/>
  </si>
  <si>
    <t>구분값미만</t>
    <phoneticPr fontId="1" type="noConversion"/>
  </si>
  <si>
    <t>지니불순도</t>
    <phoneticPr fontId="1" type="noConversion"/>
  </si>
  <si>
    <t>정보획득</t>
    <phoneticPr fontId="1" type="noConversion"/>
  </si>
  <si>
    <t>[전용면적]</t>
    <phoneticPr fontId="1" type="noConversion"/>
  </si>
  <si>
    <t>구분값</t>
    <phoneticPr fontId="1" type="noConversion"/>
  </si>
  <si>
    <t>구분값이상</t>
    <phoneticPr fontId="1" type="noConversion"/>
  </si>
  <si>
    <t>절편(X0)</t>
    <phoneticPr fontId="1" type="noConversion"/>
  </si>
  <si>
    <t>전용면적(X1)</t>
    <phoneticPr fontId="1" type="noConversion"/>
  </si>
  <si>
    <t>층(X2)</t>
    <phoneticPr fontId="1" type="noConversion"/>
  </si>
  <si>
    <t>거래금액(Y)</t>
    <phoneticPr fontId="1" type="noConversion"/>
  </si>
  <si>
    <t>거래금액중위값</t>
    <phoneticPr fontId="1" type="noConversion"/>
  </si>
  <si>
    <t>W0</t>
    <phoneticPr fontId="1" type="noConversion"/>
  </si>
  <si>
    <t>W1</t>
    <phoneticPr fontId="1" type="noConversion"/>
  </si>
  <si>
    <t>W2</t>
    <phoneticPr fontId="1" type="noConversion"/>
  </si>
  <si>
    <t>W0*X0</t>
    <phoneticPr fontId="1" type="noConversion"/>
  </si>
  <si>
    <t>W1*X1</t>
    <phoneticPr fontId="1" type="noConversion"/>
  </si>
  <si>
    <t>W2*X2</t>
    <phoneticPr fontId="1" type="noConversion"/>
  </si>
  <si>
    <t>i+j+k</t>
    <phoneticPr fontId="1" type="noConversion"/>
  </si>
  <si>
    <t>예측값</t>
    <phoneticPr fontId="1" type="noConversion"/>
  </si>
  <si>
    <t>오차</t>
    <phoneticPr fontId="1" type="noConversion"/>
  </si>
  <si>
    <t>학습률</t>
    <phoneticPr fontId="1" type="noConversion"/>
  </si>
  <si>
    <t>W0증감</t>
    <phoneticPr fontId="1" type="noConversion"/>
  </si>
  <si>
    <t>W1증감</t>
    <phoneticPr fontId="1" type="noConversion"/>
  </si>
  <si>
    <t>W2증감</t>
    <phoneticPr fontId="1" type="noConversion"/>
  </si>
  <si>
    <t>구분</t>
    <phoneticPr fontId="1" type="noConversion"/>
  </si>
  <si>
    <t>Hyun</t>
    <phoneticPr fontId="1" type="noConversion"/>
  </si>
  <si>
    <t>이브</t>
    <phoneticPr fontId="1" type="noConversion"/>
  </si>
  <si>
    <t>연참</t>
    <phoneticPr fontId="1" type="noConversion"/>
  </si>
  <si>
    <t>니모</t>
    <phoneticPr fontId="1" type="noConversion"/>
  </si>
  <si>
    <t>경포</t>
    <phoneticPr fontId="1" type="noConversion"/>
  </si>
  <si>
    <t>마녀2</t>
    <phoneticPr fontId="1" type="noConversion"/>
  </si>
  <si>
    <t>범죄도시2</t>
    <phoneticPr fontId="1" type="noConversion"/>
  </si>
  <si>
    <t>외계인1</t>
    <phoneticPr fontId="1" type="noConversion"/>
  </si>
  <si>
    <t>탑건메버릭</t>
    <phoneticPr fontId="1" type="noConversion"/>
  </si>
  <si>
    <t>토르러브앤썬더</t>
    <phoneticPr fontId="1" type="noConversion"/>
  </si>
  <si>
    <t>User</t>
    <phoneticPr fontId="1" type="noConversion"/>
  </si>
  <si>
    <t>1. User Based</t>
    <phoneticPr fontId="1" type="noConversion"/>
  </si>
  <si>
    <t>||A||</t>
    <phoneticPr fontId="1" type="noConversion"/>
  </si>
  <si>
    <t>||B||</t>
    <phoneticPr fontId="1" type="noConversion"/>
  </si>
  <si>
    <t>A*B</t>
    <phoneticPr fontId="1" type="noConversion"/>
  </si>
  <si>
    <t>코사인유사도</t>
    <phoneticPr fontId="1" type="noConversion"/>
  </si>
  <si>
    <t>연참의외계인예상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</si>
</sst>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80" formatCode="0.000"/>
    <numFmt numFmtId="182" formatCode="0.00000000000000_ "/>
    <numFmt numFmtId="183" formatCode="0.0000000000_ "/>
    <numFmt numFmtId="184" formatCode="0.0000000000000_ "/>
    <numFmt numFmtId="185" formatCode="0.000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41" fontId="0" fillId="0" borderId="0" xfId="1" applyFont="1">
      <alignment vertical="center"/>
    </xf>
    <xf numFmtId="41" fontId="0" fillId="2" borderId="0" xfId="1" applyFont="1" applyFill="1">
      <alignment vertical="center"/>
    </xf>
    <xf numFmtId="180" fontId="0" fillId="0" borderId="0" xfId="0" applyNumberFormat="1">
      <alignment vertical="center"/>
    </xf>
    <xf numFmtId="2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applyAlignment="1">
      <alignment horizontal="center" vertical="center"/>
    </xf>
    <xf numFmtId="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>
              <a:noFill/>
            </a:ln>
          </c:spPr>
          <c:xVal>
            <c:numRef>
              <c:f>kmeans!$A$4:$A$321</c:f>
              <c:numCache>
                <c:formatCode>General</c:formatCode>
                <c:ptCount val="318"/>
                <c:pt idx="0">
                  <c:v>1</c:v>
                </c:pt>
                <c:pt idx="1">
                  <c:v>13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12</c:v>
                </c:pt>
                <c:pt idx="7">
                  <c:v>7</c:v>
                </c:pt>
                <c:pt idx="8">
                  <c:v>12</c:v>
                </c:pt>
                <c:pt idx="9">
                  <c:v>3</c:v>
                </c:pt>
                <c:pt idx="10">
                  <c:v>17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5</c:v>
                </c:pt>
                <c:pt idx="16">
                  <c:v>14</c:v>
                </c:pt>
                <c:pt idx="17">
                  <c:v>8</c:v>
                </c:pt>
                <c:pt idx="18">
                  <c:v>6</c:v>
                </c:pt>
                <c:pt idx="19">
                  <c:v>11</c:v>
                </c:pt>
                <c:pt idx="20">
                  <c:v>1</c:v>
                </c:pt>
                <c:pt idx="21">
                  <c:v>16</c:v>
                </c:pt>
                <c:pt idx="22">
                  <c:v>3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9</c:v>
                </c:pt>
                <c:pt idx="27">
                  <c:v>7</c:v>
                </c:pt>
                <c:pt idx="28">
                  <c:v>8</c:v>
                </c:pt>
                <c:pt idx="29">
                  <c:v>15</c:v>
                </c:pt>
                <c:pt idx="30">
                  <c:v>13</c:v>
                </c:pt>
                <c:pt idx="31">
                  <c:v>16</c:v>
                </c:pt>
                <c:pt idx="32">
                  <c:v>17</c:v>
                </c:pt>
                <c:pt idx="33">
                  <c:v>6</c:v>
                </c:pt>
                <c:pt idx="34">
                  <c:v>3</c:v>
                </c:pt>
                <c:pt idx="35">
                  <c:v>8</c:v>
                </c:pt>
                <c:pt idx="36">
                  <c:v>6</c:v>
                </c:pt>
                <c:pt idx="37">
                  <c:v>7</c:v>
                </c:pt>
                <c:pt idx="38">
                  <c:v>2</c:v>
                </c:pt>
                <c:pt idx="39">
                  <c:v>9</c:v>
                </c:pt>
                <c:pt idx="40">
                  <c:v>7</c:v>
                </c:pt>
                <c:pt idx="41">
                  <c:v>13</c:v>
                </c:pt>
                <c:pt idx="42">
                  <c:v>4</c:v>
                </c:pt>
                <c:pt idx="43">
                  <c:v>7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15</c:v>
                </c:pt>
                <c:pt idx="48">
                  <c:v>10</c:v>
                </c:pt>
                <c:pt idx="49">
                  <c:v>16</c:v>
                </c:pt>
                <c:pt idx="50">
                  <c:v>4</c:v>
                </c:pt>
                <c:pt idx="51">
                  <c:v>2</c:v>
                </c:pt>
                <c:pt idx="52">
                  <c:v>11</c:v>
                </c:pt>
                <c:pt idx="53">
                  <c:v>21</c:v>
                </c:pt>
                <c:pt idx="54">
                  <c:v>11</c:v>
                </c:pt>
                <c:pt idx="55">
                  <c:v>8</c:v>
                </c:pt>
                <c:pt idx="56">
                  <c:v>18</c:v>
                </c:pt>
                <c:pt idx="57">
                  <c:v>7</c:v>
                </c:pt>
                <c:pt idx="58">
                  <c:v>7</c:v>
                </c:pt>
                <c:pt idx="59">
                  <c:v>1</c:v>
                </c:pt>
                <c:pt idx="60">
                  <c:v>3</c:v>
                </c:pt>
                <c:pt idx="61">
                  <c:v>5</c:v>
                </c:pt>
                <c:pt idx="62">
                  <c:v>13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14</c:v>
                </c:pt>
                <c:pt idx="67">
                  <c:v>4</c:v>
                </c:pt>
                <c:pt idx="68">
                  <c:v>10</c:v>
                </c:pt>
                <c:pt idx="69">
                  <c:v>1</c:v>
                </c:pt>
                <c:pt idx="70">
                  <c:v>3</c:v>
                </c:pt>
                <c:pt idx="71">
                  <c:v>15</c:v>
                </c:pt>
                <c:pt idx="72">
                  <c:v>8</c:v>
                </c:pt>
                <c:pt idx="73">
                  <c:v>5</c:v>
                </c:pt>
                <c:pt idx="74">
                  <c:v>9</c:v>
                </c:pt>
                <c:pt idx="75">
                  <c:v>3</c:v>
                </c:pt>
                <c:pt idx="76">
                  <c:v>8</c:v>
                </c:pt>
                <c:pt idx="77">
                  <c:v>6</c:v>
                </c:pt>
                <c:pt idx="78">
                  <c:v>7</c:v>
                </c:pt>
                <c:pt idx="79">
                  <c:v>6</c:v>
                </c:pt>
                <c:pt idx="80">
                  <c:v>20</c:v>
                </c:pt>
                <c:pt idx="81">
                  <c:v>4</c:v>
                </c:pt>
                <c:pt idx="82">
                  <c:v>9</c:v>
                </c:pt>
                <c:pt idx="83">
                  <c:v>14</c:v>
                </c:pt>
                <c:pt idx="84">
                  <c:v>10</c:v>
                </c:pt>
                <c:pt idx="85">
                  <c:v>2</c:v>
                </c:pt>
                <c:pt idx="86">
                  <c:v>11</c:v>
                </c:pt>
                <c:pt idx="87">
                  <c:v>16</c:v>
                </c:pt>
                <c:pt idx="88">
                  <c:v>18</c:v>
                </c:pt>
                <c:pt idx="89">
                  <c:v>1</c:v>
                </c:pt>
                <c:pt idx="90">
                  <c:v>4</c:v>
                </c:pt>
                <c:pt idx="91">
                  <c:v>4</c:v>
                </c:pt>
                <c:pt idx="92">
                  <c:v>9</c:v>
                </c:pt>
                <c:pt idx="93">
                  <c:v>5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8</c:v>
                </c:pt>
                <c:pt idx="98">
                  <c:v>9</c:v>
                </c:pt>
                <c:pt idx="99">
                  <c:v>14</c:v>
                </c:pt>
                <c:pt idx="100">
                  <c:v>5</c:v>
                </c:pt>
                <c:pt idx="101">
                  <c:v>8</c:v>
                </c:pt>
                <c:pt idx="102">
                  <c:v>7</c:v>
                </c:pt>
                <c:pt idx="103">
                  <c:v>8</c:v>
                </c:pt>
                <c:pt idx="104">
                  <c:v>11</c:v>
                </c:pt>
                <c:pt idx="105">
                  <c:v>13</c:v>
                </c:pt>
                <c:pt idx="106">
                  <c:v>12</c:v>
                </c:pt>
                <c:pt idx="107">
                  <c:v>5</c:v>
                </c:pt>
                <c:pt idx="108">
                  <c:v>2</c:v>
                </c:pt>
                <c:pt idx="109">
                  <c:v>2</c:v>
                </c:pt>
                <c:pt idx="110">
                  <c:v>12</c:v>
                </c:pt>
                <c:pt idx="111">
                  <c:v>11</c:v>
                </c:pt>
                <c:pt idx="112">
                  <c:v>2</c:v>
                </c:pt>
                <c:pt idx="113">
                  <c:v>5</c:v>
                </c:pt>
                <c:pt idx="114">
                  <c:v>14</c:v>
                </c:pt>
                <c:pt idx="115">
                  <c:v>6</c:v>
                </c:pt>
                <c:pt idx="116">
                  <c:v>7</c:v>
                </c:pt>
                <c:pt idx="117">
                  <c:v>14</c:v>
                </c:pt>
                <c:pt idx="118">
                  <c:v>16</c:v>
                </c:pt>
                <c:pt idx="119">
                  <c:v>5</c:v>
                </c:pt>
                <c:pt idx="120">
                  <c:v>8</c:v>
                </c:pt>
                <c:pt idx="121">
                  <c:v>1</c:v>
                </c:pt>
                <c:pt idx="122">
                  <c:v>3</c:v>
                </c:pt>
                <c:pt idx="123">
                  <c:v>12</c:v>
                </c:pt>
                <c:pt idx="124">
                  <c:v>5</c:v>
                </c:pt>
                <c:pt idx="125">
                  <c:v>4</c:v>
                </c:pt>
                <c:pt idx="126">
                  <c:v>11</c:v>
                </c:pt>
                <c:pt idx="127">
                  <c:v>14</c:v>
                </c:pt>
                <c:pt idx="128">
                  <c:v>6</c:v>
                </c:pt>
                <c:pt idx="129">
                  <c:v>1</c:v>
                </c:pt>
                <c:pt idx="130">
                  <c:v>3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3</c:v>
                </c:pt>
                <c:pt idx="135">
                  <c:v>8</c:v>
                </c:pt>
                <c:pt idx="136">
                  <c:v>10</c:v>
                </c:pt>
                <c:pt idx="137">
                  <c:v>5</c:v>
                </c:pt>
                <c:pt idx="138">
                  <c:v>5</c:v>
                </c:pt>
                <c:pt idx="139">
                  <c:v>2</c:v>
                </c:pt>
                <c:pt idx="140">
                  <c:v>14</c:v>
                </c:pt>
                <c:pt idx="141">
                  <c:v>7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12</c:v>
                </c:pt>
                <c:pt idx="148">
                  <c:v>5</c:v>
                </c:pt>
                <c:pt idx="149">
                  <c:v>14</c:v>
                </c:pt>
                <c:pt idx="150">
                  <c:v>4</c:v>
                </c:pt>
                <c:pt idx="151">
                  <c:v>4</c:v>
                </c:pt>
                <c:pt idx="152">
                  <c:v>10</c:v>
                </c:pt>
                <c:pt idx="153">
                  <c:v>4</c:v>
                </c:pt>
                <c:pt idx="154">
                  <c:v>25</c:v>
                </c:pt>
                <c:pt idx="155">
                  <c:v>19</c:v>
                </c:pt>
                <c:pt idx="156">
                  <c:v>8</c:v>
                </c:pt>
                <c:pt idx="157">
                  <c:v>18</c:v>
                </c:pt>
                <c:pt idx="158">
                  <c:v>2</c:v>
                </c:pt>
                <c:pt idx="159">
                  <c:v>2</c:v>
                </c:pt>
                <c:pt idx="160">
                  <c:v>14</c:v>
                </c:pt>
                <c:pt idx="161">
                  <c:v>9</c:v>
                </c:pt>
                <c:pt idx="162">
                  <c:v>13</c:v>
                </c:pt>
                <c:pt idx="163">
                  <c:v>2</c:v>
                </c:pt>
                <c:pt idx="164">
                  <c:v>1</c:v>
                </c:pt>
                <c:pt idx="165">
                  <c:v>3</c:v>
                </c:pt>
                <c:pt idx="166">
                  <c:v>5</c:v>
                </c:pt>
                <c:pt idx="167">
                  <c:v>5</c:v>
                </c:pt>
                <c:pt idx="168">
                  <c:v>16</c:v>
                </c:pt>
                <c:pt idx="169">
                  <c:v>5</c:v>
                </c:pt>
                <c:pt idx="170">
                  <c:v>17</c:v>
                </c:pt>
                <c:pt idx="171">
                  <c:v>3</c:v>
                </c:pt>
                <c:pt idx="172">
                  <c:v>13</c:v>
                </c:pt>
                <c:pt idx="173">
                  <c:v>18</c:v>
                </c:pt>
                <c:pt idx="174">
                  <c:v>7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6</c:v>
                </c:pt>
                <c:pt idx="182">
                  <c:v>3</c:v>
                </c:pt>
                <c:pt idx="183">
                  <c:v>4</c:v>
                </c:pt>
                <c:pt idx="184">
                  <c:v>8</c:v>
                </c:pt>
                <c:pt idx="185">
                  <c:v>11</c:v>
                </c:pt>
                <c:pt idx="186">
                  <c:v>7</c:v>
                </c:pt>
                <c:pt idx="187">
                  <c:v>6</c:v>
                </c:pt>
                <c:pt idx="188">
                  <c:v>19</c:v>
                </c:pt>
                <c:pt idx="189">
                  <c:v>9</c:v>
                </c:pt>
                <c:pt idx="190">
                  <c:v>4</c:v>
                </c:pt>
                <c:pt idx="191">
                  <c:v>11</c:v>
                </c:pt>
                <c:pt idx="192">
                  <c:v>10</c:v>
                </c:pt>
                <c:pt idx="193">
                  <c:v>12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14</c:v>
                </c:pt>
                <c:pt idx="199">
                  <c:v>13</c:v>
                </c:pt>
                <c:pt idx="200">
                  <c:v>12</c:v>
                </c:pt>
                <c:pt idx="201">
                  <c:v>20</c:v>
                </c:pt>
                <c:pt idx="202">
                  <c:v>12</c:v>
                </c:pt>
                <c:pt idx="203">
                  <c:v>2</c:v>
                </c:pt>
                <c:pt idx="204">
                  <c:v>12</c:v>
                </c:pt>
                <c:pt idx="205">
                  <c:v>2</c:v>
                </c:pt>
                <c:pt idx="206">
                  <c:v>4</c:v>
                </c:pt>
                <c:pt idx="207">
                  <c:v>6</c:v>
                </c:pt>
                <c:pt idx="208">
                  <c:v>13</c:v>
                </c:pt>
                <c:pt idx="209">
                  <c:v>15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5</c:v>
                </c:pt>
                <c:pt idx="217">
                  <c:v>3</c:v>
                </c:pt>
                <c:pt idx="218">
                  <c:v>8</c:v>
                </c:pt>
                <c:pt idx="219">
                  <c:v>8</c:v>
                </c:pt>
                <c:pt idx="220">
                  <c:v>7</c:v>
                </c:pt>
                <c:pt idx="221">
                  <c:v>19</c:v>
                </c:pt>
                <c:pt idx="222">
                  <c:v>1</c:v>
                </c:pt>
                <c:pt idx="223">
                  <c:v>8</c:v>
                </c:pt>
                <c:pt idx="224">
                  <c:v>13</c:v>
                </c:pt>
                <c:pt idx="225">
                  <c:v>3</c:v>
                </c:pt>
                <c:pt idx="226">
                  <c:v>7</c:v>
                </c:pt>
                <c:pt idx="227">
                  <c:v>13</c:v>
                </c:pt>
                <c:pt idx="228">
                  <c:v>4</c:v>
                </c:pt>
                <c:pt idx="229">
                  <c:v>6</c:v>
                </c:pt>
                <c:pt idx="230">
                  <c:v>14</c:v>
                </c:pt>
                <c:pt idx="231">
                  <c:v>8</c:v>
                </c:pt>
                <c:pt idx="232">
                  <c:v>6</c:v>
                </c:pt>
                <c:pt idx="233">
                  <c:v>10</c:v>
                </c:pt>
                <c:pt idx="234">
                  <c:v>10</c:v>
                </c:pt>
                <c:pt idx="235">
                  <c:v>14</c:v>
                </c:pt>
                <c:pt idx="236">
                  <c:v>6</c:v>
                </c:pt>
                <c:pt idx="237">
                  <c:v>8</c:v>
                </c:pt>
                <c:pt idx="238">
                  <c:v>4</c:v>
                </c:pt>
                <c:pt idx="239">
                  <c:v>-1</c:v>
                </c:pt>
                <c:pt idx="240">
                  <c:v>17</c:v>
                </c:pt>
                <c:pt idx="241">
                  <c:v>21</c:v>
                </c:pt>
                <c:pt idx="242">
                  <c:v>2</c:v>
                </c:pt>
                <c:pt idx="243">
                  <c:v>8</c:v>
                </c:pt>
                <c:pt idx="244">
                  <c:v>11</c:v>
                </c:pt>
                <c:pt idx="245">
                  <c:v>1</c:v>
                </c:pt>
                <c:pt idx="246">
                  <c:v>3</c:v>
                </c:pt>
                <c:pt idx="247">
                  <c:v>5</c:v>
                </c:pt>
                <c:pt idx="248">
                  <c:v>10</c:v>
                </c:pt>
                <c:pt idx="249">
                  <c:v>5</c:v>
                </c:pt>
                <c:pt idx="250">
                  <c:v>8</c:v>
                </c:pt>
                <c:pt idx="251">
                  <c:v>5</c:v>
                </c:pt>
                <c:pt idx="252">
                  <c:v>15</c:v>
                </c:pt>
                <c:pt idx="253">
                  <c:v>4</c:v>
                </c:pt>
                <c:pt idx="254">
                  <c:v>5</c:v>
                </c:pt>
                <c:pt idx="255">
                  <c:v>12</c:v>
                </c:pt>
                <c:pt idx="256">
                  <c:v>11</c:v>
                </c:pt>
                <c:pt idx="257">
                  <c:v>2</c:v>
                </c:pt>
                <c:pt idx="258">
                  <c:v>10</c:v>
                </c:pt>
                <c:pt idx="259">
                  <c:v>1</c:v>
                </c:pt>
                <c:pt idx="260">
                  <c:v>2</c:v>
                </c:pt>
                <c:pt idx="261">
                  <c:v>13</c:v>
                </c:pt>
                <c:pt idx="262">
                  <c:v>13</c:v>
                </c:pt>
                <c:pt idx="263">
                  <c:v>2</c:v>
                </c:pt>
                <c:pt idx="264">
                  <c:v>6</c:v>
                </c:pt>
                <c:pt idx="265">
                  <c:v>4</c:v>
                </c:pt>
                <c:pt idx="266">
                  <c:v>4</c:v>
                </c:pt>
                <c:pt idx="267">
                  <c:v>13</c:v>
                </c:pt>
                <c:pt idx="268">
                  <c:v>13</c:v>
                </c:pt>
                <c:pt idx="269">
                  <c:v>11</c:v>
                </c:pt>
                <c:pt idx="270">
                  <c:v>5</c:v>
                </c:pt>
                <c:pt idx="271">
                  <c:v>4</c:v>
                </c:pt>
                <c:pt idx="272">
                  <c:v>9</c:v>
                </c:pt>
                <c:pt idx="273">
                  <c:v>7</c:v>
                </c:pt>
                <c:pt idx="274">
                  <c:v>1</c:v>
                </c:pt>
                <c:pt idx="275">
                  <c:v>7</c:v>
                </c:pt>
                <c:pt idx="276">
                  <c:v>8</c:v>
                </c:pt>
                <c:pt idx="277">
                  <c:v>8</c:v>
                </c:pt>
                <c:pt idx="278">
                  <c:v>14</c:v>
                </c:pt>
                <c:pt idx="279">
                  <c:v>2</c:v>
                </c:pt>
                <c:pt idx="280">
                  <c:v>7</c:v>
                </c:pt>
                <c:pt idx="281">
                  <c:v>14</c:v>
                </c:pt>
                <c:pt idx="282">
                  <c:v>4</c:v>
                </c:pt>
                <c:pt idx="283">
                  <c:v>5</c:v>
                </c:pt>
                <c:pt idx="284">
                  <c:v>2</c:v>
                </c:pt>
                <c:pt idx="285">
                  <c:v>4</c:v>
                </c:pt>
                <c:pt idx="286">
                  <c:v>9</c:v>
                </c:pt>
                <c:pt idx="287">
                  <c:v>6</c:v>
                </c:pt>
                <c:pt idx="288">
                  <c:v>4</c:v>
                </c:pt>
                <c:pt idx="289">
                  <c:v>8</c:v>
                </c:pt>
                <c:pt idx="290">
                  <c:v>7</c:v>
                </c:pt>
                <c:pt idx="291">
                  <c:v>9</c:v>
                </c:pt>
                <c:pt idx="292">
                  <c:v>5</c:v>
                </c:pt>
                <c:pt idx="293">
                  <c:v>8</c:v>
                </c:pt>
                <c:pt idx="294">
                  <c:v>11</c:v>
                </c:pt>
                <c:pt idx="295">
                  <c:v>3</c:v>
                </c:pt>
                <c:pt idx="296">
                  <c:v>4</c:v>
                </c:pt>
                <c:pt idx="297">
                  <c:v>2</c:v>
                </c:pt>
                <c:pt idx="298">
                  <c:v>14</c:v>
                </c:pt>
                <c:pt idx="299">
                  <c:v>7</c:v>
                </c:pt>
                <c:pt idx="300">
                  <c:v>4</c:v>
                </c:pt>
                <c:pt idx="301">
                  <c:v>4</c:v>
                </c:pt>
                <c:pt idx="302">
                  <c:v>17</c:v>
                </c:pt>
                <c:pt idx="303">
                  <c:v>1</c:v>
                </c:pt>
                <c:pt idx="304">
                  <c:v>6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4</c:v>
                </c:pt>
                <c:pt idx="310">
                  <c:v>4</c:v>
                </c:pt>
                <c:pt idx="311">
                  <c:v>14</c:v>
                </c:pt>
                <c:pt idx="312">
                  <c:v>4</c:v>
                </c:pt>
                <c:pt idx="313">
                  <c:v>1</c:v>
                </c:pt>
                <c:pt idx="314">
                  <c:v>1</c:v>
                </c:pt>
                <c:pt idx="315">
                  <c:v>13</c:v>
                </c:pt>
                <c:pt idx="316">
                  <c:v>9</c:v>
                </c:pt>
                <c:pt idx="317">
                  <c:v>9</c:v>
                </c:pt>
              </c:numCache>
            </c:numRef>
          </c:xVal>
          <c:yVal>
            <c:numRef>
              <c:f>kmeans!$L$4:$L$321</c:f>
              <c:numCache>
                <c:formatCode>General</c:formatCode>
                <c:ptCount val="318"/>
                <c:pt idx="0">
                  <c:v>#N/A</c:v>
                </c:pt>
                <c:pt idx="1">
                  <c:v>13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7</c:v>
                </c:pt>
                <c:pt idx="6">
                  <c:v>7</c:v>
                </c:pt>
                <c:pt idx="7">
                  <c:v>#N/A</c:v>
                </c:pt>
                <c:pt idx="8">
                  <c:v>15</c:v>
                </c:pt>
                <c:pt idx="9">
                  <c:v>#N/A</c:v>
                </c:pt>
                <c:pt idx="10">
                  <c:v>17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13</c:v>
                </c:pt>
                <c:pt idx="22">
                  <c:v>#N/A</c:v>
                </c:pt>
                <c:pt idx="23">
                  <c:v>#N/A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17</c:v>
                </c:pt>
                <c:pt idx="30">
                  <c:v>17</c:v>
                </c:pt>
                <c:pt idx="31">
                  <c:v>1</c:v>
                </c:pt>
                <c:pt idx="32">
                  <c:v>16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#N/A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#N/A</c:v>
                </c:pt>
                <c:pt idx="59">
                  <c:v>#N/A</c:v>
                </c:pt>
                <c:pt idx="60">
                  <c:v>2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21</c:v>
                </c:pt>
                <c:pt idx="67">
                  <c:v>2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15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22</c:v>
                </c:pt>
                <c:pt idx="81">
                  <c:v>#N/A</c:v>
                </c:pt>
                <c:pt idx="82">
                  <c:v>8</c:v>
                </c:pt>
                <c:pt idx="83">
                  <c:v>8</c:v>
                </c:pt>
                <c:pt idx="84">
                  <c:v>9</c:v>
                </c:pt>
                <c:pt idx="85">
                  <c:v>#N/A</c:v>
                </c:pt>
                <c:pt idx="86">
                  <c:v>8</c:v>
                </c:pt>
                <c:pt idx="87">
                  <c:v>12</c:v>
                </c:pt>
                <c:pt idx="88">
                  <c:v>4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13</c:v>
                </c:pt>
                <c:pt idx="95">
                  <c:v>#N/A</c:v>
                </c:pt>
                <c:pt idx="96">
                  <c:v>#N/A</c:v>
                </c:pt>
                <c:pt idx="97">
                  <c:v>13</c:v>
                </c:pt>
                <c:pt idx="98">
                  <c:v>#N/A</c:v>
                </c:pt>
                <c:pt idx="99">
                  <c:v>13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8</c:v>
                </c:pt>
                <c:pt idx="115">
                  <c:v>#N/A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13</c:v>
                </c:pt>
                <c:pt idx="127">
                  <c:v>21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13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1</c:v>
                </c:pt>
                <c:pt idx="141">
                  <c:v>13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7</c:v>
                </c:pt>
                <c:pt idx="150">
                  <c:v>#N/A</c:v>
                </c:pt>
                <c:pt idx="151">
                  <c:v>#N/A</c:v>
                </c:pt>
                <c:pt idx="152">
                  <c:v>7</c:v>
                </c:pt>
                <c:pt idx="153">
                  <c:v>9</c:v>
                </c:pt>
                <c:pt idx="154">
                  <c:v>17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12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13</c:v>
                </c:pt>
                <c:pt idx="169">
                  <c:v>6</c:v>
                </c:pt>
                <c:pt idx="170">
                  <c:v>21</c:v>
                </c:pt>
                <c:pt idx="171">
                  <c:v>6</c:v>
                </c:pt>
                <c:pt idx="172">
                  <c:v>#N/A</c:v>
                </c:pt>
                <c:pt idx="173">
                  <c:v>21</c:v>
                </c:pt>
                <c:pt idx="174">
                  <c:v>13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4</c:v>
                </c:pt>
                <c:pt idx="186">
                  <c:v>#N/A</c:v>
                </c:pt>
                <c:pt idx="187">
                  <c:v>#N/A</c:v>
                </c:pt>
                <c:pt idx="188">
                  <c:v>26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22</c:v>
                </c:pt>
                <c:pt idx="199">
                  <c:v>#N/A</c:v>
                </c:pt>
                <c:pt idx="200">
                  <c:v>8</c:v>
                </c:pt>
                <c:pt idx="201">
                  <c:v>17</c:v>
                </c:pt>
                <c:pt idx="202">
                  <c:v>8</c:v>
                </c:pt>
                <c:pt idx="203">
                  <c:v>#N/A</c:v>
                </c:pt>
                <c:pt idx="204">
                  <c:v>7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21</c:v>
                </c:pt>
                <c:pt idx="222">
                  <c:v>#N/A</c:v>
                </c:pt>
                <c:pt idx="223">
                  <c:v>#N/A</c:v>
                </c:pt>
                <c:pt idx="224">
                  <c:v>16</c:v>
                </c:pt>
                <c:pt idx="225">
                  <c:v>#N/A</c:v>
                </c:pt>
                <c:pt idx="226">
                  <c:v>#N/A</c:v>
                </c:pt>
                <c:pt idx="227">
                  <c:v>10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12</c:v>
                </c:pt>
                <c:pt idx="236">
                  <c:v>#N/A</c:v>
                </c:pt>
                <c:pt idx="237">
                  <c:v>13</c:v>
                </c:pt>
                <c:pt idx="238">
                  <c:v>9</c:v>
                </c:pt>
                <c:pt idx="239">
                  <c:v>#N/A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21</c:v>
                </c:pt>
                <c:pt idx="253">
                  <c:v>#N/A</c:v>
                </c:pt>
                <c:pt idx="254">
                  <c:v>2</c:v>
                </c:pt>
                <c:pt idx="255">
                  <c:v>6</c:v>
                </c:pt>
                <c:pt idx="256">
                  <c:v>13</c:v>
                </c:pt>
                <c:pt idx="257">
                  <c:v>#N/A</c:v>
                </c:pt>
                <c:pt idx="258">
                  <c:v>#N/A</c:v>
                </c:pt>
                <c:pt idx="259">
                  <c:v>2</c:v>
                </c:pt>
                <c:pt idx="260">
                  <c:v>#N/A</c:v>
                </c:pt>
                <c:pt idx="261">
                  <c:v>13</c:v>
                </c:pt>
                <c:pt idx="262">
                  <c:v>13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17</c:v>
                </c:pt>
                <c:pt idx="268">
                  <c:v>17</c:v>
                </c:pt>
                <c:pt idx="269">
                  <c:v>13</c:v>
                </c:pt>
                <c:pt idx="270">
                  <c:v>#N/A</c:v>
                </c:pt>
                <c:pt idx="271">
                  <c:v>#N/A</c:v>
                </c:pt>
                <c:pt idx="272">
                  <c:v>15</c:v>
                </c:pt>
                <c:pt idx="273">
                  <c:v>10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12</c:v>
                </c:pt>
                <c:pt idx="294">
                  <c:v>8</c:v>
                </c:pt>
                <c:pt idx="295">
                  <c:v>#N/A</c:v>
                </c:pt>
                <c:pt idx="296">
                  <c:v>7</c:v>
                </c:pt>
                <c:pt idx="297">
                  <c:v>#N/A</c:v>
                </c:pt>
                <c:pt idx="298">
                  <c:v>7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6</c:v>
                </c:pt>
                <c:pt idx="311">
                  <c:v>21</c:v>
                </c:pt>
                <c:pt idx="312">
                  <c:v>2</c:v>
                </c:pt>
                <c:pt idx="313">
                  <c:v>#N/A</c:v>
                </c:pt>
                <c:pt idx="314">
                  <c:v>#N/A</c:v>
                </c:pt>
                <c:pt idx="315">
                  <c:v>2</c:v>
                </c:pt>
                <c:pt idx="316">
                  <c:v>13</c:v>
                </c:pt>
                <c:pt idx="317">
                  <c:v>#N/A</c:v>
                </c:pt>
              </c:numCache>
            </c:numRef>
          </c:yVal>
          <c:smooth val="0"/>
        </c:ser>
        <c:ser>
          <c:idx val="0"/>
          <c:order val="0"/>
          <c:spPr>
            <a:ln w="19050">
              <a:noFill/>
            </a:ln>
          </c:spPr>
          <c:xVal>
            <c:numRef>
              <c:f>kmeans!$A$4:$A$321</c:f>
              <c:numCache>
                <c:formatCode>General</c:formatCode>
                <c:ptCount val="318"/>
                <c:pt idx="0">
                  <c:v>1</c:v>
                </c:pt>
                <c:pt idx="1">
                  <c:v>13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12</c:v>
                </c:pt>
                <c:pt idx="7">
                  <c:v>7</c:v>
                </c:pt>
                <c:pt idx="8">
                  <c:v>12</c:v>
                </c:pt>
                <c:pt idx="9">
                  <c:v>3</c:v>
                </c:pt>
                <c:pt idx="10">
                  <c:v>17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5</c:v>
                </c:pt>
                <c:pt idx="16">
                  <c:v>14</c:v>
                </c:pt>
                <c:pt idx="17">
                  <c:v>8</c:v>
                </c:pt>
                <c:pt idx="18">
                  <c:v>6</c:v>
                </c:pt>
                <c:pt idx="19">
                  <c:v>11</c:v>
                </c:pt>
                <c:pt idx="20">
                  <c:v>1</c:v>
                </c:pt>
                <c:pt idx="21">
                  <c:v>16</c:v>
                </c:pt>
                <c:pt idx="22">
                  <c:v>3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9</c:v>
                </c:pt>
                <c:pt idx="27">
                  <c:v>7</c:v>
                </c:pt>
                <c:pt idx="28">
                  <c:v>8</c:v>
                </c:pt>
                <c:pt idx="29">
                  <c:v>15</c:v>
                </c:pt>
                <c:pt idx="30">
                  <c:v>13</c:v>
                </c:pt>
                <c:pt idx="31">
                  <c:v>16</c:v>
                </c:pt>
                <c:pt idx="32">
                  <c:v>17</c:v>
                </c:pt>
                <c:pt idx="33">
                  <c:v>6</c:v>
                </c:pt>
                <c:pt idx="34">
                  <c:v>3</c:v>
                </c:pt>
                <c:pt idx="35">
                  <c:v>8</c:v>
                </c:pt>
                <c:pt idx="36">
                  <c:v>6</c:v>
                </c:pt>
                <c:pt idx="37">
                  <c:v>7</c:v>
                </c:pt>
                <c:pt idx="38">
                  <c:v>2</c:v>
                </c:pt>
                <c:pt idx="39">
                  <c:v>9</c:v>
                </c:pt>
                <c:pt idx="40">
                  <c:v>7</c:v>
                </c:pt>
                <c:pt idx="41">
                  <c:v>13</c:v>
                </c:pt>
                <c:pt idx="42">
                  <c:v>4</c:v>
                </c:pt>
                <c:pt idx="43">
                  <c:v>7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15</c:v>
                </c:pt>
                <c:pt idx="48">
                  <c:v>10</c:v>
                </c:pt>
                <c:pt idx="49">
                  <c:v>16</c:v>
                </c:pt>
                <c:pt idx="50">
                  <c:v>4</c:v>
                </c:pt>
                <c:pt idx="51">
                  <c:v>2</c:v>
                </c:pt>
                <c:pt idx="52">
                  <c:v>11</c:v>
                </c:pt>
                <c:pt idx="53">
                  <c:v>21</c:v>
                </c:pt>
                <c:pt idx="54">
                  <c:v>11</c:v>
                </c:pt>
                <c:pt idx="55">
                  <c:v>8</c:v>
                </c:pt>
                <c:pt idx="56">
                  <c:v>18</c:v>
                </c:pt>
                <c:pt idx="57">
                  <c:v>7</c:v>
                </c:pt>
                <c:pt idx="58">
                  <c:v>7</c:v>
                </c:pt>
                <c:pt idx="59">
                  <c:v>1</c:v>
                </c:pt>
                <c:pt idx="60">
                  <c:v>3</c:v>
                </c:pt>
                <c:pt idx="61">
                  <c:v>5</c:v>
                </c:pt>
                <c:pt idx="62">
                  <c:v>13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14</c:v>
                </c:pt>
                <c:pt idx="67">
                  <c:v>4</c:v>
                </c:pt>
                <c:pt idx="68">
                  <c:v>10</c:v>
                </c:pt>
                <c:pt idx="69">
                  <c:v>1</c:v>
                </c:pt>
                <c:pt idx="70">
                  <c:v>3</c:v>
                </c:pt>
                <c:pt idx="71">
                  <c:v>15</c:v>
                </c:pt>
                <c:pt idx="72">
                  <c:v>8</c:v>
                </c:pt>
                <c:pt idx="73">
                  <c:v>5</c:v>
                </c:pt>
                <c:pt idx="74">
                  <c:v>9</c:v>
                </c:pt>
                <c:pt idx="75">
                  <c:v>3</c:v>
                </c:pt>
                <c:pt idx="76">
                  <c:v>8</c:v>
                </c:pt>
                <c:pt idx="77">
                  <c:v>6</c:v>
                </c:pt>
                <c:pt idx="78">
                  <c:v>7</c:v>
                </c:pt>
                <c:pt idx="79">
                  <c:v>6</c:v>
                </c:pt>
                <c:pt idx="80">
                  <c:v>20</c:v>
                </c:pt>
                <c:pt idx="81">
                  <c:v>4</c:v>
                </c:pt>
                <c:pt idx="82">
                  <c:v>9</c:v>
                </c:pt>
                <c:pt idx="83">
                  <c:v>14</c:v>
                </c:pt>
                <c:pt idx="84">
                  <c:v>10</c:v>
                </c:pt>
                <c:pt idx="85">
                  <c:v>2</c:v>
                </c:pt>
                <c:pt idx="86">
                  <c:v>11</c:v>
                </c:pt>
                <c:pt idx="87">
                  <c:v>16</c:v>
                </c:pt>
                <c:pt idx="88">
                  <c:v>18</c:v>
                </c:pt>
                <c:pt idx="89">
                  <c:v>1</c:v>
                </c:pt>
                <c:pt idx="90">
                  <c:v>4</c:v>
                </c:pt>
                <c:pt idx="91">
                  <c:v>4</c:v>
                </c:pt>
                <c:pt idx="92">
                  <c:v>9</c:v>
                </c:pt>
                <c:pt idx="93">
                  <c:v>5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8</c:v>
                </c:pt>
                <c:pt idx="98">
                  <c:v>9</c:v>
                </c:pt>
                <c:pt idx="99">
                  <c:v>14</c:v>
                </c:pt>
                <c:pt idx="100">
                  <c:v>5</c:v>
                </c:pt>
                <c:pt idx="101">
                  <c:v>8</c:v>
                </c:pt>
                <c:pt idx="102">
                  <c:v>7</c:v>
                </c:pt>
                <c:pt idx="103">
                  <c:v>8</c:v>
                </c:pt>
                <c:pt idx="104">
                  <c:v>11</c:v>
                </c:pt>
                <c:pt idx="105">
                  <c:v>13</c:v>
                </c:pt>
                <c:pt idx="106">
                  <c:v>12</c:v>
                </c:pt>
                <c:pt idx="107">
                  <c:v>5</c:v>
                </c:pt>
                <c:pt idx="108">
                  <c:v>2</c:v>
                </c:pt>
                <c:pt idx="109">
                  <c:v>2</c:v>
                </c:pt>
                <c:pt idx="110">
                  <c:v>12</c:v>
                </c:pt>
                <c:pt idx="111">
                  <c:v>11</c:v>
                </c:pt>
                <c:pt idx="112">
                  <c:v>2</c:v>
                </c:pt>
                <c:pt idx="113">
                  <c:v>5</c:v>
                </c:pt>
                <c:pt idx="114">
                  <c:v>14</c:v>
                </c:pt>
                <c:pt idx="115">
                  <c:v>6</c:v>
                </c:pt>
                <c:pt idx="116">
                  <c:v>7</c:v>
                </c:pt>
                <c:pt idx="117">
                  <c:v>14</c:v>
                </c:pt>
                <c:pt idx="118">
                  <c:v>16</c:v>
                </c:pt>
                <c:pt idx="119">
                  <c:v>5</c:v>
                </c:pt>
                <c:pt idx="120">
                  <c:v>8</c:v>
                </c:pt>
                <c:pt idx="121">
                  <c:v>1</c:v>
                </c:pt>
                <c:pt idx="122">
                  <c:v>3</c:v>
                </c:pt>
                <c:pt idx="123">
                  <c:v>12</c:v>
                </c:pt>
                <c:pt idx="124">
                  <c:v>5</c:v>
                </c:pt>
                <c:pt idx="125">
                  <c:v>4</c:v>
                </c:pt>
                <c:pt idx="126">
                  <c:v>11</c:v>
                </c:pt>
                <c:pt idx="127">
                  <c:v>14</c:v>
                </c:pt>
                <c:pt idx="128">
                  <c:v>6</c:v>
                </c:pt>
                <c:pt idx="129">
                  <c:v>1</c:v>
                </c:pt>
                <c:pt idx="130">
                  <c:v>3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3</c:v>
                </c:pt>
                <c:pt idx="135">
                  <c:v>8</c:v>
                </c:pt>
                <c:pt idx="136">
                  <c:v>10</c:v>
                </c:pt>
                <c:pt idx="137">
                  <c:v>5</c:v>
                </c:pt>
                <c:pt idx="138">
                  <c:v>5</c:v>
                </c:pt>
                <c:pt idx="139">
                  <c:v>2</c:v>
                </c:pt>
                <c:pt idx="140">
                  <c:v>14</c:v>
                </c:pt>
                <c:pt idx="141">
                  <c:v>7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12</c:v>
                </c:pt>
                <c:pt idx="148">
                  <c:v>5</c:v>
                </c:pt>
                <c:pt idx="149">
                  <c:v>14</c:v>
                </c:pt>
                <c:pt idx="150">
                  <c:v>4</c:v>
                </c:pt>
                <c:pt idx="151">
                  <c:v>4</c:v>
                </c:pt>
                <c:pt idx="152">
                  <c:v>10</c:v>
                </c:pt>
                <c:pt idx="153">
                  <c:v>4</c:v>
                </c:pt>
                <c:pt idx="154">
                  <c:v>25</c:v>
                </c:pt>
                <c:pt idx="155">
                  <c:v>19</c:v>
                </c:pt>
                <c:pt idx="156">
                  <c:v>8</c:v>
                </c:pt>
                <c:pt idx="157">
                  <c:v>18</c:v>
                </c:pt>
                <c:pt idx="158">
                  <c:v>2</c:v>
                </c:pt>
                <c:pt idx="159">
                  <c:v>2</c:v>
                </c:pt>
                <c:pt idx="160">
                  <c:v>14</c:v>
                </c:pt>
                <c:pt idx="161">
                  <c:v>9</c:v>
                </c:pt>
                <c:pt idx="162">
                  <c:v>13</c:v>
                </c:pt>
                <c:pt idx="163">
                  <c:v>2</c:v>
                </c:pt>
                <c:pt idx="164">
                  <c:v>1</c:v>
                </c:pt>
                <c:pt idx="165">
                  <c:v>3</c:v>
                </c:pt>
                <c:pt idx="166">
                  <c:v>5</c:v>
                </c:pt>
                <c:pt idx="167">
                  <c:v>5</c:v>
                </c:pt>
                <c:pt idx="168">
                  <c:v>16</c:v>
                </c:pt>
                <c:pt idx="169">
                  <c:v>5</c:v>
                </c:pt>
                <c:pt idx="170">
                  <c:v>17</c:v>
                </c:pt>
                <c:pt idx="171">
                  <c:v>3</c:v>
                </c:pt>
                <c:pt idx="172">
                  <c:v>13</c:v>
                </c:pt>
                <c:pt idx="173">
                  <c:v>18</c:v>
                </c:pt>
                <c:pt idx="174">
                  <c:v>7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6</c:v>
                </c:pt>
                <c:pt idx="182">
                  <c:v>3</c:v>
                </c:pt>
                <c:pt idx="183">
                  <c:v>4</c:v>
                </c:pt>
                <c:pt idx="184">
                  <c:v>8</c:v>
                </c:pt>
                <c:pt idx="185">
                  <c:v>11</c:v>
                </c:pt>
                <c:pt idx="186">
                  <c:v>7</c:v>
                </c:pt>
                <c:pt idx="187">
                  <c:v>6</c:v>
                </c:pt>
                <c:pt idx="188">
                  <c:v>19</c:v>
                </c:pt>
                <c:pt idx="189">
                  <c:v>9</c:v>
                </c:pt>
                <c:pt idx="190">
                  <c:v>4</c:v>
                </c:pt>
                <c:pt idx="191">
                  <c:v>11</c:v>
                </c:pt>
                <c:pt idx="192">
                  <c:v>10</c:v>
                </c:pt>
                <c:pt idx="193">
                  <c:v>12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14</c:v>
                </c:pt>
                <c:pt idx="199">
                  <c:v>13</c:v>
                </c:pt>
                <c:pt idx="200">
                  <c:v>12</c:v>
                </c:pt>
                <c:pt idx="201">
                  <c:v>20</c:v>
                </c:pt>
                <c:pt idx="202">
                  <c:v>12</c:v>
                </c:pt>
                <c:pt idx="203">
                  <c:v>2</c:v>
                </c:pt>
                <c:pt idx="204">
                  <c:v>12</c:v>
                </c:pt>
                <c:pt idx="205">
                  <c:v>2</c:v>
                </c:pt>
                <c:pt idx="206">
                  <c:v>4</c:v>
                </c:pt>
                <c:pt idx="207">
                  <c:v>6</c:v>
                </c:pt>
                <c:pt idx="208">
                  <c:v>13</c:v>
                </c:pt>
                <c:pt idx="209">
                  <c:v>15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5</c:v>
                </c:pt>
                <c:pt idx="217">
                  <c:v>3</c:v>
                </c:pt>
                <c:pt idx="218">
                  <c:v>8</c:v>
                </c:pt>
                <c:pt idx="219">
                  <c:v>8</c:v>
                </c:pt>
                <c:pt idx="220">
                  <c:v>7</c:v>
                </c:pt>
                <c:pt idx="221">
                  <c:v>19</c:v>
                </c:pt>
                <c:pt idx="222">
                  <c:v>1</c:v>
                </c:pt>
                <c:pt idx="223">
                  <c:v>8</c:v>
                </c:pt>
                <c:pt idx="224">
                  <c:v>13</c:v>
                </c:pt>
                <c:pt idx="225">
                  <c:v>3</c:v>
                </c:pt>
                <c:pt idx="226">
                  <c:v>7</c:v>
                </c:pt>
                <c:pt idx="227">
                  <c:v>13</c:v>
                </c:pt>
                <c:pt idx="228">
                  <c:v>4</c:v>
                </c:pt>
                <c:pt idx="229">
                  <c:v>6</c:v>
                </c:pt>
                <c:pt idx="230">
                  <c:v>14</c:v>
                </c:pt>
                <c:pt idx="231">
                  <c:v>8</c:v>
                </c:pt>
                <c:pt idx="232">
                  <c:v>6</c:v>
                </c:pt>
                <c:pt idx="233">
                  <c:v>10</c:v>
                </c:pt>
                <c:pt idx="234">
                  <c:v>10</c:v>
                </c:pt>
                <c:pt idx="235">
                  <c:v>14</c:v>
                </c:pt>
                <c:pt idx="236">
                  <c:v>6</c:v>
                </c:pt>
                <c:pt idx="237">
                  <c:v>8</c:v>
                </c:pt>
                <c:pt idx="238">
                  <c:v>4</c:v>
                </c:pt>
                <c:pt idx="239">
                  <c:v>-1</c:v>
                </c:pt>
                <c:pt idx="240">
                  <c:v>17</c:v>
                </c:pt>
                <c:pt idx="241">
                  <c:v>21</c:v>
                </c:pt>
                <c:pt idx="242">
                  <c:v>2</c:v>
                </c:pt>
                <c:pt idx="243">
                  <c:v>8</c:v>
                </c:pt>
                <c:pt idx="244">
                  <c:v>11</c:v>
                </c:pt>
                <c:pt idx="245">
                  <c:v>1</c:v>
                </c:pt>
                <c:pt idx="246">
                  <c:v>3</c:v>
                </c:pt>
                <c:pt idx="247">
                  <c:v>5</c:v>
                </c:pt>
                <c:pt idx="248">
                  <c:v>10</c:v>
                </c:pt>
                <c:pt idx="249">
                  <c:v>5</c:v>
                </c:pt>
                <c:pt idx="250">
                  <c:v>8</c:v>
                </c:pt>
                <c:pt idx="251">
                  <c:v>5</c:v>
                </c:pt>
                <c:pt idx="252">
                  <c:v>15</c:v>
                </c:pt>
                <c:pt idx="253">
                  <c:v>4</c:v>
                </c:pt>
                <c:pt idx="254">
                  <c:v>5</c:v>
                </c:pt>
                <c:pt idx="255">
                  <c:v>12</c:v>
                </c:pt>
                <c:pt idx="256">
                  <c:v>11</c:v>
                </c:pt>
                <c:pt idx="257">
                  <c:v>2</c:v>
                </c:pt>
                <c:pt idx="258">
                  <c:v>10</c:v>
                </c:pt>
                <c:pt idx="259">
                  <c:v>1</c:v>
                </c:pt>
                <c:pt idx="260">
                  <c:v>2</c:v>
                </c:pt>
                <c:pt idx="261">
                  <c:v>13</c:v>
                </c:pt>
                <c:pt idx="262">
                  <c:v>13</c:v>
                </c:pt>
                <c:pt idx="263">
                  <c:v>2</c:v>
                </c:pt>
                <c:pt idx="264">
                  <c:v>6</c:v>
                </c:pt>
                <c:pt idx="265">
                  <c:v>4</c:v>
                </c:pt>
                <c:pt idx="266">
                  <c:v>4</c:v>
                </c:pt>
                <c:pt idx="267">
                  <c:v>13</c:v>
                </c:pt>
                <c:pt idx="268">
                  <c:v>13</c:v>
                </c:pt>
                <c:pt idx="269">
                  <c:v>11</c:v>
                </c:pt>
                <c:pt idx="270">
                  <c:v>5</c:v>
                </c:pt>
                <c:pt idx="271">
                  <c:v>4</c:v>
                </c:pt>
                <c:pt idx="272">
                  <c:v>9</c:v>
                </c:pt>
                <c:pt idx="273">
                  <c:v>7</c:v>
                </c:pt>
                <c:pt idx="274">
                  <c:v>1</c:v>
                </c:pt>
                <c:pt idx="275">
                  <c:v>7</c:v>
                </c:pt>
                <c:pt idx="276">
                  <c:v>8</c:v>
                </c:pt>
                <c:pt idx="277">
                  <c:v>8</c:v>
                </c:pt>
                <c:pt idx="278">
                  <c:v>14</c:v>
                </c:pt>
                <c:pt idx="279">
                  <c:v>2</c:v>
                </c:pt>
                <c:pt idx="280">
                  <c:v>7</c:v>
                </c:pt>
                <c:pt idx="281">
                  <c:v>14</c:v>
                </c:pt>
                <c:pt idx="282">
                  <c:v>4</c:v>
                </c:pt>
                <c:pt idx="283">
                  <c:v>5</c:v>
                </c:pt>
                <c:pt idx="284">
                  <c:v>2</c:v>
                </c:pt>
                <c:pt idx="285">
                  <c:v>4</c:v>
                </c:pt>
                <c:pt idx="286">
                  <c:v>9</c:v>
                </c:pt>
                <c:pt idx="287">
                  <c:v>6</c:v>
                </c:pt>
                <c:pt idx="288">
                  <c:v>4</c:v>
                </c:pt>
                <c:pt idx="289">
                  <c:v>8</c:v>
                </c:pt>
                <c:pt idx="290">
                  <c:v>7</c:v>
                </c:pt>
                <c:pt idx="291">
                  <c:v>9</c:v>
                </c:pt>
                <c:pt idx="292">
                  <c:v>5</c:v>
                </c:pt>
                <c:pt idx="293">
                  <c:v>8</c:v>
                </c:pt>
                <c:pt idx="294">
                  <c:v>11</c:v>
                </c:pt>
                <c:pt idx="295">
                  <c:v>3</c:v>
                </c:pt>
                <c:pt idx="296">
                  <c:v>4</c:v>
                </c:pt>
                <c:pt idx="297">
                  <c:v>2</c:v>
                </c:pt>
                <c:pt idx="298">
                  <c:v>14</c:v>
                </c:pt>
                <c:pt idx="299">
                  <c:v>7</c:v>
                </c:pt>
                <c:pt idx="300">
                  <c:v>4</c:v>
                </c:pt>
                <c:pt idx="301">
                  <c:v>4</c:v>
                </c:pt>
                <c:pt idx="302">
                  <c:v>17</c:v>
                </c:pt>
                <c:pt idx="303">
                  <c:v>1</c:v>
                </c:pt>
                <c:pt idx="304">
                  <c:v>6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4</c:v>
                </c:pt>
                <c:pt idx="310">
                  <c:v>4</c:v>
                </c:pt>
                <c:pt idx="311">
                  <c:v>14</c:v>
                </c:pt>
                <c:pt idx="312">
                  <c:v>4</c:v>
                </c:pt>
                <c:pt idx="313">
                  <c:v>1</c:v>
                </c:pt>
                <c:pt idx="314">
                  <c:v>1</c:v>
                </c:pt>
                <c:pt idx="315">
                  <c:v>13</c:v>
                </c:pt>
                <c:pt idx="316">
                  <c:v>9</c:v>
                </c:pt>
                <c:pt idx="317">
                  <c:v>9</c:v>
                </c:pt>
              </c:numCache>
            </c:numRef>
          </c:xVal>
          <c:yVal>
            <c:numRef>
              <c:f>kmeans!$K$4:$K$321</c:f>
              <c:numCache>
                <c:formatCode>General</c:formatCode>
                <c:ptCount val="318"/>
                <c:pt idx="0">
                  <c:v>19</c:v>
                </c:pt>
                <c:pt idx="1">
                  <c:v>#N/A</c:v>
                </c:pt>
                <c:pt idx="2">
                  <c:v>13</c:v>
                </c:pt>
                <c:pt idx="3">
                  <c:v>13</c:v>
                </c:pt>
                <c:pt idx="4">
                  <c:v>18</c:v>
                </c:pt>
                <c:pt idx="5">
                  <c:v>#N/A</c:v>
                </c:pt>
                <c:pt idx="6">
                  <c:v>#N/A</c:v>
                </c:pt>
                <c:pt idx="7">
                  <c:v>26</c:v>
                </c:pt>
                <c:pt idx="8">
                  <c:v>#N/A</c:v>
                </c:pt>
                <c:pt idx="9">
                  <c:v>28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50</c:v>
                </c:pt>
                <c:pt idx="19">
                  <c:v>24</c:v>
                </c:pt>
                <c:pt idx="20">
                  <c:v>19</c:v>
                </c:pt>
                <c:pt idx="21">
                  <c:v>#N/A</c:v>
                </c:pt>
                <c:pt idx="22">
                  <c:v>13</c:v>
                </c:pt>
                <c:pt idx="23">
                  <c:v>21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13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15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22</c:v>
                </c:pt>
                <c:pt idx="43">
                  <c:v>28</c:v>
                </c:pt>
                <c:pt idx="44">
                  <c:v>22</c:v>
                </c:pt>
                <c:pt idx="45">
                  <c:v>28</c:v>
                </c:pt>
                <c:pt idx="46">
                  <c:v>24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50</c:v>
                </c:pt>
                <c:pt idx="59">
                  <c:v>50</c:v>
                </c:pt>
                <c:pt idx="60">
                  <c:v>#N/A</c:v>
                </c:pt>
                <c:pt idx="61">
                  <c:v>17</c:v>
                </c:pt>
                <c:pt idx="62">
                  <c:v>24</c:v>
                </c:pt>
                <c:pt idx="63">
                  <c:v>17</c:v>
                </c:pt>
                <c:pt idx="64">
                  <c:v>17</c:v>
                </c:pt>
                <c:pt idx="65">
                  <c:v>13</c:v>
                </c:pt>
                <c:pt idx="66">
                  <c:v>#N/A</c:v>
                </c:pt>
                <c:pt idx="67">
                  <c:v>#N/A</c:v>
                </c:pt>
                <c:pt idx="68">
                  <c:v>21</c:v>
                </c:pt>
                <c:pt idx="69">
                  <c:v>19</c:v>
                </c:pt>
                <c:pt idx="70">
                  <c:v>17</c:v>
                </c:pt>
                <c:pt idx="71">
                  <c:v>#N/A</c:v>
                </c:pt>
                <c:pt idx="72">
                  <c:v>15</c:v>
                </c:pt>
                <c:pt idx="73">
                  <c:v>22</c:v>
                </c:pt>
                <c:pt idx="74">
                  <c:v>29</c:v>
                </c:pt>
                <c:pt idx="75">
                  <c:v>28</c:v>
                </c:pt>
                <c:pt idx="76">
                  <c:v>29</c:v>
                </c:pt>
                <c:pt idx="77">
                  <c:v>19</c:v>
                </c:pt>
                <c:pt idx="78">
                  <c:v>28</c:v>
                </c:pt>
                <c:pt idx="79">
                  <c:v>28</c:v>
                </c:pt>
                <c:pt idx="80">
                  <c:v>#N/A</c:v>
                </c:pt>
                <c:pt idx="81">
                  <c:v>28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13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13</c:v>
                </c:pt>
                <c:pt idx="90">
                  <c:v>17</c:v>
                </c:pt>
                <c:pt idx="91">
                  <c:v>23</c:v>
                </c:pt>
                <c:pt idx="92">
                  <c:v>21</c:v>
                </c:pt>
                <c:pt idx="93">
                  <c:v>21</c:v>
                </c:pt>
                <c:pt idx="94">
                  <c:v>#N/A</c:v>
                </c:pt>
                <c:pt idx="95">
                  <c:v>21</c:v>
                </c:pt>
                <c:pt idx="96">
                  <c:v>22</c:v>
                </c:pt>
                <c:pt idx="97">
                  <c:v>#N/A</c:v>
                </c:pt>
                <c:pt idx="98">
                  <c:v>40</c:v>
                </c:pt>
                <c:pt idx="99">
                  <c:v>#N/A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26</c:v>
                </c:pt>
                <c:pt idx="105">
                  <c:v>26</c:v>
                </c:pt>
                <c:pt idx="106">
                  <c:v>28</c:v>
                </c:pt>
                <c:pt idx="107">
                  <c:v>18</c:v>
                </c:pt>
                <c:pt idx="108">
                  <c:v>28</c:v>
                </c:pt>
                <c:pt idx="109">
                  <c:v>22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12</c:v>
                </c:pt>
                <c:pt idx="114">
                  <c:v>#N/A</c:v>
                </c:pt>
                <c:pt idx="115">
                  <c:v>21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50</c:v>
                </c:pt>
                <c:pt idx="122">
                  <c:v>50</c:v>
                </c:pt>
                <c:pt idx="123">
                  <c:v>23</c:v>
                </c:pt>
                <c:pt idx="124">
                  <c:v>12</c:v>
                </c:pt>
                <c:pt idx="125">
                  <c:v>17</c:v>
                </c:pt>
                <c:pt idx="126">
                  <c:v>#N/A</c:v>
                </c:pt>
                <c:pt idx="127">
                  <c:v>#N/A</c:v>
                </c:pt>
                <c:pt idx="128">
                  <c:v>13</c:v>
                </c:pt>
                <c:pt idx="129">
                  <c:v>13</c:v>
                </c:pt>
                <c:pt idx="130">
                  <c:v>22</c:v>
                </c:pt>
                <c:pt idx="131">
                  <c:v>16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#N/A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17</c:v>
                </c:pt>
                <c:pt idx="140">
                  <c:v>#N/A</c:v>
                </c:pt>
                <c:pt idx="141">
                  <c:v>#N/A</c:v>
                </c:pt>
                <c:pt idx="142">
                  <c:v>23</c:v>
                </c:pt>
                <c:pt idx="143">
                  <c:v>18</c:v>
                </c:pt>
                <c:pt idx="144">
                  <c:v>17</c:v>
                </c:pt>
                <c:pt idx="145">
                  <c:v>28</c:v>
                </c:pt>
                <c:pt idx="146">
                  <c:v>29</c:v>
                </c:pt>
                <c:pt idx="147">
                  <c:v>28</c:v>
                </c:pt>
                <c:pt idx="148">
                  <c:v>18</c:v>
                </c:pt>
                <c:pt idx="149">
                  <c:v>#N/A</c:v>
                </c:pt>
                <c:pt idx="150">
                  <c:v>24</c:v>
                </c:pt>
                <c:pt idx="151">
                  <c:v>12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23</c:v>
                </c:pt>
                <c:pt idx="163">
                  <c:v>23</c:v>
                </c:pt>
                <c:pt idx="164">
                  <c:v>25</c:v>
                </c:pt>
                <c:pt idx="165">
                  <c:v>17</c:v>
                </c:pt>
                <c:pt idx="166">
                  <c:v>25</c:v>
                </c:pt>
                <c:pt idx="167">
                  <c:v>23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21</c:v>
                </c:pt>
                <c:pt idx="173">
                  <c:v>#N/A</c:v>
                </c:pt>
                <c:pt idx="174">
                  <c:v>#N/A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15</c:v>
                </c:pt>
                <c:pt idx="185">
                  <c:v>#N/A</c:v>
                </c:pt>
                <c:pt idx="186">
                  <c:v>15</c:v>
                </c:pt>
                <c:pt idx="187">
                  <c:v>18</c:v>
                </c:pt>
                <c:pt idx="188">
                  <c:v>#N/A</c:v>
                </c:pt>
                <c:pt idx="189">
                  <c:v>26</c:v>
                </c:pt>
                <c:pt idx="190">
                  <c:v>28</c:v>
                </c:pt>
                <c:pt idx="191">
                  <c:v>28</c:v>
                </c:pt>
                <c:pt idx="192">
                  <c:v>29</c:v>
                </c:pt>
                <c:pt idx="193">
                  <c:v>29</c:v>
                </c:pt>
                <c:pt idx="194">
                  <c:v>28</c:v>
                </c:pt>
                <c:pt idx="195">
                  <c:v>28</c:v>
                </c:pt>
                <c:pt idx="196">
                  <c:v>22</c:v>
                </c:pt>
                <c:pt idx="197">
                  <c:v>22</c:v>
                </c:pt>
                <c:pt idx="198">
                  <c:v>#N/A</c:v>
                </c:pt>
                <c:pt idx="199">
                  <c:v>29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25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50</c:v>
                </c:pt>
                <c:pt idx="211">
                  <c:v>12</c:v>
                </c:pt>
                <c:pt idx="212">
                  <c:v>17</c:v>
                </c:pt>
                <c:pt idx="213">
                  <c:v>23</c:v>
                </c:pt>
                <c:pt idx="214">
                  <c:v>12</c:v>
                </c:pt>
                <c:pt idx="215">
                  <c:v>25</c:v>
                </c:pt>
                <c:pt idx="216">
                  <c:v>17</c:v>
                </c:pt>
                <c:pt idx="217">
                  <c:v>19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13</c:v>
                </c:pt>
                <c:pt idx="223">
                  <c:v>17</c:v>
                </c:pt>
                <c:pt idx="224">
                  <c:v>#N/A</c:v>
                </c:pt>
                <c:pt idx="225">
                  <c:v>18</c:v>
                </c:pt>
                <c:pt idx="226">
                  <c:v>15</c:v>
                </c:pt>
                <c:pt idx="227">
                  <c:v>#N/A</c:v>
                </c:pt>
                <c:pt idx="228">
                  <c:v>29</c:v>
                </c:pt>
                <c:pt idx="229">
                  <c:v>29</c:v>
                </c:pt>
                <c:pt idx="230">
                  <c:v>28</c:v>
                </c:pt>
                <c:pt idx="231">
                  <c:v>28</c:v>
                </c:pt>
                <c:pt idx="232">
                  <c:v>18</c:v>
                </c:pt>
                <c:pt idx="233">
                  <c:v>29</c:v>
                </c:pt>
                <c:pt idx="234">
                  <c:v>29</c:v>
                </c:pt>
                <c:pt idx="235">
                  <c:v>#N/A</c:v>
                </c:pt>
                <c:pt idx="236">
                  <c:v>12</c:v>
                </c:pt>
                <c:pt idx="237">
                  <c:v>#N/A</c:v>
                </c:pt>
                <c:pt idx="238">
                  <c:v>#N/A</c:v>
                </c:pt>
                <c:pt idx="239">
                  <c:v>19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50</c:v>
                </c:pt>
                <c:pt idx="246">
                  <c:v>17</c:v>
                </c:pt>
                <c:pt idx="247">
                  <c:v>16</c:v>
                </c:pt>
                <c:pt idx="248">
                  <c:v>23</c:v>
                </c:pt>
                <c:pt idx="249">
                  <c:v>20</c:v>
                </c:pt>
                <c:pt idx="250">
                  <c:v>20</c:v>
                </c:pt>
                <c:pt idx="251">
                  <c:v>17</c:v>
                </c:pt>
                <c:pt idx="252">
                  <c:v>#N/A</c:v>
                </c:pt>
                <c:pt idx="253">
                  <c:v>21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13</c:v>
                </c:pt>
                <c:pt idx="258">
                  <c:v>21</c:v>
                </c:pt>
                <c:pt idx="259">
                  <c:v>#N/A</c:v>
                </c:pt>
                <c:pt idx="260">
                  <c:v>13</c:v>
                </c:pt>
                <c:pt idx="261">
                  <c:v>#N/A</c:v>
                </c:pt>
                <c:pt idx="262">
                  <c:v>#N/A</c:v>
                </c:pt>
                <c:pt idx="263">
                  <c:v>21</c:v>
                </c:pt>
                <c:pt idx="264">
                  <c:v>13</c:v>
                </c:pt>
                <c:pt idx="265">
                  <c:v>17</c:v>
                </c:pt>
                <c:pt idx="266">
                  <c:v>17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18</c:v>
                </c:pt>
                <c:pt idx="271">
                  <c:v>18</c:v>
                </c:pt>
                <c:pt idx="272">
                  <c:v>#N/A</c:v>
                </c:pt>
                <c:pt idx="273">
                  <c:v>#N/A</c:v>
                </c:pt>
                <c:pt idx="274">
                  <c:v>18</c:v>
                </c:pt>
                <c:pt idx="275">
                  <c:v>26</c:v>
                </c:pt>
                <c:pt idx="276">
                  <c:v>22</c:v>
                </c:pt>
                <c:pt idx="277">
                  <c:v>22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19</c:v>
                </c:pt>
                <c:pt idx="283">
                  <c:v>22</c:v>
                </c:pt>
                <c:pt idx="284">
                  <c:v>29</c:v>
                </c:pt>
                <c:pt idx="285">
                  <c:v>28</c:v>
                </c:pt>
                <c:pt idx="286">
                  <c:v>18</c:v>
                </c:pt>
                <c:pt idx="287">
                  <c:v>22</c:v>
                </c:pt>
                <c:pt idx="288">
                  <c:v>27</c:v>
                </c:pt>
                <c:pt idx="289">
                  <c:v>28</c:v>
                </c:pt>
                <c:pt idx="290">
                  <c:v>28</c:v>
                </c:pt>
                <c:pt idx="291">
                  <c:v>29</c:v>
                </c:pt>
                <c:pt idx="292">
                  <c:v>17</c:v>
                </c:pt>
                <c:pt idx="293">
                  <c:v>#N/A</c:v>
                </c:pt>
                <c:pt idx="294">
                  <c:v>#N/A</c:v>
                </c:pt>
                <c:pt idx="295">
                  <c:v>13</c:v>
                </c:pt>
                <c:pt idx="296">
                  <c:v>#N/A</c:v>
                </c:pt>
                <c:pt idx="297">
                  <c:v>7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50</c:v>
                </c:pt>
                <c:pt idx="304">
                  <c:v>23</c:v>
                </c:pt>
                <c:pt idx="305">
                  <c:v>12</c:v>
                </c:pt>
                <c:pt idx="306">
                  <c:v>25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21</c:v>
                </c:pt>
                <c:pt idx="314">
                  <c:v>21</c:v>
                </c:pt>
                <c:pt idx="315">
                  <c:v>#N/A</c:v>
                </c:pt>
                <c:pt idx="316">
                  <c:v>#N/A</c:v>
                </c:pt>
                <c:pt idx="317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06432"/>
        <c:axId val="211145088"/>
      </c:scatterChart>
      <c:valAx>
        <c:axId val="21110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45088"/>
        <c:crosses val="autoZero"/>
        <c:crossBetween val="midCat"/>
      </c:valAx>
      <c:valAx>
        <c:axId val="21114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06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>
              <a:noFill/>
            </a:ln>
          </c:spPr>
          <c:xVal>
            <c:numRef>
              <c:f>kmeans!$A$4:$A$321</c:f>
              <c:numCache>
                <c:formatCode>General</c:formatCode>
                <c:ptCount val="318"/>
                <c:pt idx="0">
                  <c:v>1</c:v>
                </c:pt>
                <c:pt idx="1">
                  <c:v>13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12</c:v>
                </c:pt>
                <c:pt idx="7">
                  <c:v>7</c:v>
                </c:pt>
                <c:pt idx="8">
                  <c:v>12</c:v>
                </c:pt>
                <c:pt idx="9">
                  <c:v>3</c:v>
                </c:pt>
                <c:pt idx="10">
                  <c:v>17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5</c:v>
                </c:pt>
                <c:pt idx="16">
                  <c:v>14</c:v>
                </c:pt>
                <c:pt idx="17">
                  <c:v>8</c:v>
                </c:pt>
                <c:pt idx="18">
                  <c:v>6</c:v>
                </c:pt>
                <c:pt idx="19">
                  <c:v>11</c:v>
                </c:pt>
                <c:pt idx="20">
                  <c:v>1</c:v>
                </c:pt>
                <c:pt idx="21">
                  <c:v>16</c:v>
                </c:pt>
                <c:pt idx="22">
                  <c:v>3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9</c:v>
                </c:pt>
                <c:pt idx="27">
                  <c:v>7</c:v>
                </c:pt>
                <c:pt idx="28">
                  <c:v>8</c:v>
                </c:pt>
                <c:pt idx="29">
                  <c:v>15</c:v>
                </c:pt>
                <c:pt idx="30">
                  <c:v>13</c:v>
                </c:pt>
                <c:pt idx="31">
                  <c:v>16</c:v>
                </c:pt>
                <c:pt idx="32">
                  <c:v>17</c:v>
                </c:pt>
                <c:pt idx="33">
                  <c:v>6</c:v>
                </c:pt>
                <c:pt idx="34">
                  <c:v>3</c:v>
                </c:pt>
                <c:pt idx="35">
                  <c:v>8</c:v>
                </c:pt>
                <c:pt idx="36">
                  <c:v>6</c:v>
                </c:pt>
                <c:pt idx="37">
                  <c:v>7</c:v>
                </c:pt>
                <c:pt idx="38">
                  <c:v>2</c:v>
                </c:pt>
                <c:pt idx="39">
                  <c:v>9</c:v>
                </c:pt>
                <c:pt idx="40">
                  <c:v>7</c:v>
                </c:pt>
                <c:pt idx="41">
                  <c:v>13</c:v>
                </c:pt>
                <c:pt idx="42">
                  <c:v>4</c:v>
                </c:pt>
                <c:pt idx="43">
                  <c:v>7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15</c:v>
                </c:pt>
                <c:pt idx="48">
                  <c:v>10</c:v>
                </c:pt>
                <c:pt idx="49">
                  <c:v>16</c:v>
                </c:pt>
                <c:pt idx="50">
                  <c:v>4</c:v>
                </c:pt>
                <c:pt idx="51">
                  <c:v>2</c:v>
                </c:pt>
                <c:pt idx="52">
                  <c:v>11</c:v>
                </c:pt>
                <c:pt idx="53">
                  <c:v>21</c:v>
                </c:pt>
                <c:pt idx="54">
                  <c:v>11</c:v>
                </c:pt>
                <c:pt idx="55">
                  <c:v>8</c:v>
                </c:pt>
                <c:pt idx="56">
                  <c:v>18</c:v>
                </c:pt>
                <c:pt idx="57">
                  <c:v>7</c:v>
                </c:pt>
                <c:pt idx="58">
                  <c:v>7</c:v>
                </c:pt>
                <c:pt idx="59">
                  <c:v>1</c:v>
                </c:pt>
                <c:pt idx="60">
                  <c:v>3</c:v>
                </c:pt>
                <c:pt idx="61">
                  <c:v>5</c:v>
                </c:pt>
                <c:pt idx="62">
                  <c:v>13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14</c:v>
                </c:pt>
                <c:pt idx="67">
                  <c:v>4</c:v>
                </c:pt>
                <c:pt idx="68">
                  <c:v>10</c:v>
                </c:pt>
                <c:pt idx="69">
                  <c:v>1</c:v>
                </c:pt>
                <c:pt idx="70">
                  <c:v>3</c:v>
                </c:pt>
                <c:pt idx="71">
                  <c:v>15</c:v>
                </c:pt>
                <c:pt idx="72">
                  <c:v>8</c:v>
                </c:pt>
                <c:pt idx="73">
                  <c:v>5</c:v>
                </c:pt>
                <c:pt idx="74">
                  <c:v>9</c:v>
                </c:pt>
                <c:pt idx="75">
                  <c:v>3</c:v>
                </c:pt>
                <c:pt idx="76">
                  <c:v>8</c:v>
                </c:pt>
                <c:pt idx="77">
                  <c:v>6</c:v>
                </c:pt>
                <c:pt idx="78">
                  <c:v>7</c:v>
                </c:pt>
                <c:pt idx="79">
                  <c:v>6</c:v>
                </c:pt>
                <c:pt idx="80">
                  <c:v>20</c:v>
                </c:pt>
                <c:pt idx="81">
                  <c:v>4</c:v>
                </c:pt>
                <c:pt idx="82">
                  <c:v>9</c:v>
                </c:pt>
                <c:pt idx="83">
                  <c:v>14</c:v>
                </c:pt>
                <c:pt idx="84">
                  <c:v>10</c:v>
                </c:pt>
                <c:pt idx="85">
                  <c:v>2</c:v>
                </c:pt>
                <c:pt idx="86">
                  <c:v>11</c:v>
                </c:pt>
                <c:pt idx="87">
                  <c:v>16</c:v>
                </c:pt>
                <c:pt idx="88">
                  <c:v>18</c:v>
                </c:pt>
                <c:pt idx="89">
                  <c:v>1</c:v>
                </c:pt>
                <c:pt idx="90">
                  <c:v>4</c:v>
                </c:pt>
                <c:pt idx="91">
                  <c:v>4</c:v>
                </c:pt>
                <c:pt idx="92">
                  <c:v>9</c:v>
                </c:pt>
                <c:pt idx="93">
                  <c:v>5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8</c:v>
                </c:pt>
                <c:pt idx="98">
                  <c:v>9</c:v>
                </c:pt>
                <c:pt idx="99">
                  <c:v>14</c:v>
                </c:pt>
                <c:pt idx="100">
                  <c:v>5</c:v>
                </c:pt>
                <c:pt idx="101">
                  <c:v>8</c:v>
                </c:pt>
                <c:pt idx="102">
                  <c:v>7</c:v>
                </c:pt>
                <c:pt idx="103">
                  <c:v>8</c:v>
                </c:pt>
                <c:pt idx="104">
                  <c:v>11</c:v>
                </c:pt>
                <c:pt idx="105">
                  <c:v>13</c:v>
                </c:pt>
                <c:pt idx="106">
                  <c:v>12</c:v>
                </c:pt>
                <c:pt idx="107">
                  <c:v>5</c:v>
                </c:pt>
                <c:pt idx="108">
                  <c:v>2</c:v>
                </c:pt>
                <c:pt idx="109">
                  <c:v>2</c:v>
                </c:pt>
                <c:pt idx="110">
                  <c:v>12</c:v>
                </c:pt>
                <c:pt idx="111">
                  <c:v>11</c:v>
                </c:pt>
                <c:pt idx="112">
                  <c:v>2</c:v>
                </c:pt>
                <c:pt idx="113">
                  <c:v>5</c:v>
                </c:pt>
                <c:pt idx="114">
                  <c:v>14</c:v>
                </c:pt>
                <c:pt idx="115">
                  <c:v>6</c:v>
                </c:pt>
                <c:pt idx="116">
                  <c:v>7</c:v>
                </c:pt>
                <c:pt idx="117">
                  <c:v>14</c:v>
                </c:pt>
                <c:pt idx="118">
                  <c:v>16</c:v>
                </c:pt>
                <c:pt idx="119">
                  <c:v>5</c:v>
                </c:pt>
                <c:pt idx="120">
                  <c:v>8</c:v>
                </c:pt>
                <c:pt idx="121">
                  <c:v>1</c:v>
                </c:pt>
                <c:pt idx="122">
                  <c:v>3</c:v>
                </c:pt>
                <c:pt idx="123">
                  <c:v>12</c:v>
                </c:pt>
                <c:pt idx="124">
                  <c:v>5</c:v>
                </c:pt>
                <c:pt idx="125">
                  <c:v>4</c:v>
                </c:pt>
                <c:pt idx="126">
                  <c:v>11</c:v>
                </c:pt>
                <c:pt idx="127">
                  <c:v>14</c:v>
                </c:pt>
                <c:pt idx="128">
                  <c:v>6</c:v>
                </c:pt>
                <c:pt idx="129">
                  <c:v>1</c:v>
                </c:pt>
                <c:pt idx="130">
                  <c:v>3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3</c:v>
                </c:pt>
                <c:pt idx="135">
                  <c:v>8</c:v>
                </c:pt>
                <c:pt idx="136">
                  <c:v>10</c:v>
                </c:pt>
                <c:pt idx="137">
                  <c:v>5</c:v>
                </c:pt>
                <c:pt idx="138">
                  <c:v>5</c:v>
                </c:pt>
                <c:pt idx="139">
                  <c:v>2</c:v>
                </c:pt>
                <c:pt idx="140">
                  <c:v>14</c:v>
                </c:pt>
                <c:pt idx="141">
                  <c:v>7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12</c:v>
                </c:pt>
                <c:pt idx="148">
                  <c:v>5</c:v>
                </c:pt>
                <c:pt idx="149">
                  <c:v>14</c:v>
                </c:pt>
                <c:pt idx="150">
                  <c:v>4</c:v>
                </c:pt>
                <c:pt idx="151">
                  <c:v>4</c:v>
                </c:pt>
                <c:pt idx="152">
                  <c:v>10</c:v>
                </c:pt>
                <c:pt idx="153">
                  <c:v>4</c:v>
                </c:pt>
                <c:pt idx="154">
                  <c:v>25</c:v>
                </c:pt>
                <c:pt idx="155">
                  <c:v>19</c:v>
                </c:pt>
                <c:pt idx="156">
                  <c:v>8</c:v>
                </c:pt>
                <c:pt idx="157">
                  <c:v>18</c:v>
                </c:pt>
                <c:pt idx="158">
                  <c:v>2</c:v>
                </c:pt>
                <c:pt idx="159">
                  <c:v>2</c:v>
                </c:pt>
                <c:pt idx="160">
                  <c:v>14</c:v>
                </c:pt>
                <c:pt idx="161">
                  <c:v>9</c:v>
                </c:pt>
                <c:pt idx="162">
                  <c:v>13</c:v>
                </c:pt>
                <c:pt idx="163">
                  <c:v>2</c:v>
                </c:pt>
                <c:pt idx="164">
                  <c:v>1</c:v>
                </c:pt>
                <c:pt idx="165">
                  <c:v>3</c:v>
                </c:pt>
                <c:pt idx="166">
                  <c:v>5</c:v>
                </c:pt>
                <c:pt idx="167">
                  <c:v>5</c:v>
                </c:pt>
                <c:pt idx="168">
                  <c:v>16</c:v>
                </c:pt>
                <c:pt idx="169">
                  <c:v>5</c:v>
                </c:pt>
                <c:pt idx="170">
                  <c:v>17</c:v>
                </c:pt>
                <c:pt idx="171">
                  <c:v>3</c:v>
                </c:pt>
                <c:pt idx="172">
                  <c:v>13</c:v>
                </c:pt>
                <c:pt idx="173">
                  <c:v>18</c:v>
                </c:pt>
                <c:pt idx="174">
                  <c:v>7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6</c:v>
                </c:pt>
                <c:pt idx="182">
                  <c:v>3</c:v>
                </c:pt>
                <c:pt idx="183">
                  <c:v>4</c:v>
                </c:pt>
                <c:pt idx="184">
                  <c:v>8</c:v>
                </c:pt>
                <c:pt idx="185">
                  <c:v>11</c:v>
                </c:pt>
                <c:pt idx="186">
                  <c:v>7</c:v>
                </c:pt>
                <c:pt idx="187">
                  <c:v>6</c:v>
                </c:pt>
                <c:pt idx="188">
                  <c:v>19</c:v>
                </c:pt>
                <c:pt idx="189">
                  <c:v>9</c:v>
                </c:pt>
                <c:pt idx="190">
                  <c:v>4</c:v>
                </c:pt>
                <c:pt idx="191">
                  <c:v>11</c:v>
                </c:pt>
                <c:pt idx="192">
                  <c:v>10</c:v>
                </c:pt>
                <c:pt idx="193">
                  <c:v>12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14</c:v>
                </c:pt>
                <c:pt idx="199">
                  <c:v>13</c:v>
                </c:pt>
                <c:pt idx="200">
                  <c:v>12</c:v>
                </c:pt>
                <c:pt idx="201">
                  <c:v>20</c:v>
                </c:pt>
                <c:pt idx="202">
                  <c:v>12</c:v>
                </c:pt>
                <c:pt idx="203">
                  <c:v>2</c:v>
                </c:pt>
                <c:pt idx="204">
                  <c:v>12</c:v>
                </c:pt>
                <c:pt idx="205">
                  <c:v>2</c:v>
                </c:pt>
                <c:pt idx="206">
                  <c:v>4</c:v>
                </c:pt>
                <c:pt idx="207">
                  <c:v>6</c:v>
                </c:pt>
                <c:pt idx="208">
                  <c:v>13</c:v>
                </c:pt>
                <c:pt idx="209">
                  <c:v>15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5</c:v>
                </c:pt>
                <c:pt idx="217">
                  <c:v>3</c:v>
                </c:pt>
                <c:pt idx="218">
                  <c:v>8</c:v>
                </c:pt>
                <c:pt idx="219">
                  <c:v>8</c:v>
                </c:pt>
                <c:pt idx="220">
                  <c:v>7</c:v>
                </c:pt>
                <c:pt idx="221">
                  <c:v>19</c:v>
                </c:pt>
                <c:pt idx="222">
                  <c:v>1</c:v>
                </c:pt>
                <c:pt idx="223">
                  <c:v>8</c:v>
                </c:pt>
                <c:pt idx="224">
                  <c:v>13</c:v>
                </c:pt>
                <c:pt idx="225">
                  <c:v>3</c:v>
                </c:pt>
                <c:pt idx="226">
                  <c:v>7</c:v>
                </c:pt>
                <c:pt idx="227">
                  <c:v>13</c:v>
                </c:pt>
                <c:pt idx="228">
                  <c:v>4</c:v>
                </c:pt>
                <c:pt idx="229">
                  <c:v>6</c:v>
                </c:pt>
                <c:pt idx="230">
                  <c:v>14</c:v>
                </c:pt>
                <c:pt idx="231">
                  <c:v>8</c:v>
                </c:pt>
                <c:pt idx="232">
                  <c:v>6</c:v>
                </c:pt>
                <c:pt idx="233">
                  <c:v>10</c:v>
                </c:pt>
                <c:pt idx="234">
                  <c:v>10</c:v>
                </c:pt>
                <c:pt idx="235">
                  <c:v>14</c:v>
                </c:pt>
                <c:pt idx="236">
                  <c:v>6</c:v>
                </c:pt>
                <c:pt idx="237">
                  <c:v>8</c:v>
                </c:pt>
                <c:pt idx="238">
                  <c:v>4</c:v>
                </c:pt>
                <c:pt idx="239">
                  <c:v>-1</c:v>
                </c:pt>
                <c:pt idx="240">
                  <c:v>17</c:v>
                </c:pt>
                <c:pt idx="241">
                  <c:v>21</c:v>
                </c:pt>
                <c:pt idx="242">
                  <c:v>2</c:v>
                </c:pt>
                <c:pt idx="243">
                  <c:v>8</c:v>
                </c:pt>
                <c:pt idx="244">
                  <c:v>11</c:v>
                </c:pt>
                <c:pt idx="245">
                  <c:v>1</c:v>
                </c:pt>
                <c:pt idx="246">
                  <c:v>3</c:v>
                </c:pt>
                <c:pt idx="247">
                  <c:v>5</c:v>
                </c:pt>
                <c:pt idx="248">
                  <c:v>10</c:v>
                </c:pt>
                <c:pt idx="249">
                  <c:v>5</c:v>
                </c:pt>
                <c:pt idx="250">
                  <c:v>8</c:v>
                </c:pt>
                <c:pt idx="251">
                  <c:v>5</c:v>
                </c:pt>
                <c:pt idx="252">
                  <c:v>15</c:v>
                </c:pt>
                <c:pt idx="253">
                  <c:v>4</c:v>
                </c:pt>
                <c:pt idx="254">
                  <c:v>5</c:v>
                </c:pt>
                <c:pt idx="255">
                  <c:v>12</c:v>
                </c:pt>
                <c:pt idx="256">
                  <c:v>11</c:v>
                </c:pt>
                <c:pt idx="257">
                  <c:v>2</c:v>
                </c:pt>
                <c:pt idx="258">
                  <c:v>10</c:v>
                </c:pt>
                <c:pt idx="259">
                  <c:v>1</c:v>
                </c:pt>
                <c:pt idx="260">
                  <c:v>2</c:v>
                </c:pt>
                <c:pt idx="261">
                  <c:v>13</c:v>
                </c:pt>
                <c:pt idx="262">
                  <c:v>13</c:v>
                </c:pt>
                <c:pt idx="263">
                  <c:v>2</c:v>
                </c:pt>
                <c:pt idx="264">
                  <c:v>6</c:v>
                </c:pt>
                <c:pt idx="265">
                  <c:v>4</c:v>
                </c:pt>
                <c:pt idx="266">
                  <c:v>4</c:v>
                </c:pt>
                <c:pt idx="267">
                  <c:v>13</c:v>
                </c:pt>
                <c:pt idx="268">
                  <c:v>13</c:v>
                </c:pt>
                <c:pt idx="269">
                  <c:v>11</c:v>
                </c:pt>
                <c:pt idx="270">
                  <c:v>5</c:v>
                </c:pt>
                <c:pt idx="271">
                  <c:v>4</c:v>
                </c:pt>
                <c:pt idx="272">
                  <c:v>9</c:v>
                </c:pt>
                <c:pt idx="273">
                  <c:v>7</c:v>
                </c:pt>
                <c:pt idx="274">
                  <c:v>1</c:v>
                </c:pt>
                <c:pt idx="275">
                  <c:v>7</c:v>
                </c:pt>
                <c:pt idx="276">
                  <c:v>8</c:v>
                </c:pt>
                <c:pt idx="277">
                  <c:v>8</c:v>
                </c:pt>
                <c:pt idx="278">
                  <c:v>14</c:v>
                </c:pt>
                <c:pt idx="279">
                  <c:v>2</c:v>
                </c:pt>
                <c:pt idx="280">
                  <c:v>7</c:v>
                </c:pt>
                <c:pt idx="281">
                  <c:v>14</c:v>
                </c:pt>
                <c:pt idx="282">
                  <c:v>4</c:v>
                </c:pt>
                <c:pt idx="283">
                  <c:v>5</c:v>
                </c:pt>
                <c:pt idx="284">
                  <c:v>2</c:v>
                </c:pt>
                <c:pt idx="285">
                  <c:v>4</c:v>
                </c:pt>
                <c:pt idx="286">
                  <c:v>9</c:v>
                </c:pt>
                <c:pt idx="287">
                  <c:v>6</c:v>
                </c:pt>
                <c:pt idx="288">
                  <c:v>4</c:v>
                </c:pt>
                <c:pt idx="289">
                  <c:v>8</c:v>
                </c:pt>
                <c:pt idx="290">
                  <c:v>7</c:v>
                </c:pt>
                <c:pt idx="291">
                  <c:v>9</c:v>
                </c:pt>
                <c:pt idx="292">
                  <c:v>5</c:v>
                </c:pt>
                <c:pt idx="293">
                  <c:v>8</c:v>
                </c:pt>
                <c:pt idx="294">
                  <c:v>11</c:v>
                </c:pt>
                <c:pt idx="295">
                  <c:v>3</c:v>
                </c:pt>
                <c:pt idx="296">
                  <c:v>4</c:v>
                </c:pt>
                <c:pt idx="297">
                  <c:v>2</c:v>
                </c:pt>
                <c:pt idx="298">
                  <c:v>14</c:v>
                </c:pt>
                <c:pt idx="299">
                  <c:v>7</c:v>
                </c:pt>
                <c:pt idx="300">
                  <c:v>4</c:v>
                </c:pt>
                <c:pt idx="301">
                  <c:v>4</c:v>
                </c:pt>
                <c:pt idx="302">
                  <c:v>17</c:v>
                </c:pt>
                <c:pt idx="303">
                  <c:v>1</c:v>
                </c:pt>
                <c:pt idx="304">
                  <c:v>6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4</c:v>
                </c:pt>
                <c:pt idx="310">
                  <c:v>4</c:v>
                </c:pt>
                <c:pt idx="311">
                  <c:v>14</c:v>
                </c:pt>
                <c:pt idx="312">
                  <c:v>4</c:v>
                </c:pt>
                <c:pt idx="313">
                  <c:v>1</c:v>
                </c:pt>
                <c:pt idx="314">
                  <c:v>1</c:v>
                </c:pt>
                <c:pt idx="315">
                  <c:v>13</c:v>
                </c:pt>
                <c:pt idx="316">
                  <c:v>9</c:v>
                </c:pt>
                <c:pt idx="317">
                  <c:v>9</c:v>
                </c:pt>
              </c:numCache>
            </c:numRef>
          </c:xVal>
          <c:yVal>
            <c:numRef>
              <c:f>kmeans!$L$4:$L$321</c:f>
              <c:numCache>
                <c:formatCode>General</c:formatCode>
                <c:ptCount val="318"/>
                <c:pt idx="0">
                  <c:v>#N/A</c:v>
                </c:pt>
                <c:pt idx="1">
                  <c:v>13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7</c:v>
                </c:pt>
                <c:pt idx="6">
                  <c:v>7</c:v>
                </c:pt>
                <c:pt idx="7">
                  <c:v>#N/A</c:v>
                </c:pt>
                <c:pt idx="8">
                  <c:v>15</c:v>
                </c:pt>
                <c:pt idx="9">
                  <c:v>#N/A</c:v>
                </c:pt>
                <c:pt idx="10">
                  <c:v>17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13</c:v>
                </c:pt>
                <c:pt idx="22">
                  <c:v>#N/A</c:v>
                </c:pt>
                <c:pt idx="23">
                  <c:v>#N/A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17</c:v>
                </c:pt>
                <c:pt idx="30">
                  <c:v>17</c:v>
                </c:pt>
                <c:pt idx="31">
                  <c:v>1</c:v>
                </c:pt>
                <c:pt idx="32">
                  <c:v>16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#N/A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#N/A</c:v>
                </c:pt>
                <c:pt idx="59">
                  <c:v>#N/A</c:v>
                </c:pt>
                <c:pt idx="60">
                  <c:v>2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21</c:v>
                </c:pt>
                <c:pt idx="67">
                  <c:v>2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15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22</c:v>
                </c:pt>
                <c:pt idx="81">
                  <c:v>#N/A</c:v>
                </c:pt>
                <c:pt idx="82">
                  <c:v>8</c:v>
                </c:pt>
                <c:pt idx="83">
                  <c:v>8</c:v>
                </c:pt>
                <c:pt idx="84">
                  <c:v>9</c:v>
                </c:pt>
                <c:pt idx="85">
                  <c:v>#N/A</c:v>
                </c:pt>
                <c:pt idx="86">
                  <c:v>8</c:v>
                </c:pt>
                <c:pt idx="87">
                  <c:v>12</c:v>
                </c:pt>
                <c:pt idx="88">
                  <c:v>4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13</c:v>
                </c:pt>
                <c:pt idx="95">
                  <c:v>#N/A</c:v>
                </c:pt>
                <c:pt idx="96">
                  <c:v>#N/A</c:v>
                </c:pt>
                <c:pt idx="97">
                  <c:v>13</c:v>
                </c:pt>
                <c:pt idx="98">
                  <c:v>#N/A</c:v>
                </c:pt>
                <c:pt idx="99">
                  <c:v>13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8</c:v>
                </c:pt>
                <c:pt idx="115">
                  <c:v>#N/A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13</c:v>
                </c:pt>
                <c:pt idx="127">
                  <c:v>21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13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1</c:v>
                </c:pt>
                <c:pt idx="141">
                  <c:v>13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7</c:v>
                </c:pt>
                <c:pt idx="150">
                  <c:v>#N/A</c:v>
                </c:pt>
                <c:pt idx="151">
                  <c:v>#N/A</c:v>
                </c:pt>
                <c:pt idx="152">
                  <c:v>7</c:v>
                </c:pt>
                <c:pt idx="153">
                  <c:v>9</c:v>
                </c:pt>
                <c:pt idx="154">
                  <c:v>17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12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13</c:v>
                </c:pt>
                <c:pt idx="169">
                  <c:v>6</c:v>
                </c:pt>
                <c:pt idx="170">
                  <c:v>21</c:v>
                </c:pt>
                <c:pt idx="171">
                  <c:v>6</c:v>
                </c:pt>
                <c:pt idx="172">
                  <c:v>#N/A</c:v>
                </c:pt>
                <c:pt idx="173">
                  <c:v>21</c:v>
                </c:pt>
                <c:pt idx="174">
                  <c:v>13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4</c:v>
                </c:pt>
                <c:pt idx="186">
                  <c:v>#N/A</c:v>
                </c:pt>
                <c:pt idx="187">
                  <c:v>#N/A</c:v>
                </c:pt>
                <c:pt idx="188">
                  <c:v>26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22</c:v>
                </c:pt>
                <c:pt idx="199">
                  <c:v>#N/A</c:v>
                </c:pt>
                <c:pt idx="200">
                  <c:v>8</c:v>
                </c:pt>
                <c:pt idx="201">
                  <c:v>17</c:v>
                </c:pt>
                <c:pt idx="202">
                  <c:v>8</c:v>
                </c:pt>
                <c:pt idx="203">
                  <c:v>#N/A</c:v>
                </c:pt>
                <c:pt idx="204">
                  <c:v>7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13</c:v>
                </c:pt>
                <c:pt idx="219">
                  <c:v>13</c:v>
                </c:pt>
                <c:pt idx="220">
                  <c:v>13</c:v>
                </c:pt>
                <c:pt idx="221">
                  <c:v>21</c:v>
                </c:pt>
                <c:pt idx="222">
                  <c:v>#N/A</c:v>
                </c:pt>
                <c:pt idx="223">
                  <c:v>#N/A</c:v>
                </c:pt>
                <c:pt idx="224">
                  <c:v>16</c:v>
                </c:pt>
                <c:pt idx="225">
                  <c:v>#N/A</c:v>
                </c:pt>
                <c:pt idx="226">
                  <c:v>#N/A</c:v>
                </c:pt>
                <c:pt idx="227">
                  <c:v>10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12</c:v>
                </c:pt>
                <c:pt idx="236">
                  <c:v>#N/A</c:v>
                </c:pt>
                <c:pt idx="237">
                  <c:v>13</c:v>
                </c:pt>
                <c:pt idx="238">
                  <c:v>9</c:v>
                </c:pt>
                <c:pt idx="239">
                  <c:v>#N/A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21</c:v>
                </c:pt>
                <c:pt idx="253">
                  <c:v>#N/A</c:v>
                </c:pt>
                <c:pt idx="254">
                  <c:v>2</c:v>
                </c:pt>
                <c:pt idx="255">
                  <c:v>6</c:v>
                </c:pt>
                <c:pt idx="256">
                  <c:v>13</c:v>
                </c:pt>
                <c:pt idx="257">
                  <c:v>#N/A</c:v>
                </c:pt>
                <c:pt idx="258">
                  <c:v>#N/A</c:v>
                </c:pt>
                <c:pt idx="259">
                  <c:v>2</c:v>
                </c:pt>
                <c:pt idx="260">
                  <c:v>#N/A</c:v>
                </c:pt>
                <c:pt idx="261">
                  <c:v>13</c:v>
                </c:pt>
                <c:pt idx="262">
                  <c:v>13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17</c:v>
                </c:pt>
                <c:pt idx="268">
                  <c:v>17</c:v>
                </c:pt>
                <c:pt idx="269">
                  <c:v>13</c:v>
                </c:pt>
                <c:pt idx="270">
                  <c:v>#N/A</c:v>
                </c:pt>
                <c:pt idx="271">
                  <c:v>#N/A</c:v>
                </c:pt>
                <c:pt idx="272">
                  <c:v>15</c:v>
                </c:pt>
                <c:pt idx="273">
                  <c:v>10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12</c:v>
                </c:pt>
                <c:pt idx="294">
                  <c:v>8</c:v>
                </c:pt>
                <c:pt idx="295">
                  <c:v>#N/A</c:v>
                </c:pt>
                <c:pt idx="296">
                  <c:v>7</c:v>
                </c:pt>
                <c:pt idx="297">
                  <c:v>#N/A</c:v>
                </c:pt>
                <c:pt idx="298">
                  <c:v>7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6</c:v>
                </c:pt>
                <c:pt idx="311">
                  <c:v>21</c:v>
                </c:pt>
                <c:pt idx="312">
                  <c:v>2</c:v>
                </c:pt>
                <c:pt idx="313">
                  <c:v>#N/A</c:v>
                </c:pt>
                <c:pt idx="314">
                  <c:v>#N/A</c:v>
                </c:pt>
                <c:pt idx="315">
                  <c:v>2</c:v>
                </c:pt>
                <c:pt idx="316">
                  <c:v>13</c:v>
                </c:pt>
                <c:pt idx="317">
                  <c:v>#N/A</c:v>
                </c:pt>
              </c:numCache>
            </c:numRef>
          </c:yVal>
          <c:smooth val="0"/>
        </c:ser>
        <c:ser>
          <c:idx val="0"/>
          <c:order val="0"/>
          <c:spPr>
            <a:ln w="19050">
              <a:noFill/>
            </a:ln>
          </c:spPr>
          <c:xVal>
            <c:numRef>
              <c:f>kmeans!$A$4:$A$321</c:f>
              <c:numCache>
                <c:formatCode>General</c:formatCode>
                <c:ptCount val="318"/>
                <c:pt idx="0">
                  <c:v>1</c:v>
                </c:pt>
                <c:pt idx="1">
                  <c:v>13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12</c:v>
                </c:pt>
                <c:pt idx="7">
                  <c:v>7</c:v>
                </c:pt>
                <c:pt idx="8">
                  <c:v>12</c:v>
                </c:pt>
                <c:pt idx="9">
                  <c:v>3</c:v>
                </c:pt>
                <c:pt idx="10">
                  <c:v>17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5</c:v>
                </c:pt>
                <c:pt idx="16">
                  <c:v>14</c:v>
                </c:pt>
                <c:pt idx="17">
                  <c:v>8</c:v>
                </c:pt>
                <c:pt idx="18">
                  <c:v>6</c:v>
                </c:pt>
                <c:pt idx="19">
                  <c:v>11</c:v>
                </c:pt>
                <c:pt idx="20">
                  <c:v>1</c:v>
                </c:pt>
                <c:pt idx="21">
                  <c:v>16</c:v>
                </c:pt>
                <c:pt idx="22">
                  <c:v>3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9</c:v>
                </c:pt>
                <c:pt idx="27">
                  <c:v>7</c:v>
                </c:pt>
                <c:pt idx="28">
                  <c:v>8</c:v>
                </c:pt>
                <c:pt idx="29">
                  <c:v>15</c:v>
                </c:pt>
                <c:pt idx="30">
                  <c:v>13</c:v>
                </c:pt>
                <c:pt idx="31">
                  <c:v>16</c:v>
                </c:pt>
                <c:pt idx="32">
                  <c:v>17</c:v>
                </c:pt>
                <c:pt idx="33">
                  <c:v>6</c:v>
                </c:pt>
                <c:pt idx="34">
                  <c:v>3</c:v>
                </c:pt>
                <c:pt idx="35">
                  <c:v>8</c:v>
                </c:pt>
                <c:pt idx="36">
                  <c:v>6</c:v>
                </c:pt>
                <c:pt idx="37">
                  <c:v>7</c:v>
                </c:pt>
                <c:pt idx="38">
                  <c:v>2</c:v>
                </c:pt>
                <c:pt idx="39">
                  <c:v>9</c:v>
                </c:pt>
                <c:pt idx="40">
                  <c:v>7</c:v>
                </c:pt>
                <c:pt idx="41">
                  <c:v>13</c:v>
                </c:pt>
                <c:pt idx="42">
                  <c:v>4</c:v>
                </c:pt>
                <c:pt idx="43">
                  <c:v>7</c:v>
                </c:pt>
                <c:pt idx="44">
                  <c:v>4</c:v>
                </c:pt>
                <c:pt idx="45">
                  <c:v>3</c:v>
                </c:pt>
                <c:pt idx="46">
                  <c:v>1</c:v>
                </c:pt>
                <c:pt idx="47">
                  <c:v>15</c:v>
                </c:pt>
                <c:pt idx="48">
                  <c:v>10</c:v>
                </c:pt>
                <c:pt idx="49">
                  <c:v>16</c:v>
                </c:pt>
                <c:pt idx="50">
                  <c:v>4</c:v>
                </c:pt>
                <c:pt idx="51">
                  <c:v>2</c:v>
                </c:pt>
                <c:pt idx="52">
                  <c:v>11</c:v>
                </c:pt>
                <c:pt idx="53">
                  <c:v>21</c:v>
                </c:pt>
                <c:pt idx="54">
                  <c:v>11</c:v>
                </c:pt>
                <c:pt idx="55">
                  <c:v>8</c:v>
                </c:pt>
                <c:pt idx="56">
                  <c:v>18</c:v>
                </c:pt>
                <c:pt idx="57">
                  <c:v>7</c:v>
                </c:pt>
                <c:pt idx="58">
                  <c:v>7</c:v>
                </c:pt>
                <c:pt idx="59">
                  <c:v>1</c:v>
                </c:pt>
                <c:pt idx="60">
                  <c:v>3</c:v>
                </c:pt>
                <c:pt idx="61">
                  <c:v>5</c:v>
                </c:pt>
                <c:pt idx="62">
                  <c:v>13</c:v>
                </c:pt>
                <c:pt idx="63">
                  <c:v>2</c:v>
                </c:pt>
                <c:pt idx="64">
                  <c:v>1</c:v>
                </c:pt>
                <c:pt idx="65">
                  <c:v>5</c:v>
                </c:pt>
                <c:pt idx="66">
                  <c:v>14</c:v>
                </c:pt>
                <c:pt idx="67">
                  <c:v>4</c:v>
                </c:pt>
                <c:pt idx="68">
                  <c:v>10</c:v>
                </c:pt>
                <c:pt idx="69">
                  <c:v>1</c:v>
                </c:pt>
                <c:pt idx="70">
                  <c:v>3</c:v>
                </c:pt>
                <c:pt idx="71">
                  <c:v>15</c:v>
                </c:pt>
                <c:pt idx="72">
                  <c:v>8</c:v>
                </c:pt>
                <c:pt idx="73">
                  <c:v>5</c:v>
                </c:pt>
                <c:pt idx="74">
                  <c:v>9</c:v>
                </c:pt>
                <c:pt idx="75">
                  <c:v>3</c:v>
                </c:pt>
                <c:pt idx="76">
                  <c:v>8</c:v>
                </c:pt>
                <c:pt idx="77">
                  <c:v>6</c:v>
                </c:pt>
                <c:pt idx="78">
                  <c:v>7</c:v>
                </c:pt>
                <c:pt idx="79">
                  <c:v>6</c:v>
                </c:pt>
                <c:pt idx="80">
                  <c:v>20</c:v>
                </c:pt>
                <c:pt idx="81">
                  <c:v>4</c:v>
                </c:pt>
                <c:pt idx="82">
                  <c:v>9</c:v>
                </c:pt>
                <c:pt idx="83">
                  <c:v>14</c:v>
                </c:pt>
                <c:pt idx="84">
                  <c:v>10</c:v>
                </c:pt>
                <c:pt idx="85">
                  <c:v>2</c:v>
                </c:pt>
                <c:pt idx="86">
                  <c:v>11</c:v>
                </c:pt>
                <c:pt idx="87">
                  <c:v>16</c:v>
                </c:pt>
                <c:pt idx="88">
                  <c:v>18</c:v>
                </c:pt>
                <c:pt idx="89">
                  <c:v>1</c:v>
                </c:pt>
                <c:pt idx="90">
                  <c:v>4</c:v>
                </c:pt>
                <c:pt idx="91">
                  <c:v>4</c:v>
                </c:pt>
                <c:pt idx="92">
                  <c:v>9</c:v>
                </c:pt>
                <c:pt idx="93">
                  <c:v>5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8</c:v>
                </c:pt>
                <c:pt idx="98">
                  <c:v>9</c:v>
                </c:pt>
                <c:pt idx="99">
                  <c:v>14</c:v>
                </c:pt>
                <c:pt idx="100">
                  <c:v>5</c:v>
                </c:pt>
                <c:pt idx="101">
                  <c:v>8</c:v>
                </c:pt>
                <c:pt idx="102">
                  <c:v>7</c:v>
                </c:pt>
                <c:pt idx="103">
                  <c:v>8</c:v>
                </c:pt>
                <c:pt idx="104">
                  <c:v>11</c:v>
                </c:pt>
                <c:pt idx="105">
                  <c:v>13</c:v>
                </c:pt>
                <c:pt idx="106">
                  <c:v>12</c:v>
                </c:pt>
                <c:pt idx="107">
                  <c:v>5</c:v>
                </c:pt>
                <c:pt idx="108">
                  <c:v>2</c:v>
                </c:pt>
                <c:pt idx="109">
                  <c:v>2</c:v>
                </c:pt>
                <c:pt idx="110">
                  <c:v>12</c:v>
                </c:pt>
                <c:pt idx="111">
                  <c:v>11</c:v>
                </c:pt>
                <c:pt idx="112">
                  <c:v>2</c:v>
                </c:pt>
                <c:pt idx="113">
                  <c:v>5</c:v>
                </c:pt>
                <c:pt idx="114">
                  <c:v>14</c:v>
                </c:pt>
                <c:pt idx="115">
                  <c:v>6</c:v>
                </c:pt>
                <c:pt idx="116">
                  <c:v>7</c:v>
                </c:pt>
                <c:pt idx="117">
                  <c:v>14</c:v>
                </c:pt>
                <c:pt idx="118">
                  <c:v>16</c:v>
                </c:pt>
                <c:pt idx="119">
                  <c:v>5</c:v>
                </c:pt>
                <c:pt idx="120">
                  <c:v>8</c:v>
                </c:pt>
                <c:pt idx="121">
                  <c:v>1</c:v>
                </c:pt>
                <c:pt idx="122">
                  <c:v>3</c:v>
                </c:pt>
                <c:pt idx="123">
                  <c:v>12</c:v>
                </c:pt>
                <c:pt idx="124">
                  <c:v>5</c:v>
                </c:pt>
                <c:pt idx="125">
                  <c:v>4</c:v>
                </c:pt>
                <c:pt idx="126">
                  <c:v>11</c:v>
                </c:pt>
                <c:pt idx="127">
                  <c:v>14</c:v>
                </c:pt>
                <c:pt idx="128">
                  <c:v>6</c:v>
                </c:pt>
                <c:pt idx="129">
                  <c:v>1</c:v>
                </c:pt>
                <c:pt idx="130">
                  <c:v>3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3</c:v>
                </c:pt>
                <c:pt idx="135">
                  <c:v>8</c:v>
                </c:pt>
                <c:pt idx="136">
                  <c:v>10</c:v>
                </c:pt>
                <c:pt idx="137">
                  <c:v>5</c:v>
                </c:pt>
                <c:pt idx="138">
                  <c:v>5</c:v>
                </c:pt>
                <c:pt idx="139">
                  <c:v>2</c:v>
                </c:pt>
                <c:pt idx="140">
                  <c:v>14</c:v>
                </c:pt>
                <c:pt idx="141">
                  <c:v>7</c:v>
                </c:pt>
                <c:pt idx="142">
                  <c:v>6</c:v>
                </c:pt>
                <c:pt idx="143">
                  <c:v>7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12</c:v>
                </c:pt>
                <c:pt idx="148">
                  <c:v>5</c:v>
                </c:pt>
                <c:pt idx="149">
                  <c:v>14</c:v>
                </c:pt>
                <c:pt idx="150">
                  <c:v>4</c:v>
                </c:pt>
                <c:pt idx="151">
                  <c:v>4</c:v>
                </c:pt>
                <c:pt idx="152">
                  <c:v>10</c:v>
                </c:pt>
                <c:pt idx="153">
                  <c:v>4</c:v>
                </c:pt>
                <c:pt idx="154">
                  <c:v>25</c:v>
                </c:pt>
                <c:pt idx="155">
                  <c:v>19</c:v>
                </c:pt>
                <c:pt idx="156">
                  <c:v>8</c:v>
                </c:pt>
                <c:pt idx="157">
                  <c:v>18</c:v>
                </c:pt>
                <c:pt idx="158">
                  <c:v>2</c:v>
                </c:pt>
                <c:pt idx="159">
                  <c:v>2</c:v>
                </c:pt>
                <c:pt idx="160">
                  <c:v>14</c:v>
                </c:pt>
                <c:pt idx="161">
                  <c:v>9</c:v>
                </c:pt>
                <c:pt idx="162">
                  <c:v>13</c:v>
                </c:pt>
                <c:pt idx="163">
                  <c:v>2</c:v>
                </c:pt>
                <c:pt idx="164">
                  <c:v>1</c:v>
                </c:pt>
                <c:pt idx="165">
                  <c:v>3</c:v>
                </c:pt>
                <c:pt idx="166">
                  <c:v>5</c:v>
                </c:pt>
                <c:pt idx="167">
                  <c:v>5</c:v>
                </c:pt>
                <c:pt idx="168">
                  <c:v>16</c:v>
                </c:pt>
                <c:pt idx="169">
                  <c:v>5</c:v>
                </c:pt>
                <c:pt idx="170">
                  <c:v>17</c:v>
                </c:pt>
                <c:pt idx="171">
                  <c:v>3</c:v>
                </c:pt>
                <c:pt idx="172">
                  <c:v>13</c:v>
                </c:pt>
                <c:pt idx="173">
                  <c:v>18</c:v>
                </c:pt>
                <c:pt idx="174">
                  <c:v>7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6</c:v>
                </c:pt>
                <c:pt idx="181">
                  <c:v>6</c:v>
                </c:pt>
                <c:pt idx="182">
                  <c:v>3</c:v>
                </c:pt>
                <c:pt idx="183">
                  <c:v>4</c:v>
                </c:pt>
                <c:pt idx="184">
                  <c:v>8</c:v>
                </c:pt>
                <c:pt idx="185">
                  <c:v>11</c:v>
                </c:pt>
                <c:pt idx="186">
                  <c:v>7</c:v>
                </c:pt>
                <c:pt idx="187">
                  <c:v>6</c:v>
                </c:pt>
                <c:pt idx="188">
                  <c:v>19</c:v>
                </c:pt>
                <c:pt idx="189">
                  <c:v>9</c:v>
                </c:pt>
                <c:pt idx="190">
                  <c:v>4</c:v>
                </c:pt>
                <c:pt idx="191">
                  <c:v>11</c:v>
                </c:pt>
                <c:pt idx="192">
                  <c:v>10</c:v>
                </c:pt>
                <c:pt idx="193">
                  <c:v>12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14</c:v>
                </c:pt>
                <c:pt idx="199">
                  <c:v>13</c:v>
                </c:pt>
                <c:pt idx="200">
                  <c:v>12</c:v>
                </c:pt>
                <c:pt idx="201">
                  <c:v>20</c:v>
                </c:pt>
                <c:pt idx="202">
                  <c:v>12</c:v>
                </c:pt>
                <c:pt idx="203">
                  <c:v>2</c:v>
                </c:pt>
                <c:pt idx="204">
                  <c:v>12</c:v>
                </c:pt>
                <c:pt idx="205">
                  <c:v>2</c:v>
                </c:pt>
                <c:pt idx="206">
                  <c:v>4</c:v>
                </c:pt>
                <c:pt idx="207">
                  <c:v>6</c:v>
                </c:pt>
                <c:pt idx="208">
                  <c:v>13</c:v>
                </c:pt>
                <c:pt idx="209">
                  <c:v>15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5</c:v>
                </c:pt>
                <c:pt idx="217">
                  <c:v>3</c:v>
                </c:pt>
                <c:pt idx="218">
                  <c:v>8</c:v>
                </c:pt>
                <c:pt idx="219">
                  <c:v>8</c:v>
                </c:pt>
                <c:pt idx="220">
                  <c:v>7</c:v>
                </c:pt>
                <c:pt idx="221">
                  <c:v>19</c:v>
                </c:pt>
                <c:pt idx="222">
                  <c:v>1</c:v>
                </c:pt>
                <c:pt idx="223">
                  <c:v>8</c:v>
                </c:pt>
                <c:pt idx="224">
                  <c:v>13</c:v>
                </c:pt>
                <c:pt idx="225">
                  <c:v>3</c:v>
                </c:pt>
                <c:pt idx="226">
                  <c:v>7</c:v>
                </c:pt>
                <c:pt idx="227">
                  <c:v>13</c:v>
                </c:pt>
                <c:pt idx="228">
                  <c:v>4</c:v>
                </c:pt>
                <c:pt idx="229">
                  <c:v>6</c:v>
                </c:pt>
                <c:pt idx="230">
                  <c:v>14</c:v>
                </c:pt>
                <c:pt idx="231">
                  <c:v>8</c:v>
                </c:pt>
                <c:pt idx="232">
                  <c:v>6</c:v>
                </c:pt>
                <c:pt idx="233">
                  <c:v>10</c:v>
                </c:pt>
                <c:pt idx="234">
                  <c:v>10</c:v>
                </c:pt>
                <c:pt idx="235">
                  <c:v>14</c:v>
                </c:pt>
                <c:pt idx="236">
                  <c:v>6</c:v>
                </c:pt>
                <c:pt idx="237">
                  <c:v>8</c:v>
                </c:pt>
                <c:pt idx="238">
                  <c:v>4</c:v>
                </c:pt>
                <c:pt idx="239">
                  <c:v>-1</c:v>
                </c:pt>
                <c:pt idx="240">
                  <c:v>17</c:v>
                </c:pt>
                <c:pt idx="241">
                  <c:v>21</c:v>
                </c:pt>
                <c:pt idx="242">
                  <c:v>2</c:v>
                </c:pt>
                <c:pt idx="243">
                  <c:v>8</c:v>
                </c:pt>
                <c:pt idx="244">
                  <c:v>11</c:v>
                </c:pt>
                <c:pt idx="245">
                  <c:v>1</c:v>
                </c:pt>
                <c:pt idx="246">
                  <c:v>3</c:v>
                </c:pt>
                <c:pt idx="247">
                  <c:v>5</c:v>
                </c:pt>
                <c:pt idx="248">
                  <c:v>10</c:v>
                </c:pt>
                <c:pt idx="249">
                  <c:v>5</c:v>
                </c:pt>
                <c:pt idx="250">
                  <c:v>8</c:v>
                </c:pt>
                <c:pt idx="251">
                  <c:v>5</c:v>
                </c:pt>
                <c:pt idx="252">
                  <c:v>15</c:v>
                </c:pt>
                <c:pt idx="253">
                  <c:v>4</c:v>
                </c:pt>
                <c:pt idx="254">
                  <c:v>5</c:v>
                </c:pt>
                <c:pt idx="255">
                  <c:v>12</c:v>
                </c:pt>
                <c:pt idx="256">
                  <c:v>11</c:v>
                </c:pt>
                <c:pt idx="257">
                  <c:v>2</c:v>
                </c:pt>
                <c:pt idx="258">
                  <c:v>10</c:v>
                </c:pt>
                <c:pt idx="259">
                  <c:v>1</c:v>
                </c:pt>
                <c:pt idx="260">
                  <c:v>2</c:v>
                </c:pt>
                <c:pt idx="261">
                  <c:v>13</c:v>
                </c:pt>
                <c:pt idx="262">
                  <c:v>13</c:v>
                </c:pt>
                <c:pt idx="263">
                  <c:v>2</c:v>
                </c:pt>
                <c:pt idx="264">
                  <c:v>6</c:v>
                </c:pt>
                <c:pt idx="265">
                  <c:v>4</c:v>
                </c:pt>
                <c:pt idx="266">
                  <c:v>4</c:v>
                </c:pt>
                <c:pt idx="267">
                  <c:v>13</c:v>
                </c:pt>
                <c:pt idx="268">
                  <c:v>13</c:v>
                </c:pt>
                <c:pt idx="269">
                  <c:v>11</c:v>
                </c:pt>
                <c:pt idx="270">
                  <c:v>5</c:v>
                </c:pt>
                <c:pt idx="271">
                  <c:v>4</c:v>
                </c:pt>
                <c:pt idx="272">
                  <c:v>9</c:v>
                </c:pt>
                <c:pt idx="273">
                  <c:v>7</c:v>
                </c:pt>
                <c:pt idx="274">
                  <c:v>1</c:v>
                </c:pt>
                <c:pt idx="275">
                  <c:v>7</c:v>
                </c:pt>
                <c:pt idx="276">
                  <c:v>8</c:v>
                </c:pt>
                <c:pt idx="277">
                  <c:v>8</c:v>
                </c:pt>
                <c:pt idx="278">
                  <c:v>14</c:v>
                </c:pt>
                <c:pt idx="279">
                  <c:v>2</c:v>
                </c:pt>
                <c:pt idx="280">
                  <c:v>7</c:v>
                </c:pt>
                <c:pt idx="281">
                  <c:v>14</c:v>
                </c:pt>
                <c:pt idx="282">
                  <c:v>4</c:v>
                </c:pt>
                <c:pt idx="283">
                  <c:v>5</c:v>
                </c:pt>
                <c:pt idx="284">
                  <c:v>2</c:v>
                </c:pt>
                <c:pt idx="285">
                  <c:v>4</c:v>
                </c:pt>
                <c:pt idx="286">
                  <c:v>9</c:v>
                </c:pt>
                <c:pt idx="287">
                  <c:v>6</c:v>
                </c:pt>
                <c:pt idx="288">
                  <c:v>4</c:v>
                </c:pt>
                <c:pt idx="289">
                  <c:v>8</c:v>
                </c:pt>
                <c:pt idx="290">
                  <c:v>7</c:v>
                </c:pt>
                <c:pt idx="291">
                  <c:v>9</c:v>
                </c:pt>
                <c:pt idx="292">
                  <c:v>5</c:v>
                </c:pt>
                <c:pt idx="293">
                  <c:v>8</c:v>
                </c:pt>
                <c:pt idx="294">
                  <c:v>11</c:v>
                </c:pt>
                <c:pt idx="295">
                  <c:v>3</c:v>
                </c:pt>
                <c:pt idx="296">
                  <c:v>4</c:v>
                </c:pt>
                <c:pt idx="297">
                  <c:v>2</c:v>
                </c:pt>
                <c:pt idx="298">
                  <c:v>14</c:v>
                </c:pt>
                <c:pt idx="299">
                  <c:v>7</c:v>
                </c:pt>
                <c:pt idx="300">
                  <c:v>4</c:v>
                </c:pt>
                <c:pt idx="301">
                  <c:v>4</c:v>
                </c:pt>
                <c:pt idx="302">
                  <c:v>17</c:v>
                </c:pt>
                <c:pt idx="303">
                  <c:v>1</c:v>
                </c:pt>
                <c:pt idx="304">
                  <c:v>6</c:v>
                </c:pt>
                <c:pt idx="305">
                  <c:v>5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4</c:v>
                </c:pt>
                <c:pt idx="310">
                  <c:v>4</c:v>
                </c:pt>
                <c:pt idx="311">
                  <c:v>14</c:v>
                </c:pt>
                <c:pt idx="312">
                  <c:v>4</c:v>
                </c:pt>
                <c:pt idx="313">
                  <c:v>1</c:v>
                </c:pt>
                <c:pt idx="314">
                  <c:v>1</c:v>
                </c:pt>
                <c:pt idx="315">
                  <c:v>13</c:v>
                </c:pt>
                <c:pt idx="316">
                  <c:v>9</c:v>
                </c:pt>
                <c:pt idx="317">
                  <c:v>9</c:v>
                </c:pt>
              </c:numCache>
            </c:numRef>
          </c:xVal>
          <c:yVal>
            <c:numRef>
              <c:f>kmeans!$K$4:$K$321</c:f>
              <c:numCache>
                <c:formatCode>General</c:formatCode>
                <c:ptCount val="318"/>
                <c:pt idx="0">
                  <c:v>19</c:v>
                </c:pt>
                <c:pt idx="1">
                  <c:v>#N/A</c:v>
                </c:pt>
                <c:pt idx="2">
                  <c:v>13</c:v>
                </c:pt>
                <c:pt idx="3">
                  <c:v>13</c:v>
                </c:pt>
                <c:pt idx="4">
                  <c:v>18</c:v>
                </c:pt>
                <c:pt idx="5">
                  <c:v>#N/A</c:v>
                </c:pt>
                <c:pt idx="6">
                  <c:v>#N/A</c:v>
                </c:pt>
                <c:pt idx="7">
                  <c:v>26</c:v>
                </c:pt>
                <c:pt idx="8">
                  <c:v>#N/A</c:v>
                </c:pt>
                <c:pt idx="9">
                  <c:v>28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50</c:v>
                </c:pt>
                <c:pt idx="19">
                  <c:v>24</c:v>
                </c:pt>
                <c:pt idx="20">
                  <c:v>19</c:v>
                </c:pt>
                <c:pt idx="21">
                  <c:v>#N/A</c:v>
                </c:pt>
                <c:pt idx="22">
                  <c:v>13</c:v>
                </c:pt>
                <c:pt idx="23">
                  <c:v>21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13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15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22</c:v>
                </c:pt>
                <c:pt idx="43">
                  <c:v>28</c:v>
                </c:pt>
                <c:pt idx="44">
                  <c:v>22</c:v>
                </c:pt>
                <c:pt idx="45">
                  <c:v>28</c:v>
                </c:pt>
                <c:pt idx="46">
                  <c:v>24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13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50</c:v>
                </c:pt>
                <c:pt idx="59">
                  <c:v>50</c:v>
                </c:pt>
                <c:pt idx="60">
                  <c:v>#N/A</c:v>
                </c:pt>
                <c:pt idx="61">
                  <c:v>17</c:v>
                </c:pt>
                <c:pt idx="62">
                  <c:v>24</c:v>
                </c:pt>
                <c:pt idx="63">
                  <c:v>17</c:v>
                </c:pt>
                <c:pt idx="64">
                  <c:v>17</c:v>
                </c:pt>
                <c:pt idx="65">
                  <c:v>13</c:v>
                </c:pt>
                <c:pt idx="66">
                  <c:v>#N/A</c:v>
                </c:pt>
                <c:pt idx="67">
                  <c:v>#N/A</c:v>
                </c:pt>
                <c:pt idx="68">
                  <c:v>21</c:v>
                </c:pt>
                <c:pt idx="69">
                  <c:v>19</c:v>
                </c:pt>
                <c:pt idx="70">
                  <c:v>17</c:v>
                </c:pt>
                <c:pt idx="71">
                  <c:v>#N/A</c:v>
                </c:pt>
                <c:pt idx="72">
                  <c:v>15</c:v>
                </c:pt>
                <c:pt idx="73">
                  <c:v>22</c:v>
                </c:pt>
                <c:pt idx="74">
                  <c:v>29</c:v>
                </c:pt>
                <c:pt idx="75">
                  <c:v>28</c:v>
                </c:pt>
                <c:pt idx="76">
                  <c:v>29</c:v>
                </c:pt>
                <c:pt idx="77">
                  <c:v>19</c:v>
                </c:pt>
                <c:pt idx="78">
                  <c:v>28</c:v>
                </c:pt>
                <c:pt idx="79">
                  <c:v>28</c:v>
                </c:pt>
                <c:pt idx="80">
                  <c:v>#N/A</c:v>
                </c:pt>
                <c:pt idx="81">
                  <c:v>28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13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13</c:v>
                </c:pt>
                <c:pt idx="90">
                  <c:v>17</c:v>
                </c:pt>
                <c:pt idx="91">
                  <c:v>23</c:v>
                </c:pt>
                <c:pt idx="92">
                  <c:v>21</c:v>
                </c:pt>
                <c:pt idx="93">
                  <c:v>21</c:v>
                </c:pt>
                <c:pt idx="94">
                  <c:v>#N/A</c:v>
                </c:pt>
                <c:pt idx="95">
                  <c:v>21</c:v>
                </c:pt>
                <c:pt idx="96">
                  <c:v>22</c:v>
                </c:pt>
                <c:pt idx="97">
                  <c:v>#N/A</c:v>
                </c:pt>
                <c:pt idx="98">
                  <c:v>40</c:v>
                </c:pt>
                <c:pt idx="99">
                  <c:v>#N/A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26</c:v>
                </c:pt>
                <c:pt idx="105">
                  <c:v>26</c:v>
                </c:pt>
                <c:pt idx="106">
                  <c:v>28</c:v>
                </c:pt>
                <c:pt idx="107">
                  <c:v>18</c:v>
                </c:pt>
                <c:pt idx="108">
                  <c:v>28</c:v>
                </c:pt>
                <c:pt idx="109">
                  <c:v>22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12</c:v>
                </c:pt>
                <c:pt idx="114">
                  <c:v>#N/A</c:v>
                </c:pt>
                <c:pt idx="115">
                  <c:v>21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50</c:v>
                </c:pt>
                <c:pt idx="122">
                  <c:v>50</c:v>
                </c:pt>
                <c:pt idx="123">
                  <c:v>23</c:v>
                </c:pt>
                <c:pt idx="124">
                  <c:v>12</c:v>
                </c:pt>
                <c:pt idx="125">
                  <c:v>17</c:v>
                </c:pt>
                <c:pt idx="126">
                  <c:v>#N/A</c:v>
                </c:pt>
                <c:pt idx="127">
                  <c:v>#N/A</c:v>
                </c:pt>
                <c:pt idx="128">
                  <c:v>13</c:v>
                </c:pt>
                <c:pt idx="129">
                  <c:v>13</c:v>
                </c:pt>
                <c:pt idx="130">
                  <c:v>22</c:v>
                </c:pt>
                <c:pt idx="131">
                  <c:v>16</c:v>
                </c:pt>
                <c:pt idx="132">
                  <c:v>13</c:v>
                </c:pt>
                <c:pt idx="133">
                  <c:v>13</c:v>
                </c:pt>
                <c:pt idx="134">
                  <c:v>13</c:v>
                </c:pt>
                <c:pt idx="135">
                  <c:v>#N/A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17</c:v>
                </c:pt>
                <c:pt idx="140">
                  <c:v>#N/A</c:v>
                </c:pt>
                <c:pt idx="141">
                  <c:v>#N/A</c:v>
                </c:pt>
                <c:pt idx="142">
                  <c:v>23</c:v>
                </c:pt>
                <c:pt idx="143">
                  <c:v>18</c:v>
                </c:pt>
                <c:pt idx="144">
                  <c:v>17</c:v>
                </c:pt>
                <c:pt idx="145">
                  <c:v>28</c:v>
                </c:pt>
                <c:pt idx="146">
                  <c:v>29</c:v>
                </c:pt>
                <c:pt idx="147">
                  <c:v>28</c:v>
                </c:pt>
                <c:pt idx="148">
                  <c:v>18</c:v>
                </c:pt>
                <c:pt idx="149">
                  <c:v>#N/A</c:v>
                </c:pt>
                <c:pt idx="150">
                  <c:v>24</c:v>
                </c:pt>
                <c:pt idx="151">
                  <c:v>12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23</c:v>
                </c:pt>
                <c:pt idx="163">
                  <c:v>23</c:v>
                </c:pt>
                <c:pt idx="164">
                  <c:v>25</c:v>
                </c:pt>
                <c:pt idx="165">
                  <c:v>17</c:v>
                </c:pt>
                <c:pt idx="166">
                  <c:v>25</c:v>
                </c:pt>
                <c:pt idx="167">
                  <c:v>23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21</c:v>
                </c:pt>
                <c:pt idx="173">
                  <c:v>#N/A</c:v>
                </c:pt>
                <c:pt idx="174">
                  <c:v>#N/A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15</c:v>
                </c:pt>
                <c:pt idx="185">
                  <c:v>#N/A</c:v>
                </c:pt>
                <c:pt idx="186">
                  <c:v>15</c:v>
                </c:pt>
                <c:pt idx="187">
                  <c:v>18</c:v>
                </c:pt>
                <c:pt idx="188">
                  <c:v>#N/A</c:v>
                </c:pt>
                <c:pt idx="189">
                  <c:v>26</c:v>
                </c:pt>
                <c:pt idx="190">
                  <c:v>28</c:v>
                </c:pt>
                <c:pt idx="191">
                  <c:v>28</c:v>
                </c:pt>
                <c:pt idx="192">
                  <c:v>29</c:v>
                </c:pt>
                <c:pt idx="193">
                  <c:v>29</c:v>
                </c:pt>
                <c:pt idx="194">
                  <c:v>28</c:v>
                </c:pt>
                <c:pt idx="195">
                  <c:v>28</c:v>
                </c:pt>
                <c:pt idx="196">
                  <c:v>22</c:v>
                </c:pt>
                <c:pt idx="197">
                  <c:v>22</c:v>
                </c:pt>
                <c:pt idx="198">
                  <c:v>#N/A</c:v>
                </c:pt>
                <c:pt idx="199">
                  <c:v>29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25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50</c:v>
                </c:pt>
                <c:pt idx="211">
                  <c:v>12</c:v>
                </c:pt>
                <c:pt idx="212">
                  <c:v>17</c:v>
                </c:pt>
                <c:pt idx="213">
                  <c:v>23</c:v>
                </c:pt>
                <c:pt idx="214">
                  <c:v>12</c:v>
                </c:pt>
                <c:pt idx="215">
                  <c:v>25</c:v>
                </c:pt>
                <c:pt idx="216">
                  <c:v>17</c:v>
                </c:pt>
                <c:pt idx="217">
                  <c:v>19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13</c:v>
                </c:pt>
                <c:pt idx="223">
                  <c:v>17</c:v>
                </c:pt>
                <c:pt idx="224">
                  <c:v>#N/A</c:v>
                </c:pt>
                <c:pt idx="225">
                  <c:v>18</c:v>
                </c:pt>
                <c:pt idx="226">
                  <c:v>15</c:v>
                </c:pt>
                <c:pt idx="227">
                  <c:v>#N/A</c:v>
                </c:pt>
                <c:pt idx="228">
                  <c:v>29</c:v>
                </c:pt>
                <c:pt idx="229">
                  <c:v>29</c:v>
                </c:pt>
                <c:pt idx="230">
                  <c:v>28</c:v>
                </c:pt>
                <c:pt idx="231">
                  <c:v>28</c:v>
                </c:pt>
                <c:pt idx="232">
                  <c:v>18</c:v>
                </c:pt>
                <c:pt idx="233">
                  <c:v>29</c:v>
                </c:pt>
                <c:pt idx="234">
                  <c:v>29</c:v>
                </c:pt>
                <c:pt idx="235">
                  <c:v>#N/A</c:v>
                </c:pt>
                <c:pt idx="236">
                  <c:v>12</c:v>
                </c:pt>
                <c:pt idx="237">
                  <c:v>#N/A</c:v>
                </c:pt>
                <c:pt idx="238">
                  <c:v>#N/A</c:v>
                </c:pt>
                <c:pt idx="239">
                  <c:v>19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50</c:v>
                </c:pt>
                <c:pt idx="246">
                  <c:v>17</c:v>
                </c:pt>
                <c:pt idx="247">
                  <c:v>16</c:v>
                </c:pt>
                <c:pt idx="248">
                  <c:v>23</c:v>
                </c:pt>
                <c:pt idx="249">
                  <c:v>20</c:v>
                </c:pt>
                <c:pt idx="250">
                  <c:v>20</c:v>
                </c:pt>
                <c:pt idx="251">
                  <c:v>17</c:v>
                </c:pt>
                <c:pt idx="252">
                  <c:v>#N/A</c:v>
                </c:pt>
                <c:pt idx="253">
                  <c:v>21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13</c:v>
                </c:pt>
                <c:pt idx="258">
                  <c:v>21</c:v>
                </c:pt>
                <c:pt idx="259">
                  <c:v>#N/A</c:v>
                </c:pt>
                <c:pt idx="260">
                  <c:v>13</c:v>
                </c:pt>
                <c:pt idx="261">
                  <c:v>#N/A</c:v>
                </c:pt>
                <c:pt idx="262">
                  <c:v>#N/A</c:v>
                </c:pt>
                <c:pt idx="263">
                  <c:v>21</c:v>
                </c:pt>
                <c:pt idx="264">
                  <c:v>13</c:v>
                </c:pt>
                <c:pt idx="265">
                  <c:v>17</c:v>
                </c:pt>
                <c:pt idx="266">
                  <c:v>17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18</c:v>
                </c:pt>
                <c:pt idx="271">
                  <c:v>18</c:v>
                </c:pt>
                <c:pt idx="272">
                  <c:v>#N/A</c:v>
                </c:pt>
                <c:pt idx="273">
                  <c:v>#N/A</c:v>
                </c:pt>
                <c:pt idx="274">
                  <c:v>18</c:v>
                </c:pt>
                <c:pt idx="275">
                  <c:v>26</c:v>
                </c:pt>
                <c:pt idx="276">
                  <c:v>22</c:v>
                </c:pt>
                <c:pt idx="277">
                  <c:v>22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19</c:v>
                </c:pt>
                <c:pt idx="283">
                  <c:v>22</c:v>
                </c:pt>
                <c:pt idx="284">
                  <c:v>29</c:v>
                </c:pt>
                <c:pt idx="285">
                  <c:v>28</c:v>
                </c:pt>
                <c:pt idx="286">
                  <c:v>18</c:v>
                </c:pt>
                <c:pt idx="287">
                  <c:v>22</c:v>
                </c:pt>
                <c:pt idx="288">
                  <c:v>27</c:v>
                </c:pt>
                <c:pt idx="289">
                  <c:v>28</c:v>
                </c:pt>
                <c:pt idx="290">
                  <c:v>28</c:v>
                </c:pt>
                <c:pt idx="291">
                  <c:v>29</c:v>
                </c:pt>
                <c:pt idx="292">
                  <c:v>17</c:v>
                </c:pt>
                <c:pt idx="293">
                  <c:v>#N/A</c:v>
                </c:pt>
                <c:pt idx="294">
                  <c:v>#N/A</c:v>
                </c:pt>
                <c:pt idx="295">
                  <c:v>13</c:v>
                </c:pt>
                <c:pt idx="296">
                  <c:v>#N/A</c:v>
                </c:pt>
                <c:pt idx="297">
                  <c:v>7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50</c:v>
                </c:pt>
                <c:pt idx="304">
                  <c:v>23</c:v>
                </c:pt>
                <c:pt idx="305">
                  <c:v>12</c:v>
                </c:pt>
                <c:pt idx="306">
                  <c:v>25</c:v>
                </c:pt>
                <c:pt idx="307">
                  <c:v>21</c:v>
                </c:pt>
                <c:pt idx="308">
                  <c:v>21</c:v>
                </c:pt>
                <c:pt idx="309">
                  <c:v>21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21</c:v>
                </c:pt>
                <c:pt idx="314">
                  <c:v>21</c:v>
                </c:pt>
                <c:pt idx="315">
                  <c:v>#N/A</c:v>
                </c:pt>
                <c:pt idx="316">
                  <c:v>#N/A</c:v>
                </c:pt>
                <c:pt idx="317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27872"/>
        <c:axId val="142844288"/>
      </c:scatterChart>
      <c:valAx>
        <c:axId val="21732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844288"/>
        <c:crosses val="autoZero"/>
        <c:crossBetween val="midCat"/>
      </c:valAx>
      <c:valAx>
        <c:axId val="14284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327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</xdr:colOff>
      <xdr:row>3</xdr:row>
      <xdr:rowOff>22860</xdr:rowOff>
    </xdr:from>
    <xdr:to>
      <xdr:col>15</xdr:col>
      <xdr:colOff>632460</xdr:colOff>
      <xdr:row>15</xdr:row>
      <xdr:rowOff>99060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22860</xdr:colOff>
      <xdr:row>3</xdr:row>
      <xdr:rowOff>22860</xdr:rowOff>
    </xdr:from>
    <xdr:to>
      <xdr:col>28</xdr:col>
      <xdr:colOff>632460</xdr:colOff>
      <xdr:row>15</xdr:row>
      <xdr:rowOff>99060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4">
    <queryTableFields count="13">
      <queryTableField id="1" name="거래금액" tableColumnId="1"/>
      <queryTableField id="2" name="건축년도" tableColumnId="2"/>
      <queryTableField id="3" name="년" tableColumnId="3"/>
      <queryTableField id="4" name="법정동" tableColumnId="4"/>
      <queryTableField id="5" name="아파트" tableColumnId="5"/>
      <queryTableField id="6" name="월" tableColumnId="6"/>
      <queryTableField id="7" name="일" tableColumnId="7"/>
      <queryTableField id="8" name="전용면적" tableColumnId="8"/>
      <queryTableField id="9" name="지번" tableColumnId="9"/>
      <queryTableField id="10" name="지역코드" tableColumnId="10"/>
      <queryTableField id="11" name="층" tableColumnId="11"/>
      <queryTableField id="12" name="해제사유발생일" tableColumnId="12"/>
      <queryTableField id="13" name="해제여부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실거래가_2" displayName="실거래가_2" ref="A1:M319" tableType="queryTable" totalsRowShown="0">
  <autoFilter ref="A1:M319"/>
  <tableColumns count="13">
    <tableColumn id="1" uniqueName="1" name="거래금액" queryTableFieldId="1"/>
    <tableColumn id="2" uniqueName="2" name="건축년도" queryTableFieldId="2" dataDxfId="9"/>
    <tableColumn id="3" uniqueName="3" name="년" queryTableFieldId="3" dataDxfId="8"/>
    <tableColumn id="4" uniqueName="4" name="법정동" queryTableFieldId="4" dataDxfId="7"/>
    <tableColumn id="5" uniqueName="5" name="아파트" queryTableFieldId="5" dataDxfId="6"/>
    <tableColumn id="6" uniqueName="6" name="월" queryTableFieldId="6" dataDxfId="5"/>
    <tableColumn id="7" uniqueName="7" name="일" queryTableFieldId="7" dataDxfId="4"/>
    <tableColumn id="8" uniqueName="8" name="전용면적" queryTableFieldId="8" dataDxfId="3"/>
    <tableColumn id="9" uniqueName="9" name="지번" queryTableFieldId="9" dataDxfId="2"/>
    <tableColumn id="10" uniqueName="10" name="지역코드" queryTableFieldId="10" dataDxfId="1"/>
    <tableColumn id="11" uniqueName="11" name="층" queryTableFieldId="11" dataDxfId="0"/>
    <tableColumn id="12" uniqueName="12" name="해제사유발생일" queryTableFieldId="12"/>
    <tableColumn id="13" uniqueName="13" name="해제여부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9"/>
  <sheetViews>
    <sheetView tabSelected="1" workbookViewId="0">
      <selection activeCell="D19" sqref="D19"/>
    </sheetView>
  </sheetViews>
  <sheetFormatPr defaultRowHeight="17.399999999999999" x14ac:dyDescent="0.4"/>
  <cols>
    <col min="1" max="2" width="10.69921875" bestFit="1" customWidth="1"/>
    <col min="3" max="3" width="5.3984375" bestFit="1" customWidth="1"/>
    <col min="4" max="4" width="10.19921875" bestFit="1" customWidth="1"/>
    <col min="5" max="5" width="33.19921875" bestFit="1" customWidth="1"/>
    <col min="6" max="7" width="5.19921875" bestFit="1" customWidth="1"/>
    <col min="8" max="8" width="10.69921875" bestFit="1" customWidth="1"/>
    <col min="9" max="9" width="8.09765625" bestFit="1" customWidth="1"/>
    <col min="10" max="10" width="10.69921875" bestFit="1" customWidth="1"/>
    <col min="11" max="11" width="5.19921875" bestFit="1" customWidth="1"/>
    <col min="12" max="12" width="16.5" bestFit="1" customWidth="1"/>
    <col min="13" max="13" width="10.69921875" bestFit="1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>
        <v>80000</v>
      </c>
      <c r="B2">
        <v>2002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>
        <v>84.82</v>
      </c>
      <c r="I2" t="s">
        <v>18</v>
      </c>
      <c r="J2" t="s">
        <v>19</v>
      </c>
      <c r="K2">
        <v>1</v>
      </c>
      <c r="L2" t="s">
        <v>20</v>
      </c>
      <c r="M2" t="s">
        <v>20</v>
      </c>
    </row>
    <row r="3" spans="1:13" x14ac:dyDescent="0.4">
      <c r="A3">
        <v>209000</v>
      </c>
      <c r="B3">
        <v>2008</v>
      </c>
      <c r="C3" t="s">
        <v>13</v>
      </c>
      <c r="D3" t="s">
        <v>21</v>
      </c>
      <c r="E3" t="s">
        <v>22</v>
      </c>
      <c r="F3" t="s">
        <v>16</v>
      </c>
      <c r="G3" t="s">
        <v>23</v>
      </c>
      <c r="H3">
        <v>163.33000000000001</v>
      </c>
      <c r="I3" t="s">
        <v>24</v>
      </c>
      <c r="J3" t="s">
        <v>19</v>
      </c>
      <c r="K3">
        <v>13</v>
      </c>
      <c r="L3" t="s">
        <v>20</v>
      </c>
      <c r="M3" t="s">
        <v>20</v>
      </c>
    </row>
    <row r="4" spans="1:13" x14ac:dyDescent="0.4">
      <c r="A4">
        <v>160000</v>
      </c>
      <c r="B4">
        <v>2008</v>
      </c>
      <c r="C4" t="s">
        <v>13</v>
      </c>
      <c r="D4" t="s">
        <v>21</v>
      </c>
      <c r="E4" t="s">
        <v>25</v>
      </c>
      <c r="F4" t="s">
        <v>16</v>
      </c>
      <c r="G4" t="s">
        <v>26</v>
      </c>
      <c r="H4">
        <v>158.99</v>
      </c>
      <c r="I4" t="s">
        <v>27</v>
      </c>
      <c r="J4" t="s">
        <v>19</v>
      </c>
      <c r="K4">
        <v>4</v>
      </c>
      <c r="L4" t="s">
        <v>20</v>
      </c>
      <c r="M4" t="s">
        <v>20</v>
      </c>
    </row>
    <row r="5" spans="1:13" x14ac:dyDescent="0.4">
      <c r="A5">
        <v>96000</v>
      </c>
      <c r="B5">
        <v>2008</v>
      </c>
      <c r="C5" t="s">
        <v>13</v>
      </c>
      <c r="D5" t="s">
        <v>28</v>
      </c>
      <c r="E5" t="s">
        <v>29</v>
      </c>
      <c r="F5" t="s">
        <v>16</v>
      </c>
      <c r="G5" t="s">
        <v>30</v>
      </c>
      <c r="H5">
        <v>116.03</v>
      </c>
      <c r="I5" t="s">
        <v>31</v>
      </c>
      <c r="J5" t="s">
        <v>19</v>
      </c>
      <c r="K5">
        <v>5</v>
      </c>
      <c r="L5" t="s">
        <v>20</v>
      </c>
      <c r="M5" t="s">
        <v>20</v>
      </c>
    </row>
    <row r="6" spans="1:13" x14ac:dyDescent="0.4">
      <c r="A6">
        <v>32000</v>
      </c>
      <c r="B6">
        <v>2003</v>
      </c>
      <c r="C6" t="s">
        <v>13</v>
      </c>
      <c r="D6" t="s">
        <v>32</v>
      </c>
      <c r="E6" t="s">
        <v>33</v>
      </c>
      <c r="F6" t="s">
        <v>16</v>
      </c>
      <c r="G6" t="s">
        <v>34</v>
      </c>
      <c r="H6">
        <v>48.54</v>
      </c>
      <c r="I6" t="s">
        <v>35</v>
      </c>
      <c r="J6" t="s">
        <v>19</v>
      </c>
      <c r="K6">
        <v>7</v>
      </c>
      <c r="L6" t="s">
        <v>20</v>
      </c>
      <c r="M6" t="s">
        <v>20</v>
      </c>
    </row>
    <row r="7" spans="1:13" x14ac:dyDescent="0.4">
      <c r="A7">
        <v>19700</v>
      </c>
      <c r="B7">
        <v>2014</v>
      </c>
      <c r="C7" t="s">
        <v>13</v>
      </c>
      <c r="D7" t="s">
        <v>36</v>
      </c>
      <c r="E7" t="s">
        <v>37</v>
      </c>
      <c r="F7" t="s">
        <v>16</v>
      </c>
      <c r="G7" t="s">
        <v>38</v>
      </c>
      <c r="H7">
        <v>16.98</v>
      </c>
      <c r="I7" t="s">
        <v>39</v>
      </c>
      <c r="J7" t="s">
        <v>19</v>
      </c>
      <c r="K7">
        <v>4</v>
      </c>
      <c r="L7" t="s">
        <v>20</v>
      </c>
      <c r="M7" t="s">
        <v>20</v>
      </c>
    </row>
    <row r="8" spans="1:13" x14ac:dyDescent="0.4">
      <c r="A8">
        <v>20000</v>
      </c>
      <c r="B8">
        <v>2014</v>
      </c>
      <c r="C8" t="s">
        <v>13</v>
      </c>
      <c r="D8" t="s">
        <v>36</v>
      </c>
      <c r="E8" t="s">
        <v>37</v>
      </c>
      <c r="F8" t="s">
        <v>16</v>
      </c>
      <c r="G8" t="s">
        <v>40</v>
      </c>
      <c r="H8">
        <v>16.98</v>
      </c>
      <c r="I8" t="s">
        <v>39</v>
      </c>
      <c r="J8" t="s">
        <v>19</v>
      </c>
      <c r="K8">
        <v>12</v>
      </c>
      <c r="L8" t="s">
        <v>20</v>
      </c>
      <c r="M8" t="s">
        <v>20</v>
      </c>
    </row>
    <row r="9" spans="1:13" x14ac:dyDescent="0.4">
      <c r="A9">
        <v>120000</v>
      </c>
      <c r="B9">
        <v>1995</v>
      </c>
      <c r="C9" t="s">
        <v>13</v>
      </c>
      <c r="D9" t="s">
        <v>41</v>
      </c>
      <c r="E9" t="s">
        <v>42</v>
      </c>
      <c r="F9" t="s">
        <v>16</v>
      </c>
      <c r="G9" t="s">
        <v>38</v>
      </c>
      <c r="H9">
        <v>84.9</v>
      </c>
      <c r="I9" t="s">
        <v>30</v>
      </c>
      <c r="J9" t="s">
        <v>19</v>
      </c>
      <c r="K9">
        <v>7</v>
      </c>
      <c r="L9" t="s">
        <v>20</v>
      </c>
      <c r="M9" t="s">
        <v>20</v>
      </c>
    </row>
    <row r="10" spans="1:13" x14ac:dyDescent="0.4">
      <c r="A10">
        <v>84500</v>
      </c>
      <c r="B10">
        <v>2006</v>
      </c>
      <c r="C10" t="s">
        <v>13</v>
      </c>
      <c r="D10" t="s">
        <v>43</v>
      </c>
      <c r="E10" t="s">
        <v>44</v>
      </c>
      <c r="F10" t="s">
        <v>16</v>
      </c>
      <c r="G10" t="s">
        <v>26</v>
      </c>
      <c r="H10">
        <v>84.67</v>
      </c>
      <c r="I10" t="s">
        <v>45</v>
      </c>
      <c r="J10" t="s">
        <v>19</v>
      </c>
      <c r="K10">
        <v>12</v>
      </c>
      <c r="L10" t="s">
        <v>20</v>
      </c>
      <c r="M10" t="s">
        <v>20</v>
      </c>
    </row>
    <row r="11" spans="1:13" x14ac:dyDescent="0.4">
      <c r="A11">
        <v>67700</v>
      </c>
      <c r="B11">
        <v>1993</v>
      </c>
      <c r="C11" t="s">
        <v>13</v>
      </c>
      <c r="D11" t="s">
        <v>43</v>
      </c>
      <c r="E11" t="s">
        <v>46</v>
      </c>
      <c r="F11" t="s">
        <v>16</v>
      </c>
      <c r="G11" t="s">
        <v>47</v>
      </c>
      <c r="H11">
        <v>54.7</v>
      </c>
      <c r="I11" t="s">
        <v>48</v>
      </c>
      <c r="J11" t="s">
        <v>19</v>
      </c>
      <c r="K11">
        <v>3</v>
      </c>
      <c r="L11" t="s">
        <v>20</v>
      </c>
      <c r="M11" t="s">
        <v>20</v>
      </c>
    </row>
    <row r="12" spans="1:13" x14ac:dyDescent="0.4">
      <c r="A12">
        <v>127500</v>
      </c>
      <c r="B12">
        <v>2004</v>
      </c>
      <c r="C12" t="s">
        <v>13</v>
      </c>
      <c r="D12" t="s">
        <v>49</v>
      </c>
      <c r="E12" t="s">
        <v>50</v>
      </c>
      <c r="F12" t="s">
        <v>16</v>
      </c>
      <c r="G12" t="s">
        <v>51</v>
      </c>
      <c r="H12">
        <v>111.73</v>
      </c>
      <c r="I12" t="s">
        <v>52</v>
      </c>
      <c r="J12" t="s">
        <v>19</v>
      </c>
      <c r="K12">
        <v>17</v>
      </c>
      <c r="L12" t="s">
        <v>20</v>
      </c>
      <c r="M12" t="s">
        <v>20</v>
      </c>
    </row>
    <row r="13" spans="1:13" x14ac:dyDescent="0.4">
      <c r="A13">
        <v>11600</v>
      </c>
      <c r="B13">
        <v>2012</v>
      </c>
      <c r="C13" t="s">
        <v>13</v>
      </c>
      <c r="D13" t="s">
        <v>49</v>
      </c>
      <c r="E13" t="s">
        <v>53</v>
      </c>
      <c r="F13" t="s">
        <v>16</v>
      </c>
      <c r="G13" t="s">
        <v>54</v>
      </c>
      <c r="H13">
        <v>15</v>
      </c>
      <c r="I13" t="s">
        <v>55</v>
      </c>
      <c r="J13" t="s">
        <v>19</v>
      </c>
      <c r="K13">
        <v>7</v>
      </c>
      <c r="L13" t="s">
        <v>20</v>
      </c>
      <c r="M13" t="s">
        <v>20</v>
      </c>
    </row>
    <row r="14" spans="1:13" x14ac:dyDescent="0.4">
      <c r="A14">
        <v>13000</v>
      </c>
      <c r="B14">
        <v>2013</v>
      </c>
      <c r="C14" t="s">
        <v>13</v>
      </c>
      <c r="D14" t="s">
        <v>49</v>
      </c>
      <c r="E14" t="s">
        <v>56</v>
      </c>
      <c r="F14" t="s">
        <v>16</v>
      </c>
      <c r="G14" t="s">
        <v>54</v>
      </c>
      <c r="H14">
        <v>17.811</v>
      </c>
      <c r="I14" t="s">
        <v>57</v>
      </c>
      <c r="J14" t="s">
        <v>19</v>
      </c>
      <c r="K14">
        <v>5</v>
      </c>
      <c r="L14" t="s">
        <v>20</v>
      </c>
      <c r="M14" t="s">
        <v>20</v>
      </c>
    </row>
    <row r="15" spans="1:13" x14ac:dyDescent="0.4">
      <c r="A15">
        <v>12500</v>
      </c>
      <c r="B15">
        <v>2013</v>
      </c>
      <c r="C15" t="s">
        <v>13</v>
      </c>
      <c r="D15" t="s">
        <v>49</v>
      </c>
      <c r="E15" t="s">
        <v>56</v>
      </c>
      <c r="F15" t="s">
        <v>16</v>
      </c>
      <c r="G15" t="s">
        <v>58</v>
      </c>
      <c r="H15">
        <v>17.811</v>
      </c>
      <c r="I15" t="s">
        <v>57</v>
      </c>
      <c r="J15" t="s">
        <v>19</v>
      </c>
      <c r="K15">
        <v>6</v>
      </c>
      <c r="L15" t="s">
        <v>20</v>
      </c>
      <c r="M15" t="s">
        <v>20</v>
      </c>
    </row>
    <row r="16" spans="1:13" x14ac:dyDescent="0.4">
      <c r="A16">
        <v>12650</v>
      </c>
      <c r="B16">
        <v>2013</v>
      </c>
      <c r="C16" t="s">
        <v>13</v>
      </c>
      <c r="D16" t="s">
        <v>49</v>
      </c>
      <c r="E16" t="s">
        <v>56</v>
      </c>
      <c r="F16" t="s">
        <v>16</v>
      </c>
      <c r="G16" t="s">
        <v>17</v>
      </c>
      <c r="H16">
        <v>17.811</v>
      </c>
      <c r="I16" t="s">
        <v>57</v>
      </c>
      <c r="J16" t="s">
        <v>19</v>
      </c>
      <c r="K16">
        <v>7</v>
      </c>
      <c r="L16" t="s">
        <v>20</v>
      </c>
      <c r="M16" t="s">
        <v>20</v>
      </c>
    </row>
    <row r="17" spans="1:13" x14ac:dyDescent="0.4">
      <c r="A17">
        <v>197000</v>
      </c>
      <c r="B17">
        <v>2017</v>
      </c>
      <c r="C17" t="s">
        <v>13</v>
      </c>
      <c r="D17" t="s">
        <v>59</v>
      </c>
      <c r="E17" t="s">
        <v>60</v>
      </c>
      <c r="F17" t="s">
        <v>16</v>
      </c>
      <c r="G17" t="s">
        <v>38</v>
      </c>
      <c r="H17">
        <v>84.614000000000004</v>
      </c>
      <c r="I17" t="s">
        <v>61</v>
      </c>
      <c r="J17" t="s">
        <v>19</v>
      </c>
      <c r="K17">
        <v>5</v>
      </c>
      <c r="L17" t="s">
        <v>20</v>
      </c>
      <c r="M17" t="s">
        <v>20</v>
      </c>
    </row>
    <row r="18" spans="1:13" x14ac:dyDescent="0.4">
      <c r="A18">
        <v>199500</v>
      </c>
      <c r="B18">
        <v>2017</v>
      </c>
      <c r="C18" t="s">
        <v>13</v>
      </c>
      <c r="D18" t="s">
        <v>59</v>
      </c>
      <c r="E18" t="s">
        <v>60</v>
      </c>
      <c r="F18" t="s">
        <v>16</v>
      </c>
      <c r="G18" t="s">
        <v>23</v>
      </c>
      <c r="H18">
        <v>84.835999999999999</v>
      </c>
      <c r="I18" t="s">
        <v>61</v>
      </c>
      <c r="J18" t="s">
        <v>19</v>
      </c>
      <c r="K18">
        <v>14</v>
      </c>
      <c r="L18" t="s">
        <v>20</v>
      </c>
      <c r="M18" t="s">
        <v>20</v>
      </c>
    </row>
    <row r="19" spans="1:13" x14ac:dyDescent="0.4">
      <c r="A19">
        <v>205000</v>
      </c>
      <c r="B19">
        <v>2017</v>
      </c>
      <c r="C19" t="s">
        <v>13</v>
      </c>
      <c r="D19" t="s">
        <v>59</v>
      </c>
      <c r="E19" t="s">
        <v>60</v>
      </c>
      <c r="F19" t="s">
        <v>16</v>
      </c>
      <c r="G19" t="s">
        <v>62</v>
      </c>
      <c r="H19">
        <v>84.835999999999999</v>
      </c>
      <c r="I19" t="s">
        <v>61</v>
      </c>
      <c r="J19" t="s">
        <v>19</v>
      </c>
      <c r="K19">
        <v>8</v>
      </c>
      <c r="L19" t="s">
        <v>20</v>
      </c>
      <c r="M19" t="s">
        <v>20</v>
      </c>
    </row>
    <row r="20" spans="1:13" x14ac:dyDescent="0.4">
      <c r="A20">
        <v>20000</v>
      </c>
      <c r="B20">
        <v>1971</v>
      </c>
      <c r="C20" t="s">
        <v>13</v>
      </c>
      <c r="D20" t="s">
        <v>63</v>
      </c>
      <c r="E20" t="s">
        <v>64</v>
      </c>
      <c r="F20" t="s">
        <v>16</v>
      </c>
      <c r="G20" t="s">
        <v>65</v>
      </c>
      <c r="H20">
        <v>30.28</v>
      </c>
      <c r="I20" t="s">
        <v>66</v>
      </c>
      <c r="J20" t="s">
        <v>19</v>
      </c>
      <c r="K20">
        <v>6</v>
      </c>
      <c r="L20" t="s">
        <v>20</v>
      </c>
      <c r="M20" t="s">
        <v>20</v>
      </c>
    </row>
    <row r="21" spans="1:13" x14ac:dyDescent="0.4">
      <c r="A21">
        <v>33000</v>
      </c>
      <c r="B21">
        <v>1997</v>
      </c>
      <c r="C21" t="s">
        <v>13</v>
      </c>
      <c r="D21" t="s">
        <v>67</v>
      </c>
      <c r="E21" t="s">
        <v>68</v>
      </c>
      <c r="F21" t="s">
        <v>16</v>
      </c>
      <c r="G21" t="s">
        <v>69</v>
      </c>
      <c r="H21">
        <v>64.88</v>
      </c>
      <c r="I21" t="s">
        <v>70</v>
      </c>
      <c r="J21" t="s">
        <v>19</v>
      </c>
      <c r="K21">
        <v>11</v>
      </c>
      <c r="L21" t="s">
        <v>20</v>
      </c>
      <c r="M21" t="s">
        <v>20</v>
      </c>
    </row>
    <row r="22" spans="1:13" x14ac:dyDescent="0.4">
      <c r="A22">
        <v>49000</v>
      </c>
      <c r="B22">
        <v>2002</v>
      </c>
      <c r="C22" t="s">
        <v>13</v>
      </c>
      <c r="D22" t="s">
        <v>71</v>
      </c>
      <c r="E22" t="s">
        <v>72</v>
      </c>
      <c r="F22" t="s">
        <v>16</v>
      </c>
      <c r="G22" t="s">
        <v>54</v>
      </c>
      <c r="H22">
        <v>88.89</v>
      </c>
      <c r="I22" t="s">
        <v>73</v>
      </c>
      <c r="J22" t="s">
        <v>19</v>
      </c>
      <c r="K22">
        <v>1</v>
      </c>
      <c r="L22" t="s">
        <v>20</v>
      </c>
      <c r="M22" t="s">
        <v>20</v>
      </c>
    </row>
    <row r="23" spans="1:13" x14ac:dyDescent="0.4">
      <c r="A23">
        <v>169500</v>
      </c>
      <c r="B23">
        <v>2008</v>
      </c>
      <c r="C23" t="s">
        <v>13</v>
      </c>
      <c r="D23" t="s">
        <v>74</v>
      </c>
      <c r="E23" t="s">
        <v>75</v>
      </c>
      <c r="F23" t="s">
        <v>16</v>
      </c>
      <c r="G23" t="s">
        <v>54</v>
      </c>
      <c r="H23">
        <v>114.931</v>
      </c>
      <c r="I23" t="s">
        <v>76</v>
      </c>
      <c r="J23" t="s">
        <v>19</v>
      </c>
      <c r="K23">
        <v>16</v>
      </c>
      <c r="L23" t="s">
        <v>20</v>
      </c>
      <c r="M23" t="s">
        <v>20</v>
      </c>
    </row>
    <row r="24" spans="1:13" x14ac:dyDescent="0.4">
      <c r="A24">
        <v>126500</v>
      </c>
      <c r="B24">
        <v>2008</v>
      </c>
      <c r="C24" t="s">
        <v>13</v>
      </c>
      <c r="D24" t="s">
        <v>74</v>
      </c>
      <c r="E24" t="s">
        <v>75</v>
      </c>
      <c r="F24" t="s">
        <v>16</v>
      </c>
      <c r="G24" t="s">
        <v>34</v>
      </c>
      <c r="H24">
        <v>84.858000000000004</v>
      </c>
      <c r="I24" t="s">
        <v>76</v>
      </c>
      <c r="J24" t="s">
        <v>19</v>
      </c>
      <c r="K24">
        <v>3</v>
      </c>
      <c r="L24" t="s">
        <v>20</v>
      </c>
      <c r="M24" t="s">
        <v>20</v>
      </c>
    </row>
    <row r="25" spans="1:13" x14ac:dyDescent="0.4">
      <c r="A25">
        <v>137900</v>
      </c>
      <c r="B25">
        <v>2000</v>
      </c>
      <c r="C25" t="s">
        <v>13</v>
      </c>
      <c r="D25" t="s">
        <v>74</v>
      </c>
      <c r="E25" t="s">
        <v>77</v>
      </c>
      <c r="F25" t="s">
        <v>16</v>
      </c>
      <c r="G25" t="s">
        <v>78</v>
      </c>
      <c r="H25">
        <v>84.92</v>
      </c>
      <c r="I25" t="s">
        <v>79</v>
      </c>
      <c r="J25" t="s">
        <v>19</v>
      </c>
      <c r="K25">
        <v>6</v>
      </c>
      <c r="L25" t="s">
        <v>20</v>
      </c>
      <c r="M25" t="s">
        <v>20</v>
      </c>
    </row>
    <row r="26" spans="1:13" x14ac:dyDescent="0.4">
      <c r="A26">
        <v>167000</v>
      </c>
      <c r="B26">
        <v>2008</v>
      </c>
      <c r="C26" t="s">
        <v>13</v>
      </c>
      <c r="D26" t="s">
        <v>21</v>
      </c>
      <c r="E26" t="s">
        <v>22</v>
      </c>
      <c r="F26" t="s">
        <v>58</v>
      </c>
      <c r="G26" t="s">
        <v>80</v>
      </c>
      <c r="H26">
        <v>144.52000000000001</v>
      </c>
      <c r="I26" t="s">
        <v>24</v>
      </c>
      <c r="J26" t="s">
        <v>19</v>
      </c>
      <c r="K26">
        <v>7</v>
      </c>
      <c r="L26" t="s">
        <v>20</v>
      </c>
      <c r="M26" t="s">
        <v>20</v>
      </c>
    </row>
    <row r="27" spans="1:13" x14ac:dyDescent="0.4">
      <c r="A27">
        <v>180000</v>
      </c>
      <c r="B27">
        <v>2008</v>
      </c>
      <c r="C27" t="s">
        <v>13</v>
      </c>
      <c r="D27" t="s">
        <v>21</v>
      </c>
      <c r="E27" t="s">
        <v>25</v>
      </c>
      <c r="F27" t="s">
        <v>58</v>
      </c>
      <c r="G27" t="s">
        <v>81</v>
      </c>
      <c r="H27">
        <v>147.31</v>
      </c>
      <c r="I27" t="s">
        <v>27</v>
      </c>
      <c r="J27" t="s">
        <v>19</v>
      </c>
      <c r="K27">
        <v>7</v>
      </c>
      <c r="L27" t="s">
        <v>20</v>
      </c>
      <c r="M27" t="s">
        <v>20</v>
      </c>
    </row>
    <row r="28" spans="1:13" x14ac:dyDescent="0.4">
      <c r="A28">
        <v>164500</v>
      </c>
      <c r="B28">
        <v>2008</v>
      </c>
      <c r="C28" t="s">
        <v>13</v>
      </c>
      <c r="D28" t="s">
        <v>21</v>
      </c>
      <c r="E28" t="s">
        <v>25</v>
      </c>
      <c r="F28" t="s">
        <v>58</v>
      </c>
      <c r="G28" t="s">
        <v>82</v>
      </c>
      <c r="H28">
        <v>159.01</v>
      </c>
      <c r="I28" t="s">
        <v>27</v>
      </c>
      <c r="J28" t="s">
        <v>19</v>
      </c>
      <c r="K28">
        <v>9</v>
      </c>
      <c r="L28" t="s">
        <v>20</v>
      </c>
      <c r="M28" t="s">
        <v>20</v>
      </c>
    </row>
    <row r="29" spans="1:13" x14ac:dyDescent="0.4">
      <c r="A29">
        <v>129500</v>
      </c>
      <c r="B29">
        <v>2008</v>
      </c>
      <c r="C29" t="s">
        <v>13</v>
      </c>
      <c r="D29" t="s">
        <v>21</v>
      </c>
      <c r="E29" t="s">
        <v>25</v>
      </c>
      <c r="F29" t="s">
        <v>58</v>
      </c>
      <c r="G29" t="s">
        <v>69</v>
      </c>
      <c r="H29">
        <v>97.61</v>
      </c>
      <c r="I29" t="s">
        <v>27</v>
      </c>
      <c r="J29" t="s">
        <v>19</v>
      </c>
      <c r="K29">
        <v>7</v>
      </c>
      <c r="L29" t="s">
        <v>20</v>
      </c>
      <c r="M29" t="s">
        <v>20</v>
      </c>
    </row>
    <row r="30" spans="1:13" x14ac:dyDescent="0.4">
      <c r="A30">
        <v>138000</v>
      </c>
      <c r="B30">
        <v>2008</v>
      </c>
      <c r="C30" t="s">
        <v>13</v>
      </c>
      <c r="D30" t="s">
        <v>21</v>
      </c>
      <c r="E30" t="s">
        <v>25</v>
      </c>
      <c r="F30" t="s">
        <v>58</v>
      </c>
      <c r="G30" t="s">
        <v>40</v>
      </c>
      <c r="H30">
        <v>94.51</v>
      </c>
      <c r="I30" t="s">
        <v>27</v>
      </c>
      <c r="J30" t="s">
        <v>19</v>
      </c>
      <c r="K30">
        <v>8</v>
      </c>
      <c r="L30" t="s">
        <v>20</v>
      </c>
      <c r="M30" t="s">
        <v>20</v>
      </c>
    </row>
    <row r="31" spans="1:13" x14ac:dyDescent="0.4">
      <c r="A31">
        <v>177000</v>
      </c>
      <c r="B31">
        <v>2004</v>
      </c>
      <c r="C31" t="s">
        <v>13</v>
      </c>
      <c r="D31" t="s">
        <v>83</v>
      </c>
      <c r="E31" t="s">
        <v>84</v>
      </c>
      <c r="F31" t="s">
        <v>58</v>
      </c>
      <c r="G31" t="s">
        <v>81</v>
      </c>
      <c r="H31">
        <v>150.47999999999999</v>
      </c>
      <c r="I31" t="s">
        <v>85</v>
      </c>
      <c r="J31" t="s">
        <v>19</v>
      </c>
      <c r="K31">
        <v>15</v>
      </c>
      <c r="L31" t="s">
        <v>20</v>
      </c>
      <c r="M31" t="s">
        <v>20</v>
      </c>
    </row>
    <row r="32" spans="1:13" x14ac:dyDescent="0.4">
      <c r="A32">
        <v>205000</v>
      </c>
      <c r="B32">
        <v>2004</v>
      </c>
      <c r="C32" t="s">
        <v>13</v>
      </c>
      <c r="D32" t="s">
        <v>83</v>
      </c>
      <c r="E32" t="s">
        <v>86</v>
      </c>
      <c r="F32" t="s">
        <v>58</v>
      </c>
      <c r="G32" t="s">
        <v>87</v>
      </c>
      <c r="H32">
        <v>150.47999999999999</v>
      </c>
      <c r="I32" t="s">
        <v>88</v>
      </c>
      <c r="J32" t="s">
        <v>19</v>
      </c>
      <c r="K32">
        <v>13</v>
      </c>
      <c r="L32" t="s">
        <v>20</v>
      </c>
      <c r="M32" t="s">
        <v>20</v>
      </c>
    </row>
    <row r="33" spans="1:13" x14ac:dyDescent="0.4">
      <c r="A33">
        <v>360000</v>
      </c>
      <c r="B33">
        <v>2020</v>
      </c>
      <c r="C33" t="s">
        <v>13</v>
      </c>
      <c r="D33" t="s">
        <v>89</v>
      </c>
      <c r="E33" t="s">
        <v>90</v>
      </c>
      <c r="F33" t="s">
        <v>58</v>
      </c>
      <c r="G33" t="s">
        <v>58</v>
      </c>
      <c r="H33">
        <v>158.32400000000001</v>
      </c>
      <c r="I33" t="s">
        <v>91</v>
      </c>
      <c r="J33" t="s">
        <v>19</v>
      </c>
      <c r="K33">
        <v>16</v>
      </c>
      <c r="L33" t="s">
        <v>20</v>
      </c>
      <c r="M33" t="s">
        <v>20</v>
      </c>
    </row>
    <row r="34" spans="1:13" x14ac:dyDescent="0.4">
      <c r="A34">
        <v>130000</v>
      </c>
      <c r="B34">
        <v>2005</v>
      </c>
      <c r="C34" t="s">
        <v>13</v>
      </c>
      <c r="D34" t="s">
        <v>92</v>
      </c>
      <c r="E34" t="s">
        <v>93</v>
      </c>
      <c r="F34" t="s">
        <v>58</v>
      </c>
      <c r="G34" t="s">
        <v>94</v>
      </c>
      <c r="H34">
        <v>130.97999999999999</v>
      </c>
      <c r="I34" t="s">
        <v>95</v>
      </c>
      <c r="J34" t="s">
        <v>19</v>
      </c>
      <c r="K34">
        <v>17</v>
      </c>
      <c r="L34" t="s">
        <v>20</v>
      </c>
      <c r="M34" t="s">
        <v>20</v>
      </c>
    </row>
    <row r="35" spans="1:13" x14ac:dyDescent="0.4">
      <c r="A35">
        <v>126500</v>
      </c>
      <c r="B35">
        <v>2008</v>
      </c>
      <c r="C35" t="s">
        <v>13</v>
      </c>
      <c r="D35" t="s">
        <v>28</v>
      </c>
      <c r="E35" t="s">
        <v>29</v>
      </c>
      <c r="F35" t="s">
        <v>58</v>
      </c>
      <c r="G35" t="s">
        <v>62</v>
      </c>
      <c r="H35">
        <v>137.55000000000001</v>
      </c>
      <c r="I35" t="s">
        <v>31</v>
      </c>
      <c r="J35" t="s">
        <v>19</v>
      </c>
      <c r="K35">
        <v>6</v>
      </c>
      <c r="L35" t="s">
        <v>20</v>
      </c>
      <c r="M35" t="s">
        <v>20</v>
      </c>
    </row>
    <row r="36" spans="1:13" x14ac:dyDescent="0.4">
      <c r="A36">
        <v>31500</v>
      </c>
      <c r="B36">
        <v>2003</v>
      </c>
      <c r="C36" t="s">
        <v>13</v>
      </c>
      <c r="D36" t="s">
        <v>32</v>
      </c>
      <c r="E36" t="s">
        <v>33</v>
      </c>
      <c r="F36" t="s">
        <v>58</v>
      </c>
      <c r="G36" t="s">
        <v>47</v>
      </c>
      <c r="H36">
        <v>48.54</v>
      </c>
      <c r="I36" t="s">
        <v>35</v>
      </c>
      <c r="J36" t="s">
        <v>19</v>
      </c>
      <c r="K36">
        <v>3</v>
      </c>
      <c r="L36" t="s">
        <v>20</v>
      </c>
      <c r="M36" t="s">
        <v>20</v>
      </c>
    </row>
    <row r="37" spans="1:13" x14ac:dyDescent="0.4">
      <c r="A37">
        <v>26800</v>
      </c>
      <c r="B37">
        <v>2003</v>
      </c>
      <c r="C37" t="s">
        <v>13</v>
      </c>
      <c r="D37" t="s">
        <v>32</v>
      </c>
      <c r="E37" t="s">
        <v>33</v>
      </c>
      <c r="F37" t="s">
        <v>58</v>
      </c>
      <c r="G37" t="s">
        <v>47</v>
      </c>
      <c r="H37">
        <v>36.08</v>
      </c>
      <c r="I37" t="s">
        <v>35</v>
      </c>
      <c r="J37" t="s">
        <v>19</v>
      </c>
      <c r="K37">
        <v>8</v>
      </c>
      <c r="L37" t="s">
        <v>20</v>
      </c>
      <c r="M37" t="s">
        <v>20</v>
      </c>
    </row>
    <row r="38" spans="1:13" x14ac:dyDescent="0.4">
      <c r="A38">
        <v>30000</v>
      </c>
      <c r="B38">
        <v>2003</v>
      </c>
      <c r="C38" t="s">
        <v>13</v>
      </c>
      <c r="D38" t="s">
        <v>32</v>
      </c>
      <c r="E38" t="s">
        <v>33</v>
      </c>
      <c r="F38" t="s">
        <v>58</v>
      </c>
      <c r="G38" t="s">
        <v>81</v>
      </c>
      <c r="H38">
        <v>43.98</v>
      </c>
      <c r="I38" t="s">
        <v>35</v>
      </c>
      <c r="J38" t="s">
        <v>19</v>
      </c>
      <c r="K38">
        <v>6</v>
      </c>
      <c r="L38" t="s">
        <v>20</v>
      </c>
      <c r="M38" t="s">
        <v>20</v>
      </c>
    </row>
    <row r="39" spans="1:13" x14ac:dyDescent="0.4">
      <c r="A39">
        <v>89000</v>
      </c>
      <c r="B39">
        <v>2006</v>
      </c>
      <c r="C39" t="s">
        <v>13</v>
      </c>
      <c r="D39" t="s">
        <v>96</v>
      </c>
      <c r="E39" t="s">
        <v>97</v>
      </c>
      <c r="F39" t="s">
        <v>58</v>
      </c>
      <c r="G39" t="s">
        <v>47</v>
      </c>
      <c r="H39">
        <v>84.64</v>
      </c>
      <c r="I39" t="s">
        <v>98</v>
      </c>
      <c r="J39" t="s">
        <v>19</v>
      </c>
      <c r="K39">
        <v>7</v>
      </c>
      <c r="L39" t="s">
        <v>20</v>
      </c>
      <c r="M39" t="s">
        <v>20</v>
      </c>
    </row>
    <row r="40" spans="1:13" x14ac:dyDescent="0.4">
      <c r="A40">
        <v>75000</v>
      </c>
      <c r="B40">
        <v>1993</v>
      </c>
      <c r="C40" t="s">
        <v>13</v>
      </c>
      <c r="D40" t="s">
        <v>43</v>
      </c>
      <c r="E40" t="s">
        <v>46</v>
      </c>
      <c r="F40" t="s">
        <v>58</v>
      </c>
      <c r="G40" t="s">
        <v>23</v>
      </c>
      <c r="H40">
        <v>79.87</v>
      </c>
      <c r="I40" t="s">
        <v>48</v>
      </c>
      <c r="J40" t="s">
        <v>19</v>
      </c>
      <c r="K40">
        <v>2</v>
      </c>
      <c r="L40" t="s">
        <v>20</v>
      </c>
      <c r="M40" t="s">
        <v>20</v>
      </c>
    </row>
    <row r="41" spans="1:13" x14ac:dyDescent="0.4">
      <c r="A41">
        <v>70000</v>
      </c>
      <c r="B41">
        <v>1993</v>
      </c>
      <c r="C41" t="s">
        <v>13</v>
      </c>
      <c r="D41" t="s">
        <v>43</v>
      </c>
      <c r="E41" t="s">
        <v>46</v>
      </c>
      <c r="F41" t="s">
        <v>58</v>
      </c>
      <c r="G41" t="s">
        <v>26</v>
      </c>
      <c r="H41">
        <v>64.66</v>
      </c>
      <c r="I41" t="s">
        <v>48</v>
      </c>
      <c r="J41" t="s">
        <v>19</v>
      </c>
      <c r="K41">
        <v>9</v>
      </c>
      <c r="L41" t="s">
        <v>20</v>
      </c>
      <c r="M41" t="s">
        <v>20</v>
      </c>
    </row>
    <row r="42" spans="1:13" x14ac:dyDescent="0.4">
      <c r="A42">
        <v>85000</v>
      </c>
      <c r="B42">
        <v>1993</v>
      </c>
      <c r="C42" t="s">
        <v>13</v>
      </c>
      <c r="D42" t="s">
        <v>43</v>
      </c>
      <c r="E42" t="s">
        <v>46</v>
      </c>
      <c r="F42" t="s">
        <v>58</v>
      </c>
      <c r="G42" t="s">
        <v>47</v>
      </c>
      <c r="H42">
        <v>79.87</v>
      </c>
      <c r="I42" t="s">
        <v>48</v>
      </c>
      <c r="J42" t="s">
        <v>19</v>
      </c>
      <c r="K42">
        <v>7</v>
      </c>
      <c r="L42" t="s">
        <v>20</v>
      </c>
      <c r="M42" t="s">
        <v>20</v>
      </c>
    </row>
    <row r="43" spans="1:13" x14ac:dyDescent="0.4">
      <c r="A43">
        <v>84500</v>
      </c>
      <c r="B43">
        <v>1993</v>
      </c>
      <c r="C43" t="s">
        <v>13</v>
      </c>
      <c r="D43" t="s">
        <v>43</v>
      </c>
      <c r="E43" t="s">
        <v>46</v>
      </c>
      <c r="F43" t="s">
        <v>58</v>
      </c>
      <c r="G43" t="s">
        <v>17</v>
      </c>
      <c r="H43">
        <v>79.87</v>
      </c>
      <c r="I43" t="s">
        <v>48</v>
      </c>
      <c r="J43" t="s">
        <v>19</v>
      </c>
      <c r="K43">
        <v>13</v>
      </c>
      <c r="L43" t="s">
        <v>20</v>
      </c>
      <c r="M43" t="s">
        <v>20</v>
      </c>
    </row>
    <row r="44" spans="1:13" x14ac:dyDescent="0.4">
      <c r="A44">
        <v>55900</v>
      </c>
      <c r="B44">
        <v>1999</v>
      </c>
      <c r="C44" t="s">
        <v>13</v>
      </c>
      <c r="D44" t="s">
        <v>43</v>
      </c>
      <c r="E44" t="s">
        <v>99</v>
      </c>
      <c r="F44" t="s">
        <v>58</v>
      </c>
      <c r="G44" t="s">
        <v>100</v>
      </c>
      <c r="H44">
        <v>59.28</v>
      </c>
      <c r="I44" t="s">
        <v>101</v>
      </c>
      <c r="J44" t="s">
        <v>19</v>
      </c>
      <c r="K44">
        <v>4</v>
      </c>
      <c r="L44" t="s">
        <v>20</v>
      </c>
      <c r="M44" t="s">
        <v>20</v>
      </c>
    </row>
    <row r="45" spans="1:13" x14ac:dyDescent="0.4">
      <c r="A45">
        <v>69800</v>
      </c>
      <c r="B45">
        <v>1993</v>
      </c>
      <c r="C45" t="s">
        <v>13</v>
      </c>
      <c r="D45" t="s">
        <v>43</v>
      </c>
      <c r="E45" t="s">
        <v>46</v>
      </c>
      <c r="F45" t="s">
        <v>58</v>
      </c>
      <c r="G45" t="s">
        <v>102</v>
      </c>
      <c r="H45">
        <v>54.7</v>
      </c>
      <c r="I45" t="s">
        <v>48</v>
      </c>
      <c r="J45" t="s">
        <v>19</v>
      </c>
      <c r="K45">
        <v>7</v>
      </c>
      <c r="L45" t="s">
        <v>20</v>
      </c>
      <c r="M45" t="s">
        <v>20</v>
      </c>
    </row>
    <row r="46" spans="1:13" x14ac:dyDescent="0.4">
      <c r="A46">
        <v>108500</v>
      </c>
      <c r="B46">
        <v>1999</v>
      </c>
      <c r="C46" t="s">
        <v>13</v>
      </c>
      <c r="D46" t="s">
        <v>43</v>
      </c>
      <c r="E46" t="s">
        <v>103</v>
      </c>
      <c r="F46" t="s">
        <v>58</v>
      </c>
      <c r="G46" t="s">
        <v>104</v>
      </c>
      <c r="H46">
        <v>84.9</v>
      </c>
      <c r="I46" t="s">
        <v>105</v>
      </c>
      <c r="J46" t="s">
        <v>19</v>
      </c>
      <c r="K46">
        <v>4</v>
      </c>
      <c r="L46" t="s">
        <v>20</v>
      </c>
      <c r="M46" t="s">
        <v>20</v>
      </c>
    </row>
    <row r="47" spans="1:13" x14ac:dyDescent="0.4">
      <c r="A47">
        <v>65500</v>
      </c>
      <c r="B47">
        <v>1993</v>
      </c>
      <c r="C47" t="s">
        <v>13</v>
      </c>
      <c r="D47" t="s">
        <v>43</v>
      </c>
      <c r="E47" t="s">
        <v>46</v>
      </c>
      <c r="F47" t="s">
        <v>58</v>
      </c>
      <c r="G47" t="s">
        <v>78</v>
      </c>
      <c r="H47">
        <v>64.66</v>
      </c>
      <c r="I47" t="s">
        <v>48</v>
      </c>
      <c r="J47" t="s">
        <v>19</v>
      </c>
      <c r="K47">
        <v>3</v>
      </c>
      <c r="L47" t="s">
        <v>20</v>
      </c>
      <c r="M47" t="s">
        <v>20</v>
      </c>
    </row>
    <row r="48" spans="1:13" x14ac:dyDescent="0.4">
      <c r="A48">
        <v>30000</v>
      </c>
      <c r="B48">
        <v>1997</v>
      </c>
      <c r="C48" t="s">
        <v>13</v>
      </c>
      <c r="D48" t="s">
        <v>49</v>
      </c>
      <c r="E48" t="s">
        <v>106</v>
      </c>
      <c r="F48" t="s">
        <v>58</v>
      </c>
      <c r="G48" t="s">
        <v>23</v>
      </c>
      <c r="H48">
        <v>58.79</v>
      </c>
      <c r="I48" t="s">
        <v>107</v>
      </c>
      <c r="J48" t="s">
        <v>19</v>
      </c>
      <c r="K48">
        <v>1</v>
      </c>
      <c r="L48" t="s">
        <v>20</v>
      </c>
      <c r="M48" t="s">
        <v>20</v>
      </c>
    </row>
    <row r="49" spans="1:13" x14ac:dyDescent="0.4">
      <c r="A49">
        <v>10500</v>
      </c>
      <c r="B49">
        <v>2013</v>
      </c>
      <c r="C49" t="s">
        <v>13</v>
      </c>
      <c r="D49" t="s">
        <v>49</v>
      </c>
      <c r="E49" t="s">
        <v>108</v>
      </c>
      <c r="F49" t="s">
        <v>58</v>
      </c>
      <c r="G49" t="s">
        <v>23</v>
      </c>
      <c r="H49">
        <v>12.15</v>
      </c>
      <c r="I49" t="s">
        <v>109</v>
      </c>
      <c r="J49" t="s">
        <v>19</v>
      </c>
      <c r="K49">
        <v>15</v>
      </c>
      <c r="L49" t="s">
        <v>20</v>
      </c>
      <c r="M49" t="s">
        <v>20</v>
      </c>
    </row>
    <row r="50" spans="1:13" x14ac:dyDescent="0.4">
      <c r="A50">
        <v>12000</v>
      </c>
      <c r="B50">
        <v>2013</v>
      </c>
      <c r="C50" t="s">
        <v>13</v>
      </c>
      <c r="D50" t="s">
        <v>49</v>
      </c>
      <c r="E50" t="s">
        <v>110</v>
      </c>
      <c r="F50" t="s">
        <v>58</v>
      </c>
      <c r="G50" t="s">
        <v>81</v>
      </c>
      <c r="H50">
        <v>15.855</v>
      </c>
      <c r="I50" t="s">
        <v>111</v>
      </c>
      <c r="J50" t="s">
        <v>19</v>
      </c>
      <c r="K50">
        <v>10</v>
      </c>
      <c r="L50" t="s">
        <v>20</v>
      </c>
      <c r="M50" t="s">
        <v>20</v>
      </c>
    </row>
    <row r="51" spans="1:13" x14ac:dyDescent="0.4">
      <c r="A51">
        <v>11500</v>
      </c>
      <c r="B51">
        <v>2013</v>
      </c>
      <c r="C51" t="s">
        <v>13</v>
      </c>
      <c r="D51" t="s">
        <v>49</v>
      </c>
      <c r="E51" t="s">
        <v>110</v>
      </c>
      <c r="F51" t="s">
        <v>58</v>
      </c>
      <c r="G51" t="s">
        <v>112</v>
      </c>
      <c r="H51">
        <v>15.855</v>
      </c>
      <c r="I51" t="s">
        <v>111</v>
      </c>
      <c r="J51" t="s">
        <v>19</v>
      </c>
      <c r="K51">
        <v>16</v>
      </c>
      <c r="L51" t="s">
        <v>20</v>
      </c>
      <c r="M51" t="s">
        <v>20</v>
      </c>
    </row>
    <row r="52" spans="1:13" x14ac:dyDescent="0.4">
      <c r="A52">
        <v>95000</v>
      </c>
      <c r="B52">
        <v>2008</v>
      </c>
      <c r="C52" t="s">
        <v>13</v>
      </c>
      <c r="D52" t="s">
        <v>49</v>
      </c>
      <c r="E52" t="s">
        <v>113</v>
      </c>
      <c r="F52" t="s">
        <v>58</v>
      </c>
      <c r="G52" t="s">
        <v>78</v>
      </c>
      <c r="H52">
        <v>59.92</v>
      </c>
      <c r="I52" t="s">
        <v>114</v>
      </c>
      <c r="J52" t="s">
        <v>19</v>
      </c>
      <c r="K52">
        <v>4</v>
      </c>
      <c r="L52" t="s">
        <v>20</v>
      </c>
      <c r="M52" t="s">
        <v>20</v>
      </c>
    </row>
    <row r="53" spans="1:13" x14ac:dyDescent="0.4">
      <c r="A53">
        <v>189000</v>
      </c>
      <c r="B53">
        <v>2017</v>
      </c>
      <c r="C53" t="s">
        <v>13</v>
      </c>
      <c r="D53" t="s">
        <v>115</v>
      </c>
      <c r="E53" t="s">
        <v>116</v>
      </c>
      <c r="F53" t="s">
        <v>58</v>
      </c>
      <c r="G53" t="s">
        <v>54</v>
      </c>
      <c r="H53">
        <v>84.614000000000004</v>
      </c>
      <c r="I53" t="s">
        <v>117</v>
      </c>
      <c r="J53" t="s">
        <v>19</v>
      </c>
      <c r="K53">
        <v>2</v>
      </c>
      <c r="L53" t="s">
        <v>20</v>
      </c>
      <c r="M53" t="s">
        <v>20</v>
      </c>
    </row>
    <row r="54" spans="1:13" x14ac:dyDescent="0.4">
      <c r="A54">
        <v>194000</v>
      </c>
      <c r="B54">
        <v>2017</v>
      </c>
      <c r="C54" t="s">
        <v>13</v>
      </c>
      <c r="D54" t="s">
        <v>115</v>
      </c>
      <c r="E54" t="s">
        <v>116</v>
      </c>
      <c r="F54" t="s">
        <v>58</v>
      </c>
      <c r="G54" t="s">
        <v>65</v>
      </c>
      <c r="H54">
        <v>84.944000000000003</v>
      </c>
      <c r="I54" t="s">
        <v>117</v>
      </c>
      <c r="J54" t="s">
        <v>19</v>
      </c>
      <c r="K54">
        <v>11</v>
      </c>
      <c r="L54" t="s">
        <v>20</v>
      </c>
      <c r="M54" t="s">
        <v>20</v>
      </c>
    </row>
    <row r="55" spans="1:13" x14ac:dyDescent="0.4">
      <c r="A55">
        <v>195000</v>
      </c>
      <c r="B55">
        <v>2017</v>
      </c>
      <c r="C55" t="s">
        <v>13</v>
      </c>
      <c r="D55" t="s">
        <v>115</v>
      </c>
      <c r="E55" t="s">
        <v>116</v>
      </c>
      <c r="F55" t="s">
        <v>58</v>
      </c>
      <c r="G55" t="s">
        <v>17</v>
      </c>
      <c r="H55">
        <v>84.906999999999996</v>
      </c>
      <c r="I55" t="s">
        <v>117</v>
      </c>
      <c r="J55" t="s">
        <v>19</v>
      </c>
      <c r="K55">
        <v>21</v>
      </c>
      <c r="L55" t="s">
        <v>20</v>
      </c>
      <c r="M55" t="s">
        <v>20</v>
      </c>
    </row>
    <row r="56" spans="1:13" x14ac:dyDescent="0.4">
      <c r="A56">
        <v>164700</v>
      </c>
      <c r="B56">
        <v>2017</v>
      </c>
      <c r="C56" t="s">
        <v>13</v>
      </c>
      <c r="D56" t="s">
        <v>115</v>
      </c>
      <c r="E56" t="s">
        <v>116</v>
      </c>
      <c r="F56" t="s">
        <v>58</v>
      </c>
      <c r="G56" t="s">
        <v>82</v>
      </c>
      <c r="H56">
        <v>59.854999999999997</v>
      </c>
      <c r="I56" t="s">
        <v>117</v>
      </c>
      <c r="J56" t="s">
        <v>19</v>
      </c>
      <c r="K56">
        <v>11</v>
      </c>
      <c r="L56" t="s">
        <v>20</v>
      </c>
      <c r="M56" t="s">
        <v>20</v>
      </c>
    </row>
    <row r="57" spans="1:13" x14ac:dyDescent="0.4">
      <c r="A57">
        <v>87000</v>
      </c>
      <c r="B57">
        <v>2017</v>
      </c>
      <c r="C57" t="s">
        <v>13</v>
      </c>
      <c r="D57" t="s">
        <v>118</v>
      </c>
      <c r="E57" t="s">
        <v>119</v>
      </c>
      <c r="F57" t="s">
        <v>58</v>
      </c>
      <c r="G57" t="s">
        <v>51</v>
      </c>
      <c r="H57">
        <v>37.263500000000001</v>
      </c>
      <c r="I57" t="s">
        <v>120</v>
      </c>
      <c r="J57" t="s">
        <v>19</v>
      </c>
      <c r="K57">
        <v>8</v>
      </c>
      <c r="L57" t="s">
        <v>20</v>
      </c>
      <c r="M57" t="s">
        <v>20</v>
      </c>
    </row>
    <row r="58" spans="1:13" x14ac:dyDescent="0.4">
      <c r="A58">
        <v>119000</v>
      </c>
      <c r="B58">
        <v>2017</v>
      </c>
      <c r="C58" t="s">
        <v>13</v>
      </c>
      <c r="D58" t="s">
        <v>118</v>
      </c>
      <c r="E58" t="s">
        <v>119</v>
      </c>
      <c r="F58" t="s">
        <v>58</v>
      </c>
      <c r="G58" t="s">
        <v>26</v>
      </c>
      <c r="H58">
        <v>45.878999999999998</v>
      </c>
      <c r="I58" t="s">
        <v>120</v>
      </c>
      <c r="J58" t="s">
        <v>19</v>
      </c>
      <c r="K58">
        <v>18</v>
      </c>
      <c r="L58" t="s">
        <v>20</v>
      </c>
      <c r="M58" t="s">
        <v>20</v>
      </c>
    </row>
    <row r="59" spans="1:13" x14ac:dyDescent="0.4">
      <c r="A59">
        <v>85000</v>
      </c>
      <c r="B59">
        <v>2017</v>
      </c>
      <c r="C59" t="s">
        <v>13</v>
      </c>
      <c r="D59" t="s">
        <v>118</v>
      </c>
      <c r="E59" t="s">
        <v>119</v>
      </c>
      <c r="F59" t="s">
        <v>58</v>
      </c>
      <c r="G59" t="s">
        <v>121</v>
      </c>
      <c r="H59">
        <v>33.981999999999999</v>
      </c>
      <c r="I59" t="s">
        <v>120</v>
      </c>
      <c r="J59" t="s">
        <v>19</v>
      </c>
      <c r="K59">
        <v>7</v>
      </c>
      <c r="L59" t="s">
        <v>20</v>
      </c>
      <c r="M59" t="s">
        <v>20</v>
      </c>
    </row>
    <row r="60" spans="1:13" x14ac:dyDescent="0.4">
      <c r="A60">
        <v>46300</v>
      </c>
      <c r="B60">
        <v>1971</v>
      </c>
      <c r="C60" t="s">
        <v>13</v>
      </c>
      <c r="D60" t="s">
        <v>63</v>
      </c>
      <c r="E60" t="s">
        <v>64</v>
      </c>
      <c r="F60" t="s">
        <v>58</v>
      </c>
      <c r="G60" t="s">
        <v>100</v>
      </c>
      <c r="H60">
        <v>94.94</v>
      </c>
      <c r="I60" t="s">
        <v>66</v>
      </c>
      <c r="J60" t="s">
        <v>19</v>
      </c>
      <c r="K60">
        <v>7</v>
      </c>
      <c r="L60" t="s">
        <v>20</v>
      </c>
      <c r="M60" t="s">
        <v>20</v>
      </c>
    </row>
    <row r="61" spans="1:13" x14ac:dyDescent="0.4">
      <c r="A61">
        <v>14000</v>
      </c>
      <c r="B61">
        <v>1971</v>
      </c>
      <c r="C61" t="s">
        <v>13</v>
      </c>
      <c r="D61" t="s">
        <v>63</v>
      </c>
      <c r="E61" t="s">
        <v>64</v>
      </c>
      <c r="F61" t="s">
        <v>58</v>
      </c>
      <c r="G61" t="s">
        <v>122</v>
      </c>
      <c r="H61">
        <v>19.27</v>
      </c>
      <c r="I61" t="s">
        <v>66</v>
      </c>
      <c r="J61" t="s">
        <v>19</v>
      </c>
      <c r="K61">
        <v>1</v>
      </c>
      <c r="L61" t="s">
        <v>20</v>
      </c>
      <c r="M61" t="s">
        <v>20</v>
      </c>
    </row>
    <row r="62" spans="1:13" x14ac:dyDescent="0.4">
      <c r="A62">
        <v>58500</v>
      </c>
      <c r="B62">
        <v>2019</v>
      </c>
      <c r="C62" t="s">
        <v>13</v>
      </c>
      <c r="D62" t="s">
        <v>123</v>
      </c>
      <c r="E62" t="s">
        <v>124</v>
      </c>
      <c r="F62" t="s">
        <v>58</v>
      </c>
      <c r="G62" t="s">
        <v>51</v>
      </c>
      <c r="H62">
        <v>66.13</v>
      </c>
      <c r="I62" t="s">
        <v>125</v>
      </c>
      <c r="J62" t="s">
        <v>19</v>
      </c>
      <c r="K62">
        <v>3</v>
      </c>
      <c r="L62" t="s">
        <v>20</v>
      </c>
      <c r="M62" t="s">
        <v>20</v>
      </c>
    </row>
    <row r="63" spans="1:13" x14ac:dyDescent="0.4">
      <c r="A63">
        <v>162500</v>
      </c>
      <c r="B63">
        <v>2004</v>
      </c>
      <c r="C63" t="s">
        <v>13</v>
      </c>
      <c r="D63" t="s">
        <v>67</v>
      </c>
      <c r="E63" t="s">
        <v>126</v>
      </c>
      <c r="F63" t="s">
        <v>58</v>
      </c>
      <c r="G63" t="s">
        <v>16</v>
      </c>
      <c r="H63">
        <v>186.9</v>
      </c>
      <c r="I63" t="s">
        <v>127</v>
      </c>
      <c r="J63" t="s">
        <v>19</v>
      </c>
      <c r="K63">
        <v>5</v>
      </c>
      <c r="L63" t="s">
        <v>20</v>
      </c>
      <c r="M63" t="s">
        <v>20</v>
      </c>
    </row>
    <row r="64" spans="1:13" x14ac:dyDescent="0.4">
      <c r="A64">
        <v>19000</v>
      </c>
      <c r="B64">
        <v>1997</v>
      </c>
      <c r="C64" t="s">
        <v>13</v>
      </c>
      <c r="D64" t="s">
        <v>67</v>
      </c>
      <c r="E64" t="s">
        <v>68</v>
      </c>
      <c r="F64" t="s">
        <v>58</v>
      </c>
      <c r="G64" t="s">
        <v>82</v>
      </c>
      <c r="H64">
        <v>30.46</v>
      </c>
      <c r="I64" t="s">
        <v>70</v>
      </c>
      <c r="J64" t="s">
        <v>19</v>
      </c>
      <c r="K64">
        <v>13</v>
      </c>
      <c r="L64" t="s">
        <v>20</v>
      </c>
      <c r="M64" t="s">
        <v>20</v>
      </c>
    </row>
    <row r="65" spans="1:13" x14ac:dyDescent="0.4">
      <c r="A65">
        <v>50000</v>
      </c>
      <c r="B65">
        <v>2004</v>
      </c>
      <c r="C65" t="s">
        <v>13</v>
      </c>
      <c r="D65" t="s">
        <v>71</v>
      </c>
      <c r="E65" t="s">
        <v>128</v>
      </c>
      <c r="F65" t="s">
        <v>58</v>
      </c>
      <c r="G65" t="s">
        <v>34</v>
      </c>
      <c r="H65">
        <v>76.650000000000006</v>
      </c>
      <c r="I65" t="s">
        <v>129</v>
      </c>
      <c r="J65" t="s">
        <v>19</v>
      </c>
      <c r="K65">
        <v>2</v>
      </c>
      <c r="L65" t="s">
        <v>20</v>
      </c>
      <c r="M65" t="s">
        <v>20</v>
      </c>
    </row>
    <row r="66" spans="1:13" x14ac:dyDescent="0.4">
      <c r="A66">
        <v>49000</v>
      </c>
      <c r="B66">
        <v>2004</v>
      </c>
      <c r="C66" t="s">
        <v>13</v>
      </c>
      <c r="D66" t="s">
        <v>71</v>
      </c>
      <c r="E66" t="s">
        <v>128</v>
      </c>
      <c r="F66" t="s">
        <v>58</v>
      </c>
      <c r="G66" t="s">
        <v>40</v>
      </c>
      <c r="H66">
        <v>81</v>
      </c>
      <c r="I66" t="s">
        <v>129</v>
      </c>
      <c r="J66" t="s">
        <v>19</v>
      </c>
      <c r="K66">
        <v>1</v>
      </c>
      <c r="L66" t="s">
        <v>20</v>
      </c>
      <c r="M66" t="s">
        <v>20</v>
      </c>
    </row>
    <row r="67" spans="1:13" x14ac:dyDescent="0.4">
      <c r="A67">
        <v>139400</v>
      </c>
      <c r="B67">
        <v>2008</v>
      </c>
      <c r="C67" t="s">
        <v>13</v>
      </c>
      <c r="D67" t="s">
        <v>74</v>
      </c>
      <c r="E67" t="s">
        <v>75</v>
      </c>
      <c r="F67" t="s">
        <v>58</v>
      </c>
      <c r="G67" t="s">
        <v>16</v>
      </c>
      <c r="H67">
        <v>84.858000000000004</v>
      </c>
      <c r="I67" t="s">
        <v>76</v>
      </c>
      <c r="J67" t="s">
        <v>19</v>
      </c>
      <c r="K67">
        <v>5</v>
      </c>
      <c r="L67" t="s">
        <v>20</v>
      </c>
      <c r="M67" t="s">
        <v>20</v>
      </c>
    </row>
    <row r="68" spans="1:13" x14ac:dyDescent="0.4">
      <c r="A68">
        <v>125000</v>
      </c>
      <c r="B68">
        <v>2000</v>
      </c>
      <c r="C68" t="s">
        <v>13</v>
      </c>
      <c r="D68" t="s">
        <v>74</v>
      </c>
      <c r="E68" t="s">
        <v>77</v>
      </c>
      <c r="F68" t="s">
        <v>58</v>
      </c>
      <c r="G68" t="s">
        <v>26</v>
      </c>
      <c r="H68">
        <v>84.92</v>
      </c>
      <c r="I68" t="s">
        <v>79</v>
      </c>
      <c r="J68" t="s">
        <v>19</v>
      </c>
      <c r="K68">
        <v>14</v>
      </c>
      <c r="L68" t="s">
        <v>20</v>
      </c>
      <c r="M68" t="s">
        <v>20</v>
      </c>
    </row>
    <row r="69" spans="1:13" x14ac:dyDescent="0.4">
      <c r="A69">
        <v>140000</v>
      </c>
      <c r="B69">
        <v>2019</v>
      </c>
      <c r="C69" t="s">
        <v>13</v>
      </c>
      <c r="D69" t="s">
        <v>74</v>
      </c>
      <c r="E69" t="s">
        <v>130</v>
      </c>
      <c r="F69" t="s">
        <v>58</v>
      </c>
      <c r="G69" t="s">
        <v>34</v>
      </c>
      <c r="H69">
        <v>59.673699999999997</v>
      </c>
      <c r="I69" t="s">
        <v>131</v>
      </c>
      <c r="J69" t="s">
        <v>19</v>
      </c>
      <c r="K69">
        <v>4</v>
      </c>
      <c r="L69" t="s">
        <v>20</v>
      </c>
      <c r="M69" t="s">
        <v>20</v>
      </c>
    </row>
    <row r="70" spans="1:13" x14ac:dyDescent="0.4">
      <c r="A70">
        <v>139950</v>
      </c>
      <c r="B70">
        <v>2000</v>
      </c>
      <c r="C70" t="s">
        <v>13</v>
      </c>
      <c r="D70" t="s">
        <v>74</v>
      </c>
      <c r="E70" t="s">
        <v>77</v>
      </c>
      <c r="F70" t="s">
        <v>58</v>
      </c>
      <c r="G70" t="s">
        <v>87</v>
      </c>
      <c r="H70">
        <v>114.9</v>
      </c>
      <c r="I70" t="s">
        <v>79</v>
      </c>
      <c r="J70" t="s">
        <v>19</v>
      </c>
      <c r="K70">
        <v>10</v>
      </c>
      <c r="L70" t="s">
        <v>20</v>
      </c>
      <c r="M70" t="s">
        <v>20</v>
      </c>
    </row>
    <row r="71" spans="1:13" x14ac:dyDescent="0.4">
      <c r="A71">
        <v>80000</v>
      </c>
      <c r="B71">
        <v>2002</v>
      </c>
      <c r="C71" t="s">
        <v>13</v>
      </c>
      <c r="D71" t="s">
        <v>14</v>
      </c>
      <c r="E71" t="s">
        <v>15</v>
      </c>
      <c r="F71" t="s">
        <v>54</v>
      </c>
      <c r="G71" t="s">
        <v>80</v>
      </c>
      <c r="H71">
        <v>84.82</v>
      </c>
      <c r="I71" t="s">
        <v>18</v>
      </c>
      <c r="J71" t="s">
        <v>19</v>
      </c>
      <c r="K71">
        <v>1</v>
      </c>
      <c r="L71" t="s">
        <v>20</v>
      </c>
      <c r="M71" t="s">
        <v>20</v>
      </c>
    </row>
    <row r="72" spans="1:13" x14ac:dyDescent="0.4">
      <c r="A72">
        <v>175000</v>
      </c>
      <c r="B72">
        <v>2004</v>
      </c>
      <c r="C72" t="s">
        <v>13</v>
      </c>
      <c r="D72" t="s">
        <v>83</v>
      </c>
      <c r="E72" t="s">
        <v>132</v>
      </c>
      <c r="F72" t="s">
        <v>54</v>
      </c>
      <c r="G72" t="s">
        <v>34</v>
      </c>
      <c r="H72">
        <v>201.82</v>
      </c>
      <c r="I72" t="s">
        <v>133</v>
      </c>
      <c r="J72" t="s">
        <v>19</v>
      </c>
      <c r="K72">
        <v>3</v>
      </c>
      <c r="L72" t="s">
        <v>20</v>
      </c>
      <c r="M72" t="s">
        <v>20</v>
      </c>
    </row>
    <row r="73" spans="1:13" x14ac:dyDescent="0.4">
      <c r="A73">
        <v>95000</v>
      </c>
      <c r="B73">
        <v>2006</v>
      </c>
      <c r="C73" t="s">
        <v>13</v>
      </c>
      <c r="D73" t="s">
        <v>96</v>
      </c>
      <c r="E73" t="s">
        <v>97</v>
      </c>
      <c r="F73" t="s">
        <v>54</v>
      </c>
      <c r="G73" t="s">
        <v>65</v>
      </c>
      <c r="H73">
        <v>92.81</v>
      </c>
      <c r="I73" t="s">
        <v>98</v>
      </c>
      <c r="J73" t="s">
        <v>19</v>
      </c>
      <c r="K73">
        <v>15</v>
      </c>
      <c r="L73" t="s">
        <v>20</v>
      </c>
      <c r="M73" t="s">
        <v>20</v>
      </c>
    </row>
    <row r="74" spans="1:13" x14ac:dyDescent="0.4">
      <c r="A74">
        <v>105000</v>
      </c>
      <c r="B74">
        <v>2006</v>
      </c>
      <c r="C74" t="s">
        <v>13</v>
      </c>
      <c r="D74" t="s">
        <v>96</v>
      </c>
      <c r="E74" t="s">
        <v>97</v>
      </c>
      <c r="F74" t="s">
        <v>54</v>
      </c>
      <c r="G74" t="s">
        <v>102</v>
      </c>
      <c r="H74">
        <v>106.81</v>
      </c>
      <c r="I74" t="s">
        <v>98</v>
      </c>
      <c r="J74" t="s">
        <v>19</v>
      </c>
      <c r="K74">
        <v>8</v>
      </c>
      <c r="L74" t="s">
        <v>20</v>
      </c>
      <c r="M74" t="s">
        <v>20</v>
      </c>
    </row>
    <row r="75" spans="1:13" x14ac:dyDescent="0.4">
      <c r="A75">
        <v>53000</v>
      </c>
      <c r="B75">
        <v>1999</v>
      </c>
      <c r="C75" t="s">
        <v>13</v>
      </c>
      <c r="D75" t="s">
        <v>43</v>
      </c>
      <c r="E75" t="s">
        <v>99</v>
      </c>
      <c r="F75" t="s">
        <v>54</v>
      </c>
      <c r="G75" t="s">
        <v>54</v>
      </c>
      <c r="H75">
        <v>59.28</v>
      </c>
      <c r="I75" t="s">
        <v>101</v>
      </c>
      <c r="J75" t="s">
        <v>19</v>
      </c>
      <c r="K75">
        <v>5</v>
      </c>
      <c r="L75" t="s">
        <v>20</v>
      </c>
      <c r="M75" t="s">
        <v>20</v>
      </c>
    </row>
    <row r="76" spans="1:13" x14ac:dyDescent="0.4">
      <c r="A76">
        <v>74500</v>
      </c>
      <c r="B76">
        <v>1992</v>
      </c>
      <c r="C76" t="s">
        <v>13</v>
      </c>
      <c r="D76" t="s">
        <v>43</v>
      </c>
      <c r="E76" t="s">
        <v>134</v>
      </c>
      <c r="F76" t="s">
        <v>54</v>
      </c>
      <c r="G76" t="s">
        <v>47</v>
      </c>
      <c r="H76">
        <v>54.7</v>
      </c>
      <c r="I76" t="s">
        <v>135</v>
      </c>
      <c r="J76" t="s">
        <v>19</v>
      </c>
      <c r="K76">
        <v>9</v>
      </c>
      <c r="L76" t="s">
        <v>20</v>
      </c>
      <c r="M76" t="s">
        <v>20</v>
      </c>
    </row>
    <row r="77" spans="1:13" x14ac:dyDescent="0.4">
      <c r="A77">
        <v>64400</v>
      </c>
      <c r="B77">
        <v>1993</v>
      </c>
      <c r="C77" t="s">
        <v>13</v>
      </c>
      <c r="D77" t="s">
        <v>43</v>
      </c>
      <c r="E77" t="s">
        <v>46</v>
      </c>
      <c r="F77" t="s">
        <v>54</v>
      </c>
      <c r="G77" t="s">
        <v>136</v>
      </c>
      <c r="H77">
        <v>54.7</v>
      </c>
      <c r="I77" t="s">
        <v>48</v>
      </c>
      <c r="J77" t="s">
        <v>19</v>
      </c>
      <c r="K77">
        <v>3</v>
      </c>
      <c r="L77" t="s">
        <v>20</v>
      </c>
      <c r="M77" t="s">
        <v>20</v>
      </c>
    </row>
    <row r="78" spans="1:13" x14ac:dyDescent="0.4">
      <c r="A78">
        <v>86000</v>
      </c>
      <c r="B78">
        <v>1992</v>
      </c>
      <c r="C78" t="s">
        <v>13</v>
      </c>
      <c r="D78" t="s">
        <v>43</v>
      </c>
      <c r="E78" t="s">
        <v>134</v>
      </c>
      <c r="F78" t="s">
        <v>54</v>
      </c>
      <c r="G78" t="s">
        <v>81</v>
      </c>
      <c r="H78">
        <v>79.87</v>
      </c>
      <c r="I78" t="s">
        <v>135</v>
      </c>
      <c r="J78" t="s">
        <v>19</v>
      </c>
      <c r="K78">
        <v>8</v>
      </c>
      <c r="L78" t="s">
        <v>20</v>
      </c>
      <c r="M78" t="s">
        <v>20</v>
      </c>
    </row>
    <row r="79" spans="1:13" x14ac:dyDescent="0.4">
      <c r="A79">
        <v>56500</v>
      </c>
      <c r="B79">
        <v>2002</v>
      </c>
      <c r="C79" t="s">
        <v>13</v>
      </c>
      <c r="D79" t="s">
        <v>43</v>
      </c>
      <c r="E79" t="s">
        <v>137</v>
      </c>
      <c r="F79" t="s">
        <v>54</v>
      </c>
      <c r="G79" t="s">
        <v>81</v>
      </c>
      <c r="H79">
        <v>59.04</v>
      </c>
      <c r="I79" t="s">
        <v>138</v>
      </c>
      <c r="J79" t="s">
        <v>19</v>
      </c>
      <c r="K79">
        <v>6</v>
      </c>
      <c r="L79" t="s">
        <v>20</v>
      </c>
      <c r="M79" t="s">
        <v>20</v>
      </c>
    </row>
    <row r="80" spans="1:13" x14ac:dyDescent="0.4">
      <c r="A80">
        <v>69900</v>
      </c>
      <c r="B80">
        <v>1993</v>
      </c>
      <c r="C80" t="s">
        <v>13</v>
      </c>
      <c r="D80" t="s">
        <v>43</v>
      </c>
      <c r="E80" t="s">
        <v>46</v>
      </c>
      <c r="F80" t="s">
        <v>54</v>
      </c>
      <c r="G80" t="s">
        <v>81</v>
      </c>
      <c r="H80">
        <v>64.66</v>
      </c>
      <c r="I80" t="s">
        <v>48</v>
      </c>
      <c r="J80" t="s">
        <v>19</v>
      </c>
      <c r="K80">
        <v>7</v>
      </c>
      <c r="L80" t="s">
        <v>20</v>
      </c>
      <c r="M80" t="s">
        <v>20</v>
      </c>
    </row>
    <row r="81" spans="1:13" x14ac:dyDescent="0.4">
      <c r="A81">
        <v>67800</v>
      </c>
      <c r="B81">
        <v>1993</v>
      </c>
      <c r="C81" t="s">
        <v>13</v>
      </c>
      <c r="D81" t="s">
        <v>43</v>
      </c>
      <c r="E81" t="s">
        <v>46</v>
      </c>
      <c r="F81" t="s">
        <v>54</v>
      </c>
      <c r="G81" t="s">
        <v>81</v>
      </c>
      <c r="H81">
        <v>54.7</v>
      </c>
      <c r="I81" t="s">
        <v>48</v>
      </c>
      <c r="J81" t="s">
        <v>19</v>
      </c>
      <c r="K81">
        <v>6</v>
      </c>
      <c r="L81" t="s">
        <v>20</v>
      </c>
      <c r="M81" t="s">
        <v>20</v>
      </c>
    </row>
    <row r="82" spans="1:13" x14ac:dyDescent="0.4">
      <c r="A82">
        <v>83000</v>
      </c>
      <c r="B82">
        <v>1999</v>
      </c>
      <c r="C82" t="s">
        <v>13</v>
      </c>
      <c r="D82" t="s">
        <v>43</v>
      </c>
      <c r="E82" t="s">
        <v>103</v>
      </c>
      <c r="F82" t="s">
        <v>54</v>
      </c>
      <c r="G82" t="s">
        <v>69</v>
      </c>
      <c r="H82">
        <v>59.95</v>
      </c>
      <c r="I82" t="s">
        <v>105</v>
      </c>
      <c r="J82" t="s">
        <v>19</v>
      </c>
      <c r="K82">
        <v>20</v>
      </c>
      <c r="L82" t="s">
        <v>20</v>
      </c>
      <c r="M82" t="s">
        <v>20</v>
      </c>
    </row>
    <row r="83" spans="1:13" x14ac:dyDescent="0.4">
      <c r="A83">
        <v>67000</v>
      </c>
      <c r="B83">
        <v>1993</v>
      </c>
      <c r="C83" t="s">
        <v>13</v>
      </c>
      <c r="D83" t="s">
        <v>43</v>
      </c>
      <c r="E83" t="s">
        <v>46</v>
      </c>
      <c r="F83" t="s">
        <v>54</v>
      </c>
      <c r="G83" t="s">
        <v>102</v>
      </c>
      <c r="H83">
        <v>54.7</v>
      </c>
      <c r="I83" t="s">
        <v>48</v>
      </c>
      <c r="J83" t="s">
        <v>19</v>
      </c>
      <c r="K83">
        <v>4</v>
      </c>
      <c r="L83" t="s">
        <v>20</v>
      </c>
      <c r="M83" t="s">
        <v>20</v>
      </c>
    </row>
    <row r="84" spans="1:13" x14ac:dyDescent="0.4">
      <c r="A84">
        <v>11000</v>
      </c>
      <c r="B84">
        <v>2013</v>
      </c>
      <c r="C84" t="s">
        <v>13</v>
      </c>
      <c r="D84" t="s">
        <v>49</v>
      </c>
      <c r="E84" t="s">
        <v>139</v>
      </c>
      <c r="F84" t="s">
        <v>54</v>
      </c>
      <c r="G84" t="s">
        <v>26</v>
      </c>
      <c r="H84">
        <v>12.09</v>
      </c>
      <c r="I84" t="s">
        <v>140</v>
      </c>
      <c r="J84" t="s">
        <v>19</v>
      </c>
      <c r="K84">
        <v>9</v>
      </c>
      <c r="L84" t="s">
        <v>20</v>
      </c>
      <c r="M84" t="s">
        <v>20</v>
      </c>
    </row>
    <row r="85" spans="1:13" x14ac:dyDescent="0.4">
      <c r="A85">
        <v>12900</v>
      </c>
      <c r="B85">
        <v>2013</v>
      </c>
      <c r="C85" t="s">
        <v>13</v>
      </c>
      <c r="D85" t="s">
        <v>49</v>
      </c>
      <c r="E85" t="s">
        <v>56</v>
      </c>
      <c r="F85" t="s">
        <v>54</v>
      </c>
      <c r="G85" t="s">
        <v>80</v>
      </c>
      <c r="H85">
        <v>17.811</v>
      </c>
      <c r="I85" t="s">
        <v>57</v>
      </c>
      <c r="J85" t="s">
        <v>19</v>
      </c>
      <c r="K85">
        <v>14</v>
      </c>
      <c r="L85" t="s">
        <v>20</v>
      </c>
      <c r="M85" t="s">
        <v>20</v>
      </c>
    </row>
    <row r="86" spans="1:13" x14ac:dyDescent="0.4">
      <c r="A86">
        <v>11700</v>
      </c>
      <c r="B86">
        <v>2012</v>
      </c>
      <c r="C86" t="s">
        <v>13</v>
      </c>
      <c r="D86" t="s">
        <v>49</v>
      </c>
      <c r="E86" t="s">
        <v>53</v>
      </c>
      <c r="F86" t="s">
        <v>54</v>
      </c>
      <c r="G86" t="s">
        <v>17</v>
      </c>
      <c r="H86">
        <v>16.670000000000002</v>
      </c>
      <c r="I86" t="s">
        <v>55</v>
      </c>
      <c r="J86" t="s">
        <v>19</v>
      </c>
      <c r="K86">
        <v>10</v>
      </c>
      <c r="L86" t="s">
        <v>20</v>
      </c>
      <c r="M86" t="s">
        <v>20</v>
      </c>
    </row>
    <row r="87" spans="1:13" x14ac:dyDescent="0.4">
      <c r="A87">
        <v>98000</v>
      </c>
      <c r="B87">
        <v>2008</v>
      </c>
      <c r="C87" t="s">
        <v>13</v>
      </c>
      <c r="D87" t="s">
        <v>49</v>
      </c>
      <c r="E87" t="s">
        <v>113</v>
      </c>
      <c r="F87" t="s">
        <v>54</v>
      </c>
      <c r="G87" t="s">
        <v>81</v>
      </c>
      <c r="H87">
        <v>59.92</v>
      </c>
      <c r="I87" t="s">
        <v>114</v>
      </c>
      <c r="J87" t="s">
        <v>19</v>
      </c>
      <c r="K87">
        <v>2</v>
      </c>
      <c r="L87" t="s">
        <v>20</v>
      </c>
      <c r="M87" t="s">
        <v>20</v>
      </c>
    </row>
    <row r="88" spans="1:13" x14ac:dyDescent="0.4">
      <c r="A88">
        <v>10800</v>
      </c>
      <c r="B88">
        <v>2013</v>
      </c>
      <c r="C88" t="s">
        <v>13</v>
      </c>
      <c r="D88" t="s">
        <v>49</v>
      </c>
      <c r="E88" t="s">
        <v>110</v>
      </c>
      <c r="F88" t="s">
        <v>54</v>
      </c>
      <c r="G88" t="s">
        <v>81</v>
      </c>
      <c r="H88">
        <v>15.855</v>
      </c>
      <c r="I88" t="s">
        <v>111</v>
      </c>
      <c r="J88" t="s">
        <v>19</v>
      </c>
      <c r="K88">
        <v>11</v>
      </c>
      <c r="L88" t="s">
        <v>20</v>
      </c>
      <c r="M88" t="s">
        <v>20</v>
      </c>
    </row>
    <row r="89" spans="1:13" x14ac:dyDescent="0.4">
      <c r="A89">
        <v>108500</v>
      </c>
      <c r="B89">
        <v>2009</v>
      </c>
      <c r="C89" t="s">
        <v>13</v>
      </c>
      <c r="D89" t="s">
        <v>49</v>
      </c>
      <c r="E89" t="s">
        <v>141</v>
      </c>
      <c r="F89" t="s">
        <v>54</v>
      </c>
      <c r="G89" t="s">
        <v>78</v>
      </c>
      <c r="H89">
        <v>84.947800000000001</v>
      </c>
      <c r="I89" t="s">
        <v>142</v>
      </c>
      <c r="J89" t="s">
        <v>19</v>
      </c>
      <c r="K89">
        <v>16</v>
      </c>
      <c r="L89" t="s">
        <v>20</v>
      </c>
      <c r="M89" t="s">
        <v>20</v>
      </c>
    </row>
    <row r="90" spans="1:13" x14ac:dyDescent="0.4">
      <c r="A90">
        <v>194500</v>
      </c>
      <c r="B90">
        <v>2017</v>
      </c>
      <c r="C90" t="s">
        <v>13</v>
      </c>
      <c r="D90" t="s">
        <v>115</v>
      </c>
      <c r="E90" t="s">
        <v>116</v>
      </c>
      <c r="F90" t="s">
        <v>54</v>
      </c>
      <c r="G90" t="s">
        <v>38</v>
      </c>
      <c r="H90">
        <v>84.614000000000004</v>
      </c>
      <c r="I90" t="s">
        <v>117</v>
      </c>
      <c r="J90" t="s">
        <v>19</v>
      </c>
      <c r="K90">
        <v>18</v>
      </c>
      <c r="L90" t="s">
        <v>20</v>
      </c>
      <c r="M90" t="s">
        <v>20</v>
      </c>
    </row>
    <row r="91" spans="1:13" x14ac:dyDescent="0.4">
      <c r="A91">
        <v>100000</v>
      </c>
      <c r="B91">
        <v>2008</v>
      </c>
      <c r="C91" t="s">
        <v>13</v>
      </c>
      <c r="D91" t="s">
        <v>67</v>
      </c>
      <c r="E91" t="s">
        <v>143</v>
      </c>
      <c r="F91" t="s">
        <v>54</v>
      </c>
      <c r="G91" t="s">
        <v>102</v>
      </c>
      <c r="H91">
        <v>140.49</v>
      </c>
      <c r="I91" t="s">
        <v>144</v>
      </c>
      <c r="J91" t="s">
        <v>19</v>
      </c>
      <c r="K91">
        <v>1</v>
      </c>
      <c r="L91" t="s">
        <v>20</v>
      </c>
      <c r="M91" t="s">
        <v>20</v>
      </c>
    </row>
    <row r="92" spans="1:13" x14ac:dyDescent="0.4">
      <c r="A92">
        <v>58400</v>
      </c>
      <c r="B92">
        <v>2004</v>
      </c>
      <c r="C92" t="s">
        <v>13</v>
      </c>
      <c r="D92" t="s">
        <v>71</v>
      </c>
      <c r="E92" t="s">
        <v>128</v>
      </c>
      <c r="F92" t="s">
        <v>54</v>
      </c>
      <c r="G92" t="s">
        <v>81</v>
      </c>
      <c r="H92">
        <v>81</v>
      </c>
      <c r="I92" t="s">
        <v>129</v>
      </c>
      <c r="J92" t="s">
        <v>19</v>
      </c>
      <c r="K92">
        <v>4</v>
      </c>
      <c r="L92" t="s">
        <v>20</v>
      </c>
      <c r="M92" t="s">
        <v>20</v>
      </c>
    </row>
    <row r="93" spans="1:13" x14ac:dyDescent="0.4">
      <c r="A93">
        <v>39000</v>
      </c>
      <c r="B93">
        <v>1998</v>
      </c>
      <c r="C93" t="s">
        <v>13</v>
      </c>
      <c r="D93" t="s">
        <v>145</v>
      </c>
      <c r="E93" t="s">
        <v>146</v>
      </c>
      <c r="F93" t="s">
        <v>54</v>
      </c>
      <c r="G93" t="s">
        <v>112</v>
      </c>
      <c r="H93">
        <v>59.22</v>
      </c>
      <c r="I93" t="s">
        <v>147</v>
      </c>
      <c r="J93" t="s">
        <v>19</v>
      </c>
      <c r="K93">
        <v>4</v>
      </c>
      <c r="L93" t="s">
        <v>20</v>
      </c>
      <c r="M93" t="s">
        <v>20</v>
      </c>
    </row>
    <row r="94" spans="1:13" x14ac:dyDescent="0.4">
      <c r="A94">
        <v>149000</v>
      </c>
      <c r="B94">
        <v>2000</v>
      </c>
      <c r="C94" t="s">
        <v>13</v>
      </c>
      <c r="D94" t="s">
        <v>74</v>
      </c>
      <c r="E94" t="s">
        <v>77</v>
      </c>
      <c r="F94" t="s">
        <v>54</v>
      </c>
      <c r="G94" t="s">
        <v>54</v>
      </c>
      <c r="H94">
        <v>114.9</v>
      </c>
      <c r="I94" t="s">
        <v>79</v>
      </c>
      <c r="J94" t="s">
        <v>19</v>
      </c>
      <c r="K94">
        <v>9</v>
      </c>
      <c r="L94" t="s">
        <v>20</v>
      </c>
      <c r="M94" t="s">
        <v>20</v>
      </c>
    </row>
    <row r="95" spans="1:13" x14ac:dyDescent="0.4">
      <c r="A95">
        <v>98950</v>
      </c>
      <c r="B95">
        <v>2000</v>
      </c>
      <c r="C95" t="s">
        <v>13</v>
      </c>
      <c r="D95" t="s">
        <v>74</v>
      </c>
      <c r="E95" t="s">
        <v>77</v>
      </c>
      <c r="F95" t="s">
        <v>54</v>
      </c>
      <c r="G95" t="s">
        <v>81</v>
      </c>
      <c r="H95">
        <v>60</v>
      </c>
      <c r="I95" t="s">
        <v>79</v>
      </c>
      <c r="J95" t="s">
        <v>19</v>
      </c>
      <c r="K95">
        <v>5</v>
      </c>
      <c r="L95" t="s">
        <v>20</v>
      </c>
      <c r="M95" t="s">
        <v>20</v>
      </c>
    </row>
    <row r="96" spans="1:13" x14ac:dyDescent="0.4">
      <c r="A96">
        <v>145000</v>
      </c>
      <c r="B96">
        <v>2008</v>
      </c>
      <c r="C96" t="s">
        <v>13</v>
      </c>
      <c r="D96" t="s">
        <v>74</v>
      </c>
      <c r="E96" t="s">
        <v>75</v>
      </c>
      <c r="F96" t="s">
        <v>54</v>
      </c>
      <c r="G96" t="s">
        <v>148</v>
      </c>
      <c r="H96">
        <v>84.858000000000004</v>
      </c>
      <c r="I96" t="s">
        <v>76</v>
      </c>
      <c r="J96" t="s">
        <v>19</v>
      </c>
      <c r="K96">
        <v>12</v>
      </c>
      <c r="L96" t="s">
        <v>20</v>
      </c>
      <c r="M96" t="s">
        <v>20</v>
      </c>
    </row>
    <row r="97" spans="1:13" x14ac:dyDescent="0.4">
      <c r="A97">
        <v>94490</v>
      </c>
      <c r="B97">
        <v>2000</v>
      </c>
      <c r="C97" t="s">
        <v>13</v>
      </c>
      <c r="D97" t="s">
        <v>74</v>
      </c>
      <c r="E97" t="s">
        <v>77</v>
      </c>
      <c r="F97" t="s">
        <v>54</v>
      </c>
      <c r="G97" t="s">
        <v>102</v>
      </c>
      <c r="H97">
        <v>60</v>
      </c>
      <c r="I97" t="s">
        <v>79</v>
      </c>
      <c r="J97" t="s">
        <v>19</v>
      </c>
      <c r="K97">
        <v>6</v>
      </c>
      <c r="L97" t="s">
        <v>20</v>
      </c>
      <c r="M97" t="s">
        <v>20</v>
      </c>
    </row>
    <row r="98" spans="1:13" x14ac:dyDescent="0.4">
      <c r="A98">
        <v>32000</v>
      </c>
      <c r="B98">
        <v>1999</v>
      </c>
      <c r="C98" t="s">
        <v>13</v>
      </c>
      <c r="D98" t="s">
        <v>149</v>
      </c>
      <c r="E98" t="s">
        <v>150</v>
      </c>
      <c r="F98" t="s">
        <v>23</v>
      </c>
      <c r="G98" t="s">
        <v>65</v>
      </c>
      <c r="H98">
        <v>61.49</v>
      </c>
      <c r="I98" t="s">
        <v>151</v>
      </c>
      <c r="J98" t="s">
        <v>19</v>
      </c>
      <c r="K98">
        <v>3</v>
      </c>
      <c r="L98" t="s">
        <v>20</v>
      </c>
      <c r="M98" t="s">
        <v>20</v>
      </c>
    </row>
    <row r="99" spans="1:13" x14ac:dyDescent="0.4">
      <c r="A99">
        <v>177700</v>
      </c>
      <c r="B99">
        <v>2008</v>
      </c>
      <c r="C99" t="s">
        <v>13</v>
      </c>
      <c r="D99" t="s">
        <v>21</v>
      </c>
      <c r="E99" t="s">
        <v>25</v>
      </c>
      <c r="F99" t="s">
        <v>23</v>
      </c>
      <c r="G99" t="s">
        <v>69</v>
      </c>
      <c r="H99">
        <v>151.81</v>
      </c>
      <c r="I99" t="s">
        <v>27</v>
      </c>
      <c r="J99" t="s">
        <v>19</v>
      </c>
      <c r="K99">
        <v>8</v>
      </c>
      <c r="L99" t="s">
        <v>20</v>
      </c>
      <c r="M99" t="s">
        <v>20</v>
      </c>
    </row>
    <row r="100" spans="1:13" x14ac:dyDescent="0.4">
      <c r="A100">
        <v>78000</v>
      </c>
      <c r="B100">
        <v>1981</v>
      </c>
      <c r="C100" t="s">
        <v>13</v>
      </c>
      <c r="D100" t="s">
        <v>152</v>
      </c>
      <c r="E100" t="s">
        <v>153</v>
      </c>
      <c r="F100" t="s">
        <v>23</v>
      </c>
      <c r="G100" t="s">
        <v>17</v>
      </c>
      <c r="H100">
        <v>91.53</v>
      </c>
      <c r="I100" t="s">
        <v>154</v>
      </c>
      <c r="J100" t="s">
        <v>19</v>
      </c>
      <c r="K100">
        <v>9</v>
      </c>
      <c r="L100" t="s">
        <v>20</v>
      </c>
      <c r="M100" t="s">
        <v>20</v>
      </c>
    </row>
    <row r="101" spans="1:13" x14ac:dyDescent="0.4">
      <c r="A101">
        <v>80000</v>
      </c>
      <c r="B101">
        <v>2008</v>
      </c>
      <c r="C101" t="s">
        <v>13</v>
      </c>
      <c r="D101" t="s">
        <v>28</v>
      </c>
      <c r="E101" t="s">
        <v>29</v>
      </c>
      <c r="F101" t="s">
        <v>23</v>
      </c>
      <c r="G101" t="s">
        <v>16</v>
      </c>
      <c r="H101">
        <v>116.03</v>
      </c>
      <c r="I101" t="s">
        <v>31</v>
      </c>
      <c r="J101" t="s">
        <v>19</v>
      </c>
      <c r="K101">
        <v>14</v>
      </c>
      <c r="L101" t="s">
        <v>20</v>
      </c>
      <c r="M101" t="s">
        <v>20</v>
      </c>
    </row>
    <row r="102" spans="1:13" x14ac:dyDescent="0.4">
      <c r="A102">
        <v>31700</v>
      </c>
      <c r="B102">
        <v>2003</v>
      </c>
      <c r="C102" t="s">
        <v>13</v>
      </c>
      <c r="D102" t="s">
        <v>32</v>
      </c>
      <c r="E102" t="s">
        <v>33</v>
      </c>
      <c r="F102" t="s">
        <v>23</v>
      </c>
      <c r="G102" t="s">
        <v>51</v>
      </c>
      <c r="H102">
        <v>46.64</v>
      </c>
      <c r="I102" t="s">
        <v>35</v>
      </c>
      <c r="J102" t="s">
        <v>19</v>
      </c>
      <c r="K102">
        <v>5</v>
      </c>
      <c r="L102" t="s">
        <v>20</v>
      </c>
      <c r="M102" t="s">
        <v>20</v>
      </c>
    </row>
    <row r="103" spans="1:13" x14ac:dyDescent="0.4">
      <c r="A103">
        <v>26100</v>
      </c>
      <c r="B103">
        <v>2003</v>
      </c>
      <c r="C103" t="s">
        <v>13</v>
      </c>
      <c r="D103" t="s">
        <v>32</v>
      </c>
      <c r="E103" t="s">
        <v>33</v>
      </c>
      <c r="F103" t="s">
        <v>23</v>
      </c>
      <c r="G103" t="s">
        <v>27</v>
      </c>
      <c r="H103">
        <v>36.08</v>
      </c>
      <c r="I103" t="s">
        <v>35</v>
      </c>
      <c r="J103" t="s">
        <v>19</v>
      </c>
      <c r="K103">
        <v>8</v>
      </c>
      <c r="L103" t="s">
        <v>20</v>
      </c>
      <c r="M103" t="s">
        <v>20</v>
      </c>
    </row>
    <row r="104" spans="1:13" x14ac:dyDescent="0.4">
      <c r="A104">
        <v>29000</v>
      </c>
      <c r="B104">
        <v>2003</v>
      </c>
      <c r="C104" t="s">
        <v>13</v>
      </c>
      <c r="D104" t="s">
        <v>32</v>
      </c>
      <c r="E104" t="s">
        <v>33</v>
      </c>
      <c r="F104" t="s">
        <v>23</v>
      </c>
      <c r="G104" t="s">
        <v>81</v>
      </c>
      <c r="H104">
        <v>43.98</v>
      </c>
      <c r="I104" t="s">
        <v>35</v>
      </c>
      <c r="J104" t="s">
        <v>19</v>
      </c>
      <c r="K104">
        <v>7</v>
      </c>
      <c r="L104" t="s">
        <v>20</v>
      </c>
      <c r="M104" t="s">
        <v>20</v>
      </c>
    </row>
    <row r="105" spans="1:13" x14ac:dyDescent="0.4">
      <c r="A105">
        <v>30000</v>
      </c>
      <c r="B105">
        <v>2003</v>
      </c>
      <c r="C105" t="s">
        <v>13</v>
      </c>
      <c r="D105" t="s">
        <v>32</v>
      </c>
      <c r="E105" t="s">
        <v>33</v>
      </c>
      <c r="F105" t="s">
        <v>23</v>
      </c>
      <c r="G105" t="s">
        <v>69</v>
      </c>
      <c r="H105">
        <v>45.5</v>
      </c>
      <c r="I105" t="s">
        <v>35</v>
      </c>
      <c r="J105" t="s">
        <v>19</v>
      </c>
      <c r="K105">
        <v>8</v>
      </c>
      <c r="L105" t="s">
        <v>20</v>
      </c>
      <c r="M105" t="s">
        <v>20</v>
      </c>
    </row>
    <row r="106" spans="1:13" x14ac:dyDescent="0.4">
      <c r="A106">
        <v>120000</v>
      </c>
      <c r="B106">
        <v>1995</v>
      </c>
      <c r="C106" t="s">
        <v>13</v>
      </c>
      <c r="D106" t="s">
        <v>41</v>
      </c>
      <c r="E106" t="s">
        <v>42</v>
      </c>
      <c r="F106" t="s">
        <v>23</v>
      </c>
      <c r="G106" t="s">
        <v>26</v>
      </c>
      <c r="H106">
        <v>84.9</v>
      </c>
      <c r="I106" t="s">
        <v>30</v>
      </c>
      <c r="J106" t="s">
        <v>19</v>
      </c>
      <c r="K106">
        <v>11</v>
      </c>
      <c r="L106" t="s">
        <v>20</v>
      </c>
      <c r="M106" t="s">
        <v>20</v>
      </c>
    </row>
    <row r="107" spans="1:13" x14ac:dyDescent="0.4">
      <c r="A107">
        <v>123000</v>
      </c>
      <c r="B107">
        <v>1995</v>
      </c>
      <c r="C107" t="s">
        <v>13</v>
      </c>
      <c r="D107" t="s">
        <v>41</v>
      </c>
      <c r="E107" t="s">
        <v>42</v>
      </c>
      <c r="F107" t="s">
        <v>23</v>
      </c>
      <c r="G107" t="s">
        <v>34</v>
      </c>
      <c r="H107">
        <v>84.9</v>
      </c>
      <c r="I107" t="s">
        <v>30</v>
      </c>
      <c r="J107" t="s">
        <v>19</v>
      </c>
      <c r="K107">
        <v>13</v>
      </c>
      <c r="L107" t="s">
        <v>20</v>
      </c>
      <c r="M107" t="s">
        <v>20</v>
      </c>
    </row>
    <row r="108" spans="1:13" x14ac:dyDescent="0.4">
      <c r="A108">
        <v>77500</v>
      </c>
      <c r="B108">
        <v>1993</v>
      </c>
      <c r="C108" t="s">
        <v>13</v>
      </c>
      <c r="D108" t="s">
        <v>43</v>
      </c>
      <c r="E108" t="s">
        <v>46</v>
      </c>
      <c r="F108" t="s">
        <v>23</v>
      </c>
      <c r="G108" t="s">
        <v>16</v>
      </c>
      <c r="H108">
        <v>79.87</v>
      </c>
      <c r="I108" t="s">
        <v>48</v>
      </c>
      <c r="J108" t="s">
        <v>19</v>
      </c>
      <c r="K108">
        <v>12</v>
      </c>
      <c r="L108" t="s">
        <v>20</v>
      </c>
      <c r="M108" t="s">
        <v>20</v>
      </c>
    </row>
    <row r="109" spans="1:13" x14ac:dyDescent="0.4">
      <c r="A109">
        <v>84800</v>
      </c>
      <c r="B109">
        <v>2003</v>
      </c>
      <c r="C109" t="s">
        <v>13</v>
      </c>
      <c r="D109" t="s">
        <v>43</v>
      </c>
      <c r="E109" t="s">
        <v>155</v>
      </c>
      <c r="F109" t="s">
        <v>23</v>
      </c>
      <c r="G109" t="s">
        <v>81</v>
      </c>
      <c r="H109">
        <v>84.5</v>
      </c>
      <c r="I109" t="s">
        <v>156</v>
      </c>
      <c r="J109" t="s">
        <v>19</v>
      </c>
      <c r="K109">
        <v>5</v>
      </c>
      <c r="L109" t="s">
        <v>20</v>
      </c>
      <c r="M109" t="s">
        <v>20</v>
      </c>
    </row>
    <row r="110" spans="1:13" x14ac:dyDescent="0.4">
      <c r="A110">
        <v>62900</v>
      </c>
      <c r="B110">
        <v>1993</v>
      </c>
      <c r="C110" t="s">
        <v>13</v>
      </c>
      <c r="D110" t="s">
        <v>43</v>
      </c>
      <c r="E110" t="s">
        <v>46</v>
      </c>
      <c r="F110" t="s">
        <v>23</v>
      </c>
      <c r="G110" t="s">
        <v>82</v>
      </c>
      <c r="H110">
        <v>54.7</v>
      </c>
      <c r="I110" t="s">
        <v>48</v>
      </c>
      <c r="J110" t="s">
        <v>19</v>
      </c>
      <c r="K110">
        <v>2</v>
      </c>
      <c r="L110" t="s">
        <v>20</v>
      </c>
      <c r="M110" t="s">
        <v>20</v>
      </c>
    </row>
    <row r="111" spans="1:13" x14ac:dyDescent="0.4">
      <c r="A111">
        <v>79500</v>
      </c>
      <c r="B111">
        <v>1999</v>
      </c>
      <c r="C111" t="s">
        <v>13</v>
      </c>
      <c r="D111" t="s">
        <v>43</v>
      </c>
      <c r="E111" t="s">
        <v>103</v>
      </c>
      <c r="F111" t="s">
        <v>23</v>
      </c>
      <c r="G111" t="s">
        <v>102</v>
      </c>
      <c r="H111">
        <v>59.95</v>
      </c>
      <c r="I111" t="s">
        <v>105</v>
      </c>
      <c r="J111" t="s">
        <v>19</v>
      </c>
      <c r="K111">
        <v>2</v>
      </c>
      <c r="L111" t="s">
        <v>20</v>
      </c>
      <c r="M111" t="s">
        <v>20</v>
      </c>
    </row>
    <row r="112" spans="1:13" x14ac:dyDescent="0.4">
      <c r="A112">
        <v>68800</v>
      </c>
      <c r="B112">
        <v>1993</v>
      </c>
      <c r="C112" t="s">
        <v>13</v>
      </c>
      <c r="D112" t="s">
        <v>43</v>
      </c>
      <c r="E112" t="s">
        <v>46</v>
      </c>
      <c r="F112" t="s">
        <v>23</v>
      </c>
      <c r="G112" t="s">
        <v>104</v>
      </c>
      <c r="H112">
        <v>64.66</v>
      </c>
      <c r="I112" t="s">
        <v>48</v>
      </c>
      <c r="J112" t="s">
        <v>19</v>
      </c>
      <c r="K112">
        <v>12</v>
      </c>
      <c r="L112" t="s">
        <v>20</v>
      </c>
      <c r="M112" t="s">
        <v>20</v>
      </c>
    </row>
    <row r="113" spans="1:13" x14ac:dyDescent="0.4">
      <c r="A113">
        <v>64900</v>
      </c>
      <c r="B113">
        <v>1993</v>
      </c>
      <c r="C113" t="s">
        <v>13</v>
      </c>
      <c r="D113" t="s">
        <v>43</v>
      </c>
      <c r="E113" t="s">
        <v>46</v>
      </c>
      <c r="F113" t="s">
        <v>23</v>
      </c>
      <c r="G113" t="s">
        <v>78</v>
      </c>
      <c r="H113">
        <v>54.7</v>
      </c>
      <c r="I113" t="s">
        <v>48</v>
      </c>
      <c r="J113" t="s">
        <v>19</v>
      </c>
      <c r="K113">
        <v>11</v>
      </c>
      <c r="L113" t="s">
        <v>20</v>
      </c>
      <c r="M113" t="s">
        <v>20</v>
      </c>
    </row>
    <row r="114" spans="1:13" x14ac:dyDescent="0.4">
      <c r="A114">
        <v>61000</v>
      </c>
      <c r="B114">
        <v>1993</v>
      </c>
      <c r="C114" t="s">
        <v>13</v>
      </c>
      <c r="D114" t="s">
        <v>43</v>
      </c>
      <c r="E114" t="s">
        <v>46</v>
      </c>
      <c r="F114" t="s">
        <v>23</v>
      </c>
      <c r="G114" t="s">
        <v>87</v>
      </c>
      <c r="H114">
        <v>54.7</v>
      </c>
      <c r="I114" t="s">
        <v>48</v>
      </c>
      <c r="J114" t="s">
        <v>19</v>
      </c>
      <c r="K114">
        <v>2</v>
      </c>
      <c r="L114" t="s">
        <v>20</v>
      </c>
      <c r="M114" t="s">
        <v>20</v>
      </c>
    </row>
    <row r="115" spans="1:13" x14ac:dyDescent="0.4">
      <c r="A115">
        <v>110000</v>
      </c>
      <c r="B115">
        <v>2009</v>
      </c>
      <c r="C115" t="s">
        <v>13</v>
      </c>
      <c r="D115" t="s">
        <v>49</v>
      </c>
      <c r="E115" t="s">
        <v>141</v>
      </c>
      <c r="F115" t="s">
        <v>23</v>
      </c>
      <c r="G115" t="s">
        <v>16</v>
      </c>
      <c r="H115">
        <v>114.7153</v>
      </c>
      <c r="I115" t="s">
        <v>142</v>
      </c>
      <c r="J115" t="s">
        <v>19</v>
      </c>
      <c r="K115">
        <v>5</v>
      </c>
      <c r="L115" t="s">
        <v>20</v>
      </c>
      <c r="M115" t="s">
        <v>20</v>
      </c>
    </row>
    <row r="116" spans="1:13" x14ac:dyDescent="0.4">
      <c r="A116">
        <v>12000</v>
      </c>
      <c r="B116">
        <v>2013</v>
      </c>
      <c r="C116" t="s">
        <v>13</v>
      </c>
      <c r="D116" t="s">
        <v>49</v>
      </c>
      <c r="E116" t="s">
        <v>157</v>
      </c>
      <c r="F116" t="s">
        <v>23</v>
      </c>
      <c r="G116" t="s">
        <v>100</v>
      </c>
      <c r="H116">
        <v>17.96</v>
      </c>
      <c r="I116" t="s">
        <v>158</v>
      </c>
      <c r="J116" t="s">
        <v>19</v>
      </c>
      <c r="K116">
        <v>14</v>
      </c>
      <c r="L116" t="s">
        <v>20</v>
      </c>
      <c r="M116" t="s">
        <v>20</v>
      </c>
    </row>
    <row r="117" spans="1:13" x14ac:dyDescent="0.4">
      <c r="A117">
        <v>36000</v>
      </c>
      <c r="B117">
        <v>2000</v>
      </c>
      <c r="C117" t="s">
        <v>13</v>
      </c>
      <c r="D117" t="s">
        <v>49</v>
      </c>
      <c r="E117" t="s">
        <v>159</v>
      </c>
      <c r="F117" t="s">
        <v>23</v>
      </c>
      <c r="G117" t="s">
        <v>112</v>
      </c>
      <c r="H117">
        <v>59.74</v>
      </c>
      <c r="I117" t="s">
        <v>160</v>
      </c>
      <c r="J117" t="s">
        <v>19</v>
      </c>
      <c r="K117">
        <v>6</v>
      </c>
      <c r="L117" t="s">
        <v>20</v>
      </c>
      <c r="M117" t="s">
        <v>20</v>
      </c>
    </row>
    <row r="118" spans="1:13" x14ac:dyDescent="0.4">
      <c r="A118">
        <v>240000</v>
      </c>
      <c r="B118">
        <v>2017</v>
      </c>
      <c r="C118" t="s">
        <v>13</v>
      </c>
      <c r="D118" t="s">
        <v>59</v>
      </c>
      <c r="E118" t="s">
        <v>60</v>
      </c>
      <c r="F118" t="s">
        <v>23</v>
      </c>
      <c r="G118" t="s">
        <v>161</v>
      </c>
      <c r="H118">
        <v>116.938</v>
      </c>
      <c r="I118" t="s">
        <v>61</v>
      </c>
      <c r="J118" t="s">
        <v>19</v>
      </c>
      <c r="K118">
        <v>7</v>
      </c>
      <c r="L118" t="s">
        <v>20</v>
      </c>
      <c r="M118" t="s">
        <v>20</v>
      </c>
    </row>
    <row r="119" spans="1:13" x14ac:dyDescent="0.4">
      <c r="A119">
        <v>157000</v>
      </c>
      <c r="B119">
        <v>2017</v>
      </c>
      <c r="C119" t="s">
        <v>13</v>
      </c>
      <c r="D119" t="s">
        <v>59</v>
      </c>
      <c r="E119" t="s">
        <v>60</v>
      </c>
      <c r="F119" t="s">
        <v>23</v>
      </c>
      <c r="G119" t="s">
        <v>34</v>
      </c>
      <c r="H119">
        <v>59.854999999999997</v>
      </c>
      <c r="I119" t="s">
        <v>61</v>
      </c>
      <c r="J119" t="s">
        <v>19</v>
      </c>
      <c r="K119">
        <v>14</v>
      </c>
      <c r="L119" t="s">
        <v>20</v>
      </c>
      <c r="M119" t="s">
        <v>20</v>
      </c>
    </row>
    <row r="120" spans="1:13" x14ac:dyDescent="0.4">
      <c r="A120">
        <v>197000</v>
      </c>
      <c r="B120">
        <v>2017</v>
      </c>
      <c r="C120" t="s">
        <v>13</v>
      </c>
      <c r="D120" t="s">
        <v>59</v>
      </c>
      <c r="E120" t="s">
        <v>60</v>
      </c>
      <c r="F120" t="s">
        <v>23</v>
      </c>
      <c r="G120" t="s">
        <v>80</v>
      </c>
      <c r="H120">
        <v>84.835999999999999</v>
      </c>
      <c r="I120" t="s">
        <v>61</v>
      </c>
      <c r="J120" t="s">
        <v>19</v>
      </c>
      <c r="K120">
        <v>16</v>
      </c>
      <c r="L120" t="s">
        <v>20</v>
      </c>
      <c r="M120" t="s">
        <v>20</v>
      </c>
    </row>
    <row r="121" spans="1:13" x14ac:dyDescent="0.4">
      <c r="A121">
        <v>160000</v>
      </c>
      <c r="B121">
        <v>2017</v>
      </c>
      <c r="C121" t="s">
        <v>13</v>
      </c>
      <c r="D121" t="s">
        <v>59</v>
      </c>
      <c r="E121" t="s">
        <v>60</v>
      </c>
      <c r="F121" t="s">
        <v>23</v>
      </c>
      <c r="G121" t="s">
        <v>81</v>
      </c>
      <c r="H121">
        <v>59.470999999999997</v>
      </c>
      <c r="I121" t="s">
        <v>61</v>
      </c>
      <c r="J121" t="s">
        <v>19</v>
      </c>
      <c r="K121">
        <v>5</v>
      </c>
      <c r="L121" t="s">
        <v>20</v>
      </c>
      <c r="M121" t="s">
        <v>20</v>
      </c>
    </row>
    <row r="122" spans="1:13" x14ac:dyDescent="0.4">
      <c r="A122">
        <v>185000</v>
      </c>
      <c r="B122">
        <v>2017</v>
      </c>
      <c r="C122" t="s">
        <v>13</v>
      </c>
      <c r="D122" t="s">
        <v>115</v>
      </c>
      <c r="E122" t="s">
        <v>116</v>
      </c>
      <c r="F122" t="s">
        <v>23</v>
      </c>
      <c r="G122" t="s">
        <v>16</v>
      </c>
      <c r="H122">
        <v>84.614000000000004</v>
      </c>
      <c r="I122" t="s">
        <v>117</v>
      </c>
      <c r="J122" t="s">
        <v>19</v>
      </c>
      <c r="K122">
        <v>8</v>
      </c>
      <c r="L122" t="s">
        <v>20</v>
      </c>
      <c r="M122" t="s">
        <v>20</v>
      </c>
    </row>
    <row r="123" spans="1:13" x14ac:dyDescent="0.4">
      <c r="A123">
        <v>18000</v>
      </c>
      <c r="B123">
        <v>1971</v>
      </c>
      <c r="C123" t="s">
        <v>13</v>
      </c>
      <c r="D123" t="s">
        <v>63</v>
      </c>
      <c r="E123" t="s">
        <v>64</v>
      </c>
      <c r="F123" t="s">
        <v>23</v>
      </c>
      <c r="G123" t="s">
        <v>23</v>
      </c>
      <c r="H123">
        <v>30.28</v>
      </c>
      <c r="I123" t="s">
        <v>66</v>
      </c>
      <c r="J123" t="s">
        <v>19</v>
      </c>
      <c r="K123">
        <v>1</v>
      </c>
      <c r="L123" t="s">
        <v>20</v>
      </c>
      <c r="M123" t="s">
        <v>20</v>
      </c>
    </row>
    <row r="124" spans="1:13" x14ac:dyDescent="0.4">
      <c r="A124">
        <v>21500</v>
      </c>
      <c r="B124">
        <v>1971</v>
      </c>
      <c r="C124" t="s">
        <v>13</v>
      </c>
      <c r="D124" t="s">
        <v>63</v>
      </c>
      <c r="E124" t="s">
        <v>64</v>
      </c>
      <c r="F124" t="s">
        <v>23</v>
      </c>
      <c r="G124" t="s">
        <v>78</v>
      </c>
      <c r="H124">
        <v>30.28</v>
      </c>
      <c r="I124" t="s">
        <v>66</v>
      </c>
      <c r="J124" t="s">
        <v>19</v>
      </c>
      <c r="K124">
        <v>3</v>
      </c>
      <c r="L124" t="s">
        <v>20</v>
      </c>
      <c r="M124" t="s">
        <v>20</v>
      </c>
    </row>
    <row r="125" spans="1:13" x14ac:dyDescent="0.4">
      <c r="A125">
        <v>74500</v>
      </c>
      <c r="B125">
        <v>1998</v>
      </c>
      <c r="C125" t="s">
        <v>13</v>
      </c>
      <c r="D125" t="s">
        <v>67</v>
      </c>
      <c r="E125" t="s">
        <v>162</v>
      </c>
      <c r="F125" t="s">
        <v>23</v>
      </c>
      <c r="G125" t="s">
        <v>148</v>
      </c>
      <c r="H125">
        <v>84.93</v>
      </c>
      <c r="I125" t="s">
        <v>163</v>
      </c>
      <c r="J125" t="s">
        <v>19</v>
      </c>
      <c r="K125">
        <v>12</v>
      </c>
      <c r="L125" t="s">
        <v>20</v>
      </c>
      <c r="M125" t="s">
        <v>20</v>
      </c>
    </row>
    <row r="126" spans="1:13" x14ac:dyDescent="0.4">
      <c r="A126">
        <v>210000</v>
      </c>
      <c r="B126">
        <v>2009</v>
      </c>
      <c r="C126" t="s">
        <v>13</v>
      </c>
      <c r="D126" t="s">
        <v>67</v>
      </c>
      <c r="E126" t="s">
        <v>164</v>
      </c>
      <c r="F126" t="s">
        <v>23</v>
      </c>
      <c r="G126" t="s">
        <v>78</v>
      </c>
      <c r="H126">
        <v>238.858</v>
      </c>
      <c r="I126" t="s">
        <v>165</v>
      </c>
      <c r="J126" t="s">
        <v>19</v>
      </c>
      <c r="K126">
        <v>5</v>
      </c>
      <c r="L126" t="s">
        <v>20</v>
      </c>
      <c r="M126" t="s">
        <v>20</v>
      </c>
    </row>
    <row r="127" spans="1:13" x14ac:dyDescent="0.4">
      <c r="A127">
        <v>155000</v>
      </c>
      <c r="B127">
        <v>2004</v>
      </c>
      <c r="C127" t="s">
        <v>13</v>
      </c>
      <c r="D127" t="s">
        <v>67</v>
      </c>
      <c r="E127" t="s">
        <v>126</v>
      </c>
      <c r="F127" t="s">
        <v>23</v>
      </c>
      <c r="G127" t="s">
        <v>40</v>
      </c>
      <c r="H127">
        <v>210.53</v>
      </c>
      <c r="I127" t="s">
        <v>127</v>
      </c>
      <c r="J127" t="s">
        <v>19</v>
      </c>
      <c r="K127">
        <v>4</v>
      </c>
      <c r="L127" t="s">
        <v>20</v>
      </c>
      <c r="M127" t="s">
        <v>20</v>
      </c>
    </row>
    <row r="128" spans="1:13" x14ac:dyDescent="0.4">
      <c r="A128">
        <v>142000</v>
      </c>
      <c r="B128">
        <v>2008</v>
      </c>
      <c r="C128" t="s">
        <v>13</v>
      </c>
      <c r="D128" t="s">
        <v>74</v>
      </c>
      <c r="E128" t="s">
        <v>75</v>
      </c>
      <c r="F128" t="s">
        <v>23</v>
      </c>
      <c r="G128" t="s">
        <v>94</v>
      </c>
      <c r="H128">
        <v>84.858000000000004</v>
      </c>
      <c r="I128" t="s">
        <v>76</v>
      </c>
      <c r="J128" t="s">
        <v>19</v>
      </c>
      <c r="K128">
        <v>11</v>
      </c>
      <c r="L128" t="s">
        <v>20</v>
      </c>
      <c r="M128" t="s">
        <v>20</v>
      </c>
    </row>
    <row r="129" spans="1:13" x14ac:dyDescent="0.4">
      <c r="A129">
        <v>126990</v>
      </c>
      <c r="B129">
        <v>2000</v>
      </c>
      <c r="C129" t="s">
        <v>13</v>
      </c>
      <c r="D129" t="s">
        <v>74</v>
      </c>
      <c r="E129" t="s">
        <v>77</v>
      </c>
      <c r="F129" t="s">
        <v>23</v>
      </c>
      <c r="G129" t="s">
        <v>112</v>
      </c>
      <c r="H129">
        <v>84.92</v>
      </c>
      <c r="I129" t="s">
        <v>79</v>
      </c>
      <c r="J129" t="s">
        <v>19</v>
      </c>
      <c r="K129">
        <v>14</v>
      </c>
      <c r="L129" t="s">
        <v>20</v>
      </c>
      <c r="M129" t="s">
        <v>20</v>
      </c>
    </row>
    <row r="130" spans="1:13" x14ac:dyDescent="0.4">
      <c r="A130">
        <v>115000</v>
      </c>
      <c r="B130">
        <v>2008</v>
      </c>
      <c r="C130" t="s">
        <v>13</v>
      </c>
      <c r="D130" t="s">
        <v>74</v>
      </c>
      <c r="E130" t="s">
        <v>75</v>
      </c>
      <c r="F130" t="s">
        <v>23</v>
      </c>
      <c r="G130" t="s">
        <v>148</v>
      </c>
      <c r="H130">
        <v>59.993000000000002</v>
      </c>
      <c r="I130" t="s">
        <v>76</v>
      </c>
      <c r="J130" t="s">
        <v>19</v>
      </c>
      <c r="K130">
        <v>6</v>
      </c>
      <c r="L130" t="s">
        <v>20</v>
      </c>
      <c r="M130" t="s">
        <v>20</v>
      </c>
    </row>
    <row r="131" spans="1:13" x14ac:dyDescent="0.4">
      <c r="A131">
        <v>129000</v>
      </c>
      <c r="B131">
        <v>2008</v>
      </c>
      <c r="C131" t="s">
        <v>13</v>
      </c>
      <c r="D131" t="s">
        <v>74</v>
      </c>
      <c r="E131" t="s">
        <v>75</v>
      </c>
      <c r="F131" t="s">
        <v>23</v>
      </c>
      <c r="G131" t="s">
        <v>69</v>
      </c>
      <c r="H131">
        <v>84.858000000000004</v>
      </c>
      <c r="I131" t="s">
        <v>76</v>
      </c>
      <c r="J131" t="s">
        <v>19</v>
      </c>
      <c r="K131">
        <v>1</v>
      </c>
      <c r="L131" t="s">
        <v>20</v>
      </c>
      <c r="M131" t="s">
        <v>20</v>
      </c>
    </row>
    <row r="132" spans="1:13" x14ac:dyDescent="0.4">
      <c r="A132">
        <v>29000</v>
      </c>
      <c r="B132">
        <v>1999</v>
      </c>
      <c r="C132" t="s">
        <v>13</v>
      </c>
      <c r="D132" t="s">
        <v>149</v>
      </c>
      <c r="E132" t="s">
        <v>150</v>
      </c>
      <c r="F132" t="s">
        <v>30</v>
      </c>
      <c r="G132" t="s">
        <v>94</v>
      </c>
      <c r="H132">
        <v>61.49</v>
      </c>
      <c r="I132" t="s">
        <v>151</v>
      </c>
      <c r="J132" t="s">
        <v>19</v>
      </c>
      <c r="K132">
        <v>3</v>
      </c>
      <c r="L132" t="s">
        <v>20</v>
      </c>
      <c r="M132" t="s">
        <v>20</v>
      </c>
    </row>
    <row r="133" spans="1:13" x14ac:dyDescent="0.4">
      <c r="A133">
        <v>93500</v>
      </c>
      <c r="B133">
        <v>2005</v>
      </c>
      <c r="C133" t="s">
        <v>13</v>
      </c>
      <c r="D133" t="s">
        <v>166</v>
      </c>
      <c r="E133" t="s">
        <v>167</v>
      </c>
      <c r="F133" t="s">
        <v>30</v>
      </c>
      <c r="G133" t="s">
        <v>102</v>
      </c>
      <c r="H133">
        <v>111.31</v>
      </c>
      <c r="I133" t="s">
        <v>168</v>
      </c>
      <c r="J133" t="s">
        <v>19</v>
      </c>
      <c r="K133">
        <v>5</v>
      </c>
      <c r="L133" t="s">
        <v>20</v>
      </c>
      <c r="M133" t="s">
        <v>20</v>
      </c>
    </row>
    <row r="134" spans="1:13" x14ac:dyDescent="0.4">
      <c r="A134">
        <v>134000</v>
      </c>
      <c r="B134">
        <v>2008</v>
      </c>
      <c r="C134" t="s">
        <v>13</v>
      </c>
      <c r="D134" t="s">
        <v>21</v>
      </c>
      <c r="E134" t="s">
        <v>25</v>
      </c>
      <c r="F134" t="s">
        <v>30</v>
      </c>
      <c r="G134" t="s">
        <v>26</v>
      </c>
      <c r="H134">
        <v>94.51</v>
      </c>
      <c r="I134" t="s">
        <v>27</v>
      </c>
      <c r="J134" t="s">
        <v>19</v>
      </c>
      <c r="K134">
        <v>4</v>
      </c>
      <c r="L134" t="s">
        <v>20</v>
      </c>
      <c r="M134" t="s">
        <v>20</v>
      </c>
    </row>
    <row r="135" spans="1:13" x14ac:dyDescent="0.4">
      <c r="A135">
        <v>140000</v>
      </c>
      <c r="B135">
        <v>2008</v>
      </c>
      <c r="C135" t="s">
        <v>13</v>
      </c>
      <c r="D135" t="s">
        <v>21</v>
      </c>
      <c r="E135" t="s">
        <v>25</v>
      </c>
      <c r="F135" t="s">
        <v>30</v>
      </c>
      <c r="G135" t="s">
        <v>81</v>
      </c>
      <c r="H135">
        <v>94.51</v>
      </c>
      <c r="I135" t="s">
        <v>27</v>
      </c>
      <c r="J135" t="s">
        <v>19</v>
      </c>
      <c r="K135">
        <v>5</v>
      </c>
      <c r="L135" t="s">
        <v>20</v>
      </c>
      <c r="M135" t="s">
        <v>20</v>
      </c>
    </row>
    <row r="136" spans="1:13" x14ac:dyDescent="0.4">
      <c r="A136">
        <v>170000</v>
      </c>
      <c r="B136">
        <v>2008</v>
      </c>
      <c r="C136" t="s">
        <v>13</v>
      </c>
      <c r="D136" t="s">
        <v>21</v>
      </c>
      <c r="E136" t="s">
        <v>25</v>
      </c>
      <c r="F136" t="s">
        <v>30</v>
      </c>
      <c r="G136" t="s">
        <v>122</v>
      </c>
      <c r="H136">
        <v>151.81</v>
      </c>
      <c r="I136" t="s">
        <v>27</v>
      </c>
      <c r="J136" t="s">
        <v>19</v>
      </c>
      <c r="K136">
        <v>3</v>
      </c>
      <c r="L136" t="s">
        <v>20</v>
      </c>
      <c r="M136" t="s">
        <v>20</v>
      </c>
    </row>
    <row r="137" spans="1:13" x14ac:dyDescent="0.4">
      <c r="A137">
        <v>170000</v>
      </c>
      <c r="B137">
        <v>2008</v>
      </c>
      <c r="C137" t="s">
        <v>13</v>
      </c>
      <c r="D137" t="s">
        <v>21</v>
      </c>
      <c r="E137" t="s">
        <v>25</v>
      </c>
      <c r="F137" t="s">
        <v>30</v>
      </c>
      <c r="G137" t="s">
        <v>78</v>
      </c>
      <c r="H137">
        <v>158.99</v>
      </c>
      <c r="I137" t="s">
        <v>27</v>
      </c>
      <c r="J137" t="s">
        <v>19</v>
      </c>
      <c r="K137">
        <v>8</v>
      </c>
      <c r="L137" t="s">
        <v>20</v>
      </c>
      <c r="M137" t="s">
        <v>20</v>
      </c>
    </row>
    <row r="138" spans="1:13" x14ac:dyDescent="0.4">
      <c r="A138">
        <v>183000</v>
      </c>
      <c r="B138">
        <v>2003</v>
      </c>
      <c r="C138" t="s">
        <v>13</v>
      </c>
      <c r="D138" t="s">
        <v>83</v>
      </c>
      <c r="E138" t="s">
        <v>169</v>
      </c>
      <c r="F138" t="s">
        <v>30</v>
      </c>
      <c r="G138" t="s">
        <v>38</v>
      </c>
      <c r="H138">
        <v>146.38999999999999</v>
      </c>
      <c r="I138" t="s">
        <v>170</v>
      </c>
      <c r="J138" t="s">
        <v>19</v>
      </c>
      <c r="K138">
        <v>10</v>
      </c>
      <c r="L138" t="s">
        <v>20</v>
      </c>
      <c r="M138" t="s">
        <v>20</v>
      </c>
    </row>
    <row r="139" spans="1:13" x14ac:dyDescent="0.4">
      <c r="A139">
        <v>175000</v>
      </c>
      <c r="B139">
        <v>2003</v>
      </c>
      <c r="C139" t="s">
        <v>13</v>
      </c>
      <c r="D139" t="s">
        <v>83</v>
      </c>
      <c r="E139" t="s">
        <v>169</v>
      </c>
      <c r="F139" t="s">
        <v>30</v>
      </c>
      <c r="G139" t="s">
        <v>58</v>
      </c>
      <c r="H139">
        <v>147.62</v>
      </c>
      <c r="I139" t="s">
        <v>170</v>
      </c>
      <c r="J139" t="s">
        <v>19</v>
      </c>
      <c r="K139">
        <v>5</v>
      </c>
      <c r="L139" t="s">
        <v>20</v>
      </c>
      <c r="M139" t="s">
        <v>20</v>
      </c>
    </row>
    <row r="140" spans="1:13" x14ac:dyDescent="0.4">
      <c r="A140">
        <v>175000</v>
      </c>
      <c r="B140">
        <v>2003</v>
      </c>
      <c r="C140" t="s">
        <v>13</v>
      </c>
      <c r="D140" t="s">
        <v>83</v>
      </c>
      <c r="E140" t="s">
        <v>169</v>
      </c>
      <c r="F140" t="s">
        <v>30</v>
      </c>
      <c r="G140" t="s">
        <v>58</v>
      </c>
      <c r="H140">
        <v>147.62</v>
      </c>
      <c r="I140" t="s">
        <v>170</v>
      </c>
      <c r="J140" t="s">
        <v>19</v>
      </c>
      <c r="K140">
        <v>5</v>
      </c>
      <c r="L140" t="s">
        <v>20</v>
      </c>
      <c r="M140" t="s">
        <v>20</v>
      </c>
    </row>
    <row r="141" spans="1:13" x14ac:dyDescent="0.4">
      <c r="A141">
        <v>189000</v>
      </c>
      <c r="B141">
        <v>2004</v>
      </c>
      <c r="C141" t="s">
        <v>13</v>
      </c>
      <c r="D141" t="s">
        <v>83</v>
      </c>
      <c r="E141" t="s">
        <v>84</v>
      </c>
      <c r="F141" t="s">
        <v>30</v>
      </c>
      <c r="G141" t="s">
        <v>81</v>
      </c>
      <c r="H141">
        <v>174.55</v>
      </c>
      <c r="I141" t="s">
        <v>85</v>
      </c>
      <c r="J141" t="s">
        <v>19</v>
      </c>
      <c r="K141">
        <v>2</v>
      </c>
      <c r="L141" t="s">
        <v>20</v>
      </c>
      <c r="M141" t="s">
        <v>20</v>
      </c>
    </row>
    <row r="142" spans="1:13" x14ac:dyDescent="0.4">
      <c r="A142">
        <v>375000</v>
      </c>
      <c r="B142">
        <v>2020</v>
      </c>
      <c r="C142" t="s">
        <v>13</v>
      </c>
      <c r="D142" t="s">
        <v>89</v>
      </c>
      <c r="E142" t="s">
        <v>90</v>
      </c>
      <c r="F142" t="s">
        <v>30</v>
      </c>
      <c r="G142" t="s">
        <v>34</v>
      </c>
      <c r="H142">
        <v>158.32400000000001</v>
      </c>
      <c r="I142" t="s">
        <v>91</v>
      </c>
      <c r="J142" t="s">
        <v>19</v>
      </c>
      <c r="K142">
        <v>14</v>
      </c>
      <c r="L142" t="s">
        <v>20</v>
      </c>
      <c r="M142" t="s">
        <v>20</v>
      </c>
    </row>
    <row r="143" spans="1:13" x14ac:dyDescent="0.4">
      <c r="A143">
        <v>124000</v>
      </c>
      <c r="B143">
        <v>2008</v>
      </c>
      <c r="C143" t="s">
        <v>13</v>
      </c>
      <c r="D143" t="s">
        <v>28</v>
      </c>
      <c r="E143" t="s">
        <v>29</v>
      </c>
      <c r="F143" t="s">
        <v>30</v>
      </c>
      <c r="G143" t="s">
        <v>121</v>
      </c>
      <c r="H143">
        <v>149.80000000000001</v>
      </c>
      <c r="I143" t="s">
        <v>31</v>
      </c>
      <c r="J143" t="s">
        <v>19</v>
      </c>
      <c r="K143">
        <v>7</v>
      </c>
      <c r="L143" t="s">
        <v>20</v>
      </c>
      <c r="M143" t="s">
        <v>20</v>
      </c>
    </row>
    <row r="144" spans="1:13" x14ac:dyDescent="0.4">
      <c r="A144">
        <v>85000</v>
      </c>
      <c r="B144">
        <v>1998</v>
      </c>
      <c r="C144" t="s">
        <v>13</v>
      </c>
      <c r="D144" t="s">
        <v>32</v>
      </c>
      <c r="E144" t="s">
        <v>171</v>
      </c>
      <c r="F144" t="s">
        <v>30</v>
      </c>
      <c r="G144" t="s">
        <v>94</v>
      </c>
      <c r="H144">
        <v>100.77</v>
      </c>
      <c r="I144" t="s">
        <v>172</v>
      </c>
      <c r="J144" t="s">
        <v>19</v>
      </c>
      <c r="K144">
        <v>6</v>
      </c>
      <c r="L144" t="s">
        <v>20</v>
      </c>
      <c r="M144" t="s">
        <v>20</v>
      </c>
    </row>
    <row r="145" spans="1:13" x14ac:dyDescent="0.4">
      <c r="A145">
        <v>23000</v>
      </c>
      <c r="B145">
        <v>2003</v>
      </c>
      <c r="C145" t="s">
        <v>13</v>
      </c>
      <c r="D145" t="s">
        <v>32</v>
      </c>
      <c r="E145" t="s">
        <v>33</v>
      </c>
      <c r="F145" t="s">
        <v>30</v>
      </c>
      <c r="G145" t="s">
        <v>94</v>
      </c>
      <c r="H145">
        <v>28.1</v>
      </c>
      <c r="I145" t="s">
        <v>35</v>
      </c>
      <c r="J145" t="s">
        <v>19</v>
      </c>
      <c r="K145">
        <v>7</v>
      </c>
      <c r="L145" t="s">
        <v>20</v>
      </c>
      <c r="M145" t="s">
        <v>20</v>
      </c>
    </row>
    <row r="146" spans="1:13" x14ac:dyDescent="0.4">
      <c r="A146">
        <v>47500</v>
      </c>
      <c r="B146">
        <v>2004</v>
      </c>
      <c r="C146" t="s">
        <v>13</v>
      </c>
      <c r="D146" t="s">
        <v>173</v>
      </c>
      <c r="E146" t="s">
        <v>174</v>
      </c>
      <c r="F146" t="s">
        <v>30</v>
      </c>
      <c r="G146" t="s">
        <v>80</v>
      </c>
      <c r="H146">
        <v>84.42</v>
      </c>
      <c r="I146" t="s">
        <v>24</v>
      </c>
      <c r="J146" t="s">
        <v>19</v>
      </c>
      <c r="K146">
        <v>5</v>
      </c>
      <c r="L146" t="s">
        <v>20</v>
      </c>
      <c r="M146" t="s">
        <v>20</v>
      </c>
    </row>
    <row r="147" spans="1:13" x14ac:dyDescent="0.4">
      <c r="A147">
        <v>64800</v>
      </c>
      <c r="B147">
        <v>1993</v>
      </c>
      <c r="C147" t="s">
        <v>13</v>
      </c>
      <c r="D147" t="s">
        <v>43</v>
      </c>
      <c r="E147" t="s">
        <v>46</v>
      </c>
      <c r="F147" t="s">
        <v>30</v>
      </c>
      <c r="G147" t="s">
        <v>38</v>
      </c>
      <c r="H147">
        <v>64.66</v>
      </c>
      <c r="I147" t="s">
        <v>48</v>
      </c>
      <c r="J147" t="s">
        <v>19</v>
      </c>
      <c r="K147">
        <v>2</v>
      </c>
      <c r="L147" t="s">
        <v>20</v>
      </c>
      <c r="M147" t="s">
        <v>20</v>
      </c>
    </row>
    <row r="148" spans="1:13" x14ac:dyDescent="0.4">
      <c r="A148">
        <v>69800</v>
      </c>
      <c r="B148">
        <v>1992</v>
      </c>
      <c r="C148" t="s">
        <v>13</v>
      </c>
      <c r="D148" t="s">
        <v>43</v>
      </c>
      <c r="E148" t="s">
        <v>134</v>
      </c>
      <c r="F148" t="s">
        <v>30</v>
      </c>
      <c r="G148" t="s">
        <v>62</v>
      </c>
      <c r="H148">
        <v>54.7</v>
      </c>
      <c r="I148" t="s">
        <v>135</v>
      </c>
      <c r="J148" t="s">
        <v>19</v>
      </c>
      <c r="K148">
        <v>4</v>
      </c>
      <c r="L148" t="s">
        <v>20</v>
      </c>
      <c r="M148" t="s">
        <v>20</v>
      </c>
    </row>
    <row r="149" spans="1:13" x14ac:dyDescent="0.4">
      <c r="A149">
        <v>84000</v>
      </c>
      <c r="B149">
        <v>1993</v>
      </c>
      <c r="C149" t="s">
        <v>13</v>
      </c>
      <c r="D149" t="s">
        <v>43</v>
      </c>
      <c r="E149" t="s">
        <v>46</v>
      </c>
      <c r="F149" t="s">
        <v>30</v>
      </c>
      <c r="G149" t="s">
        <v>69</v>
      </c>
      <c r="H149">
        <v>79.87</v>
      </c>
      <c r="I149" t="s">
        <v>48</v>
      </c>
      <c r="J149" t="s">
        <v>19</v>
      </c>
      <c r="K149">
        <v>12</v>
      </c>
      <c r="L149" t="s">
        <v>20</v>
      </c>
      <c r="M149" t="s">
        <v>20</v>
      </c>
    </row>
    <row r="150" spans="1:13" x14ac:dyDescent="0.4">
      <c r="A150">
        <v>84800</v>
      </c>
      <c r="B150">
        <v>2003</v>
      </c>
      <c r="C150" t="s">
        <v>13</v>
      </c>
      <c r="D150" t="s">
        <v>43</v>
      </c>
      <c r="E150" t="s">
        <v>155</v>
      </c>
      <c r="F150" t="s">
        <v>30</v>
      </c>
      <c r="G150" t="s">
        <v>122</v>
      </c>
      <c r="H150">
        <v>84.5</v>
      </c>
      <c r="I150" t="s">
        <v>156</v>
      </c>
      <c r="J150" t="s">
        <v>19</v>
      </c>
      <c r="K150">
        <v>5</v>
      </c>
      <c r="L150" t="s">
        <v>20</v>
      </c>
      <c r="M150" t="s">
        <v>20</v>
      </c>
    </row>
    <row r="151" spans="1:13" x14ac:dyDescent="0.4">
      <c r="A151">
        <v>13000</v>
      </c>
      <c r="B151">
        <v>2014</v>
      </c>
      <c r="C151" t="s">
        <v>13</v>
      </c>
      <c r="D151" t="s">
        <v>49</v>
      </c>
      <c r="E151" t="s">
        <v>175</v>
      </c>
      <c r="F151" t="s">
        <v>30</v>
      </c>
      <c r="G151" t="s">
        <v>38</v>
      </c>
      <c r="H151">
        <v>15.09</v>
      </c>
      <c r="I151" t="s">
        <v>176</v>
      </c>
      <c r="J151" t="s">
        <v>19</v>
      </c>
      <c r="K151">
        <v>14</v>
      </c>
      <c r="L151" t="s">
        <v>20</v>
      </c>
      <c r="M151" t="s">
        <v>20</v>
      </c>
    </row>
    <row r="152" spans="1:13" x14ac:dyDescent="0.4">
      <c r="A152">
        <v>20000</v>
      </c>
      <c r="B152">
        <v>1997</v>
      </c>
      <c r="C152" t="s">
        <v>13</v>
      </c>
      <c r="D152" t="s">
        <v>49</v>
      </c>
      <c r="E152" t="s">
        <v>106</v>
      </c>
      <c r="F152" t="s">
        <v>30</v>
      </c>
      <c r="G152" t="s">
        <v>58</v>
      </c>
      <c r="H152">
        <v>44.4</v>
      </c>
      <c r="I152" t="s">
        <v>107</v>
      </c>
      <c r="J152" t="s">
        <v>19</v>
      </c>
      <c r="K152">
        <v>4</v>
      </c>
      <c r="L152" t="s">
        <v>20</v>
      </c>
      <c r="M152" t="s">
        <v>20</v>
      </c>
    </row>
    <row r="153" spans="1:13" x14ac:dyDescent="0.4">
      <c r="A153">
        <v>91900</v>
      </c>
      <c r="B153">
        <v>2009</v>
      </c>
      <c r="C153" t="s">
        <v>13</v>
      </c>
      <c r="D153" t="s">
        <v>49</v>
      </c>
      <c r="E153" t="s">
        <v>141</v>
      </c>
      <c r="F153" t="s">
        <v>30</v>
      </c>
      <c r="G153" t="s">
        <v>100</v>
      </c>
      <c r="H153">
        <v>59.942599999999999</v>
      </c>
      <c r="I153" t="s">
        <v>142</v>
      </c>
      <c r="J153" t="s">
        <v>19</v>
      </c>
      <c r="K153">
        <v>4</v>
      </c>
      <c r="L153" t="s">
        <v>20</v>
      </c>
      <c r="M153" t="s">
        <v>20</v>
      </c>
    </row>
    <row r="154" spans="1:13" x14ac:dyDescent="0.4">
      <c r="A154">
        <v>12200</v>
      </c>
      <c r="B154">
        <v>2014</v>
      </c>
      <c r="C154" t="s">
        <v>13</v>
      </c>
      <c r="D154" t="s">
        <v>49</v>
      </c>
      <c r="E154" t="s">
        <v>175</v>
      </c>
      <c r="F154" t="s">
        <v>30</v>
      </c>
      <c r="G154" t="s">
        <v>112</v>
      </c>
      <c r="H154">
        <v>15.09</v>
      </c>
      <c r="I154" t="s">
        <v>176</v>
      </c>
      <c r="J154" t="s">
        <v>19</v>
      </c>
      <c r="K154">
        <v>10</v>
      </c>
      <c r="L154" t="s">
        <v>20</v>
      </c>
      <c r="M154" t="s">
        <v>20</v>
      </c>
    </row>
    <row r="155" spans="1:13" x14ac:dyDescent="0.4">
      <c r="A155">
        <v>12000</v>
      </c>
      <c r="B155">
        <v>2012</v>
      </c>
      <c r="C155" t="s">
        <v>13</v>
      </c>
      <c r="D155" t="s">
        <v>49</v>
      </c>
      <c r="E155" t="s">
        <v>53</v>
      </c>
      <c r="F155" t="s">
        <v>30</v>
      </c>
      <c r="G155" t="s">
        <v>122</v>
      </c>
      <c r="H155">
        <v>16.670000000000002</v>
      </c>
      <c r="I155" t="s">
        <v>55</v>
      </c>
      <c r="J155" t="s">
        <v>19</v>
      </c>
      <c r="K155">
        <v>4</v>
      </c>
      <c r="L155" t="s">
        <v>20</v>
      </c>
      <c r="M155" t="s">
        <v>20</v>
      </c>
    </row>
    <row r="156" spans="1:13" x14ac:dyDescent="0.4">
      <c r="A156">
        <v>119500</v>
      </c>
      <c r="B156">
        <v>2004</v>
      </c>
      <c r="C156" t="s">
        <v>13</v>
      </c>
      <c r="D156" t="s">
        <v>49</v>
      </c>
      <c r="E156" t="s">
        <v>50</v>
      </c>
      <c r="F156" t="s">
        <v>30</v>
      </c>
      <c r="G156" t="s">
        <v>122</v>
      </c>
      <c r="H156">
        <v>112.54</v>
      </c>
      <c r="I156" t="s">
        <v>52</v>
      </c>
      <c r="J156" t="s">
        <v>19</v>
      </c>
      <c r="K156">
        <v>25</v>
      </c>
      <c r="L156" t="s">
        <v>20</v>
      </c>
      <c r="M156" t="s">
        <v>20</v>
      </c>
    </row>
    <row r="157" spans="1:13" x14ac:dyDescent="0.4">
      <c r="A157">
        <v>193000</v>
      </c>
      <c r="B157">
        <v>2017</v>
      </c>
      <c r="C157" t="s">
        <v>13</v>
      </c>
      <c r="D157" t="s">
        <v>59</v>
      </c>
      <c r="E157" t="s">
        <v>60</v>
      </c>
      <c r="F157" t="s">
        <v>30</v>
      </c>
      <c r="G157" t="s">
        <v>81</v>
      </c>
      <c r="H157">
        <v>84.614000000000004</v>
      </c>
      <c r="I157" t="s">
        <v>61</v>
      </c>
      <c r="J157" t="s">
        <v>19</v>
      </c>
      <c r="K157">
        <v>19</v>
      </c>
      <c r="L157" t="s">
        <v>20</v>
      </c>
      <c r="M157" t="s">
        <v>20</v>
      </c>
    </row>
    <row r="158" spans="1:13" x14ac:dyDescent="0.4">
      <c r="A158">
        <v>175000</v>
      </c>
      <c r="B158">
        <v>2017</v>
      </c>
      <c r="C158" t="s">
        <v>13</v>
      </c>
      <c r="D158" t="s">
        <v>115</v>
      </c>
      <c r="E158" t="s">
        <v>116</v>
      </c>
      <c r="F158" t="s">
        <v>30</v>
      </c>
      <c r="G158" t="s">
        <v>26</v>
      </c>
      <c r="H158">
        <v>84.835999999999999</v>
      </c>
      <c r="I158" t="s">
        <v>117</v>
      </c>
      <c r="J158" t="s">
        <v>19</v>
      </c>
      <c r="K158">
        <v>8</v>
      </c>
      <c r="L158" t="s">
        <v>20</v>
      </c>
      <c r="M158" t="s">
        <v>20</v>
      </c>
    </row>
    <row r="159" spans="1:13" x14ac:dyDescent="0.4">
      <c r="A159">
        <v>180000</v>
      </c>
      <c r="B159">
        <v>2017</v>
      </c>
      <c r="C159" t="s">
        <v>13</v>
      </c>
      <c r="D159" t="s">
        <v>115</v>
      </c>
      <c r="E159" t="s">
        <v>116</v>
      </c>
      <c r="F159" t="s">
        <v>30</v>
      </c>
      <c r="G159" t="s">
        <v>100</v>
      </c>
      <c r="H159">
        <v>84.906999999999996</v>
      </c>
      <c r="I159" t="s">
        <v>117</v>
      </c>
      <c r="J159" t="s">
        <v>19</v>
      </c>
      <c r="K159">
        <v>18</v>
      </c>
      <c r="L159" t="s">
        <v>20</v>
      </c>
      <c r="M159" t="s">
        <v>20</v>
      </c>
    </row>
    <row r="160" spans="1:13" x14ac:dyDescent="0.4">
      <c r="A160">
        <v>172000</v>
      </c>
      <c r="B160">
        <v>2017</v>
      </c>
      <c r="C160" t="s">
        <v>13</v>
      </c>
      <c r="D160" t="s">
        <v>115</v>
      </c>
      <c r="E160" t="s">
        <v>116</v>
      </c>
      <c r="F160" t="s">
        <v>30</v>
      </c>
      <c r="G160" t="s">
        <v>104</v>
      </c>
      <c r="H160">
        <v>84.944000000000003</v>
      </c>
      <c r="I160" t="s">
        <v>117</v>
      </c>
      <c r="J160" t="s">
        <v>19</v>
      </c>
      <c r="K160">
        <v>2</v>
      </c>
      <c r="L160" t="s">
        <v>20</v>
      </c>
      <c r="M160" t="s">
        <v>20</v>
      </c>
    </row>
    <row r="161" spans="1:13" x14ac:dyDescent="0.4">
      <c r="A161">
        <v>172000</v>
      </c>
      <c r="B161">
        <v>2017</v>
      </c>
      <c r="C161" t="s">
        <v>13</v>
      </c>
      <c r="D161" t="s">
        <v>115</v>
      </c>
      <c r="E161" t="s">
        <v>116</v>
      </c>
      <c r="F161" t="s">
        <v>30</v>
      </c>
      <c r="G161" t="s">
        <v>104</v>
      </c>
      <c r="H161">
        <v>84.944000000000003</v>
      </c>
      <c r="I161" t="s">
        <v>117</v>
      </c>
      <c r="J161" t="s">
        <v>19</v>
      </c>
      <c r="K161">
        <v>2</v>
      </c>
      <c r="L161" t="s">
        <v>20</v>
      </c>
      <c r="M161" t="s">
        <v>20</v>
      </c>
    </row>
    <row r="162" spans="1:13" x14ac:dyDescent="0.4">
      <c r="A162">
        <v>88000</v>
      </c>
      <c r="B162">
        <v>2017</v>
      </c>
      <c r="C162" t="s">
        <v>13</v>
      </c>
      <c r="D162" t="s">
        <v>118</v>
      </c>
      <c r="E162" t="s">
        <v>119</v>
      </c>
      <c r="F162" t="s">
        <v>30</v>
      </c>
      <c r="G162" t="s">
        <v>104</v>
      </c>
      <c r="H162">
        <v>37.263500000000001</v>
      </c>
      <c r="I162" t="s">
        <v>120</v>
      </c>
      <c r="J162" t="s">
        <v>19</v>
      </c>
      <c r="K162">
        <v>14</v>
      </c>
      <c r="L162" t="s">
        <v>20</v>
      </c>
      <c r="M162" t="s">
        <v>20</v>
      </c>
    </row>
    <row r="163" spans="1:13" x14ac:dyDescent="0.4">
      <c r="A163">
        <v>175000</v>
      </c>
      <c r="B163">
        <v>2009</v>
      </c>
      <c r="C163" t="s">
        <v>13</v>
      </c>
      <c r="D163" t="s">
        <v>67</v>
      </c>
      <c r="E163" t="s">
        <v>164</v>
      </c>
      <c r="F163" t="s">
        <v>30</v>
      </c>
      <c r="G163" t="s">
        <v>51</v>
      </c>
      <c r="H163">
        <v>215.14599999999999</v>
      </c>
      <c r="I163" t="s">
        <v>165</v>
      </c>
      <c r="J163" t="s">
        <v>19</v>
      </c>
      <c r="K163">
        <v>9</v>
      </c>
      <c r="L163" t="s">
        <v>20</v>
      </c>
      <c r="M163" t="s">
        <v>20</v>
      </c>
    </row>
    <row r="164" spans="1:13" x14ac:dyDescent="0.4">
      <c r="A164">
        <v>75300</v>
      </c>
      <c r="B164">
        <v>1998</v>
      </c>
      <c r="C164" t="s">
        <v>13</v>
      </c>
      <c r="D164" t="s">
        <v>67</v>
      </c>
      <c r="E164" t="s">
        <v>162</v>
      </c>
      <c r="F164" t="s">
        <v>30</v>
      </c>
      <c r="G164" t="s">
        <v>80</v>
      </c>
      <c r="H164">
        <v>84.93</v>
      </c>
      <c r="I164" t="s">
        <v>163</v>
      </c>
      <c r="J164" t="s">
        <v>19</v>
      </c>
      <c r="K164">
        <v>13</v>
      </c>
      <c r="L164" t="s">
        <v>20</v>
      </c>
      <c r="M164" t="s">
        <v>20</v>
      </c>
    </row>
    <row r="165" spans="1:13" x14ac:dyDescent="0.4">
      <c r="A165">
        <v>52000</v>
      </c>
      <c r="B165">
        <v>1998</v>
      </c>
      <c r="C165" t="s">
        <v>13</v>
      </c>
      <c r="D165" t="s">
        <v>67</v>
      </c>
      <c r="E165" t="s">
        <v>162</v>
      </c>
      <c r="F165" t="s">
        <v>30</v>
      </c>
      <c r="G165" t="s">
        <v>100</v>
      </c>
      <c r="H165">
        <v>59.97</v>
      </c>
      <c r="I165" t="s">
        <v>163</v>
      </c>
      <c r="J165" t="s">
        <v>19</v>
      </c>
      <c r="K165">
        <v>2</v>
      </c>
      <c r="L165" t="s">
        <v>20</v>
      </c>
      <c r="M165" t="s">
        <v>20</v>
      </c>
    </row>
    <row r="166" spans="1:13" x14ac:dyDescent="0.4">
      <c r="A166">
        <v>76500</v>
      </c>
      <c r="B166">
        <v>1996</v>
      </c>
      <c r="C166" t="s">
        <v>13</v>
      </c>
      <c r="D166" t="s">
        <v>67</v>
      </c>
      <c r="E166" t="s">
        <v>177</v>
      </c>
      <c r="F166" t="s">
        <v>30</v>
      </c>
      <c r="G166" t="s">
        <v>62</v>
      </c>
      <c r="H166">
        <v>84.99</v>
      </c>
      <c r="I166" t="s">
        <v>178</v>
      </c>
      <c r="J166" t="s">
        <v>19</v>
      </c>
      <c r="K166">
        <v>1</v>
      </c>
      <c r="L166" t="s">
        <v>20</v>
      </c>
      <c r="M166" t="s">
        <v>20</v>
      </c>
    </row>
    <row r="167" spans="1:13" x14ac:dyDescent="0.4">
      <c r="A167">
        <v>140000</v>
      </c>
      <c r="B167">
        <v>2004</v>
      </c>
      <c r="C167" t="s">
        <v>13</v>
      </c>
      <c r="D167" t="s">
        <v>67</v>
      </c>
      <c r="E167" t="s">
        <v>126</v>
      </c>
      <c r="F167" t="s">
        <v>30</v>
      </c>
      <c r="G167" t="s">
        <v>82</v>
      </c>
      <c r="H167">
        <v>150.83000000000001</v>
      </c>
      <c r="I167" t="s">
        <v>127</v>
      </c>
      <c r="J167" t="s">
        <v>19</v>
      </c>
      <c r="K167">
        <v>3</v>
      </c>
      <c r="L167" t="s">
        <v>20</v>
      </c>
      <c r="M167" t="s">
        <v>20</v>
      </c>
    </row>
    <row r="168" spans="1:13" x14ac:dyDescent="0.4">
      <c r="A168">
        <v>54900</v>
      </c>
      <c r="B168">
        <v>1996</v>
      </c>
      <c r="C168" t="s">
        <v>13</v>
      </c>
      <c r="D168" t="s">
        <v>67</v>
      </c>
      <c r="E168" t="s">
        <v>177</v>
      </c>
      <c r="F168" t="s">
        <v>30</v>
      </c>
      <c r="G168" t="s">
        <v>69</v>
      </c>
      <c r="H168">
        <v>59.82</v>
      </c>
      <c r="I168" t="s">
        <v>178</v>
      </c>
      <c r="J168" t="s">
        <v>19</v>
      </c>
      <c r="K168">
        <v>5</v>
      </c>
      <c r="L168" t="s">
        <v>20</v>
      </c>
      <c r="M168" t="s">
        <v>20</v>
      </c>
    </row>
    <row r="169" spans="1:13" x14ac:dyDescent="0.4">
      <c r="A169">
        <v>75700</v>
      </c>
      <c r="B169">
        <v>1998</v>
      </c>
      <c r="C169" t="s">
        <v>13</v>
      </c>
      <c r="D169" t="s">
        <v>67</v>
      </c>
      <c r="E169" t="s">
        <v>162</v>
      </c>
      <c r="F169" t="s">
        <v>30</v>
      </c>
      <c r="G169" t="s">
        <v>69</v>
      </c>
      <c r="H169">
        <v>84.93</v>
      </c>
      <c r="I169" t="s">
        <v>163</v>
      </c>
      <c r="J169" t="s">
        <v>19</v>
      </c>
      <c r="K169">
        <v>5</v>
      </c>
      <c r="L169" t="s">
        <v>20</v>
      </c>
      <c r="M169" t="s">
        <v>20</v>
      </c>
    </row>
    <row r="170" spans="1:13" x14ac:dyDescent="0.4">
      <c r="A170">
        <v>165000</v>
      </c>
      <c r="B170">
        <v>2008</v>
      </c>
      <c r="C170" t="s">
        <v>13</v>
      </c>
      <c r="D170" t="s">
        <v>74</v>
      </c>
      <c r="E170" t="s">
        <v>75</v>
      </c>
      <c r="F170" t="s">
        <v>30</v>
      </c>
      <c r="G170" t="s">
        <v>94</v>
      </c>
      <c r="H170">
        <v>114.931</v>
      </c>
      <c r="I170" t="s">
        <v>76</v>
      </c>
      <c r="J170" t="s">
        <v>19</v>
      </c>
      <c r="K170">
        <v>16</v>
      </c>
      <c r="L170" t="s">
        <v>20</v>
      </c>
      <c r="M170" t="s">
        <v>20</v>
      </c>
    </row>
    <row r="171" spans="1:13" x14ac:dyDescent="0.4">
      <c r="A171">
        <v>145000</v>
      </c>
      <c r="B171">
        <v>2015</v>
      </c>
      <c r="C171" t="s">
        <v>13</v>
      </c>
      <c r="D171" t="s">
        <v>74</v>
      </c>
      <c r="E171" t="s">
        <v>179</v>
      </c>
      <c r="F171" t="s">
        <v>30</v>
      </c>
      <c r="G171" t="s">
        <v>51</v>
      </c>
      <c r="H171">
        <v>112.81440000000001</v>
      </c>
      <c r="I171" t="s">
        <v>180</v>
      </c>
      <c r="J171" t="s">
        <v>19</v>
      </c>
      <c r="K171">
        <v>5</v>
      </c>
      <c r="L171" t="s">
        <v>20</v>
      </c>
      <c r="M171" t="s">
        <v>20</v>
      </c>
    </row>
    <row r="172" spans="1:13" x14ac:dyDescent="0.4">
      <c r="A172">
        <v>146000</v>
      </c>
      <c r="B172">
        <v>2000</v>
      </c>
      <c r="C172" t="s">
        <v>13</v>
      </c>
      <c r="D172" t="s">
        <v>74</v>
      </c>
      <c r="E172" t="s">
        <v>77</v>
      </c>
      <c r="F172" t="s">
        <v>30</v>
      </c>
      <c r="G172" t="s">
        <v>58</v>
      </c>
      <c r="H172">
        <v>114.9</v>
      </c>
      <c r="I172" t="s">
        <v>79</v>
      </c>
      <c r="J172" t="s">
        <v>19</v>
      </c>
      <c r="K172">
        <v>17</v>
      </c>
      <c r="L172" t="s">
        <v>20</v>
      </c>
      <c r="M172" t="s">
        <v>20</v>
      </c>
    </row>
    <row r="173" spans="1:13" x14ac:dyDescent="0.4">
      <c r="A173">
        <v>127000</v>
      </c>
      <c r="B173">
        <v>2015</v>
      </c>
      <c r="C173" t="s">
        <v>13</v>
      </c>
      <c r="D173" t="s">
        <v>74</v>
      </c>
      <c r="E173" t="s">
        <v>179</v>
      </c>
      <c r="F173" t="s">
        <v>30</v>
      </c>
      <c r="G173" t="s">
        <v>47</v>
      </c>
      <c r="H173">
        <v>84.239500000000007</v>
      </c>
      <c r="I173" t="s">
        <v>180</v>
      </c>
      <c r="J173" t="s">
        <v>19</v>
      </c>
      <c r="K173">
        <v>3</v>
      </c>
      <c r="L173" t="s">
        <v>20</v>
      </c>
      <c r="M173" t="s">
        <v>20</v>
      </c>
    </row>
    <row r="174" spans="1:13" x14ac:dyDescent="0.4">
      <c r="A174">
        <v>84970</v>
      </c>
      <c r="B174">
        <v>2000</v>
      </c>
      <c r="C174" t="s">
        <v>13</v>
      </c>
      <c r="D174" t="s">
        <v>74</v>
      </c>
      <c r="E174" t="s">
        <v>77</v>
      </c>
      <c r="F174" t="s">
        <v>30</v>
      </c>
      <c r="G174" t="s">
        <v>100</v>
      </c>
      <c r="H174">
        <v>60</v>
      </c>
      <c r="I174" t="s">
        <v>79</v>
      </c>
      <c r="J174" t="s">
        <v>19</v>
      </c>
      <c r="K174">
        <v>13</v>
      </c>
      <c r="L174" t="s">
        <v>20</v>
      </c>
      <c r="M174" t="s">
        <v>20</v>
      </c>
    </row>
    <row r="175" spans="1:13" x14ac:dyDescent="0.4">
      <c r="A175">
        <v>123460</v>
      </c>
      <c r="B175">
        <v>2000</v>
      </c>
      <c r="C175" t="s">
        <v>13</v>
      </c>
      <c r="D175" t="s">
        <v>74</v>
      </c>
      <c r="E175" t="s">
        <v>77</v>
      </c>
      <c r="F175" t="s">
        <v>30</v>
      </c>
      <c r="G175" t="s">
        <v>69</v>
      </c>
      <c r="H175">
        <v>84.92</v>
      </c>
      <c r="I175" t="s">
        <v>79</v>
      </c>
      <c r="J175" t="s">
        <v>19</v>
      </c>
      <c r="K175">
        <v>18</v>
      </c>
      <c r="L175" t="s">
        <v>20</v>
      </c>
      <c r="M175" t="s">
        <v>20</v>
      </c>
    </row>
    <row r="176" spans="1:13" x14ac:dyDescent="0.4">
      <c r="A176">
        <v>155000</v>
      </c>
      <c r="B176">
        <v>2008</v>
      </c>
      <c r="C176" t="s">
        <v>13</v>
      </c>
      <c r="D176" t="s">
        <v>21</v>
      </c>
      <c r="E176" t="s">
        <v>25</v>
      </c>
      <c r="F176" t="s">
        <v>51</v>
      </c>
      <c r="G176" t="s">
        <v>51</v>
      </c>
      <c r="H176">
        <v>158.99</v>
      </c>
      <c r="I176" t="s">
        <v>27</v>
      </c>
      <c r="J176" t="s">
        <v>19</v>
      </c>
      <c r="K176">
        <v>7</v>
      </c>
      <c r="L176" t="s">
        <v>20</v>
      </c>
      <c r="M176" t="s">
        <v>20</v>
      </c>
    </row>
    <row r="177" spans="1:13" x14ac:dyDescent="0.4">
      <c r="A177">
        <v>134000</v>
      </c>
      <c r="B177">
        <v>2008</v>
      </c>
      <c r="C177" t="s">
        <v>13</v>
      </c>
      <c r="D177" t="s">
        <v>21</v>
      </c>
      <c r="E177" t="s">
        <v>25</v>
      </c>
      <c r="F177" t="s">
        <v>51</v>
      </c>
      <c r="G177" t="s">
        <v>54</v>
      </c>
      <c r="H177">
        <v>95.88</v>
      </c>
      <c r="I177" t="s">
        <v>27</v>
      </c>
      <c r="J177" t="s">
        <v>19</v>
      </c>
      <c r="K177">
        <v>5</v>
      </c>
      <c r="L177" t="s">
        <v>20</v>
      </c>
      <c r="M177" t="s">
        <v>20</v>
      </c>
    </row>
    <row r="178" spans="1:13" x14ac:dyDescent="0.4">
      <c r="A178">
        <v>134500</v>
      </c>
      <c r="B178">
        <v>2008</v>
      </c>
      <c r="C178" t="s">
        <v>13</v>
      </c>
      <c r="D178" t="s">
        <v>21</v>
      </c>
      <c r="E178" t="s">
        <v>25</v>
      </c>
      <c r="F178" t="s">
        <v>51</v>
      </c>
      <c r="G178" t="s">
        <v>54</v>
      </c>
      <c r="H178">
        <v>95.88</v>
      </c>
      <c r="I178" t="s">
        <v>27</v>
      </c>
      <c r="J178" t="s">
        <v>19</v>
      </c>
      <c r="K178">
        <v>5</v>
      </c>
      <c r="L178" t="s">
        <v>20</v>
      </c>
      <c r="M178" t="s">
        <v>20</v>
      </c>
    </row>
    <row r="179" spans="1:13" x14ac:dyDescent="0.4">
      <c r="A179">
        <v>144000</v>
      </c>
      <c r="B179">
        <v>2008</v>
      </c>
      <c r="C179" t="s">
        <v>13</v>
      </c>
      <c r="D179" t="s">
        <v>21</v>
      </c>
      <c r="E179" t="s">
        <v>25</v>
      </c>
      <c r="F179" t="s">
        <v>51</v>
      </c>
      <c r="G179" t="s">
        <v>65</v>
      </c>
      <c r="H179">
        <v>108.07</v>
      </c>
      <c r="I179" t="s">
        <v>27</v>
      </c>
      <c r="J179" t="s">
        <v>19</v>
      </c>
      <c r="K179">
        <v>5</v>
      </c>
      <c r="L179" t="s">
        <v>20</v>
      </c>
      <c r="M179" t="s">
        <v>20</v>
      </c>
    </row>
    <row r="180" spans="1:13" x14ac:dyDescent="0.4">
      <c r="A180">
        <v>144000</v>
      </c>
      <c r="B180">
        <v>2008</v>
      </c>
      <c r="C180" t="s">
        <v>13</v>
      </c>
      <c r="D180" t="s">
        <v>21</v>
      </c>
      <c r="E180" t="s">
        <v>25</v>
      </c>
      <c r="F180" t="s">
        <v>51</v>
      </c>
      <c r="G180" t="s">
        <v>65</v>
      </c>
      <c r="H180">
        <v>108.07</v>
      </c>
      <c r="I180" t="s">
        <v>27</v>
      </c>
      <c r="J180" t="s">
        <v>19</v>
      </c>
      <c r="K180">
        <v>5</v>
      </c>
      <c r="L180" t="s">
        <v>20</v>
      </c>
      <c r="M180" t="s">
        <v>20</v>
      </c>
    </row>
    <row r="181" spans="1:13" x14ac:dyDescent="0.4">
      <c r="A181">
        <v>184000</v>
      </c>
      <c r="B181">
        <v>2008</v>
      </c>
      <c r="C181" t="s">
        <v>13</v>
      </c>
      <c r="D181" t="s">
        <v>21</v>
      </c>
      <c r="E181" t="s">
        <v>25</v>
      </c>
      <c r="F181" t="s">
        <v>51</v>
      </c>
      <c r="G181" t="s">
        <v>62</v>
      </c>
      <c r="H181">
        <v>159.01</v>
      </c>
      <c r="I181" t="s">
        <v>27</v>
      </c>
      <c r="J181" t="s">
        <v>19</v>
      </c>
      <c r="K181">
        <v>5</v>
      </c>
      <c r="L181" t="s">
        <v>20</v>
      </c>
      <c r="M181" t="s">
        <v>20</v>
      </c>
    </row>
    <row r="182" spans="1:13" x14ac:dyDescent="0.4">
      <c r="A182">
        <v>33000</v>
      </c>
      <c r="B182">
        <v>2003</v>
      </c>
      <c r="C182" t="s">
        <v>13</v>
      </c>
      <c r="D182" t="s">
        <v>32</v>
      </c>
      <c r="E182" t="s">
        <v>33</v>
      </c>
      <c r="F182" t="s">
        <v>51</v>
      </c>
      <c r="G182" t="s">
        <v>161</v>
      </c>
      <c r="H182">
        <v>48.54</v>
      </c>
      <c r="I182" t="s">
        <v>35</v>
      </c>
      <c r="J182" t="s">
        <v>19</v>
      </c>
      <c r="K182">
        <v>6</v>
      </c>
      <c r="L182" t="s">
        <v>20</v>
      </c>
      <c r="M182" t="s">
        <v>20</v>
      </c>
    </row>
    <row r="183" spans="1:13" x14ac:dyDescent="0.4">
      <c r="A183">
        <v>26000</v>
      </c>
      <c r="B183">
        <v>2003</v>
      </c>
      <c r="C183" t="s">
        <v>13</v>
      </c>
      <c r="D183" t="s">
        <v>32</v>
      </c>
      <c r="E183" t="s">
        <v>33</v>
      </c>
      <c r="F183" t="s">
        <v>51</v>
      </c>
      <c r="G183" t="s">
        <v>82</v>
      </c>
      <c r="H183">
        <v>36.08</v>
      </c>
      <c r="I183" t="s">
        <v>35</v>
      </c>
      <c r="J183" t="s">
        <v>19</v>
      </c>
      <c r="K183">
        <v>6</v>
      </c>
      <c r="L183" t="s">
        <v>20</v>
      </c>
      <c r="M183" t="s">
        <v>20</v>
      </c>
    </row>
    <row r="184" spans="1:13" x14ac:dyDescent="0.4">
      <c r="A184">
        <v>25000</v>
      </c>
      <c r="B184">
        <v>2003</v>
      </c>
      <c r="C184" t="s">
        <v>13</v>
      </c>
      <c r="D184" t="s">
        <v>32</v>
      </c>
      <c r="E184" t="s">
        <v>33</v>
      </c>
      <c r="F184" t="s">
        <v>51</v>
      </c>
      <c r="G184" t="s">
        <v>69</v>
      </c>
      <c r="H184">
        <v>45.5</v>
      </c>
      <c r="I184" t="s">
        <v>35</v>
      </c>
      <c r="J184" t="s">
        <v>19</v>
      </c>
      <c r="K184">
        <v>3</v>
      </c>
      <c r="L184" t="s">
        <v>20</v>
      </c>
      <c r="M184" t="s">
        <v>20</v>
      </c>
    </row>
    <row r="185" spans="1:13" x14ac:dyDescent="0.4">
      <c r="A185">
        <v>30000</v>
      </c>
      <c r="B185">
        <v>2003</v>
      </c>
      <c r="C185" t="s">
        <v>13</v>
      </c>
      <c r="D185" t="s">
        <v>32</v>
      </c>
      <c r="E185" t="s">
        <v>33</v>
      </c>
      <c r="F185" t="s">
        <v>51</v>
      </c>
      <c r="G185" t="s">
        <v>40</v>
      </c>
      <c r="H185">
        <v>46.64</v>
      </c>
      <c r="I185" t="s">
        <v>35</v>
      </c>
      <c r="J185" t="s">
        <v>19</v>
      </c>
      <c r="K185">
        <v>4</v>
      </c>
      <c r="L185" t="s">
        <v>20</v>
      </c>
      <c r="M185" t="s">
        <v>20</v>
      </c>
    </row>
    <row r="186" spans="1:13" x14ac:dyDescent="0.4">
      <c r="A186">
        <v>78000</v>
      </c>
      <c r="B186">
        <v>2006</v>
      </c>
      <c r="C186" t="s">
        <v>13</v>
      </c>
      <c r="D186" t="s">
        <v>96</v>
      </c>
      <c r="E186" t="s">
        <v>97</v>
      </c>
      <c r="F186" t="s">
        <v>51</v>
      </c>
      <c r="G186" t="s">
        <v>23</v>
      </c>
      <c r="H186">
        <v>84.98</v>
      </c>
      <c r="I186" t="s">
        <v>98</v>
      </c>
      <c r="J186" t="s">
        <v>19</v>
      </c>
      <c r="K186">
        <v>8</v>
      </c>
      <c r="L186" t="s">
        <v>20</v>
      </c>
      <c r="M186" t="s">
        <v>20</v>
      </c>
    </row>
    <row r="187" spans="1:13" x14ac:dyDescent="0.4">
      <c r="A187">
        <v>26000</v>
      </c>
      <c r="B187">
        <v>2017</v>
      </c>
      <c r="C187" t="s">
        <v>13</v>
      </c>
      <c r="D187" t="s">
        <v>181</v>
      </c>
      <c r="E187" t="s">
        <v>182</v>
      </c>
      <c r="F187" t="s">
        <v>51</v>
      </c>
      <c r="G187" t="s">
        <v>80</v>
      </c>
      <c r="H187">
        <v>22.058399999999999</v>
      </c>
      <c r="I187" t="s">
        <v>183</v>
      </c>
      <c r="J187" t="s">
        <v>19</v>
      </c>
      <c r="K187">
        <v>11</v>
      </c>
      <c r="L187" t="s">
        <v>20</v>
      </c>
      <c r="M187" t="s">
        <v>20</v>
      </c>
    </row>
    <row r="188" spans="1:13" x14ac:dyDescent="0.4">
      <c r="A188">
        <v>91000</v>
      </c>
      <c r="B188">
        <v>2006</v>
      </c>
      <c r="C188" t="s">
        <v>13</v>
      </c>
      <c r="D188" t="s">
        <v>184</v>
      </c>
      <c r="E188" t="s">
        <v>185</v>
      </c>
      <c r="F188" t="s">
        <v>51</v>
      </c>
      <c r="G188" t="s">
        <v>51</v>
      </c>
      <c r="H188">
        <v>107.94</v>
      </c>
      <c r="I188" t="s">
        <v>81</v>
      </c>
      <c r="J188" t="s">
        <v>19</v>
      </c>
      <c r="K188">
        <v>7</v>
      </c>
      <c r="L188" t="s">
        <v>20</v>
      </c>
      <c r="M188" t="s">
        <v>20</v>
      </c>
    </row>
    <row r="189" spans="1:13" x14ac:dyDescent="0.4">
      <c r="A189">
        <v>48000</v>
      </c>
      <c r="B189">
        <v>2003</v>
      </c>
      <c r="C189" t="s">
        <v>13</v>
      </c>
      <c r="D189" t="s">
        <v>184</v>
      </c>
      <c r="E189" t="s">
        <v>174</v>
      </c>
      <c r="F189" t="s">
        <v>51</v>
      </c>
      <c r="G189" t="s">
        <v>100</v>
      </c>
      <c r="H189">
        <v>53.42</v>
      </c>
      <c r="I189" t="s">
        <v>186</v>
      </c>
      <c r="J189" t="s">
        <v>19</v>
      </c>
      <c r="K189">
        <v>6</v>
      </c>
      <c r="L189" t="s">
        <v>20</v>
      </c>
      <c r="M189" t="s">
        <v>20</v>
      </c>
    </row>
    <row r="190" spans="1:13" x14ac:dyDescent="0.4">
      <c r="A190">
        <v>107500</v>
      </c>
      <c r="B190">
        <v>1995</v>
      </c>
      <c r="C190" t="s">
        <v>13</v>
      </c>
      <c r="D190" t="s">
        <v>41</v>
      </c>
      <c r="E190" t="s">
        <v>42</v>
      </c>
      <c r="F190" t="s">
        <v>51</v>
      </c>
      <c r="G190" t="s">
        <v>100</v>
      </c>
      <c r="H190">
        <v>84.9</v>
      </c>
      <c r="I190" t="s">
        <v>30</v>
      </c>
      <c r="J190" t="s">
        <v>19</v>
      </c>
      <c r="K190">
        <v>19</v>
      </c>
      <c r="L190" t="s">
        <v>20</v>
      </c>
      <c r="M190" t="s">
        <v>20</v>
      </c>
    </row>
    <row r="191" spans="1:13" x14ac:dyDescent="0.4">
      <c r="A191">
        <v>109250</v>
      </c>
      <c r="B191">
        <v>1995</v>
      </c>
      <c r="C191" t="s">
        <v>13</v>
      </c>
      <c r="D191" t="s">
        <v>41</v>
      </c>
      <c r="E191" t="s">
        <v>42</v>
      </c>
      <c r="F191" t="s">
        <v>51</v>
      </c>
      <c r="G191" t="s">
        <v>87</v>
      </c>
      <c r="H191">
        <v>84.9</v>
      </c>
      <c r="I191" t="s">
        <v>30</v>
      </c>
      <c r="J191" t="s">
        <v>19</v>
      </c>
      <c r="K191">
        <v>9</v>
      </c>
      <c r="L191" t="s">
        <v>20</v>
      </c>
      <c r="M191" t="s">
        <v>20</v>
      </c>
    </row>
    <row r="192" spans="1:13" x14ac:dyDescent="0.4">
      <c r="A192">
        <v>66000</v>
      </c>
      <c r="B192">
        <v>1993</v>
      </c>
      <c r="C192" t="s">
        <v>13</v>
      </c>
      <c r="D192" t="s">
        <v>43</v>
      </c>
      <c r="E192" t="s">
        <v>46</v>
      </c>
      <c r="F192" t="s">
        <v>51</v>
      </c>
      <c r="G192" t="s">
        <v>94</v>
      </c>
      <c r="H192">
        <v>64.66</v>
      </c>
      <c r="I192" t="s">
        <v>48</v>
      </c>
      <c r="J192" t="s">
        <v>19</v>
      </c>
      <c r="K192">
        <v>4</v>
      </c>
      <c r="L192" t="s">
        <v>20</v>
      </c>
      <c r="M192" t="s">
        <v>20</v>
      </c>
    </row>
    <row r="193" spans="1:13" x14ac:dyDescent="0.4">
      <c r="A193">
        <v>89700</v>
      </c>
      <c r="B193">
        <v>1993</v>
      </c>
      <c r="C193" t="s">
        <v>13</v>
      </c>
      <c r="D193" t="s">
        <v>43</v>
      </c>
      <c r="E193" t="s">
        <v>46</v>
      </c>
      <c r="F193" t="s">
        <v>51</v>
      </c>
      <c r="G193" t="s">
        <v>94</v>
      </c>
      <c r="H193">
        <v>106.62</v>
      </c>
      <c r="I193" t="s">
        <v>48</v>
      </c>
      <c r="J193" t="s">
        <v>19</v>
      </c>
      <c r="K193">
        <v>11</v>
      </c>
      <c r="L193" t="s">
        <v>20</v>
      </c>
      <c r="M193" t="s">
        <v>20</v>
      </c>
    </row>
    <row r="194" spans="1:13" x14ac:dyDescent="0.4">
      <c r="A194">
        <v>68500</v>
      </c>
      <c r="B194">
        <v>1992</v>
      </c>
      <c r="C194" t="s">
        <v>13</v>
      </c>
      <c r="D194" t="s">
        <v>43</v>
      </c>
      <c r="E194" t="s">
        <v>134</v>
      </c>
      <c r="F194" t="s">
        <v>51</v>
      </c>
      <c r="G194" t="s">
        <v>65</v>
      </c>
      <c r="H194">
        <v>54.7</v>
      </c>
      <c r="I194" t="s">
        <v>135</v>
      </c>
      <c r="J194" t="s">
        <v>19</v>
      </c>
      <c r="K194">
        <v>10</v>
      </c>
      <c r="L194" t="s">
        <v>20</v>
      </c>
      <c r="M194" t="s">
        <v>20</v>
      </c>
    </row>
    <row r="195" spans="1:13" x14ac:dyDescent="0.4">
      <c r="A195">
        <v>98500</v>
      </c>
      <c r="B195">
        <v>1992</v>
      </c>
      <c r="C195" t="s">
        <v>13</v>
      </c>
      <c r="D195" t="s">
        <v>43</v>
      </c>
      <c r="E195" t="s">
        <v>134</v>
      </c>
      <c r="F195" t="s">
        <v>51</v>
      </c>
      <c r="G195" t="s">
        <v>80</v>
      </c>
      <c r="H195">
        <v>106.62</v>
      </c>
      <c r="I195" t="s">
        <v>135</v>
      </c>
      <c r="J195" t="s">
        <v>19</v>
      </c>
      <c r="K195">
        <v>12</v>
      </c>
      <c r="L195" t="s">
        <v>20</v>
      </c>
      <c r="M195" t="s">
        <v>20</v>
      </c>
    </row>
    <row r="196" spans="1:13" x14ac:dyDescent="0.4">
      <c r="A196">
        <v>80000</v>
      </c>
      <c r="B196">
        <v>1993</v>
      </c>
      <c r="C196" t="s">
        <v>13</v>
      </c>
      <c r="D196" t="s">
        <v>43</v>
      </c>
      <c r="E196" t="s">
        <v>46</v>
      </c>
      <c r="F196" t="s">
        <v>51</v>
      </c>
      <c r="G196" t="s">
        <v>100</v>
      </c>
      <c r="H196">
        <v>79.87</v>
      </c>
      <c r="I196" t="s">
        <v>48</v>
      </c>
      <c r="J196" t="s">
        <v>19</v>
      </c>
      <c r="K196">
        <v>7</v>
      </c>
      <c r="L196" t="s">
        <v>20</v>
      </c>
      <c r="M196" t="s">
        <v>20</v>
      </c>
    </row>
    <row r="197" spans="1:13" x14ac:dyDescent="0.4">
      <c r="A197">
        <v>63300</v>
      </c>
      <c r="B197">
        <v>1993</v>
      </c>
      <c r="C197" t="s">
        <v>13</v>
      </c>
      <c r="D197" t="s">
        <v>43</v>
      </c>
      <c r="E197" t="s">
        <v>46</v>
      </c>
      <c r="F197" t="s">
        <v>51</v>
      </c>
      <c r="G197" t="s">
        <v>62</v>
      </c>
      <c r="H197">
        <v>54.7</v>
      </c>
      <c r="I197" t="s">
        <v>48</v>
      </c>
      <c r="J197" t="s">
        <v>19</v>
      </c>
      <c r="K197">
        <v>4</v>
      </c>
      <c r="L197" t="s">
        <v>20</v>
      </c>
      <c r="M197" t="s">
        <v>20</v>
      </c>
    </row>
    <row r="198" spans="1:13" x14ac:dyDescent="0.4">
      <c r="A198">
        <v>53000</v>
      </c>
      <c r="B198">
        <v>1999</v>
      </c>
      <c r="C198" t="s">
        <v>13</v>
      </c>
      <c r="D198" t="s">
        <v>43</v>
      </c>
      <c r="E198" t="s">
        <v>99</v>
      </c>
      <c r="F198" t="s">
        <v>51</v>
      </c>
      <c r="G198" t="s">
        <v>102</v>
      </c>
      <c r="H198">
        <v>59.28</v>
      </c>
      <c r="I198" t="s">
        <v>101</v>
      </c>
      <c r="J198" t="s">
        <v>19</v>
      </c>
      <c r="K198">
        <v>4</v>
      </c>
      <c r="L198" t="s">
        <v>20</v>
      </c>
      <c r="M198" t="s">
        <v>20</v>
      </c>
    </row>
    <row r="199" spans="1:13" x14ac:dyDescent="0.4">
      <c r="A199">
        <v>53000</v>
      </c>
      <c r="B199">
        <v>1999</v>
      </c>
      <c r="C199" t="s">
        <v>13</v>
      </c>
      <c r="D199" t="s">
        <v>43</v>
      </c>
      <c r="E199" t="s">
        <v>99</v>
      </c>
      <c r="F199" t="s">
        <v>51</v>
      </c>
      <c r="G199" t="s">
        <v>102</v>
      </c>
      <c r="H199">
        <v>59.28</v>
      </c>
      <c r="I199" t="s">
        <v>101</v>
      </c>
      <c r="J199" t="s">
        <v>19</v>
      </c>
      <c r="K199">
        <v>4</v>
      </c>
      <c r="L199" t="s">
        <v>20</v>
      </c>
      <c r="M199" t="s">
        <v>20</v>
      </c>
    </row>
    <row r="200" spans="1:13" x14ac:dyDescent="0.4">
      <c r="A200">
        <v>79500</v>
      </c>
      <c r="B200">
        <v>1999</v>
      </c>
      <c r="C200" t="s">
        <v>13</v>
      </c>
      <c r="D200" t="s">
        <v>43</v>
      </c>
      <c r="E200" t="s">
        <v>103</v>
      </c>
      <c r="F200" t="s">
        <v>51</v>
      </c>
      <c r="G200" t="s">
        <v>104</v>
      </c>
      <c r="H200">
        <v>59.95</v>
      </c>
      <c r="I200" t="s">
        <v>105</v>
      </c>
      <c r="J200" t="s">
        <v>19</v>
      </c>
      <c r="K200">
        <v>14</v>
      </c>
      <c r="L200" t="s">
        <v>20</v>
      </c>
      <c r="M200" t="s">
        <v>20</v>
      </c>
    </row>
    <row r="201" spans="1:13" x14ac:dyDescent="0.4">
      <c r="A201">
        <v>86500</v>
      </c>
      <c r="B201">
        <v>1992</v>
      </c>
      <c r="C201" t="s">
        <v>13</v>
      </c>
      <c r="D201" t="s">
        <v>43</v>
      </c>
      <c r="E201" t="s">
        <v>134</v>
      </c>
      <c r="F201" t="s">
        <v>51</v>
      </c>
      <c r="G201" t="s">
        <v>104</v>
      </c>
      <c r="H201">
        <v>79.87</v>
      </c>
      <c r="I201" t="s">
        <v>135</v>
      </c>
      <c r="J201" t="s">
        <v>19</v>
      </c>
      <c r="K201">
        <v>13</v>
      </c>
      <c r="L201" t="s">
        <v>20</v>
      </c>
      <c r="M201" t="s">
        <v>20</v>
      </c>
    </row>
    <row r="202" spans="1:13" x14ac:dyDescent="0.4">
      <c r="A202">
        <v>11450</v>
      </c>
      <c r="B202">
        <v>2013</v>
      </c>
      <c r="C202" t="s">
        <v>13</v>
      </c>
      <c r="D202" t="s">
        <v>49</v>
      </c>
      <c r="E202" t="s">
        <v>110</v>
      </c>
      <c r="F202" t="s">
        <v>51</v>
      </c>
      <c r="G202" t="s">
        <v>161</v>
      </c>
      <c r="H202">
        <v>15.855</v>
      </c>
      <c r="I202" t="s">
        <v>111</v>
      </c>
      <c r="J202" t="s">
        <v>19</v>
      </c>
      <c r="K202">
        <v>12</v>
      </c>
      <c r="L202" t="s">
        <v>20</v>
      </c>
      <c r="M202" t="s">
        <v>20</v>
      </c>
    </row>
    <row r="203" spans="1:13" x14ac:dyDescent="0.4">
      <c r="A203">
        <v>104500</v>
      </c>
      <c r="B203">
        <v>2004</v>
      </c>
      <c r="C203" t="s">
        <v>13</v>
      </c>
      <c r="D203" t="s">
        <v>49</v>
      </c>
      <c r="E203" t="s">
        <v>50</v>
      </c>
      <c r="F203" t="s">
        <v>51</v>
      </c>
      <c r="G203" t="s">
        <v>47</v>
      </c>
      <c r="H203">
        <v>84.95</v>
      </c>
      <c r="I203" t="s">
        <v>52</v>
      </c>
      <c r="J203" t="s">
        <v>19</v>
      </c>
      <c r="K203">
        <v>20</v>
      </c>
      <c r="L203" t="s">
        <v>20</v>
      </c>
      <c r="M203" t="s">
        <v>20</v>
      </c>
    </row>
    <row r="204" spans="1:13" x14ac:dyDescent="0.4">
      <c r="A204">
        <v>11000</v>
      </c>
      <c r="B204">
        <v>2013</v>
      </c>
      <c r="C204" t="s">
        <v>13</v>
      </c>
      <c r="D204" t="s">
        <v>49</v>
      </c>
      <c r="E204" t="s">
        <v>139</v>
      </c>
      <c r="F204" t="s">
        <v>51</v>
      </c>
      <c r="G204" t="s">
        <v>80</v>
      </c>
      <c r="H204">
        <v>12.01</v>
      </c>
      <c r="I204" t="s">
        <v>140</v>
      </c>
      <c r="J204" t="s">
        <v>19</v>
      </c>
      <c r="K204">
        <v>12</v>
      </c>
      <c r="L204" t="s">
        <v>20</v>
      </c>
      <c r="M204" t="s">
        <v>20</v>
      </c>
    </row>
    <row r="205" spans="1:13" x14ac:dyDescent="0.4">
      <c r="A205">
        <v>31000</v>
      </c>
      <c r="B205">
        <v>1996</v>
      </c>
      <c r="C205" t="s">
        <v>13</v>
      </c>
      <c r="D205" t="s">
        <v>49</v>
      </c>
      <c r="E205" t="s">
        <v>187</v>
      </c>
      <c r="F205" t="s">
        <v>51</v>
      </c>
      <c r="G205" t="s">
        <v>148</v>
      </c>
      <c r="H205">
        <v>59</v>
      </c>
      <c r="I205" t="s">
        <v>188</v>
      </c>
      <c r="J205" t="s">
        <v>19</v>
      </c>
      <c r="K205">
        <v>2</v>
      </c>
      <c r="L205" t="s">
        <v>20</v>
      </c>
      <c r="M205" t="s">
        <v>20</v>
      </c>
    </row>
    <row r="206" spans="1:13" x14ac:dyDescent="0.4">
      <c r="A206">
        <v>12250</v>
      </c>
      <c r="B206">
        <v>2014</v>
      </c>
      <c r="C206" t="s">
        <v>13</v>
      </c>
      <c r="D206" t="s">
        <v>49</v>
      </c>
      <c r="E206" t="s">
        <v>175</v>
      </c>
      <c r="F206" t="s">
        <v>51</v>
      </c>
      <c r="G206" t="s">
        <v>78</v>
      </c>
      <c r="H206">
        <v>15.09</v>
      </c>
      <c r="I206" t="s">
        <v>176</v>
      </c>
      <c r="J206" t="s">
        <v>19</v>
      </c>
      <c r="K206">
        <v>12</v>
      </c>
      <c r="L206" t="s">
        <v>20</v>
      </c>
      <c r="M206" t="s">
        <v>20</v>
      </c>
    </row>
    <row r="207" spans="1:13" x14ac:dyDescent="0.4">
      <c r="A207">
        <v>151000</v>
      </c>
      <c r="B207">
        <v>2017</v>
      </c>
      <c r="C207" t="s">
        <v>13</v>
      </c>
      <c r="D207" t="s">
        <v>59</v>
      </c>
      <c r="E207" t="s">
        <v>60</v>
      </c>
      <c r="F207" t="s">
        <v>51</v>
      </c>
      <c r="G207" t="s">
        <v>136</v>
      </c>
      <c r="H207">
        <v>59.755000000000003</v>
      </c>
      <c r="I207" t="s">
        <v>61</v>
      </c>
      <c r="J207" t="s">
        <v>19</v>
      </c>
      <c r="K207">
        <v>2</v>
      </c>
      <c r="L207" t="s">
        <v>20</v>
      </c>
      <c r="M207" t="s">
        <v>20</v>
      </c>
    </row>
    <row r="208" spans="1:13" x14ac:dyDescent="0.4">
      <c r="A208">
        <v>175000</v>
      </c>
      <c r="B208">
        <v>2017</v>
      </c>
      <c r="C208" t="s">
        <v>13</v>
      </c>
      <c r="D208" t="s">
        <v>115</v>
      </c>
      <c r="E208" t="s">
        <v>116</v>
      </c>
      <c r="F208" t="s">
        <v>51</v>
      </c>
      <c r="G208" t="s">
        <v>58</v>
      </c>
      <c r="H208">
        <v>84.933999999999997</v>
      </c>
      <c r="I208" t="s">
        <v>117</v>
      </c>
      <c r="J208" t="s">
        <v>19</v>
      </c>
      <c r="K208">
        <v>4</v>
      </c>
      <c r="L208" t="s">
        <v>20</v>
      </c>
      <c r="M208" t="s">
        <v>20</v>
      </c>
    </row>
    <row r="209" spans="1:13" x14ac:dyDescent="0.4">
      <c r="A209">
        <v>220000</v>
      </c>
      <c r="B209">
        <v>2017</v>
      </c>
      <c r="C209" t="s">
        <v>13</v>
      </c>
      <c r="D209" t="s">
        <v>115</v>
      </c>
      <c r="E209" t="s">
        <v>116</v>
      </c>
      <c r="F209" t="s">
        <v>51</v>
      </c>
      <c r="G209" t="s">
        <v>16</v>
      </c>
      <c r="H209">
        <v>101.991</v>
      </c>
      <c r="I209" t="s">
        <v>117</v>
      </c>
      <c r="J209" t="s">
        <v>19</v>
      </c>
      <c r="K209">
        <v>6</v>
      </c>
      <c r="L209" t="s">
        <v>20</v>
      </c>
      <c r="M209" t="s">
        <v>20</v>
      </c>
    </row>
    <row r="210" spans="1:13" x14ac:dyDescent="0.4">
      <c r="A210">
        <v>160000</v>
      </c>
      <c r="B210">
        <v>2017</v>
      </c>
      <c r="C210" t="s">
        <v>13</v>
      </c>
      <c r="D210" t="s">
        <v>115</v>
      </c>
      <c r="E210" t="s">
        <v>116</v>
      </c>
      <c r="F210" t="s">
        <v>51</v>
      </c>
      <c r="G210" t="s">
        <v>161</v>
      </c>
      <c r="H210">
        <v>59.854999999999997</v>
      </c>
      <c r="I210" t="s">
        <v>117</v>
      </c>
      <c r="J210" t="s">
        <v>19</v>
      </c>
      <c r="K210">
        <v>13</v>
      </c>
      <c r="L210" t="s">
        <v>20</v>
      </c>
      <c r="M210" t="s">
        <v>20</v>
      </c>
    </row>
    <row r="211" spans="1:13" x14ac:dyDescent="0.4">
      <c r="A211">
        <v>192000</v>
      </c>
      <c r="B211">
        <v>2017</v>
      </c>
      <c r="C211" t="s">
        <v>13</v>
      </c>
      <c r="D211" t="s">
        <v>115</v>
      </c>
      <c r="E211" t="s">
        <v>116</v>
      </c>
      <c r="F211" t="s">
        <v>51</v>
      </c>
      <c r="G211" t="s">
        <v>87</v>
      </c>
      <c r="H211">
        <v>84.835999999999999</v>
      </c>
      <c r="I211" t="s">
        <v>117</v>
      </c>
      <c r="J211" t="s">
        <v>19</v>
      </c>
      <c r="K211">
        <v>15</v>
      </c>
      <c r="L211" t="s">
        <v>20</v>
      </c>
      <c r="M211" t="s">
        <v>20</v>
      </c>
    </row>
    <row r="212" spans="1:13" x14ac:dyDescent="0.4">
      <c r="A212">
        <v>7500</v>
      </c>
      <c r="B212">
        <v>1971</v>
      </c>
      <c r="C212" t="s">
        <v>13</v>
      </c>
      <c r="D212" t="s">
        <v>63</v>
      </c>
      <c r="E212" t="s">
        <v>64</v>
      </c>
      <c r="F212" t="s">
        <v>51</v>
      </c>
      <c r="G212" t="s">
        <v>161</v>
      </c>
      <c r="H212">
        <v>19.27</v>
      </c>
      <c r="I212" t="s">
        <v>66</v>
      </c>
      <c r="J212" t="s">
        <v>19</v>
      </c>
      <c r="K212">
        <v>1</v>
      </c>
      <c r="L212" t="s">
        <v>20</v>
      </c>
      <c r="M212" t="s">
        <v>20</v>
      </c>
    </row>
    <row r="213" spans="1:13" x14ac:dyDescent="0.4">
      <c r="A213">
        <v>125000</v>
      </c>
      <c r="B213">
        <v>2009</v>
      </c>
      <c r="C213" t="s">
        <v>13</v>
      </c>
      <c r="D213" t="s">
        <v>67</v>
      </c>
      <c r="E213" t="s">
        <v>189</v>
      </c>
      <c r="F213" t="s">
        <v>51</v>
      </c>
      <c r="G213" t="s">
        <v>26</v>
      </c>
      <c r="H213">
        <v>213.07</v>
      </c>
      <c r="I213" t="s">
        <v>190</v>
      </c>
      <c r="J213" t="s">
        <v>19</v>
      </c>
      <c r="K213">
        <v>2</v>
      </c>
      <c r="L213" t="s">
        <v>20</v>
      </c>
      <c r="M213" t="s">
        <v>20</v>
      </c>
    </row>
    <row r="214" spans="1:13" x14ac:dyDescent="0.4">
      <c r="A214">
        <v>65000</v>
      </c>
      <c r="B214">
        <v>2004</v>
      </c>
      <c r="C214" t="s">
        <v>13</v>
      </c>
      <c r="D214" t="s">
        <v>67</v>
      </c>
      <c r="E214" t="s">
        <v>191</v>
      </c>
      <c r="F214" t="s">
        <v>51</v>
      </c>
      <c r="G214" t="s">
        <v>65</v>
      </c>
      <c r="H214">
        <v>84.41</v>
      </c>
      <c r="I214" t="s">
        <v>192</v>
      </c>
      <c r="J214" t="s">
        <v>19</v>
      </c>
      <c r="K214">
        <v>3</v>
      </c>
      <c r="L214" t="s">
        <v>20</v>
      </c>
      <c r="M214" t="s">
        <v>20</v>
      </c>
    </row>
    <row r="215" spans="1:13" x14ac:dyDescent="0.4">
      <c r="A215">
        <v>50000</v>
      </c>
      <c r="B215">
        <v>1998</v>
      </c>
      <c r="C215" t="s">
        <v>13</v>
      </c>
      <c r="D215" t="s">
        <v>67</v>
      </c>
      <c r="E215" t="s">
        <v>162</v>
      </c>
      <c r="F215" t="s">
        <v>51</v>
      </c>
      <c r="G215" t="s">
        <v>81</v>
      </c>
      <c r="H215">
        <v>84.98</v>
      </c>
      <c r="I215" t="s">
        <v>163</v>
      </c>
      <c r="J215" t="s">
        <v>19</v>
      </c>
      <c r="K215">
        <v>1</v>
      </c>
      <c r="L215" t="s">
        <v>20</v>
      </c>
      <c r="M215" t="s">
        <v>20</v>
      </c>
    </row>
    <row r="216" spans="1:13" x14ac:dyDescent="0.4">
      <c r="A216">
        <v>120000</v>
      </c>
      <c r="B216">
        <v>2009</v>
      </c>
      <c r="C216" t="s">
        <v>13</v>
      </c>
      <c r="D216" t="s">
        <v>67</v>
      </c>
      <c r="E216" t="s">
        <v>189</v>
      </c>
      <c r="F216" t="s">
        <v>51</v>
      </c>
      <c r="G216" t="s">
        <v>148</v>
      </c>
      <c r="H216">
        <v>200.19</v>
      </c>
      <c r="I216" t="s">
        <v>190</v>
      </c>
      <c r="J216" t="s">
        <v>19</v>
      </c>
      <c r="K216">
        <v>1</v>
      </c>
      <c r="L216" t="s">
        <v>20</v>
      </c>
      <c r="M216" t="s">
        <v>20</v>
      </c>
    </row>
    <row r="217" spans="1:13" x14ac:dyDescent="0.4">
      <c r="A217">
        <v>51500</v>
      </c>
      <c r="B217">
        <v>1996</v>
      </c>
      <c r="C217" t="s">
        <v>13</v>
      </c>
      <c r="D217" t="s">
        <v>67</v>
      </c>
      <c r="E217" t="s">
        <v>177</v>
      </c>
      <c r="F217" t="s">
        <v>51</v>
      </c>
      <c r="G217" t="s">
        <v>102</v>
      </c>
      <c r="H217">
        <v>59.82</v>
      </c>
      <c r="I217" t="s">
        <v>178</v>
      </c>
      <c r="J217" t="s">
        <v>19</v>
      </c>
      <c r="K217">
        <v>2</v>
      </c>
      <c r="L217" t="s">
        <v>20</v>
      </c>
      <c r="M217" t="s">
        <v>20</v>
      </c>
    </row>
    <row r="218" spans="1:13" x14ac:dyDescent="0.4">
      <c r="A218">
        <v>48500</v>
      </c>
      <c r="B218">
        <v>2004</v>
      </c>
      <c r="C218" t="s">
        <v>13</v>
      </c>
      <c r="D218" t="s">
        <v>71</v>
      </c>
      <c r="E218" t="s">
        <v>128</v>
      </c>
      <c r="F218" t="s">
        <v>51</v>
      </c>
      <c r="G218" t="s">
        <v>81</v>
      </c>
      <c r="H218">
        <v>81</v>
      </c>
      <c r="I218" t="s">
        <v>129</v>
      </c>
      <c r="J218" t="s">
        <v>19</v>
      </c>
      <c r="K218">
        <v>5</v>
      </c>
      <c r="L218" t="s">
        <v>20</v>
      </c>
      <c r="M218" t="s">
        <v>20</v>
      </c>
    </row>
    <row r="219" spans="1:13" x14ac:dyDescent="0.4">
      <c r="A219">
        <v>45000</v>
      </c>
      <c r="B219">
        <v>2002</v>
      </c>
      <c r="C219" t="s">
        <v>13</v>
      </c>
      <c r="D219" t="s">
        <v>145</v>
      </c>
      <c r="E219" t="s">
        <v>193</v>
      </c>
      <c r="F219" t="s">
        <v>51</v>
      </c>
      <c r="G219" t="s">
        <v>94</v>
      </c>
      <c r="H219">
        <v>84.94</v>
      </c>
      <c r="I219" t="s">
        <v>194</v>
      </c>
      <c r="J219" t="s">
        <v>19</v>
      </c>
      <c r="K219">
        <v>3</v>
      </c>
      <c r="L219" t="s">
        <v>20</v>
      </c>
      <c r="M219" t="s">
        <v>20</v>
      </c>
    </row>
    <row r="220" spans="1:13" x14ac:dyDescent="0.4">
      <c r="A220">
        <v>139800</v>
      </c>
      <c r="B220">
        <v>2008</v>
      </c>
      <c r="C220" t="s">
        <v>13</v>
      </c>
      <c r="D220" t="s">
        <v>74</v>
      </c>
      <c r="E220" t="s">
        <v>75</v>
      </c>
      <c r="F220" t="s">
        <v>51</v>
      </c>
      <c r="G220" t="s">
        <v>54</v>
      </c>
      <c r="H220">
        <v>84.858000000000004</v>
      </c>
      <c r="I220" t="s">
        <v>76</v>
      </c>
      <c r="J220" t="s">
        <v>19</v>
      </c>
      <c r="K220">
        <v>8</v>
      </c>
      <c r="L220" t="s">
        <v>20</v>
      </c>
      <c r="M220" t="s">
        <v>20</v>
      </c>
    </row>
    <row r="221" spans="1:13" x14ac:dyDescent="0.4">
      <c r="A221">
        <v>139800</v>
      </c>
      <c r="B221">
        <v>2008</v>
      </c>
      <c r="C221" t="s">
        <v>13</v>
      </c>
      <c r="D221" t="s">
        <v>74</v>
      </c>
      <c r="E221" t="s">
        <v>75</v>
      </c>
      <c r="F221" t="s">
        <v>51</v>
      </c>
      <c r="G221" t="s">
        <v>54</v>
      </c>
      <c r="H221">
        <v>84.858000000000004</v>
      </c>
      <c r="I221" t="s">
        <v>76</v>
      </c>
      <c r="J221" t="s">
        <v>19</v>
      </c>
      <c r="K221">
        <v>8</v>
      </c>
      <c r="L221" t="s">
        <v>20</v>
      </c>
      <c r="M221" t="s">
        <v>20</v>
      </c>
    </row>
    <row r="222" spans="1:13" x14ac:dyDescent="0.4">
      <c r="A222">
        <v>165000</v>
      </c>
      <c r="B222">
        <v>2008</v>
      </c>
      <c r="C222" t="s">
        <v>13</v>
      </c>
      <c r="D222" t="s">
        <v>74</v>
      </c>
      <c r="E222" t="s">
        <v>75</v>
      </c>
      <c r="F222" t="s">
        <v>51</v>
      </c>
      <c r="G222" t="s">
        <v>54</v>
      </c>
      <c r="H222">
        <v>157.28899999999999</v>
      </c>
      <c r="I222" t="s">
        <v>76</v>
      </c>
      <c r="J222" t="s">
        <v>19</v>
      </c>
      <c r="K222">
        <v>7</v>
      </c>
      <c r="L222" t="s">
        <v>20</v>
      </c>
      <c r="M222" t="s">
        <v>20</v>
      </c>
    </row>
    <row r="223" spans="1:13" x14ac:dyDescent="0.4">
      <c r="A223">
        <v>144950</v>
      </c>
      <c r="B223">
        <v>2000</v>
      </c>
      <c r="C223" t="s">
        <v>13</v>
      </c>
      <c r="D223" t="s">
        <v>74</v>
      </c>
      <c r="E223" t="s">
        <v>77</v>
      </c>
      <c r="F223" t="s">
        <v>51</v>
      </c>
      <c r="G223" t="s">
        <v>161</v>
      </c>
      <c r="H223">
        <v>114.9</v>
      </c>
      <c r="I223" t="s">
        <v>79</v>
      </c>
      <c r="J223" t="s">
        <v>19</v>
      </c>
      <c r="K223">
        <v>19</v>
      </c>
      <c r="L223" t="s">
        <v>20</v>
      </c>
      <c r="M223" t="s">
        <v>20</v>
      </c>
    </row>
    <row r="224" spans="1:13" x14ac:dyDescent="0.4">
      <c r="A224">
        <v>155000</v>
      </c>
      <c r="B224">
        <v>2008</v>
      </c>
      <c r="C224" t="s">
        <v>13</v>
      </c>
      <c r="D224" t="s">
        <v>21</v>
      </c>
      <c r="E224" t="s">
        <v>25</v>
      </c>
      <c r="F224" t="s">
        <v>38</v>
      </c>
      <c r="G224" t="s">
        <v>54</v>
      </c>
      <c r="H224">
        <v>126.34</v>
      </c>
      <c r="I224" t="s">
        <v>27</v>
      </c>
      <c r="J224" t="s">
        <v>19</v>
      </c>
      <c r="K224">
        <v>1</v>
      </c>
      <c r="L224" t="s">
        <v>20</v>
      </c>
      <c r="M224" t="s">
        <v>20</v>
      </c>
    </row>
    <row r="225" spans="1:13" x14ac:dyDescent="0.4">
      <c r="A225">
        <v>169000</v>
      </c>
      <c r="B225">
        <v>2004</v>
      </c>
      <c r="C225" t="s">
        <v>13</v>
      </c>
      <c r="D225" t="s">
        <v>83</v>
      </c>
      <c r="E225" t="s">
        <v>86</v>
      </c>
      <c r="F225" t="s">
        <v>38</v>
      </c>
      <c r="G225" t="s">
        <v>100</v>
      </c>
      <c r="H225">
        <v>124.17</v>
      </c>
      <c r="I225" t="s">
        <v>88</v>
      </c>
      <c r="J225" t="s">
        <v>19</v>
      </c>
      <c r="K225">
        <v>8</v>
      </c>
      <c r="L225" t="s">
        <v>20</v>
      </c>
      <c r="M225" t="s">
        <v>20</v>
      </c>
    </row>
    <row r="226" spans="1:13" x14ac:dyDescent="0.4">
      <c r="A226">
        <v>74000</v>
      </c>
      <c r="B226">
        <v>2005</v>
      </c>
      <c r="C226" t="s">
        <v>13</v>
      </c>
      <c r="D226" t="s">
        <v>92</v>
      </c>
      <c r="E226" t="s">
        <v>93</v>
      </c>
      <c r="F226" t="s">
        <v>38</v>
      </c>
      <c r="G226" t="s">
        <v>69</v>
      </c>
      <c r="H226">
        <v>83.26</v>
      </c>
      <c r="I226" t="s">
        <v>95</v>
      </c>
      <c r="J226" t="s">
        <v>19</v>
      </c>
      <c r="K226">
        <v>13</v>
      </c>
      <c r="L226" t="s">
        <v>20</v>
      </c>
      <c r="M226" t="s">
        <v>20</v>
      </c>
    </row>
    <row r="227" spans="1:13" x14ac:dyDescent="0.4">
      <c r="A227">
        <v>32000</v>
      </c>
      <c r="B227">
        <v>2003</v>
      </c>
      <c r="C227" t="s">
        <v>13</v>
      </c>
      <c r="D227" t="s">
        <v>32</v>
      </c>
      <c r="E227" t="s">
        <v>33</v>
      </c>
      <c r="F227" t="s">
        <v>38</v>
      </c>
      <c r="G227" t="s">
        <v>136</v>
      </c>
      <c r="H227">
        <v>46.64</v>
      </c>
      <c r="I227" t="s">
        <v>35</v>
      </c>
      <c r="J227" t="s">
        <v>19</v>
      </c>
      <c r="K227">
        <v>3</v>
      </c>
      <c r="L227" t="s">
        <v>20</v>
      </c>
      <c r="M227" t="s">
        <v>20</v>
      </c>
    </row>
    <row r="228" spans="1:13" x14ac:dyDescent="0.4">
      <c r="A228">
        <v>87500</v>
      </c>
      <c r="B228">
        <v>2006</v>
      </c>
      <c r="C228" t="s">
        <v>13</v>
      </c>
      <c r="D228" t="s">
        <v>96</v>
      </c>
      <c r="E228" t="s">
        <v>97</v>
      </c>
      <c r="F228" t="s">
        <v>38</v>
      </c>
      <c r="G228" t="s">
        <v>82</v>
      </c>
      <c r="H228">
        <v>84.64</v>
      </c>
      <c r="I228" t="s">
        <v>98</v>
      </c>
      <c r="J228" t="s">
        <v>19</v>
      </c>
      <c r="K228">
        <v>7</v>
      </c>
      <c r="L228" t="s">
        <v>20</v>
      </c>
      <c r="M228" t="s">
        <v>20</v>
      </c>
    </row>
    <row r="229" spans="1:13" x14ac:dyDescent="0.4">
      <c r="A229">
        <v>15000</v>
      </c>
      <c r="B229">
        <v>2011</v>
      </c>
      <c r="C229" t="s">
        <v>13</v>
      </c>
      <c r="D229" t="s">
        <v>195</v>
      </c>
      <c r="E229" t="s">
        <v>196</v>
      </c>
      <c r="F229" t="s">
        <v>38</v>
      </c>
      <c r="G229" t="s">
        <v>23</v>
      </c>
      <c r="H229">
        <v>22.17</v>
      </c>
      <c r="I229" t="s">
        <v>197</v>
      </c>
      <c r="J229" t="s">
        <v>19</v>
      </c>
      <c r="K229">
        <v>13</v>
      </c>
      <c r="L229" t="s">
        <v>20</v>
      </c>
      <c r="M229" t="s">
        <v>20</v>
      </c>
    </row>
    <row r="230" spans="1:13" x14ac:dyDescent="0.4">
      <c r="A230">
        <v>66500</v>
      </c>
      <c r="B230">
        <v>1992</v>
      </c>
      <c r="C230" t="s">
        <v>13</v>
      </c>
      <c r="D230" t="s">
        <v>43</v>
      </c>
      <c r="E230" t="s">
        <v>134</v>
      </c>
      <c r="F230" t="s">
        <v>38</v>
      </c>
      <c r="G230" t="s">
        <v>94</v>
      </c>
      <c r="H230">
        <v>54.7</v>
      </c>
      <c r="I230" t="s">
        <v>135</v>
      </c>
      <c r="J230" t="s">
        <v>19</v>
      </c>
      <c r="K230">
        <v>4</v>
      </c>
      <c r="L230" t="s">
        <v>20</v>
      </c>
      <c r="M230" t="s">
        <v>20</v>
      </c>
    </row>
    <row r="231" spans="1:13" x14ac:dyDescent="0.4">
      <c r="A231">
        <v>79400</v>
      </c>
      <c r="B231">
        <v>1992</v>
      </c>
      <c r="C231" t="s">
        <v>13</v>
      </c>
      <c r="D231" t="s">
        <v>43</v>
      </c>
      <c r="E231" t="s">
        <v>134</v>
      </c>
      <c r="F231" t="s">
        <v>38</v>
      </c>
      <c r="G231" t="s">
        <v>38</v>
      </c>
      <c r="H231">
        <v>79.87</v>
      </c>
      <c r="I231" t="s">
        <v>135</v>
      </c>
      <c r="J231" t="s">
        <v>19</v>
      </c>
      <c r="K231">
        <v>6</v>
      </c>
      <c r="L231" t="s">
        <v>20</v>
      </c>
      <c r="M231" t="s">
        <v>20</v>
      </c>
    </row>
    <row r="232" spans="1:13" x14ac:dyDescent="0.4">
      <c r="A232">
        <v>77800</v>
      </c>
      <c r="B232">
        <v>1993</v>
      </c>
      <c r="C232" t="s">
        <v>13</v>
      </c>
      <c r="D232" t="s">
        <v>43</v>
      </c>
      <c r="E232" t="s">
        <v>46</v>
      </c>
      <c r="F232" t="s">
        <v>38</v>
      </c>
      <c r="G232" t="s">
        <v>30</v>
      </c>
      <c r="H232">
        <v>79.87</v>
      </c>
      <c r="I232" t="s">
        <v>48</v>
      </c>
      <c r="J232" t="s">
        <v>19</v>
      </c>
      <c r="K232">
        <v>14</v>
      </c>
      <c r="L232" t="s">
        <v>20</v>
      </c>
      <c r="M232" t="s">
        <v>20</v>
      </c>
    </row>
    <row r="233" spans="1:13" x14ac:dyDescent="0.4">
      <c r="A233">
        <v>68000</v>
      </c>
      <c r="B233">
        <v>1993</v>
      </c>
      <c r="C233" t="s">
        <v>13</v>
      </c>
      <c r="D233" t="s">
        <v>43</v>
      </c>
      <c r="E233" t="s">
        <v>46</v>
      </c>
      <c r="F233" t="s">
        <v>38</v>
      </c>
      <c r="G233" t="s">
        <v>54</v>
      </c>
      <c r="H233">
        <v>64.66</v>
      </c>
      <c r="I233" t="s">
        <v>48</v>
      </c>
      <c r="J233" t="s">
        <v>19</v>
      </c>
      <c r="K233">
        <v>8</v>
      </c>
      <c r="L233" t="s">
        <v>20</v>
      </c>
      <c r="M233" t="s">
        <v>20</v>
      </c>
    </row>
    <row r="234" spans="1:13" x14ac:dyDescent="0.4">
      <c r="A234">
        <v>74800</v>
      </c>
      <c r="B234">
        <v>2003</v>
      </c>
      <c r="C234" t="s">
        <v>13</v>
      </c>
      <c r="D234" t="s">
        <v>43</v>
      </c>
      <c r="E234" t="s">
        <v>155</v>
      </c>
      <c r="F234" t="s">
        <v>38</v>
      </c>
      <c r="G234" t="s">
        <v>82</v>
      </c>
      <c r="H234">
        <v>68.06</v>
      </c>
      <c r="I234" t="s">
        <v>156</v>
      </c>
      <c r="J234" t="s">
        <v>19</v>
      </c>
      <c r="K234">
        <v>6</v>
      </c>
      <c r="L234" t="s">
        <v>20</v>
      </c>
      <c r="M234" t="s">
        <v>20</v>
      </c>
    </row>
    <row r="235" spans="1:13" x14ac:dyDescent="0.4">
      <c r="A235">
        <v>64000</v>
      </c>
      <c r="B235">
        <v>1992</v>
      </c>
      <c r="C235" t="s">
        <v>13</v>
      </c>
      <c r="D235" t="s">
        <v>43</v>
      </c>
      <c r="E235" t="s">
        <v>134</v>
      </c>
      <c r="F235" t="s">
        <v>38</v>
      </c>
      <c r="G235" t="s">
        <v>78</v>
      </c>
      <c r="H235">
        <v>54.7</v>
      </c>
      <c r="I235" t="s">
        <v>135</v>
      </c>
      <c r="J235" t="s">
        <v>19</v>
      </c>
      <c r="K235">
        <v>10</v>
      </c>
      <c r="L235" t="s">
        <v>20</v>
      </c>
      <c r="M235" t="s">
        <v>20</v>
      </c>
    </row>
    <row r="236" spans="1:13" x14ac:dyDescent="0.4">
      <c r="A236">
        <v>54000</v>
      </c>
      <c r="B236">
        <v>1992</v>
      </c>
      <c r="C236" t="s">
        <v>13</v>
      </c>
      <c r="D236" t="s">
        <v>43</v>
      </c>
      <c r="E236" t="s">
        <v>134</v>
      </c>
      <c r="F236" t="s">
        <v>38</v>
      </c>
      <c r="G236" t="s">
        <v>78</v>
      </c>
      <c r="H236">
        <v>54.7</v>
      </c>
      <c r="I236" t="s">
        <v>135</v>
      </c>
      <c r="J236" t="s">
        <v>19</v>
      </c>
      <c r="K236">
        <v>10</v>
      </c>
      <c r="L236" t="s">
        <v>20</v>
      </c>
      <c r="M236" t="s">
        <v>20</v>
      </c>
    </row>
    <row r="237" spans="1:13" x14ac:dyDescent="0.4">
      <c r="A237">
        <v>104000</v>
      </c>
      <c r="B237">
        <v>2009</v>
      </c>
      <c r="C237" t="s">
        <v>13</v>
      </c>
      <c r="D237" t="s">
        <v>49</v>
      </c>
      <c r="E237" t="s">
        <v>141</v>
      </c>
      <c r="F237" t="s">
        <v>38</v>
      </c>
      <c r="G237" t="s">
        <v>30</v>
      </c>
      <c r="H237">
        <v>84.947800000000001</v>
      </c>
      <c r="I237" t="s">
        <v>142</v>
      </c>
      <c r="J237" t="s">
        <v>19</v>
      </c>
      <c r="K237">
        <v>14</v>
      </c>
      <c r="L237" t="s">
        <v>20</v>
      </c>
      <c r="M237" t="s">
        <v>20</v>
      </c>
    </row>
    <row r="238" spans="1:13" x14ac:dyDescent="0.4">
      <c r="A238">
        <v>92400</v>
      </c>
      <c r="B238">
        <v>2009</v>
      </c>
      <c r="C238" t="s">
        <v>13</v>
      </c>
      <c r="D238" t="s">
        <v>49</v>
      </c>
      <c r="E238" t="s">
        <v>141</v>
      </c>
      <c r="F238" t="s">
        <v>38</v>
      </c>
      <c r="G238" t="s">
        <v>54</v>
      </c>
      <c r="H238">
        <v>59.942599999999999</v>
      </c>
      <c r="I238" t="s">
        <v>142</v>
      </c>
      <c r="J238" t="s">
        <v>19</v>
      </c>
      <c r="K238">
        <v>6</v>
      </c>
      <c r="L238" t="s">
        <v>20</v>
      </c>
      <c r="M238" t="s">
        <v>20</v>
      </c>
    </row>
    <row r="239" spans="1:13" x14ac:dyDescent="0.4">
      <c r="A239">
        <v>98000</v>
      </c>
      <c r="B239">
        <v>2008</v>
      </c>
      <c r="C239" t="s">
        <v>13</v>
      </c>
      <c r="D239" t="s">
        <v>49</v>
      </c>
      <c r="E239" t="s">
        <v>113</v>
      </c>
      <c r="F239" t="s">
        <v>38</v>
      </c>
      <c r="G239" t="s">
        <v>122</v>
      </c>
      <c r="H239">
        <v>59.92</v>
      </c>
      <c r="I239" t="s">
        <v>114</v>
      </c>
      <c r="J239" t="s">
        <v>19</v>
      </c>
      <c r="K239">
        <v>8</v>
      </c>
      <c r="L239" t="s">
        <v>20</v>
      </c>
      <c r="M239" t="s">
        <v>20</v>
      </c>
    </row>
    <row r="240" spans="1:13" x14ac:dyDescent="0.4">
      <c r="A240">
        <v>10300</v>
      </c>
      <c r="B240">
        <v>2012</v>
      </c>
      <c r="C240" t="s">
        <v>13</v>
      </c>
      <c r="D240" t="s">
        <v>49</v>
      </c>
      <c r="E240" t="s">
        <v>53</v>
      </c>
      <c r="F240" t="s">
        <v>38</v>
      </c>
      <c r="G240" t="s">
        <v>122</v>
      </c>
      <c r="H240">
        <v>16.670000000000002</v>
      </c>
      <c r="I240" t="s">
        <v>55</v>
      </c>
      <c r="J240" t="s">
        <v>19</v>
      </c>
      <c r="K240">
        <v>4</v>
      </c>
      <c r="L240" t="s">
        <v>20</v>
      </c>
      <c r="M240" t="s">
        <v>20</v>
      </c>
    </row>
    <row r="241" spans="1:13" x14ac:dyDescent="0.4">
      <c r="A241">
        <v>36000</v>
      </c>
      <c r="B241">
        <v>2002</v>
      </c>
      <c r="C241" t="s">
        <v>13</v>
      </c>
      <c r="D241" t="s">
        <v>49</v>
      </c>
      <c r="E241" t="s">
        <v>198</v>
      </c>
      <c r="F241" t="s">
        <v>38</v>
      </c>
      <c r="G241" t="s">
        <v>122</v>
      </c>
      <c r="H241">
        <v>60</v>
      </c>
      <c r="I241" t="s">
        <v>199</v>
      </c>
      <c r="J241" t="s">
        <v>19</v>
      </c>
      <c r="K241">
        <v>-1</v>
      </c>
      <c r="L241" t="s">
        <v>20</v>
      </c>
      <c r="M241" t="s">
        <v>20</v>
      </c>
    </row>
    <row r="242" spans="1:13" x14ac:dyDescent="0.4">
      <c r="A242">
        <v>185000</v>
      </c>
      <c r="B242">
        <v>2017</v>
      </c>
      <c r="C242" t="s">
        <v>13</v>
      </c>
      <c r="D242" t="s">
        <v>59</v>
      </c>
      <c r="E242" t="s">
        <v>60</v>
      </c>
      <c r="F242" t="s">
        <v>38</v>
      </c>
      <c r="G242" t="s">
        <v>80</v>
      </c>
      <c r="H242">
        <v>84.835999999999999</v>
      </c>
      <c r="I242" t="s">
        <v>61</v>
      </c>
      <c r="J242" t="s">
        <v>19</v>
      </c>
      <c r="K242">
        <v>17</v>
      </c>
      <c r="L242" t="s">
        <v>20</v>
      </c>
      <c r="M242" t="s">
        <v>20</v>
      </c>
    </row>
    <row r="243" spans="1:13" x14ac:dyDescent="0.4">
      <c r="A243">
        <v>185000</v>
      </c>
      <c r="B243">
        <v>2017</v>
      </c>
      <c r="C243" t="s">
        <v>13</v>
      </c>
      <c r="D243" t="s">
        <v>115</v>
      </c>
      <c r="E243" t="s">
        <v>116</v>
      </c>
      <c r="F243" t="s">
        <v>38</v>
      </c>
      <c r="G243" t="s">
        <v>69</v>
      </c>
      <c r="H243">
        <v>84.835999999999999</v>
      </c>
      <c r="I243" t="s">
        <v>117</v>
      </c>
      <c r="J243" t="s">
        <v>19</v>
      </c>
      <c r="K243">
        <v>21</v>
      </c>
      <c r="L243" t="s">
        <v>20</v>
      </c>
      <c r="M243" t="s">
        <v>20</v>
      </c>
    </row>
    <row r="244" spans="1:13" x14ac:dyDescent="0.4">
      <c r="A244">
        <v>85500</v>
      </c>
      <c r="B244">
        <v>2017</v>
      </c>
      <c r="C244" t="s">
        <v>13</v>
      </c>
      <c r="D244" t="s">
        <v>118</v>
      </c>
      <c r="E244" t="s">
        <v>119</v>
      </c>
      <c r="F244" t="s">
        <v>38</v>
      </c>
      <c r="G244" t="s">
        <v>23</v>
      </c>
      <c r="H244">
        <v>37.263500000000001</v>
      </c>
      <c r="I244" t="s">
        <v>120</v>
      </c>
      <c r="J244" t="s">
        <v>19</v>
      </c>
      <c r="K244">
        <v>2</v>
      </c>
      <c r="L244" t="s">
        <v>20</v>
      </c>
      <c r="M244" t="s">
        <v>20</v>
      </c>
    </row>
    <row r="245" spans="1:13" x14ac:dyDescent="0.4">
      <c r="A245">
        <v>85900</v>
      </c>
      <c r="B245">
        <v>2017</v>
      </c>
      <c r="C245" t="s">
        <v>13</v>
      </c>
      <c r="D245" t="s">
        <v>118</v>
      </c>
      <c r="E245" t="s">
        <v>119</v>
      </c>
      <c r="F245" t="s">
        <v>38</v>
      </c>
      <c r="G245" t="s">
        <v>54</v>
      </c>
      <c r="H245">
        <v>37.263500000000001</v>
      </c>
      <c r="I245" t="s">
        <v>120</v>
      </c>
      <c r="J245" t="s">
        <v>19</v>
      </c>
      <c r="K245">
        <v>8</v>
      </c>
      <c r="L245" t="s">
        <v>20</v>
      </c>
      <c r="M245" t="s">
        <v>20</v>
      </c>
    </row>
    <row r="246" spans="1:13" x14ac:dyDescent="0.4">
      <c r="A246">
        <v>89500</v>
      </c>
      <c r="B246">
        <v>2017</v>
      </c>
      <c r="C246" t="s">
        <v>13</v>
      </c>
      <c r="D246" t="s">
        <v>118</v>
      </c>
      <c r="E246" t="s">
        <v>119</v>
      </c>
      <c r="F246" t="s">
        <v>38</v>
      </c>
      <c r="G246" t="s">
        <v>62</v>
      </c>
      <c r="H246">
        <v>37.263500000000001</v>
      </c>
      <c r="I246" t="s">
        <v>120</v>
      </c>
      <c r="J246" t="s">
        <v>19</v>
      </c>
      <c r="K246">
        <v>11</v>
      </c>
      <c r="L246" t="s">
        <v>20</v>
      </c>
      <c r="M246" t="s">
        <v>20</v>
      </c>
    </row>
    <row r="247" spans="1:13" x14ac:dyDescent="0.4">
      <c r="A247">
        <v>23000</v>
      </c>
      <c r="B247">
        <v>1971</v>
      </c>
      <c r="C247" t="s">
        <v>13</v>
      </c>
      <c r="D247" t="s">
        <v>63</v>
      </c>
      <c r="E247" t="s">
        <v>64</v>
      </c>
      <c r="F247" t="s">
        <v>38</v>
      </c>
      <c r="G247" t="s">
        <v>17</v>
      </c>
      <c r="H247">
        <v>45.39</v>
      </c>
      <c r="I247" t="s">
        <v>66</v>
      </c>
      <c r="J247" t="s">
        <v>19</v>
      </c>
      <c r="K247">
        <v>1</v>
      </c>
      <c r="L247" t="s">
        <v>20</v>
      </c>
      <c r="M247" t="s">
        <v>20</v>
      </c>
    </row>
    <row r="248" spans="1:13" x14ac:dyDescent="0.4">
      <c r="A248">
        <v>74000</v>
      </c>
      <c r="B248">
        <v>2004</v>
      </c>
      <c r="C248" t="s">
        <v>13</v>
      </c>
      <c r="D248" t="s">
        <v>67</v>
      </c>
      <c r="E248" t="s">
        <v>191</v>
      </c>
      <c r="F248" t="s">
        <v>38</v>
      </c>
      <c r="G248" t="s">
        <v>94</v>
      </c>
      <c r="H248">
        <v>108.18</v>
      </c>
      <c r="I248" t="s">
        <v>192</v>
      </c>
      <c r="J248" t="s">
        <v>19</v>
      </c>
      <c r="K248">
        <v>3</v>
      </c>
      <c r="L248" t="s">
        <v>20</v>
      </c>
      <c r="M248" t="s">
        <v>20</v>
      </c>
    </row>
    <row r="249" spans="1:13" x14ac:dyDescent="0.4">
      <c r="A249">
        <v>44000</v>
      </c>
      <c r="B249">
        <v>2005</v>
      </c>
      <c r="C249" t="s">
        <v>13</v>
      </c>
      <c r="D249" t="s">
        <v>67</v>
      </c>
      <c r="E249" t="s">
        <v>200</v>
      </c>
      <c r="F249" t="s">
        <v>38</v>
      </c>
      <c r="G249" t="s">
        <v>27</v>
      </c>
      <c r="H249">
        <v>91.87</v>
      </c>
      <c r="I249" t="s">
        <v>201</v>
      </c>
      <c r="J249" t="s">
        <v>19</v>
      </c>
      <c r="K249">
        <v>5</v>
      </c>
      <c r="L249" t="s">
        <v>20</v>
      </c>
      <c r="M249" t="s">
        <v>20</v>
      </c>
    </row>
    <row r="250" spans="1:13" x14ac:dyDescent="0.4">
      <c r="A250">
        <v>54000</v>
      </c>
      <c r="B250">
        <v>1998</v>
      </c>
      <c r="C250" t="s">
        <v>13</v>
      </c>
      <c r="D250" t="s">
        <v>67</v>
      </c>
      <c r="E250" t="s">
        <v>162</v>
      </c>
      <c r="F250" t="s">
        <v>38</v>
      </c>
      <c r="G250" t="s">
        <v>27</v>
      </c>
      <c r="H250">
        <v>59.97</v>
      </c>
      <c r="I250" t="s">
        <v>163</v>
      </c>
      <c r="J250" t="s">
        <v>19</v>
      </c>
      <c r="K250">
        <v>10</v>
      </c>
      <c r="L250" t="s">
        <v>20</v>
      </c>
      <c r="M250" t="s">
        <v>20</v>
      </c>
    </row>
    <row r="251" spans="1:13" x14ac:dyDescent="0.4">
      <c r="A251">
        <v>105000</v>
      </c>
      <c r="B251">
        <v>2001</v>
      </c>
      <c r="C251" t="s">
        <v>13</v>
      </c>
      <c r="D251" t="s">
        <v>67</v>
      </c>
      <c r="E251" t="s">
        <v>202</v>
      </c>
      <c r="F251" t="s">
        <v>38</v>
      </c>
      <c r="G251" t="s">
        <v>26</v>
      </c>
      <c r="H251">
        <v>133.34</v>
      </c>
      <c r="I251" t="s">
        <v>85</v>
      </c>
      <c r="J251" t="s">
        <v>19</v>
      </c>
      <c r="K251">
        <v>5</v>
      </c>
      <c r="L251" t="s">
        <v>20</v>
      </c>
      <c r="M251" t="s">
        <v>20</v>
      </c>
    </row>
    <row r="252" spans="1:13" x14ac:dyDescent="0.4">
      <c r="A252">
        <v>108000</v>
      </c>
      <c r="B252">
        <v>2001</v>
      </c>
      <c r="C252" t="s">
        <v>13</v>
      </c>
      <c r="D252" t="s">
        <v>67</v>
      </c>
      <c r="E252" t="s">
        <v>202</v>
      </c>
      <c r="F252" t="s">
        <v>38</v>
      </c>
      <c r="G252" t="s">
        <v>26</v>
      </c>
      <c r="H252">
        <v>110.53</v>
      </c>
      <c r="I252" t="s">
        <v>85</v>
      </c>
      <c r="J252" t="s">
        <v>19</v>
      </c>
      <c r="K252">
        <v>8</v>
      </c>
      <c r="L252" t="s">
        <v>20</v>
      </c>
      <c r="M252" t="s">
        <v>20</v>
      </c>
    </row>
    <row r="253" spans="1:13" x14ac:dyDescent="0.4">
      <c r="A253">
        <v>50000</v>
      </c>
      <c r="B253">
        <v>2004</v>
      </c>
      <c r="C253" t="s">
        <v>13</v>
      </c>
      <c r="D253" t="s">
        <v>71</v>
      </c>
      <c r="E253" t="s">
        <v>128</v>
      </c>
      <c r="F253" t="s">
        <v>38</v>
      </c>
      <c r="G253" t="s">
        <v>26</v>
      </c>
      <c r="H253">
        <v>81.08</v>
      </c>
      <c r="I253" t="s">
        <v>129</v>
      </c>
      <c r="J253" t="s">
        <v>19</v>
      </c>
      <c r="K253">
        <v>5</v>
      </c>
      <c r="L253" t="s">
        <v>20</v>
      </c>
      <c r="M253" t="s">
        <v>20</v>
      </c>
    </row>
    <row r="254" spans="1:13" x14ac:dyDescent="0.4">
      <c r="A254">
        <v>119950</v>
      </c>
      <c r="B254">
        <v>2000</v>
      </c>
      <c r="C254" t="s">
        <v>13</v>
      </c>
      <c r="D254" t="s">
        <v>74</v>
      </c>
      <c r="E254" t="s">
        <v>77</v>
      </c>
      <c r="F254" t="s">
        <v>38</v>
      </c>
      <c r="G254" t="s">
        <v>38</v>
      </c>
      <c r="H254">
        <v>84.92</v>
      </c>
      <c r="I254" t="s">
        <v>79</v>
      </c>
      <c r="J254" t="s">
        <v>19</v>
      </c>
      <c r="K254">
        <v>15</v>
      </c>
      <c r="L254" t="s">
        <v>20</v>
      </c>
      <c r="M254" t="s">
        <v>20</v>
      </c>
    </row>
    <row r="255" spans="1:13" x14ac:dyDescent="0.4">
      <c r="A255">
        <v>119960</v>
      </c>
      <c r="B255">
        <v>2000</v>
      </c>
      <c r="C255" t="s">
        <v>13</v>
      </c>
      <c r="D255" t="s">
        <v>74</v>
      </c>
      <c r="E255" t="s">
        <v>77</v>
      </c>
      <c r="F255" t="s">
        <v>38</v>
      </c>
      <c r="G255" t="s">
        <v>65</v>
      </c>
      <c r="H255">
        <v>84.92</v>
      </c>
      <c r="I255" t="s">
        <v>79</v>
      </c>
      <c r="J255" t="s">
        <v>19</v>
      </c>
      <c r="K255">
        <v>4</v>
      </c>
      <c r="L255" t="s">
        <v>20</v>
      </c>
      <c r="M255" t="s">
        <v>20</v>
      </c>
    </row>
    <row r="256" spans="1:13" x14ac:dyDescent="0.4">
      <c r="A256">
        <v>163000</v>
      </c>
      <c r="B256">
        <v>2019</v>
      </c>
      <c r="C256" t="s">
        <v>13</v>
      </c>
      <c r="D256" t="s">
        <v>74</v>
      </c>
      <c r="E256" t="s">
        <v>130</v>
      </c>
      <c r="F256" t="s">
        <v>38</v>
      </c>
      <c r="G256" t="s">
        <v>17</v>
      </c>
      <c r="H256">
        <v>84.879199999999997</v>
      </c>
      <c r="I256" t="s">
        <v>131</v>
      </c>
      <c r="J256" t="s">
        <v>19</v>
      </c>
      <c r="K256">
        <v>5</v>
      </c>
      <c r="L256" t="s">
        <v>20</v>
      </c>
      <c r="M256" t="s">
        <v>20</v>
      </c>
    </row>
    <row r="257" spans="1:13" x14ac:dyDescent="0.4">
      <c r="A257">
        <v>126000</v>
      </c>
      <c r="B257">
        <v>2015</v>
      </c>
      <c r="C257" t="s">
        <v>13</v>
      </c>
      <c r="D257" t="s">
        <v>74</v>
      </c>
      <c r="E257" t="s">
        <v>179</v>
      </c>
      <c r="F257" t="s">
        <v>38</v>
      </c>
      <c r="G257" t="s">
        <v>81</v>
      </c>
      <c r="H257">
        <v>84.454099999999997</v>
      </c>
      <c r="I257" t="s">
        <v>180</v>
      </c>
      <c r="J257" t="s">
        <v>19</v>
      </c>
      <c r="K257">
        <v>12</v>
      </c>
      <c r="L257" t="s">
        <v>20</v>
      </c>
      <c r="M257" t="s">
        <v>20</v>
      </c>
    </row>
    <row r="258" spans="1:13" x14ac:dyDescent="0.4">
      <c r="A258">
        <v>140000</v>
      </c>
      <c r="B258">
        <v>2008</v>
      </c>
      <c r="C258" t="s">
        <v>13</v>
      </c>
      <c r="D258" t="s">
        <v>74</v>
      </c>
      <c r="E258" t="s">
        <v>75</v>
      </c>
      <c r="F258" t="s">
        <v>38</v>
      </c>
      <c r="G258" t="s">
        <v>62</v>
      </c>
      <c r="H258">
        <v>114.931</v>
      </c>
      <c r="I258" t="s">
        <v>76</v>
      </c>
      <c r="J258" t="s">
        <v>19</v>
      </c>
      <c r="K258">
        <v>11</v>
      </c>
      <c r="L258" t="s">
        <v>20</v>
      </c>
      <c r="M258" t="s">
        <v>20</v>
      </c>
    </row>
    <row r="259" spans="1:13" x14ac:dyDescent="0.4">
      <c r="A259">
        <v>120000</v>
      </c>
      <c r="B259">
        <v>2008</v>
      </c>
      <c r="C259" t="s">
        <v>13</v>
      </c>
      <c r="D259" t="s">
        <v>74</v>
      </c>
      <c r="E259" t="s">
        <v>75</v>
      </c>
      <c r="F259" t="s">
        <v>38</v>
      </c>
      <c r="G259" t="s">
        <v>62</v>
      </c>
      <c r="H259">
        <v>84.858000000000004</v>
      </c>
      <c r="I259" t="s">
        <v>76</v>
      </c>
      <c r="J259" t="s">
        <v>19</v>
      </c>
      <c r="K259">
        <v>2</v>
      </c>
      <c r="L259" t="s">
        <v>20</v>
      </c>
      <c r="M259" t="s">
        <v>20</v>
      </c>
    </row>
    <row r="260" spans="1:13" x14ac:dyDescent="0.4">
      <c r="A260">
        <v>124950</v>
      </c>
      <c r="B260">
        <v>2000</v>
      </c>
      <c r="C260" t="s">
        <v>13</v>
      </c>
      <c r="D260" t="s">
        <v>74</v>
      </c>
      <c r="E260" t="s">
        <v>77</v>
      </c>
      <c r="F260" t="s">
        <v>38</v>
      </c>
      <c r="G260" t="s">
        <v>62</v>
      </c>
      <c r="H260">
        <v>84.92</v>
      </c>
      <c r="I260" t="s">
        <v>79</v>
      </c>
      <c r="J260" t="s">
        <v>19</v>
      </c>
      <c r="K260">
        <v>10</v>
      </c>
      <c r="L260" t="s">
        <v>20</v>
      </c>
      <c r="M260" t="s">
        <v>20</v>
      </c>
    </row>
    <row r="261" spans="1:13" x14ac:dyDescent="0.4">
      <c r="A261">
        <v>151000</v>
      </c>
      <c r="B261">
        <v>2019</v>
      </c>
      <c r="C261" t="s">
        <v>13</v>
      </c>
      <c r="D261" t="s">
        <v>74</v>
      </c>
      <c r="E261" t="s">
        <v>130</v>
      </c>
      <c r="F261" t="s">
        <v>38</v>
      </c>
      <c r="G261" t="s">
        <v>102</v>
      </c>
      <c r="H261">
        <v>84.879199999999997</v>
      </c>
      <c r="I261" t="s">
        <v>131</v>
      </c>
      <c r="J261" t="s">
        <v>19</v>
      </c>
      <c r="K261">
        <v>1</v>
      </c>
      <c r="L261" t="s">
        <v>20</v>
      </c>
      <c r="M261" t="s">
        <v>20</v>
      </c>
    </row>
    <row r="262" spans="1:13" x14ac:dyDescent="0.4">
      <c r="A262">
        <v>120000</v>
      </c>
      <c r="B262">
        <v>2008</v>
      </c>
      <c r="C262" t="s">
        <v>13</v>
      </c>
      <c r="D262" t="s">
        <v>74</v>
      </c>
      <c r="E262" t="s">
        <v>75</v>
      </c>
      <c r="F262" t="s">
        <v>38</v>
      </c>
      <c r="G262" t="s">
        <v>122</v>
      </c>
      <c r="H262">
        <v>84.858000000000004</v>
      </c>
      <c r="I262" t="s">
        <v>76</v>
      </c>
      <c r="J262" t="s">
        <v>19</v>
      </c>
      <c r="K262">
        <v>2</v>
      </c>
      <c r="L262" t="s">
        <v>20</v>
      </c>
      <c r="M262" t="s">
        <v>20</v>
      </c>
    </row>
    <row r="263" spans="1:13" x14ac:dyDescent="0.4">
      <c r="A263">
        <v>130000</v>
      </c>
      <c r="B263">
        <v>2008</v>
      </c>
      <c r="C263" t="s">
        <v>13</v>
      </c>
      <c r="D263" t="s">
        <v>74</v>
      </c>
      <c r="E263" t="s">
        <v>75</v>
      </c>
      <c r="F263" t="s">
        <v>38</v>
      </c>
      <c r="G263" t="s">
        <v>78</v>
      </c>
      <c r="H263">
        <v>84.858000000000004</v>
      </c>
      <c r="I263" t="s">
        <v>76</v>
      </c>
      <c r="J263" t="s">
        <v>19</v>
      </c>
      <c r="K263">
        <v>13</v>
      </c>
      <c r="L263" t="s">
        <v>20</v>
      </c>
      <c r="M263" t="s">
        <v>20</v>
      </c>
    </row>
    <row r="264" spans="1:13" x14ac:dyDescent="0.4">
      <c r="A264">
        <v>144000</v>
      </c>
      <c r="B264">
        <v>2008</v>
      </c>
      <c r="C264" t="s">
        <v>13</v>
      </c>
      <c r="D264" t="s">
        <v>74</v>
      </c>
      <c r="E264" t="s">
        <v>75</v>
      </c>
      <c r="F264" t="s">
        <v>38</v>
      </c>
      <c r="G264" t="s">
        <v>78</v>
      </c>
      <c r="H264">
        <v>84.858000000000004</v>
      </c>
      <c r="I264" t="s">
        <v>76</v>
      </c>
      <c r="J264" t="s">
        <v>19</v>
      </c>
      <c r="K264">
        <v>13</v>
      </c>
      <c r="L264" t="s">
        <v>20</v>
      </c>
      <c r="M264" t="s">
        <v>20</v>
      </c>
    </row>
    <row r="265" spans="1:13" x14ac:dyDescent="0.4">
      <c r="A265">
        <v>130000</v>
      </c>
      <c r="B265">
        <v>2000</v>
      </c>
      <c r="C265" t="s">
        <v>13</v>
      </c>
      <c r="D265" t="s">
        <v>203</v>
      </c>
      <c r="E265" t="s">
        <v>204</v>
      </c>
      <c r="F265" t="s">
        <v>94</v>
      </c>
      <c r="G265" t="s">
        <v>34</v>
      </c>
      <c r="H265">
        <v>129.76</v>
      </c>
      <c r="I265" t="s">
        <v>205</v>
      </c>
      <c r="J265" t="s">
        <v>19</v>
      </c>
      <c r="K265">
        <v>2</v>
      </c>
      <c r="L265" t="s">
        <v>20</v>
      </c>
      <c r="M265" t="s">
        <v>20</v>
      </c>
    </row>
    <row r="266" spans="1:13" x14ac:dyDescent="0.4">
      <c r="A266">
        <v>150000</v>
      </c>
      <c r="B266">
        <v>2008</v>
      </c>
      <c r="C266" t="s">
        <v>13</v>
      </c>
      <c r="D266" t="s">
        <v>21</v>
      </c>
      <c r="E266" t="s">
        <v>22</v>
      </c>
      <c r="F266" t="s">
        <v>94</v>
      </c>
      <c r="G266" t="s">
        <v>58</v>
      </c>
      <c r="H266">
        <v>144.52000000000001</v>
      </c>
      <c r="I266" t="s">
        <v>24</v>
      </c>
      <c r="J266" t="s">
        <v>19</v>
      </c>
      <c r="K266">
        <v>6</v>
      </c>
      <c r="L266" t="s">
        <v>20</v>
      </c>
      <c r="M266" t="s">
        <v>20</v>
      </c>
    </row>
    <row r="267" spans="1:13" x14ac:dyDescent="0.4">
      <c r="A267">
        <v>175000</v>
      </c>
      <c r="B267">
        <v>2004</v>
      </c>
      <c r="C267" t="s">
        <v>13</v>
      </c>
      <c r="D267" t="s">
        <v>83</v>
      </c>
      <c r="E267" t="s">
        <v>206</v>
      </c>
      <c r="F267" t="s">
        <v>94</v>
      </c>
      <c r="G267" t="s">
        <v>80</v>
      </c>
      <c r="H267">
        <v>174.55</v>
      </c>
      <c r="I267" t="s">
        <v>207</v>
      </c>
      <c r="J267" t="s">
        <v>19</v>
      </c>
      <c r="K267">
        <v>4</v>
      </c>
      <c r="L267" t="s">
        <v>20</v>
      </c>
      <c r="M267" t="s">
        <v>20</v>
      </c>
    </row>
    <row r="268" spans="1:13" x14ac:dyDescent="0.4">
      <c r="A268">
        <v>175000</v>
      </c>
      <c r="B268">
        <v>2004</v>
      </c>
      <c r="C268" t="s">
        <v>13</v>
      </c>
      <c r="D268" t="s">
        <v>83</v>
      </c>
      <c r="E268" t="s">
        <v>206</v>
      </c>
      <c r="F268" t="s">
        <v>94</v>
      </c>
      <c r="G268" t="s">
        <v>80</v>
      </c>
      <c r="H268">
        <v>174.55</v>
      </c>
      <c r="I268" t="s">
        <v>207</v>
      </c>
      <c r="J268" t="s">
        <v>19</v>
      </c>
      <c r="K268">
        <v>4</v>
      </c>
      <c r="L268" t="s">
        <v>20</v>
      </c>
      <c r="M268" t="s">
        <v>20</v>
      </c>
    </row>
    <row r="269" spans="1:13" x14ac:dyDescent="0.4">
      <c r="A269">
        <v>180000</v>
      </c>
      <c r="B269">
        <v>2004</v>
      </c>
      <c r="C269" t="s">
        <v>13</v>
      </c>
      <c r="D269" t="s">
        <v>83</v>
      </c>
      <c r="E269" t="s">
        <v>84</v>
      </c>
      <c r="F269" t="s">
        <v>94</v>
      </c>
      <c r="G269" t="s">
        <v>100</v>
      </c>
      <c r="H269">
        <v>123.13</v>
      </c>
      <c r="I269" t="s">
        <v>85</v>
      </c>
      <c r="J269" t="s">
        <v>19</v>
      </c>
      <c r="K269">
        <v>13</v>
      </c>
      <c r="L269" t="s">
        <v>20</v>
      </c>
      <c r="M269" t="s">
        <v>20</v>
      </c>
    </row>
    <row r="270" spans="1:13" x14ac:dyDescent="0.4">
      <c r="A270">
        <v>180000</v>
      </c>
      <c r="B270">
        <v>2004</v>
      </c>
      <c r="C270" t="s">
        <v>13</v>
      </c>
      <c r="D270" t="s">
        <v>83</v>
      </c>
      <c r="E270" t="s">
        <v>84</v>
      </c>
      <c r="F270" t="s">
        <v>94</v>
      </c>
      <c r="G270" t="s">
        <v>100</v>
      </c>
      <c r="H270">
        <v>123.13</v>
      </c>
      <c r="I270" t="s">
        <v>85</v>
      </c>
      <c r="J270" t="s">
        <v>19</v>
      </c>
      <c r="K270">
        <v>13</v>
      </c>
      <c r="L270" t="s">
        <v>20</v>
      </c>
      <c r="M270" t="s">
        <v>20</v>
      </c>
    </row>
    <row r="271" spans="1:13" x14ac:dyDescent="0.4">
      <c r="A271">
        <v>127000</v>
      </c>
      <c r="B271">
        <v>2008</v>
      </c>
      <c r="C271" t="s">
        <v>13</v>
      </c>
      <c r="D271" t="s">
        <v>28</v>
      </c>
      <c r="E271" t="s">
        <v>29</v>
      </c>
      <c r="F271" t="s">
        <v>94</v>
      </c>
      <c r="G271" t="s">
        <v>102</v>
      </c>
      <c r="H271">
        <v>149.80000000000001</v>
      </c>
      <c r="I271" t="s">
        <v>31</v>
      </c>
      <c r="J271" t="s">
        <v>19</v>
      </c>
      <c r="K271">
        <v>11</v>
      </c>
      <c r="L271" t="s">
        <v>20</v>
      </c>
      <c r="M271" t="s">
        <v>20</v>
      </c>
    </row>
    <row r="272" spans="1:13" x14ac:dyDescent="0.4">
      <c r="A272">
        <v>29800</v>
      </c>
      <c r="B272">
        <v>2003</v>
      </c>
      <c r="C272" t="s">
        <v>13</v>
      </c>
      <c r="D272" t="s">
        <v>32</v>
      </c>
      <c r="E272" t="s">
        <v>33</v>
      </c>
      <c r="F272" t="s">
        <v>94</v>
      </c>
      <c r="G272" t="s">
        <v>58</v>
      </c>
      <c r="H272">
        <v>45.5</v>
      </c>
      <c r="I272" t="s">
        <v>35</v>
      </c>
      <c r="J272" t="s">
        <v>19</v>
      </c>
      <c r="K272">
        <v>5</v>
      </c>
      <c r="L272" t="s">
        <v>20</v>
      </c>
      <c r="M272" t="s">
        <v>20</v>
      </c>
    </row>
    <row r="273" spans="1:13" x14ac:dyDescent="0.4">
      <c r="A273">
        <v>29500</v>
      </c>
      <c r="B273">
        <v>2003</v>
      </c>
      <c r="C273" t="s">
        <v>13</v>
      </c>
      <c r="D273" t="s">
        <v>32</v>
      </c>
      <c r="E273" t="s">
        <v>33</v>
      </c>
      <c r="F273" t="s">
        <v>94</v>
      </c>
      <c r="G273" t="s">
        <v>104</v>
      </c>
      <c r="H273">
        <v>45.5</v>
      </c>
      <c r="I273" t="s">
        <v>35</v>
      </c>
      <c r="J273" t="s">
        <v>19</v>
      </c>
      <c r="K273">
        <v>4</v>
      </c>
      <c r="L273" t="s">
        <v>20</v>
      </c>
      <c r="M273" t="s">
        <v>20</v>
      </c>
    </row>
    <row r="274" spans="1:13" x14ac:dyDescent="0.4">
      <c r="A274">
        <v>86500</v>
      </c>
      <c r="B274">
        <v>2006</v>
      </c>
      <c r="C274" t="s">
        <v>13</v>
      </c>
      <c r="D274" t="s">
        <v>96</v>
      </c>
      <c r="E274" t="s">
        <v>97</v>
      </c>
      <c r="F274" t="s">
        <v>94</v>
      </c>
      <c r="G274" t="s">
        <v>102</v>
      </c>
      <c r="H274">
        <v>84.98</v>
      </c>
      <c r="I274" t="s">
        <v>98</v>
      </c>
      <c r="J274" t="s">
        <v>19</v>
      </c>
      <c r="K274">
        <v>9</v>
      </c>
      <c r="L274" t="s">
        <v>20</v>
      </c>
      <c r="M274" t="s">
        <v>20</v>
      </c>
    </row>
    <row r="275" spans="1:13" x14ac:dyDescent="0.4">
      <c r="A275">
        <v>15000</v>
      </c>
      <c r="B275">
        <v>2011</v>
      </c>
      <c r="C275" t="s">
        <v>13</v>
      </c>
      <c r="D275" t="s">
        <v>195</v>
      </c>
      <c r="E275" t="s">
        <v>196</v>
      </c>
      <c r="F275" t="s">
        <v>94</v>
      </c>
      <c r="G275" t="s">
        <v>148</v>
      </c>
      <c r="H275">
        <v>22.17</v>
      </c>
      <c r="I275" t="s">
        <v>197</v>
      </c>
      <c r="J275" t="s">
        <v>19</v>
      </c>
      <c r="K275">
        <v>7</v>
      </c>
      <c r="L275" t="s">
        <v>20</v>
      </c>
      <c r="M275" t="s">
        <v>20</v>
      </c>
    </row>
    <row r="276" spans="1:13" x14ac:dyDescent="0.4">
      <c r="A276">
        <v>63000</v>
      </c>
      <c r="B276">
        <v>2003</v>
      </c>
      <c r="C276" t="s">
        <v>13</v>
      </c>
      <c r="D276" t="s">
        <v>184</v>
      </c>
      <c r="E276" t="s">
        <v>174</v>
      </c>
      <c r="F276" t="s">
        <v>94</v>
      </c>
      <c r="G276" t="s">
        <v>80</v>
      </c>
      <c r="H276">
        <v>84.62</v>
      </c>
      <c r="I276" t="s">
        <v>186</v>
      </c>
      <c r="J276" t="s">
        <v>19</v>
      </c>
      <c r="K276">
        <v>1</v>
      </c>
      <c r="L276" t="s">
        <v>20</v>
      </c>
      <c r="M276" t="s">
        <v>20</v>
      </c>
    </row>
    <row r="277" spans="1:13" x14ac:dyDescent="0.4">
      <c r="A277">
        <v>110000</v>
      </c>
      <c r="B277">
        <v>1995</v>
      </c>
      <c r="C277" t="s">
        <v>13</v>
      </c>
      <c r="D277" t="s">
        <v>41</v>
      </c>
      <c r="E277" t="s">
        <v>42</v>
      </c>
      <c r="F277" t="s">
        <v>94</v>
      </c>
      <c r="G277" t="s">
        <v>47</v>
      </c>
      <c r="H277">
        <v>84.9</v>
      </c>
      <c r="I277" t="s">
        <v>30</v>
      </c>
      <c r="J277" t="s">
        <v>19</v>
      </c>
      <c r="K277">
        <v>7</v>
      </c>
      <c r="L277" t="s">
        <v>20</v>
      </c>
      <c r="M277" t="s">
        <v>20</v>
      </c>
    </row>
    <row r="278" spans="1:13" x14ac:dyDescent="0.4">
      <c r="A278">
        <v>160000</v>
      </c>
      <c r="B278">
        <v>1999</v>
      </c>
      <c r="C278" t="s">
        <v>13</v>
      </c>
      <c r="D278" t="s">
        <v>41</v>
      </c>
      <c r="E278" t="s">
        <v>208</v>
      </c>
      <c r="F278" t="s">
        <v>94</v>
      </c>
      <c r="G278" t="s">
        <v>47</v>
      </c>
      <c r="H278">
        <v>172.17</v>
      </c>
      <c r="I278" t="s">
        <v>209</v>
      </c>
      <c r="J278" t="s">
        <v>19</v>
      </c>
      <c r="K278">
        <v>8</v>
      </c>
      <c r="L278" t="s">
        <v>20</v>
      </c>
      <c r="M278" t="s">
        <v>20</v>
      </c>
    </row>
    <row r="279" spans="1:13" x14ac:dyDescent="0.4">
      <c r="A279">
        <v>160000</v>
      </c>
      <c r="B279">
        <v>1999</v>
      </c>
      <c r="C279" t="s">
        <v>13</v>
      </c>
      <c r="D279" t="s">
        <v>41</v>
      </c>
      <c r="E279" t="s">
        <v>208</v>
      </c>
      <c r="F279" t="s">
        <v>94</v>
      </c>
      <c r="G279" t="s">
        <v>82</v>
      </c>
      <c r="H279">
        <v>172.17</v>
      </c>
      <c r="I279" t="s">
        <v>209</v>
      </c>
      <c r="J279" t="s">
        <v>19</v>
      </c>
      <c r="K279">
        <v>8</v>
      </c>
      <c r="L279" t="s">
        <v>20</v>
      </c>
      <c r="M279" t="s">
        <v>20</v>
      </c>
    </row>
    <row r="280" spans="1:13" x14ac:dyDescent="0.4">
      <c r="A280">
        <v>65000</v>
      </c>
      <c r="B280">
        <v>1993</v>
      </c>
      <c r="C280" t="s">
        <v>13</v>
      </c>
      <c r="D280" t="s">
        <v>43</v>
      </c>
      <c r="E280" t="s">
        <v>46</v>
      </c>
      <c r="F280" t="s">
        <v>94</v>
      </c>
      <c r="G280" t="s">
        <v>38</v>
      </c>
      <c r="H280">
        <v>64.66</v>
      </c>
      <c r="I280" t="s">
        <v>48</v>
      </c>
      <c r="J280" t="s">
        <v>19</v>
      </c>
      <c r="K280">
        <v>14</v>
      </c>
      <c r="L280" t="s">
        <v>20</v>
      </c>
      <c r="M280" t="s">
        <v>20</v>
      </c>
    </row>
    <row r="281" spans="1:13" x14ac:dyDescent="0.4">
      <c r="A281">
        <v>88000</v>
      </c>
      <c r="B281">
        <v>1993</v>
      </c>
      <c r="C281" t="s">
        <v>13</v>
      </c>
      <c r="D281" t="s">
        <v>43</v>
      </c>
      <c r="E281" t="s">
        <v>46</v>
      </c>
      <c r="F281" t="s">
        <v>94</v>
      </c>
      <c r="G281" t="s">
        <v>38</v>
      </c>
      <c r="H281">
        <v>115.53</v>
      </c>
      <c r="I281" t="s">
        <v>48</v>
      </c>
      <c r="J281" t="s">
        <v>19</v>
      </c>
      <c r="K281">
        <v>2</v>
      </c>
      <c r="L281" t="s">
        <v>20</v>
      </c>
      <c r="M281" t="s">
        <v>20</v>
      </c>
    </row>
    <row r="282" spans="1:13" x14ac:dyDescent="0.4">
      <c r="A282">
        <v>67500</v>
      </c>
      <c r="B282">
        <v>1993</v>
      </c>
      <c r="C282" t="s">
        <v>13</v>
      </c>
      <c r="D282" t="s">
        <v>43</v>
      </c>
      <c r="E282" t="s">
        <v>46</v>
      </c>
      <c r="F282" t="s">
        <v>94</v>
      </c>
      <c r="G282" t="s">
        <v>17</v>
      </c>
      <c r="H282">
        <v>64.66</v>
      </c>
      <c r="I282" t="s">
        <v>48</v>
      </c>
      <c r="J282" t="s">
        <v>19</v>
      </c>
      <c r="K282">
        <v>7</v>
      </c>
      <c r="L282" t="s">
        <v>20</v>
      </c>
      <c r="M282" t="s">
        <v>20</v>
      </c>
    </row>
    <row r="283" spans="1:13" x14ac:dyDescent="0.4">
      <c r="A283">
        <v>74000</v>
      </c>
      <c r="B283">
        <v>1993</v>
      </c>
      <c r="C283" t="s">
        <v>13</v>
      </c>
      <c r="D283" t="s">
        <v>43</v>
      </c>
      <c r="E283" t="s">
        <v>46</v>
      </c>
      <c r="F283" t="s">
        <v>94</v>
      </c>
      <c r="G283" t="s">
        <v>17</v>
      </c>
      <c r="H283">
        <v>79.87</v>
      </c>
      <c r="I283" t="s">
        <v>48</v>
      </c>
      <c r="J283" t="s">
        <v>19</v>
      </c>
      <c r="K283">
        <v>14</v>
      </c>
      <c r="L283" t="s">
        <v>20</v>
      </c>
      <c r="M283" t="s">
        <v>20</v>
      </c>
    </row>
    <row r="284" spans="1:13" x14ac:dyDescent="0.4">
      <c r="A284">
        <v>31000</v>
      </c>
      <c r="B284">
        <v>2002</v>
      </c>
      <c r="C284" t="s">
        <v>13</v>
      </c>
      <c r="D284" t="s">
        <v>43</v>
      </c>
      <c r="E284" t="s">
        <v>210</v>
      </c>
      <c r="F284" t="s">
        <v>94</v>
      </c>
      <c r="G284" t="s">
        <v>136</v>
      </c>
      <c r="H284">
        <v>59.3</v>
      </c>
      <c r="I284" t="s">
        <v>211</v>
      </c>
      <c r="J284" t="s">
        <v>19</v>
      </c>
      <c r="K284">
        <v>4</v>
      </c>
      <c r="L284" t="s">
        <v>20</v>
      </c>
      <c r="M284" t="s">
        <v>20</v>
      </c>
    </row>
    <row r="285" spans="1:13" x14ac:dyDescent="0.4">
      <c r="A285">
        <v>92000</v>
      </c>
      <c r="B285">
        <v>1999</v>
      </c>
      <c r="C285" t="s">
        <v>13</v>
      </c>
      <c r="D285" t="s">
        <v>43</v>
      </c>
      <c r="E285" t="s">
        <v>103</v>
      </c>
      <c r="F285" t="s">
        <v>94</v>
      </c>
      <c r="G285" t="s">
        <v>81</v>
      </c>
      <c r="H285">
        <v>84.9</v>
      </c>
      <c r="I285" t="s">
        <v>105</v>
      </c>
      <c r="J285" t="s">
        <v>19</v>
      </c>
      <c r="K285">
        <v>5</v>
      </c>
      <c r="L285" t="s">
        <v>20</v>
      </c>
      <c r="M285" t="s">
        <v>20</v>
      </c>
    </row>
    <row r="286" spans="1:13" x14ac:dyDescent="0.4">
      <c r="A286">
        <v>73000</v>
      </c>
      <c r="B286">
        <v>1992</v>
      </c>
      <c r="C286" t="s">
        <v>13</v>
      </c>
      <c r="D286" t="s">
        <v>43</v>
      </c>
      <c r="E286" t="s">
        <v>134</v>
      </c>
      <c r="F286" t="s">
        <v>94</v>
      </c>
      <c r="G286" t="s">
        <v>112</v>
      </c>
      <c r="H286">
        <v>79.87</v>
      </c>
      <c r="I286" t="s">
        <v>135</v>
      </c>
      <c r="J286" t="s">
        <v>19</v>
      </c>
      <c r="K286">
        <v>2</v>
      </c>
      <c r="L286" t="s">
        <v>20</v>
      </c>
      <c r="M286" t="s">
        <v>20</v>
      </c>
    </row>
    <row r="287" spans="1:13" x14ac:dyDescent="0.4">
      <c r="A287">
        <v>64000</v>
      </c>
      <c r="B287">
        <v>1993</v>
      </c>
      <c r="C287" t="s">
        <v>13</v>
      </c>
      <c r="D287" t="s">
        <v>43</v>
      </c>
      <c r="E287" t="s">
        <v>46</v>
      </c>
      <c r="F287" t="s">
        <v>94</v>
      </c>
      <c r="G287" t="s">
        <v>148</v>
      </c>
      <c r="H287">
        <v>64.66</v>
      </c>
      <c r="I287" t="s">
        <v>48</v>
      </c>
      <c r="J287" t="s">
        <v>19</v>
      </c>
      <c r="K287">
        <v>4</v>
      </c>
      <c r="L287" t="s">
        <v>20</v>
      </c>
      <c r="M287" t="s">
        <v>20</v>
      </c>
    </row>
    <row r="288" spans="1:13" x14ac:dyDescent="0.4">
      <c r="A288">
        <v>83500</v>
      </c>
      <c r="B288">
        <v>2003</v>
      </c>
      <c r="C288" t="s">
        <v>13</v>
      </c>
      <c r="D288" t="s">
        <v>43</v>
      </c>
      <c r="E288" t="s">
        <v>155</v>
      </c>
      <c r="F288" t="s">
        <v>94</v>
      </c>
      <c r="G288" t="s">
        <v>148</v>
      </c>
      <c r="H288">
        <v>84.5</v>
      </c>
      <c r="I288" t="s">
        <v>156</v>
      </c>
      <c r="J288" t="s">
        <v>19</v>
      </c>
      <c r="K288">
        <v>9</v>
      </c>
      <c r="L288" t="s">
        <v>20</v>
      </c>
      <c r="M288" t="s">
        <v>20</v>
      </c>
    </row>
    <row r="289" spans="1:13" x14ac:dyDescent="0.4">
      <c r="A289">
        <v>102000</v>
      </c>
      <c r="B289">
        <v>1999</v>
      </c>
      <c r="C289" t="s">
        <v>13</v>
      </c>
      <c r="D289" t="s">
        <v>43</v>
      </c>
      <c r="E289" t="s">
        <v>103</v>
      </c>
      <c r="F289" t="s">
        <v>94</v>
      </c>
      <c r="G289" t="s">
        <v>102</v>
      </c>
      <c r="H289">
        <v>84.9</v>
      </c>
      <c r="I289" t="s">
        <v>105</v>
      </c>
      <c r="J289" t="s">
        <v>19</v>
      </c>
      <c r="K289">
        <v>6</v>
      </c>
      <c r="L289" t="s">
        <v>20</v>
      </c>
      <c r="M289" t="s">
        <v>20</v>
      </c>
    </row>
    <row r="290" spans="1:13" x14ac:dyDescent="0.4">
      <c r="A290">
        <v>32000</v>
      </c>
      <c r="B290">
        <v>1994</v>
      </c>
      <c r="C290" t="s">
        <v>13</v>
      </c>
      <c r="D290" t="s">
        <v>43</v>
      </c>
      <c r="E290" t="s">
        <v>212</v>
      </c>
      <c r="F290" t="s">
        <v>94</v>
      </c>
      <c r="G290" t="s">
        <v>104</v>
      </c>
      <c r="H290">
        <v>59.67</v>
      </c>
      <c r="I290" t="s">
        <v>213</v>
      </c>
      <c r="J290" t="s">
        <v>19</v>
      </c>
      <c r="K290">
        <v>4</v>
      </c>
      <c r="L290" t="s">
        <v>20</v>
      </c>
      <c r="M290" t="s">
        <v>20</v>
      </c>
    </row>
    <row r="291" spans="1:13" x14ac:dyDescent="0.4">
      <c r="A291">
        <v>61500</v>
      </c>
      <c r="B291">
        <v>1993</v>
      </c>
      <c r="C291" t="s">
        <v>13</v>
      </c>
      <c r="D291" t="s">
        <v>43</v>
      </c>
      <c r="E291" t="s">
        <v>46</v>
      </c>
      <c r="F291" t="s">
        <v>94</v>
      </c>
      <c r="G291" t="s">
        <v>122</v>
      </c>
      <c r="H291">
        <v>54.7</v>
      </c>
      <c r="I291" t="s">
        <v>48</v>
      </c>
      <c r="J291" t="s">
        <v>19</v>
      </c>
      <c r="K291">
        <v>8</v>
      </c>
      <c r="L291" t="s">
        <v>20</v>
      </c>
      <c r="M291" t="s">
        <v>20</v>
      </c>
    </row>
    <row r="292" spans="1:13" x14ac:dyDescent="0.4">
      <c r="A292">
        <v>74000</v>
      </c>
      <c r="B292">
        <v>1993</v>
      </c>
      <c r="C292" t="s">
        <v>13</v>
      </c>
      <c r="D292" t="s">
        <v>43</v>
      </c>
      <c r="E292" t="s">
        <v>46</v>
      </c>
      <c r="F292" t="s">
        <v>94</v>
      </c>
      <c r="G292" t="s">
        <v>78</v>
      </c>
      <c r="H292">
        <v>79.87</v>
      </c>
      <c r="I292" t="s">
        <v>48</v>
      </c>
      <c r="J292" t="s">
        <v>19</v>
      </c>
      <c r="K292">
        <v>7</v>
      </c>
      <c r="L292" t="s">
        <v>20</v>
      </c>
      <c r="M292" t="s">
        <v>20</v>
      </c>
    </row>
    <row r="293" spans="1:13" x14ac:dyDescent="0.4">
      <c r="A293">
        <v>63500</v>
      </c>
      <c r="B293">
        <v>1992</v>
      </c>
      <c r="C293" t="s">
        <v>13</v>
      </c>
      <c r="D293" t="s">
        <v>43</v>
      </c>
      <c r="E293" t="s">
        <v>134</v>
      </c>
      <c r="F293" t="s">
        <v>94</v>
      </c>
      <c r="G293" t="s">
        <v>40</v>
      </c>
      <c r="H293">
        <v>54.7</v>
      </c>
      <c r="I293" t="s">
        <v>135</v>
      </c>
      <c r="J293" t="s">
        <v>19</v>
      </c>
      <c r="K293">
        <v>9</v>
      </c>
      <c r="L293" t="s">
        <v>20</v>
      </c>
      <c r="M293" t="s">
        <v>20</v>
      </c>
    </row>
    <row r="294" spans="1:13" x14ac:dyDescent="0.4">
      <c r="A294">
        <v>107750</v>
      </c>
      <c r="B294">
        <v>2004</v>
      </c>
      <c r="C294" t="s">
        <v>13</v>
      </c>
      <c r="D294" t="s">
        <v>49</v>
      </c>
      <c r="E294" t="s">
        <v>50</v>
      </c>
      <c r="F294" t="s">
        <v>94</v>
      </c>
      <c r="G294" t="s">
        <v>30</v>
      </c>
      <c r="H294">
        <v>111.73</v>
      </c>
      <c r="I294" t="s">
        <v>52</v>
      </c>
      <c r="J294" t="s">
        <v>19</v>
      </c>
      <c r="K294">
        <v>5</v>
      </c>
      <c r="L294" t="s">
        <v>20</v>
      </c>
      <c r="M294" t="s">
        <v>20</v>
      </c>
    </row>
    <row r="295" spans="1:13" x14ac:dyDescent="0.4">
      <c r="A295">
        <v>84000</v>
      </c>
      <c r="B295">
        <v>2009</v>
      </c>
      <c r="C295" t="s">
        <v>13</v>
      </c>
      <c r="D295" t="s">
        <v>49</v>
      </c>
      <c r="E295" t="s">
        <v>141</v>
      </c>
      <c r="F295" t="s">
        <v>94</v>
      </c>
      <c r="G295" t="s">
        <v>161</v>
      </c>
      <c r="H295">
        <v>59.942599999999999</v>
      </c>
      <c r="I295" t="s">
        <v>142</v>
      </c>
      <c r="J295" t="s">
        <v>19</v>
      </c>
      <c r="K295">
        <v>8</v>
      </c>
      <c r="L295" t="s">
        <v>20</v>
      </c>
      <c r="M295" t="s">
        <v>20</v>
      </c>
    </row>
    <row r="296" spans="1:13" x14ac:dyDescent="0.4">
      <c r="A296">
        <v>10800</v>
      </c>
      <c r="B296">
        <v>2013</v>
      </c>
      <c r="C296" t="s">
        <v>13</v>
      </c>
      <c r="D296" t="s">
        <v>49</v>
      </c>
      <c r="E296" t="s">
        <v>110</v>
      </c>
      <c r="F296" t="s">
        <v>94</v>
      </c>
      <c r="G296" t="s">
        <v>65</v>
      </c>
      <c r="H296">
        <v>15.855</v>
      </c>
      <c r="I296" t="s">
        <v>111</v>
      </c>
      <c r="J296" t="s">
        <v>19</v>
      </c>
      <c r="K296">
        <v>11</v>
      </c>
      <c r="L296" t="s">
        <v>20</v>
      </c>
      <c r="M296" t="s">
        <v>20</v>
      </c>
    </row>
    <row r="297" spans="1:13" x14ac:dyDescent="0.4">
      <c r="A297">
        <v>81000</v>
      </c>
      <c r="B297">
        <v>2008</v>
      </c>
      <c r="C297" t="s">
        <v>13</v>
      </c>
      <c r="D297" t="s">
        <v>49</v>
      </c>
      <c r="E297" t="s">
        <v>113</v>
      </c>
      <c r="F297" t="s">
        <v>94</v>
      </c>
      <c r="G297" t="s">
        <v>34</v>
      </c>
      <c r="H297">
        <v>59.92</v>
      </c>
      <c r="I297" t="s">
        <v>114</v>
      </c>
      <c r="J297" t="s">
        <v>19</v>
      </c>
      <c r="K297">
        <v>3</v>
      </c>
      <c r="L297" t="s">
        <v>20</v>
      </c>
      <c r="M297" t="s">
        <v>20</v>
      </c>
    </row>
    <row r="298" spans="1:13" x14ac:dyDescent="0.4">
      <c r="A298">
        <v>52000</v>
      </c>
      <c r="B298">
        <v>2014</v>
      </c>
      <c r="C298" t="s">
        <v>13</v>
      </c>
      <c r="D298" t="s">
        <v>49</v>
      </c>
      <c r="E298" t="s">
        <v>214</v>
      </c>
      <c r="F298" t="s">
        <v>94</v>
      </c>
      <c r="G298" t="s">
        <v>102</v>
      </c>
      <c r="H298">
        <v>75.25</v>
      </c>
      <c r="I298" t="s">
        <v>215</v>
      </c>
      <c r="J298" t="s">
        <v>19</v>
      </c>
      <c r="K298">
        <v>4</v>
      </c>
      <c r="L298" t="s">
        <v>20</v>
      </c>
      <c r="M298" t="s">
        <v>20</v>
      </c>
    </row>
    <row r="299" spans="1:13" x14ac:dyDescent="0.4">
      <c r="A299">
        <v>53000</v>
      </c>
      <c r="B299">
        <v>2014</v>
      </c>
      <c r="C299" t="s">
        <v>13</v>
      </c>
      <c r="D299" t="s">
        <v>49</v>
      </c>
      <c r="E299" t="s">
        <v>214</v>
      </c>
      <c r="F299" t="s">
        <v>94</v>
      </c>
      <c r="G299" t="s">
        <v>121</v>
      </c>
      <c r="H299">
        <v>69.94</v>
      </c>
      <c r="I299" t="s">
        <v>215</v>
      </c>
      <c r="J299" t="s">
        <v>19</v>
      </c>
      <c r="K299">
        <v>2</v>
      </c>
      <c r="L299" t="s">
        <v>20</v>
      </c>
      <c r="M299" t="s">
        <v>20</v>
      </c>
    </row>
    <row r="300" spans="1:13" x14ac:dyDescent="0.4">
      <c r="A300">
        <v>12000</v>
      </c>
      <c r="B300">
        <v>2014</v>
      </c>
      <c r="C300" t="s">
        <v>13</v>
      </c>
      <c r="D300" t="s">
        <v>49</v>
      </c>
      <c r="E300" t="s">
        <v>175</v>
      </c>
      <c r="F300" t="s">
        <v>94</v>
      </c>
      <c r="G300" t="s">
        <v>121</v>
      </c>
      <c r="H300">
        <v>15.09</v>
      </c>
      <c r="I300" t="s">
        <v>176</v>
      </c>
      <c r="J300" t="s">
        <v>19</v>
      </c>
      <c r="K300">
        <v>14</v>
      </c>
      <c r="L300" t="s">
        <v>20</v>
      </c>
      <c r="M300" t="s">
        <v>20</v>
      </c>
    </row>
    <row r="301" spans="1:13" x14ac:dyDescent="0.4">
      <c r="A301">
        <v>190000</v>
      </c>
      <c r="B301">
        <v>2017</v>
      </c>
      <c r="C301" t="s">
        <v>13</v>
      </c>
      <c r="D301" t="s">
        <v>59</v>
      </c>
      <c r="E301" t="s">
        <v>60</v>
      </c>
      <c r="F301" t="s">
        <v>94</v>
      </c>
      <c r="G301" t="s">
        <v>58</v>
      </c>
      <c r="H301">
        <v>84.835999999999999</v>
      </c>
      <c r="I301" t="s">
        <v>61</v>
      </c>
      <c r="J301" t="s">
        <v>19</v>
      </c>
      <c r="K301">
        <v>7</v>
      </c>
      <c r="L301" t="s">
        <v>20</v>
      </c>
      <c r="M301" t="s">
        <v>20</v>
      </c>
    </row>
    <row r="302" spans="1:13" x14ac:dyDescent="0.4">
      <c r="A302">
        <v>175000</v>
      </c>
      <c r="B302">
        <v>2017</v>
      </c>
      <c r="C302" t="s">
        <v>13</v>
      </c>
      <c r="D302" t="s">
        <v>115</v>
      </c>
      <c r="E302" t="s">
        <v>116</v>
      </c>
      <c r="F302" t="s">
        <v>94</v>
      </c>
      <c r="G302" t="s">
        <v>27</v>
      </c>
      <c r="H302">
        <v>84.906999999999996</v>
      </c>
      <c r="I302" t="s">
        <v>117</v>
      </c>
      <c r="J302" t="s">
        <v>19</v>
      </c>
      <c r="K302">
        <v>4</v>
      </c>
      <c r="L302" t="s">
        <v>20</v>
      </c>
      <c r="M302" t="s">
        <v>20</v>
      </c>
    </row>
    <row r="303" spans="1:13" x14ac:dyDescent="0.4">
      <c r="A303">
        <v>175000</v>
      </c>
      <c r="B303">
        <v>2017</v>
      </c>
      <c r="C303" t="s">
        <v>13</v>
      </c>
      <c r="D303" t="s">
        <v>115</v>
      </c>
      <c r="E303" t="s">
        <v>116</v>
      </c>
      <c r="F303" t="s">
        <v>94</v>
      </c>
      <c r="G303" t="s">
        <v>27</v>
      </c>
      <c r="H303">
        <v>84.906999999999996</v>
      </c>
      <c r="I303" t="s">
        <v>117</v>
      </c>
      <c r="J303" t="s">
        <v>19</v>
      </c>
      <c r="K303">
        <v>4</v>
      </c>
      <c r="L303" t="s">
        <v>20</v>
      </c>
      <c r="M303" t="s">
        <v>20</v>
      </c>
    </row>
    <row r="304" spans="1:13" x14ac:dyDescent="0.4">
      <c r="A304">
        <v>114000</v>
      </c>
      <c r="B304">
        <v>2017</v>
      </c>
      <c r="C304" t="s">
        <v>13</v>
      </c>
      <c r="D304" t="s">
        <v>118</v>
      </c>
      <c r="E304" t="s">
        <v>119</v>
      </c>
      <c r="F304" t="s">
        <v>94</v>
      </c>
      <c r="G304" t="s">
        <v>17</v>
      </c>
      <c r="H304">
        <v>45.878999999999998</v>
      </c>
      <c r="I304" t="s">
        <v>120</v>
      </c>
      <c r="J304" t="s">
        <v>19</v>
      </c>
      <c r="K304">
        <v>17</v>
      </c>
      <c r="L304" t="s">
        <v>20</v>
      </c>
      <c r="M304" t="s">
        <v>20</v>
      </c>
    </row>
    <row r="305" spans="1:13" x14ac:dyDescent="0.4">
      <c r="A305">
        <v>16000</v>
      </c>
      <c r="B305">
        <v>1971</v>
      </c>
      <c r="C305" t="s">
        <v>13</v>
      </c>
      <c r="D305" t="s">
        <v>63</v>
      </c>
      <c r="E305" t="s">
        <v>64</v>
      </c>
      <c r="F305" t="s">
        <v>94</v>
      </c>
      <c r="G305" t="s">
        <v>148</v>
      </c>
      <c r="H305">
        <v>30.28</v>
      </c>
      <c r="I305" t="s">
        <v>66</v>
      </c>
      <c r="J305" t="s">
        <v>19</v>
      </c>
      <c r="K305">
        <v>1</v>
      </c>
      <c r="L305" t="s">
        <v>20</v>
      </c>
      <c r="M305" t="s">
        <v>20</v>
      </c>
    </row>
    <row r="306" spans="1:13" x14ac:dyDescent="0.4">
      <c r="A306">
        <v>70000</v>
      </c>
      <c r="B306">
        <v>1998</v>
      </c>
      <c r="C306" t="s">
        <v>13</v>
      </c>
      <c r="D306" t="s">
        <v>67</v>
      </c>
      <c r="E306" t="s">
        <v>162</v>
      </c>
      <c r="F306" t="s">
        <v>94</v>
      </c>
      <c r="G306" t="s">
        <v>27</v>
      </c>
      <c r="H306">
        <v>84.93</v>
      </c>
      <c r="I306" t="s">
        <v>163</v>
      </c>
      <c r="J306" t="s">
        <v>19</v>
      </c>
      <c r="K306">
        <v>6</v>
      </c>
      <c r="L306" t="s">
        <v>20</v>
      </c>
      <c r="M306" t="s">
        <v>20</v>
      </c>
    </row>
    <row r="307" spans="1:13" x14ac:dyDescent="0.4">
      <c r="A307">
        <v>123000</v>
      </c>
      <c r="B307">
        <v>2009</v>
      </c>
      <c r="C307" t="s">
        <v>13</v>
      </c>
      <c r="D307" t="s">
        <v>67</v>
      </c>
      <c r="E307" t="s">
        <v>189</v>
      </c>
      <c r="F307" t="s">
        <v>94</v>
      </c>
      <c r="G307" t="s">
        <v>47</v>
      </c>
      <c r="H307">
        <v>236.07</v>
      </c>
      <c r="I307" t="s">
        <v>190</v>
      </c>
      <c r="J307" t="s">
        <v>19</v>
      </c>
      <c r="K307">
        <v>5</v>
      </c>
      <c r="L307" t="s">
        <v>20</v>
      </c>
      <c r="M307" t="s">
        <v>20</v>
      </c>
    </row>
    <row r="308" spans="1:13" x14ac:dyDescent="0.4">
      <c r="A308">
        <v>67900</v>
      </c>
      <c r="B308">
        <v>1996</v>
      </c>
      <c r="C308" t="s">
        <v>13</v>
      </c>
      <c r="D308" t="s">
        <v>67</v>
      </c>
      <c r="E308" t="s">
        <v>177</v>
      </c>
      <c r="F308" t="s">
        <v>94</v>
      </c>
      <c r="G308" t="s">
        <v>136</v>
      </c>
      <c r="H308">
        <v>84.99</v>
      </c>
      <c r="I308" t="s">
        <v>178</v>
      </c>
      <c r="J308" t="s">
        <v>19</v>
      </c>
      <c r="K308">
        <v>5</v>
      </c>
      <c r="L308" t="s">
        <v>20</v>
      </c>
      <c r="M308" t="s">
        <v>20</v>
      </c>
    </row>
    <row r="309" spans="1:13" x14ac:dyDescent="0.4">
      <c r="A309">
        <v>112400</v>
      </c>
      <c r="B309">
        <v>2000</v>
      </c>
      <c r="C309" t="s">
        <v>13</v>
      </c>
      <c r="D309" t="s">
        <v>74</v>
      </c>
      <c r="E309" t="s">
        <v>77</v>
      </c>
      <c r="F309" t="s">
        <v>94</v>
      </c>
      <c r="G309" t="s">
        <v>38</v>
      </c>
      <c r="H309">
        <v>84.92</v>
      </c>
      <c r="I309" t="s">
        <v>79</v>
      </c>
      <c r="J309" t="s">
        <v>19</v>
      </c>
      <c r="K309">
        <v>6</v>
      </c>
      <c r="L309" t="s">
        <v>20</v>
      </c>
      <c r="M309" t="s">
        <v>20</v>
      </c>
    </row>
    <row r="310" spans="1:13" x14ac:dyDescent="0.4">
      <c r="A310">
        <v>112400</v>
      </c>
      <c r="B310">
        <v>2000</v>
      </c>
      <c r="C310" t="s">
        <v>13</v>
      </c>
      <c r="D310" t="s">
        <v>74</v>
      </c>
      <c r="E310" t="s">
        <v>77</v>
      </c>
      <c r="F310" t="s">
        <v>94</v>
      </c>
      <c r="G310" t="s">
        <v>38</v>
      </c>
      <c r="H310">
        <v>84.92</v>
      </c>
      <c r="I310" t="s">
        <v>79</v>
      </c>
      <c r="J310" t="s">
        <v>19</v>
      </c>
      <c r="K310">
        <v>6</v>
      </c>
      <c r="L310" t="s">
        <v>20</v>
      </c>
      <c r="M310" t="s">
        <v>20</v>
      </c>
    </row>
    <row r="311" spans="1:13" x14ac:dyDescent="0.4">
      <c r="A311">
        <v>89970</v>
      </c>
      <c r="B311">
        <v>2000</v>
      </c>
      <c r="C311" t="s">
        <v>13</v>
      </c>
      <c r="D311" t="s">
        <v>74</v>
      </c>
      <c r="E311" t="s">
        <v>77</v>
      </c>
      <c r="F311" t="s">
        <v>94</v>
      </c>
      <c r="G311" t="s">
        <v>27</v>
      </c>
      <c r="H311">
        <v>60</v>
      </c>
      <c r="I311" t="s">
        <v>79</v>
      </c>
      <c r="J311" t="s">
        <v>19</v>
      </c>
      <c r="K311">
        <v>4</v>
      </c>
      <c r="L311" t="s">
        <v>20</v>
      </c>
      <c r="M311" t="s">
        <v>20</v>
      </c>
    </row>
    <row r="312" spans="1:13" x14ac:dyDescent="0.4">
      <c r="A312">
        <v>125000</v>
      </c>
      <c r="B312">
        <v>2015</v>
      </c>
      <c r="C312" t="s">
        <v>13</v>
      </c>
      <c r="D312" t="s">
        <v>74</v>
      </c>
      <c r="E312" t="s">
        <v>179</v>
      </c>
      <c r="F312" t="s">
        <v>94</v>
      </c>
      <c r="G312" t="s">
        <v>27</v>
      </c>
      <c r="H312">
        <v>84.028300000000002</v>
      </c>
      <c r="I312" t="s">
        <v>180</v>
      </c>
      <c r="J312" t="s">
        <v>19</v>
      </c>
      <c r="K312">
        <v>4</v>
      </c>
      <c r="L312" t="s">
        <v>20</v>
      </c>
      <c r="M312" t="s">
        <v>20</v>
      </c>
    </row>
    <row r="313" spans="1:13" x14ac:dyDescent="0.4">
      <c r="A313">
        <v>116000</v>
      </c>
      <c r="B313">
        <v>2000</v>
      </c>
      <c r="C313" t="s">
        <v>13</v>
      </c>
      <c r="D313" t="s">
        <v>74</v>
      </c>
      <c r="E313" t="s">
        <v>77</v>
      </c>
      <c r="F313" t="s">
        <v>94</v>
      </c>
      <c r="G313" t="s">
        <v>34</v>
      </c>
      <c r="H313">
        <v>84.92</v>
      </c>
      <c r="I313" t="s">
        <v>79</v>
      </c>
      <c r="J313" t="s">
        <v>19</v>
      </c>
      <c r="K313">
        <v>14</v>
      </c>
      <c r="L313" t="s">
        <v>20</v>
      </c>
      <c r="M313" t="s">
        <v>20</v>
      </c>
    </row>
    <row r="314" spans="1:13" x14ac:dyDescent="0.4">
      <c r="A314">
        <v>138000</v>
      </c>
      <c r="B314">
        <v>2019</v>
      </c>
      <c r="C314" t="s">
        <v>13</v>
      </c>
      <c r="D314" t="s">
        <v>74</v>
      </c>
      <c r="E314" t="s">
        <v>130</v>
      </c>
      <c r="F314" t="s">
        <v>94</v>
      </c>
      <c r="G314" t="s">
        <v>80</v>
      </c>
      <c r="H314">
        <v>59.673699999999997</v>
      </c>
      <c r="I314" t="s">
        <v>131</v>
      </c>
      <c r="J314" t="s">
        <v>19</v>
      </c>
      <c r="K314">
        <v>4</v>
      </c>
      <c r="L314" t="s">
        <v>20</v>
      </c>
      <c r="M314" t="s">
        <v>20</v>
      </c>
    </row>
    <row r="315" spans="1:13" x14ac:dyDescent="0.4">
      <c r="A315">
        <v>86470</v>
      </c>
      <c r="B315">
        <v>2000</v>
      </c>
      <c r="C315" t="s">
        <v>13</v>
      </c>
      <c r="D315" t="s">
        <v>74</v>
      </c>
      <c r="E315" t="s">
        <v>77</v>
      </c>
      <c r="F315" t="s">
        <v>94</v>
      </c>
      <c r="G315" t="s">
        <v>100</v>
      </c>
      <c r="H315">
        <v>60</v>
      </c>
      <c r="I315" t="s">
        <v>79</v>
      </c>
      <c r="J315" t="s">
        <v>19</v>
      </c>
      <c r="K315">
        <v>1</v>
      </c>
      <c r="L315" t="s">
        <v>20</v>
      </c>
      <c r="M315" t="s">
        <v>20</v>
      </c>
    </row>
    <row r="316" spans="1:13" x14ac:dyDescent="0.4">
      <c r="A316">
        <v>86500</v>
      </c>
      <c r="B316">
        <v>2000</v>
      </c>
      <c r="C316" t="s">
        <v>13</v>
      </c>
      <c r="D316" t="s">
        <v>74</v>
      </c>
      <c r="E316" t="s">
        <v>77</v>
      </c>
      <c r="F316" t="s">
        <v>94</v>
      </c>
      <c r="G316" t="s">
        <v>100</v>
      </c>
      <c r="H316">
        <v>60</v>
      </c>
      <c r="I316" t="s">
        <v>79</v>
      </c>
      <c r="J316" t="s">
        <v>19</v>
      </c>
      <c r="K316">
        <v>1</v>
      </c>
      <c r="L316" t="s">
        <v>20</v>
      </c>
      <c r="M316" t="s">
        <v>20</v>
      </c>
    </row>
    <row r="317" spans="1:13" x14ac:dyDescent="0.4">
      <c r="A317">
        <v>135000</v>
      </c>
      <c r="B317">
        <v>2019</v>
      </c>
      <c r="C317" t="s">
        <v>13</v>
      </c>
      <c r="D317" t="s">
        <v>74</v>
      </c>
      <c r="E317" t="s">
        <v>130</v>
      </c>
      <c r="F317" t="s">
        <v>94</v>
      </c>
      <c r="G317" t="s">
        <v>82</v>
      </c>
      <c r="H317">
        <v>59.673699999999997</v>
      </c>
      <c r="I317" t="s">
        <v>131</v>
      </c>
      <c r="J317" t="s">
        <v>19</v>
      </c>
      <c r="K317">
        <v>13</v>
      </c>
      <c r="L317" t="s">
        <v>20</v>
      </c>
      <c r="M317" t="s">
        <v>20</v>
      </c>
    </row>
    <row r="318" spans="1:13" x14ac:dyDescent="0.4">
      <c r="A318">
        <v>120000</v>
      </c>
      <c r="B318">
        <v>2008</v>
      </c>
      <c r="C318" t="s">
        <v>13</v>
      </c>
      <c r="D318" t="s">
        <v>74</v>
      </c>
      <c r="E318" t="s">
        <v>75</v>
      </c>
      <c r="F318" t="s">
        <v>94</v>
      </c>
      <c r="G318" t="s">
        <v>122</v>
      </c>
      <c r="H318">
        <v>114.931</v>
      </c>
      <c r="I318" t="s">
        <v>76</v>
      </c>
      <c r="J318" t="s">
        <v>19</v>
      </c>
      <c r="K318">
        <v>9</v>
      </c>
      <c r="L318" t="s">
        <v>20</v>
      </c>
      <c r="M318" t="s">
        <v>20</v>
      </c>
    </row>
    <row r="319" spans="1:13" x14ac:dyDescent="0.4">
      <c r="A319">
        <v>109990</v>
      </c>
      <c r="B319">
        <v>2000</v>
      </c>
      <c r="C319" t="s">
        <v>13</v>
      </c>
      <c r="D319" t="s">
        <v>74</v>
      </c>
      <c r="E319" t="s">
        <v>77</v>
      </c>
      <c r="F319" t="s">
        <v>94</v>
      </c>
      <c r="G319" t="s">
        <v>121</v>
      </c>
      <c r="H319">
        <v>84.92</v>
      </c>
      <c r="I319" t="s">
        <v>79</v>
      </c>
      <c r="J319" t="s">
        <v>19</v>
      </c>
      <c r="K319">
        <v>9</v>
      </c>
      <c r="L319" t="s">
        <v>20</v>
      </c>
      <c r="M319" t="s">
        <v>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2"/>
  <sheetViews>
    <sheetView topLeftCell="D1" workbookViewId="0">
      <selection activeCell="N16" sqref="N16"/>
    </sheetView>
  </sheetViews>
  <sheetFormatPr defaultRowHeight="17.399999999999999" x14ac:dyDescent="0.4"/>
  <cols>
    <col min="2" max="2" width="11.19921875" customWidth="1"/>
    <col min="3" max="3" width="7.796875" customWidth="1"/>
    <col min="4" max="4" width="10.09765625" customWidth="1"/>
    <col min="5" max="5" width="8" customWidth="1"/>
    <col min="6" max="6" width="5.19921875" customWidth="1"/>
    <col min="7" max="7" width="5.5" customWidth="1"/>
    <col min="8" max="8" width="5.69921875" customWidth="1"/>
    <col min="9" max="11" width="8.796875" customWidth="1"/>
  </cols>
  <sheetData>
    <row r="1" spans="1:17" x14ac:dyDescent="0.4">
      <c r="A1" t="s">
        <v>342</v>
      </c>
      <c r="C1">
        <f>MEDIAN(D5:D322)</f>
        <v>87250</v>
      </c>
    </row>
    <row r="2" spans="1:17" x14ac:dyDescent="0.4">
      <c r="A2" t="s">
        <v>352</v>
      </c>
      <c r="C2">
        <v>0.01</v>
      </c>
    </row>
    <row r="4" spans="1:17" x14ac:dyDescent="0.4">
      <c r="A4" t="s">
        <v>338</v>
      </c>
      <c r="B4" s="1" t="s">
        <v>339</v>
      </c>
      <c r="C4" s="1" t="s">
        <v>340</v>
      </c>
      <c r="D4" s="1" t="s">
        <v>341</v>
      </c>
      <c r="E4" s="1" t="s">
        <v>324</v>
      </c>
      <c r="F4" s="1" t="s">
        <v>343</v>
      </c>
      <c r="G4" s="1" t="s">
        <v>344</v>
      </c>
      <c r="H4" s="1" t="s">
        <v>345</v>
      </c>
      <c r="I4" s="1" t="s">
        <v>346</v>
      </c>
      <c r="J4" s="1" t="s">
        <v>347</v>
      </c>
      <c r="K4" s="1" t="s">
        <v>348</v>
      </c>
      <c r="L4" s="1" t="s">
        <v>349</v>
      </c>
      <c r="M4" s="1" t="s">
        <v>350</v>
      </c>
      <c r="N4" s="1" t="s">
        <v>351</v>
      </c>
      <c r="O4" s="1" t="s">
        <v>353</v>
      </c>
      <c r="P4" s="1" t="s">
        <v>354</v>
      </c>
      <c r="Q4" s="1" t="s">
        <v>355</v>
      </c>
    </row>
    <row r="5" spans="1:17" x14ac:dyDescent="0.4">
      <c r="A5">
        <v>1</v>
      </c>
      <c r="B5">
        <v>100.77</v>
      </c>
      <c r="C5">
        <v>6</v>
      </c>
      <c r="D5">
        <v>85000</v>
      </c>
      <c r="E5">
        <f>IF(D5&gt;=$C$1,1,0)</f>
        <v>0</v>
      </c>
      <c r="F5">
        <v>1</v>
      </c>
      <c r="G5">
        <v>1</v>
      </c>
      <c r="H5">
        <v>1</v>
      </c>
      <c r="I5">
        <f>F5*A5</f>
        <v>1</v>
      </c>
      <c r="J5">
        <f>G5*B5</f>
        <v>100.77</v>
      </c>
      <c r="K5">
        <f>C5*H5</f>
        <v>6</v>
      </c>
      <c r="L5">
        <f>I5+J5+K5</f>
        <v>107.77</v>
      </c>
      <c r="M5">
        <f>IF(L5&gt;=0, 1, 0)</f>
        <v>1</v>
      </c>
      <c r="N5">
        <f>E5-M5</f>
        <v>-1</v>
      </c>
      <c r="O5">
        <f>A5*$N5*$C$2</f>
        <v>-0.01</v>
      </c>
      <c r="P5">
        <f t="shared" ref="P5:Q5" si="0">B5*$N5*$C$2</f>
        <v>-1.0077</v>
      </c>
      <c r="Q5">
        <f t="shared" si="0"/>
        <v>-0.06</v>
      </c>
    </row>
    <row r="6" spans="1:17" x14ac:dyDescent="0.4">
      <c r="A6">
        <v>1</v>
      </c>
      <c r="B6">
        <v>97.61</v>
      </c>
      <c r="C6">
        <v>7</v>
      </c>
      <c r="D6">
        <v>129500</v>
      </c>
      <c r="E6">
        <f t="shared" ref="E6:E69" si="1">IF(D6&gt;=$C$1,1,0)</f>
        <v>1</v>
      </c>
      <c r="F6">
        <f>F5+O5</f>
        <v>0.99</v>
      </c>
      <c r="G6">
        <f t="shared" ref="G6:H6" si="2">G5+P5</f>
        <v>-7.7000000000000401E-3</v>
      </c>
      <c r="H6">
        <f t="shared" si="2"/>
        <v>0.94</v>
      </c>
      <c r="I6">
        <f>F6*A6</f>
        <v>0.99</v>
      </c>
      <c r="J6">
        <f>G6*B6</f>
        <v>-0.75159700000000396</v>
      </c>
      <c r="K6">
        <f>C6*H6</f>
        <v>6.58</v>
      </c>
      <c r="L6">
        <f>I6+J6+K6</f>
        <v>6.8184029999999964</v>
      </c>
      <c r="M6">
        <f>IF(L6&gt;=0, 1, 0)</f>
        <v>1</v>
      </c>
      <c r="N6">
        <f>E6-M6</f>
        <v>0</v>
      </c>
      <c r="O6">
        <f>A6*$N6*$C$2</f>
        <v>0</v>
      </c>
      <c r="P6">
        <f t="shared" ref="P6" si="3">B6*$N6*$C$2</f>
        <v>0</v>
      </c>
      <c r="Q6">
        <f t="shared" ref="Q6" si="4">C6*$N6*$C$2</f>
        <v>0</v>
      </c>
    </row>
    <row r="7" spans="1:17" x14ac:dyDescent="0.4">
      <c r="A7">
        <v>1</v>
      </c>
      <c r="B7">
        <v>101.991</v>
      </c>
      <c r="C7">
        <v>6</v>
      </c>
      <c r="D7">
        <v>220000</v>
      </c>
      <c r="E7">
        <f t="shared" si="1"/>
        <v>1</v>
      </c>
      <c r="F7">
        <f t="shared" ref="F7:F70" si="5">F6+O6</f>
        <v>0.99</v>
      </c>
      <c r="G7">
        <f t="shared" ref="G7:G18" si="6">G6+P6</f>
        <v>-7.7000000000000401E-3</v>
      </c>
      <c r="H7">
        <f t="shared" ref="H7:H18" si="7">H6+Q6</f>
        <v>0.94</v>
      </c>
    </row>
    <row r="8" spans="1:17" x14ac:dyDescent="0.4">
      <c r="A8">
        <v>1</v>
      </c>
      <c r="B8">
        <v>95.88</v>
      </c>
      <c r="C8">
        <v>5</v>
      </c>
      <c r="D8">
        <v>134000</v>
      </c>
      <c r="E8">
        <f t="shared" si="1"/>
        <v>1</v>
      </c>
      <c r="F8">
        <f t="shared" si="5"/>
        <v>0.99</v>
      </c>
      <c r="G8">
        <f t="shared" si="6"/>
        <v>-7.7000000000000401E-3</v>
      </c>
      <c r="H8">
        <f t="shared" si="7"/>
        <v>0.94</v>
      </c>
    </row>
    <row r="9" spans="1:17" x14ac:dyDescent="0.4">
      <c r="A9">
        <v>1</v>
      </c>
      <c r="B9">
        <v>95.88</v>
      </c>
      <c r="C9">
        <v>5</v>
      </c>
      <c r="D9">
        <v>134500</v>
      </c>
      <c r="E9">
        <f t="shared" si="1"/>
        <v>1</v>
      </c>
      <c r="F9">
        <f t="shared" si="5"/>
        <v>0.99</v>
      </c>
      <c r="G9">
        <f t="shared" si="6"/>
        <v>-7.7000000000000401E-3</v>
      </c>
      <c r="H9">
        <f t="shared" si="7"/>
        <v>0.94</v>
      </c>
    </row>
    <row r="10" spans="1:17" x14ac:dyDescent="0.4">
      <c r="A10">
        <v>1</v>
      </c>
      <c r="B10">
        <v>94.94</v>
      </c>
      <c r="C10">
        <v>7</v>
      </c>
      <c r="D10">
        <v>46300</v>
      </c>
      <c r="E10">
        <f t="shared" si="1"/>
        <v>0</v>
      </c>
      <c r="F10">
        <f t="shared" si="5"/>
        <v>0.99</v>
      </c>
      <c r="G10">
        <f t="shared" si="6"/>
        <v>-7.7000000000000401E-3</v>
      </c>
      <c r="H10">
        <f t="shared" si="7"/>
        <v>0.94</v>
      </c>
    </row>
    <row r="11" spans="1:17" x14ac:dyDescent="0.4">
      <c r="A11">
        <v>1</v>
      </c>
      <c r="B11">
        <v>94.51</v>
      </c>
      <c r="C11">
        <v>8</v>
      </c>
      <c r="D11">
        <v>138000</v>
      </c>
      <c r="E11">
        <f t="shared" si="1"/>
        <v>1</v>
      </c>
      <c r="F11">
        <f t="shared" si="5"/>
        <v>0.99</v>
      </c>
      <c r="G11">
        <f t="shared" si="6"/>
        <v>-7.7000000000000401E-3</v>
      </c>
      <c r="H11">
        <f t="shared" si="7"/>
        <v>0.94</v>
      </c>
    </row>
    <row r="12" spans="1:17" x14ac:dyDescent="0.4">
      <c r="A12">
        <v>1</v>
      </c>
      <c r="B12">
        <v>94.51</v>
      </c>
      <c r="C12">
        <v>5</v>
      </c>
      <c r="D12">
        <v>140000</v>
      </c>
      <c r="E12">
        <f t="shared" si="1"/>
        <v>1</v>
      </c>
      <c r="F12">
        <f t="shared" si="5"/>
        <v>0.99</v>
      </c>
      <c r="G12">
        <f t="shared" si="6"/>
        <v>-7.7000000000000401E-3</v>
      </c>
      <c r="H12">
        <f t="shared" si="7"/>
        <v>0.94</v>
      </c>
    </row>
    <row r="13" spans="1:17" x14ac:dyDescent="0.4">
      <c r="A13">
        <v>1</v>
      </c>
      <c r="B13">
        <v>94.51</v>
      </c>
      <c r="C13">
        <v>4</v>
      </c>
      <c r="D13">
        <v>134000</v>
      </c>
      <c r="E13">
        <f t="shared" si="1"/>
        <v>1</v>
      </c>
      <c r="F13">
        <f t="shared" si="5"/>
        <v>0.99</v>
      </c>
      <c r="G13">
        <f t="shared" si="6"/>
        <v>-7.7000000000000401E-3</v>
      </c>
      <c r="H13">
        <f t="shared" si="7"/>
        <v>0.94</v>
      </c>
    </row>
    <row r="14" spans="1:17" x14ac:dyDescent="0.4">
      <c r="A14">
        <v>1</v>
      </c>
      <c r="B14">
        <v>106.81</v>
      </c>
      <c r="C14">
        <v>8</v>
      </c>
      <c r="D14">
        <v>105000</v>
      </c>
      <c r="E14">
        <f t="shared" si="1"/>
        <v>1</v>
      </c>
      <c r="F14">
        <f t="shared" si="5"/>
        <v>0.99</v>
      </c>
      <c r="G14">
        <f t="shared" si="6"/>
        <v>-7.7000000000000401E-3</v>
      </c>
      <c r="H14">
        <f t="shared" si="7"/>
        <v>0.94</v>
      </c>
    </row>
    <row r="15" spans="1:17" x14ac:dyDescent="0.4">
      <c r="A15">
        <v>1</v>
      </c>
      <c r="B15">
        <v>106.62</v>
      </c>
      <c r="C15">
        <v>11</v>
      </c>
      <c r="D15">
        <v>89700</v>
      </c>
      <c r="E15">
        <f t="shared" si="1"/>
        <v>1</v>
      </c>
      <c r="F15">
        <f t="shared" si="5"/>
        <v>0.99</v>
      </c>
      <c r="G15">
        <f t="shared" si="6"/>
        <v>-7.7000000000000401E-3</v>
      </c>
      <c r="H15">
        <f t="shared" si="7"/>
        <v>0.94</v>
      </c>
    </row>
    <row r="16" spans="1:17" x14ac:dyDescent="0.4">
      <c r="A16">
        <v>1</v>
      </c>
      <c r="B16">
        <v>106.62</v>
      </c>
      <c r="C16">
        <v>12</v>
      </c>
      <c r="D16">
        <v>98500</v>
      </c>
      <c r="E16">
        <f t="shared" si="1"/>
        <v>1</v>
      </c>
      <c r="F16">
        <f t="shared" si="5"/>
        <v>0.99</v>
      </c>
      <c r="G16">
        <f t="shared" si="6"/>
        <v>-7.7000000000000401E-3</v>
      </c>
      <c r="H16">
        <f t="shared" si="7"/>
        <v>0.94</v>
      </c>
    </row>
    <row r="17" spans="1:8" x14ac:dyDescent="0.4">
      <c r="A17">
        <v>1</v>
      </c>
      <c r="B17">
        <v>107.94</v>
      </c>
      <c r="C17">
        <v>7</v>
      </c>
      <c r="D17">
        <v>91000</v>
      </c>
      <c r="E17">
        <f t="shared" si="1"/>
        <v>1</v>
      </c>
      <c r="F17">
        <f t="shared" si="5"/>
        <v>0.99</v>
      </c>
      <c r="G17">
        <f t="shared" si="6"/>
        <v>-7.7000000000000401E-3</v>
      </c>
      <c r="H17">
        <f t="shared" si="7"/>
        <v>0.94</v>
      </c>
    </row>
    <row r="18" spans="1:8" x14ac:dyDescent="0.4">
      <c r="A18">
        <v>1</v>
      </c>
      <c r="B18">
        <v>91.53</v>
      </c>
      <c r="C18">
        <v>9</v>
      </c>
      <c r="D18">
        <v>78000</v>
      </c>
      <c r="E18">
        <f t="shared" si="1"/>
        <v>0</v>
      </c>
      <c r="F18">
        <f t="shared" si="5"/>
        <v>0.99</v>
      </c>
      <c r="G18">
        <f t="shared" si="6"/>
        <v>-7.7000000000000401E-3</v>
      </c>
      <c r="H18">
        <f t="shared" si="7"/>
        <v>0.94</v>
      </c>
    </row>
    <row r="19" spans="1:8" x14ac:dyDescent="0.4">
      <c r="A19">
        <v>1</v>
      </c>
      <c r="B19">
        <v>108.07</v>
      </c>
      <c r="C19">
        <v>5</v>
      </c>
      <c r="D19">
        <v>144000</v>
      </c>
      <c r="E19">
        <f t="shared" si="1"/>
        <v>1</v>
      </c>
      <c r="F19">
        <f t="shared" si="5"/>
        <v>0.99</v>
      </c>
      <c r="G19">
        <f t="shared" ref="G19:G28" si="8">G18+P18</f>
        <v>-7.7000000000000401E-3</v>
      </c>
      <c r="H19">
        <f t="shared" ref="H19:H28" si="9">H18+Q18</f>
        <v>0.94</v>
      </c>
    </row>
    <row r="20" spans="1:8" x14ac:dyDescent="0.4">
      <c r="A20">
        <v>1</v>
      </c>
      <c r="B20">
        <v>108.07</v>
      </c>
      <c r="C20">
        <v>5</v>
      </c>
      <c r="D20">
        <v>144000</v>
      </c>
      <c r="E20">
        <f t="shared" si="1"/>
        <v>1</v>
      </c>
      <c r="F20">
        <f t="shared" si="5"/>
        <v>0.99</v>
      </c>
      <c r="G20">
        <f t="shared" si="8"/>
        <v>-7.7000000000000401E-3</v>
      </c>
      <c r="H20">
        <f t="shared" si="9"/>
        <v>0.94</v>
      </c>
    </row>
    <row r="21" spans="1:8" x14ac:dyDescent="0.4">
      <c r="A21">
        <v>1</v>
      </c>
      <c r="B21">
        <v>91.87</v>
      </c>
      <c r="C21">
        <v>5</v>
      </c>
      <c r="D21">
        <v>44000</v>
      </c>
      <c r="E21">
        <f t="shared" si="1"/>
        <v>0</v>
      </c>
      <c r="F21">
        <f t="shared" si="5"/>
        <v>0.99</v>
      </c>
      <c r="G21">
        <f t="shared" si="8"/>
        <v>-7.7000000000000401E-3</v>
      </c>
      <c r="H21">
        <f t="shared" si="9"/>
        <v>0.94</v>
      </c>
    </row>
    <row r="22" spans="1:8" x14ac:dyDescent="0.4">
      <c r="A22">
        <v>1</v>
      </c>
      <c r="B22">
        <v>108.18</v>
      </c>
      <c r="C22">
        <v>3</v>
      </c>
      <c r="D22">
        <v>74000</v>
      </c>
      <c r="E22">
        <f t="shared" si="1"/>
        <v>0</v>
      </c>
      <c r="F22">
        <f t="shared" si="5"/>
        <v>0.99</v>
      </c>
      <c r="G22">
        <f t="shared" si="8"/>
        <v>-7.7000000000000401E-3</v>
      </c>
      <c r="H22">
        <f t="shared" si="9"/>
        <v>0.94</v>
      </c>
    </row>
    <row r="23" spans="1:8" x14ac:dyDescent="0.4">
      <c r="A23">
        <v>1</v>
      </c>
      <c r="B23">
        <v>92.81</v>
      </c>
      <c r="C23">
        <v>15</v>
      </c>
      <c r="D23">
        <v>95000</v>
      </c>
      <c r="E23">
        <f t="shared" si="1"/>
        <v>1</v>
      </c>
      <c r="F23">
        <f t="shared" si="5"/>
        <v>0.99</v>
      </c>
      <c r="G23">
        <f t="shared" si="8"/>
        <v>-7.7000000000000401E-3</v>
      </c>
      <c r="H23">
        <f t="shared" si="9"/>
        <v>0.94</v>
      </c>
    </row>
    <row r="24" spans="1:8" x14ac:dyDescent="0.4">
      <c r="A24">
        <v>1</v>
      </c>
      <c r="B24">
        <v>110.53</v>
      </c>
      <c r="C24">
        <v>8</v>
      </c>
      <c r="D24">
        <v>108000</v>
      </c>
      <c r="E24">
        <f t="shared" si="1"/>
        <v>1</v>
      </c>
      <c r="F24">
        <f t="shared" si="5"/>
        <v>0.99</v>
      </c>
      <c r="G24">
        <f t="shared" si="8"/>
        <v>-7.7000000000000401E-3</v>
      </c>
      <c r="H24">
        <f t="shared" si="9"/>
        <v>0.94</v>
      </c>
    </row>
    <row r="25" spans="1:8" x14ac:dyDescent="0.4">
      <c r="A25">
        <v>1</v>
      </c>
      <c r="B25">
        <v>111.31</v>
      </c>
      <c r="C25">
        <v>5</v>
      </c>
      <c r="D25">
        <v>93500</v>
      </c>
      <c r="E25">
        <f t="shared" si="1"/>
        <v>1</v>
      </c>
      <c r="F25">
        <f t="shared" si="5"/>
        <v>0.99</v>
      </c>
      <c r="G25">
        <f t="shared" si="8"/>
        <v>-7.7000000000000401E-3</v>
      </c>
      <c r="H25">
        <f t="shared" si="9"/>
        <v>0.94</v>
      </c>
    </row>
    <row r="26" spans="1:8" x14ac:dyDescent="0.4">
      <c r="A26">
        <v>1</v>
      </c>
      <c r="B26">
        <v>111.73</v>
      </c>
      <c r="C26">
        <v>5</v>
      </c>
      <c r="D26">
        <v>107750</v>
      </c>
      <c r="E26">
        <f t="shared" si="1"/>
        <v>1</v>
      </c>
      <c r="F26">
        <f t="shared" si="5"/>
        <v>0.99</v>
      </c>
      <c r="G26">
        <f t="shared" si="8"/>
        <v>-7.7000000000000401E-3</v>
      </c>
      <c r="H26">
        <f t="shared" si="9"/>
        <v>0.94</v>
      </c>
    </row>
    <row r="27" spans="1:8" x14ac:dyDescent="0.4">
      <c r="A27">
        <v>1</v>
      </c>
      <c r="B27">
        <v>88.89</v>
      </c>
      <c r="C27">
        <v>1</v>
      </c>
      <c r="D27">
        <v>49000</v>
      </c>
      <c r="E27">
        <f t="shared" si="1"/>
        <v>0</v>
      </c>
      <c r="F27">
        <f t="shared" si="5"/>
        <v>0.99</v>
      </c>
      <c r="G27">
        <f t="shared" si="8"/>
        <v>-7.7000000000000401E-3</v>
      </c>
      <c r="H27">
        <f t="shared" si="9"/>
        <v>0.94</v>
      </c>
    </row>
    <row r="28" spans="1:8" x14ac:dyDescent="0.4">
      <c r="A28">
        <v>1</v>
      </c>
      <c r="B28">
        <v>112.81440000000001</v>
      </c>
      <c r="C28">
        <v>5</v>
      </c>
      <c r="D28">
        <v>145000</v>
      </c>
      <c r="E28">
        <f t="shared" si="1"/>
        <v>1</v>
      </c>
      <c r="F28">
        <f t="shared" si="5"/>
        <v>0.99</v>
      </c>
      <c r="G28">
        <f t="shared" si="8"/>
        <v>-7.7000000000000401E-3</v>
      </c>
      <c r="H28">
        <f t="shared" si="9"/>
        <v>0.94</v>
      </c>
    </row>
    <row r="29" spans="1:8" x14ac:dyDescent="0.4">
      <c r="A29">
        <v>1</v>
      </c>
      <c r="B29">
        <v>111.73</v>
      </c>
      <c r="C29">
        <v>17</v>
      </c>
      <c r="D29">
        <v>127500</v>
      </c>
      <c r="E29">
        <f t="shared" si="1"/>
        <v>1</v>
      </c>
      <c r="F29">
        <f t="shared" si="5"/>
        <v>0.99</v>
      </c>
      <c r="G29">
        <f t="shared" ref="G7:G70" si="10">G28+P28</f>
        <v>-7.7000000000000401E-3</v>
      </c>
      <c r="H29">
        <f t="shared" ref="H8:H71" si="11">$H28+$Q28</f>
        <v>0.94</v>
      </c>
    </row>
    <row r="30" spans="1:8" x14ac:dyDescent="0.4">
      <c r="A30">
        <v>1</v>
      </c>
      <c r="B30">
        <v>114.9</v>
      </c>
      <c r="C30">
        <v>9</v>
      </c>
      <c r="D30">
        <v>149000</v>
      </c>
      <c r="E30">
        <f t="shared" si="1"/>
        <v>1</v>
      </c>
      <c r="F30">
        <f t="shared" si="5"/>
        <v>0.99</v>
      </c>
      <c r="G30">
        <f t="shared" si="10"/>
        <v>-7.7000000000000401E-3</v>
      </c>
      <c r="H30">
        <f t="shared" si="11"/>
        <v>0.94</v>
      </c>
    </row>
    <row r="31" spans="1:8" x14ac:dyDescent="0.4">
      <c r="A31">
        <v>1</v>
      </c>
      <c r="B31">
        <v>114.931</v>
      </c>
      <c r="C31">
        <v>9</v>
      </c>
      <c r="D31">
        <v>120000</v>
      </c>
      <c r="E31">
        <f t="shared" si="1"/>
        <v>1</v>
      </c>
      <c r="F31">
        <f t="shared" si="5"/>
        <v>0.99</v>
      </c>
      <c r="G31">
        <f t="shared" si="10"/>
        <v>-7.7000000000000401E-3</v>
      </c>
      <c r="H31">
        <f t="shared" si="11"/>
        <v>0.94</v>
      </c>
    </row>
    <row r="32" spans="1:8" x14ac:dyDescent="0.4">
      <c r="A32">
        <v>1</v>
      </c>
      <c r="B32">
        <v>114.7153</v>
      </c>
      <c r="C32">
        <v>5</v>
      </c>
      <c r="D32">
        <v>110000</v>
      </c>
      <c r="E32">
        <f t="shared" si="1"/>
        <v>1</v>
      </c>
      <c r="F32">
        <f t="shared" si="5"/>
        <v>0.99</v>
      </c>
      <c r="G32">
        <f t="shared" si="10"/>
        <v>-7.7000000000000401E-3</v>
      </c>
      <c r="H32">
        <f t="shared" si="11"/>
        <v>0.94</v>
      </c>
    </row>
    <row r="33" spans="1:8" x14ac:dyDescent="0.4">
      <c r="A33">
        <v>1</v>
      </c>
      <c r="B33">
        <v>84.98</v>
      </c>
      <c r="C33">
        <v>8</v>
      </c>
      <c r="D33">
        <v>78000</v>
      </c>
      <c r="E33">
        <f t="shared" si="1"/>
        <v>0</v>
      </c>
      <c r="F33">
        <f t="shared" si="5"/>
        <v>0.99</v>
      </c>
      <c r="G33">
        <f t="shared" si="10"/>
        <v>-7.7000000000000401E-3</v>
      </c>
      <c r="H33">
        <f t="shared" si="11"/>
        <v>0.94</v>
      </c>
    </row>
    <row r="34" spans="1:8" x14ac:dyDescent="0.4">
      <c r="A34">
        <v>1</v>
      </c>
      <c r="B34">
        <v>114.9</v>
      </c>
      <c r="C34">
        <v>10</v>
      </c>
      <c r="D34">
        <v>139950</v>
      </c>
      <c r="E34">
        <f t="shared" si="1"/>
        <v>1</v>
      </c>
      <c r="F34">
        <f t="shared" si="5"/>
        <v>0.99</v>
      </c>
      <c r="G34">
        <f t="shared" si="10"/>
        <v>-7.7000000000000401E-3</v>
      </c>
      <c r="H34">
        <f t="shared" si="11"/>
        <v>0.94</v>
      </c>
    </row>
    <row r="35" spans="1:8" x14ac:dyDescent="0.4">
      <c r="A35">
        <v>1</v>
      </c>
      <c r="B35">
        <v>84.98</v>
      </c>
      <c r="C35">
        <v>9</v>
      </c>
      <c r="D35">
        <v>86500</v>
      </c>
      <c r="E35">
        <f t="shared" si="1"/>
        <v>0</v>
      </c>
      <c r="F35">
        <f t="shared" si="5"/>
        <v>0.99</v>
      </c>
      <c r="G35">
        <f t="shared" si="10"/>
        <v>-7.7000000000000401E-3</v>
      </c>
      <c r="H35">
        <f t="shared" si="11"/>
        <v>0.94</v>
      </c>
    </row>
    <row r="36" spans="1:8" x14ac:dyDescent="0.4">
      <c r="A36">
        <v>1</v>
      </c>
      <c r="B36">
        <v>84.92</v>
      </c>
      <c r="C36">
        <v>9</v>
      </c>
      <c r="D36">
        <v>109990</v>
      </c>
      <c r="E36">
        <f t="shared" si="1"/>
        <v>1</v>
      </c>
      <c r="F36">
        <f t="shared" si="5"/>
        <v>0.99</v>
      </c>
      <c r="G36">
        <f t="shared" si="10"/>
        <v>-7.7000000000000401E-3</v>
      </c>
      <c r="H36">
        <f t="shared" si="11"/>
        <v>0.94</v>
      </c>
    </row>
    <row r="37" spans="1:8" x14ac:dyDescent="0.4">
      <c r="A37">
        <v>1</v>
      </c>
      <c r="B37">
        <v>84.9</v>
      </c>
      <c r="C37">
        <v>7</v>
      </c>
      <c r="D37">
        <v>120000</v>
      </c>
      <c r="E37">
        <f t="shared" si="1"/>
        <v>1</v>
      </c>
      <c r="F37">
        <f t="shared" si="5"/>
        <v>0.99</v>
      </c>
      <c r="G37">
        <f t="shared" si="10"/>
        <v>-7.7000000000000401E-3</v>
      </c>
      <c r="H37">
        <f t="shared" si="11"/>
        <v>0.94</v>
      </c>
    </row>
    <row r="38" spans="1:8" x14ac:dyDescent="0.4">
      <c r="A38">
        <v>1</v>
      </c>
      <c r="B38">
        <v>84.9</v>
      </c>
      <c r="C38">
        <v>9</v>
      </c>
      <c r="D38">
        <v>109250</v>
      </c>
      <c r="E38">
        <f t="shared" si="1"/>
        <v>1</v>
      </c>
      <c r="F38">
        <f t="shared" si="5"/>
        <v>0.99</v>
      </c>
      <c r="G38">
        <f t="shared" si="10"/>
        <v>-7.7000000000000401E-3</v>
      </c>
      <c r="H38">
        <f t="shared" si="11"/>
        <v>0.94</v>
      </c>
    </row>
    <row r="39" spans="1:8" x14ac:dyDescent="0.4">
      <c r="A39">
        <v>1</v>
      </c>
      <c r="B39">
        <v>84.9</v>
      </c>
      <c r="C39">
        <v>7</v>
      </c>
      <c r="D39">
        <v>110000</v>
      </c>
      <c r="E39">
        <f t="shared" si="1"/>
        <v>1</v>
      </c>
      <c r="F39">
        <f t="shared" si="5"/>
        <v>0.99</v>
      </c>
      <c r="G39">
        <f t="shared" si="10"/>
        <v>-7.7000000000000401E-3</v>
      </c>
      <c r="H39">
        <f t="shared" si="11"/>
        <v>0.94</v>
      </c>
    </row>
    <row r="40" spans="1:8" x14ac:dyDescent="0.4">
      <c r="A40">
        <v>1</v>
      </c>
      <c r="B40">
        <v>84.858000000000004</v>
      </c>
      <c r="C40">
        <v>8</v>
      </c>
      <c r="D40">
        <v>139800</v>
      </c>
      <c r="E40">
        <f t="shared" si="1"/>
        <v>1</v>
      </c>
      <c r="F40">
        <f t="shared" si="5"/>
        <v>0.99</v>
      </c>
      <c r="G40">
        <f t="shared" si="10"/>
        <v>-7.7000000000000401E-3</v>
      </c>
      <c r="H40">
        <f t="shared" si="11"/>
        <v>0.94</v>
      </c>
    </row>
    <row r="41" spans="1:8" x14ac:dyDescent="0.4">
      <c r="A41">
        <v>1</v>
      </c>
      <c r="B41">
        <v>84.858000000000004</v>
      </c>
      <c r="C41">
        <v>8</v>
      </c>
      <c r="D41">
        <v>139800</v>
      </c>
      <c r="E41">
        <f t="shared" si="1"/>
        <v>1</v>
      </c>
      <c r="F41">
        <f t="shared" si="5"/>
        <v>0.99</v>
      </c>
      <c r="G41">
        <f t="shared" si="10"/>
        <v>-7.7000000000000401E-3</v>
      </c>
      <c r="H41">
        <f t="shared" si="11"/>
        <v>0.94</v>
      </c>
    </row>
    <row r="42" spans="1:8" x14ac:dyDescent="0.4">
      <c r="A42">
        <v>1</v>
      </c>
      <c r="B42">
        <v>84.835999999999999</v>
      </c>
      <c r="C42">
        <v>8</v>
      </c>
      <c r="D42">
        <v>205000</v>
      </c>
      <c r="E42">
        <f t="shared" si="1"/>
        <v>1</v>
      </c>
      <c r="F42">
        <f t="shared" si="5"/>
        <v>0.99</v>
      </c>
      <c r="G42">
        <f t="shared" si="10"/>
        <v>-7.7000000000000401E-3</v>
      </c>
      <c r="H42">
        <f t="shared" si="11"/>
        <v>0.94</v>
      </c>
    </row>
    <row r="43" spans="1:8" x14ac:dyDescent="0.4">
      <c r="A43">
        <v>1</v>
      </c>
      <c r="B43">
        <v>84.835999999999999</v>
      </c>
      <c r="C43">
        <v>8</v>
      </c>
      <c r="D43">
        <v>175000</v>
      </c>
      <c r="E43">
        <f t="shared" si="1"/>
        <v>1</v>
      </c>
      <c r="F43">
        <f t="shared" si="5"/>
        <v>0.99</v>
      </c>
      <c r="G43">
        <f t="shared" si="10"/>
        <v>-7.7000000000000401E-3</v>
      </c>
      <c r="H43">
        <f t="shared" si="11"/>
        <v>0.94</v>
      </c>
    </row>
    <row r="44" spans="1:8" x14ac:dyDescent="0.4">
      <c r="A44">
        <v>1</v>
      </c>
      <c r="B44">
        <v>84.835999999999999</v>
      </c>
      <c r="C44">
        <v>7</v>
      </c>
      <c r="D44">
        <v>190000</v>
      </c>
      <c r="E44">
        <f t="shared" si="1"/>
        <v>1</v>
      </c>
      <c r="F44">
        <f t="shared" si="5"/>
        <v>0.99</v>
      </c>
      <c r="G44">
        <f t="shared" si="10"/>
        <v>-7.7000000000000401E-3</v>
      </c>
      <c r="H44">
        <f t="shared" si="11"/>
        <v>0.94</v>
      </c>
    </row>
    <row r="45" spans="1:8" x14ac:dyDescent="0.4">
      <c r="A45">
        <v>1</v>
      </c>
      <c r="B45">
        <v>84.93</v>
      </c>
      <c r="C45">
        <v>6</v>
      </c>
      <c r="D45">
        <v>70000</v>
      </c>
      <c r="E45">
        <f t="shared" si="1"/>
        <v>0</v>
      </c>
      <c r="F45">
        <f t="shared" si="5"/>
        <v>0.99</v>
      </c>
      <c r="G45">
        <f t="shared" si="10"/>
        <v>-7.7000000000000401E-3</v>
      </c>
      <c r="H45">
        <f t="shared" si="11"/>
        <v>0.94</v>
      </c>
    </row>
    <row r="46" spans="1:8" x14ac:dyDescent="0.4">
      <c r="A46">
        <v>1</v>
      </c>
      <c r="B46">
        <v>84.92</v>
      </c>
      <c r="C46">
        <v>6</v>
      </c>
      <c r="D46">
        <v>137900</v>
      </c>
      <c r="E46">
        <f t="shared" si="1"/>
        <v>1</v>
      </c>
      <c r="F46">
        <f t="shared" si="5"/>
        <v>0.99</v>
      </c>
      <c r="G46">
        <f t="shared" si="10"/>
        <v>-7.7000000000000401E-3</v>
      </c>
      <c r="H46">
        <f t="shared" si="11"/>
        <v>0.94</v>
      </c>
    </row>
    <row r="47" spans="1:8" x14ac:dyDescent="0.4">
      <c r="A47">
        <v>1</v>
      </c>
      <c r="B47">
        <v>84.92</v>
      </c>
      <c r="C47">
        <v>10</v>
      </c>
      <c r="D47">
        <v>124950</v>
      </c>
      <c r="E47">
        <f t="shared" si="1"/>
        <v>1</v>
      </c>
      <c r="F47">
        <f t="shared" si="5"/>
        <v>0.99</v>
      </c>
      <c r="G47">
        <f t="shared" si="10"/>
        <v>-7.7000000000000401E-3</v>
      </c>
      <c r="H47">
        <f t="shared" si="11"/>
        <v>0.94</v>
      </c>
    </row>
    <row r="48" spans="1:8" x14ac:dyDescent="0.4">
      <c r="A48">
        <v>1</v>
      </c>
      <c r="B48">
        <v>84.92</v>
      </c>
      <c r="C48">
        <v>6</v>
      </c>
      <c r="D48">
        <v>112400</v>
      </c>
      <c r="E48">
        <f t="shared" si="1"/>
        <v>1</v>
      </c>
      <c r="F48">
        <f t="shared" si="5"/>
        <v>0.99</v>
      </c>
      <c r="G48">
        <f t="shared" si="10"/>
        <v>-7.7000000000000401E-3</v>
      </c>
      <c r="H48">
        <f t="shared" si="11"/>
        <v>0.94</v>
      </c>
    </row>
    <row r="49" spans="1:8" x14ac:dyDescent="0.4">
      <c r="A49">
        <v>1</v>
      </c>
      <c r="B49">
        <v>84.92</v>
      </c>
      <c r="C49">
        <v>6</v>
      </c>
      <c r="D49">
        <v>112400</v>
      </c>
      <c r="E49">
        <f t="shared" si="1"/>
        <v>1</v>
      </c>
      <c r="F49">
        <f t="shared" si="5"/>
        <v>0.99</v>
      </c>
      <c r="G49">
        <f t="shared" si="10"/>
        <v>-7.7000000000000401E-3</v>
      </c>
      <c r="H49">
        <f t="shared" si="11"/>
        <v>0.94</v>
      </c>
    </row>
    <row r="50" spans="1:8" x14ac:dyDescent="0.4">
      <c r="A50">
        <v>1</v>
      </c>
      <c r="B50">
        <v>114.931</v>
      </c>
      <c r="C50">
        <v>11</v>
      </c>
      <c r="D50">
        <v>140000</v>
      </c>
      <c r="E50">
        <f t="shared" si="1"/>
        <v>1</v>
      </c>
      <c r="F50">
        <f t="shared" si="5"/>
        <v>0.99</v>
      </c>
      <c r="G50">
        <f t="shared" si="10"/>
        <v>-7.7000000000000401E-3</v>
      </c>
      <c r="H50">
        <f t="shared" si="11"/>
        <v>0.94</v>
      </c>
    </row>
    <row r="51" spans="1:8" x14ac:dyDescent="0.4">
      <c r="A51">
        <v>1</v>
      </c>
      <c r="B51">
        <v>84.9</v>
      </c>
      <c r="C51">
        <v>6</v>
      </c>
      <c r="D51">
        <v>102000</v>
      </c>
      <c r="E51">
        <f t="shared" si="1"/>
        <v>1</v>
      </c>
      <c r="F51">
        <f t="shared" si="5"/>
        <v>0.99</v>
      </c>
      <c r="G51">
        <f t="shared" si="10"/>
        <v>-7.7000000000000401E-3</v>
      </c>
      <c r="H51">
        <f t="shared" si="11"/>
        <v>0.94</v>
      </c>
    </row>
    <row r="52" spans="1:8" x14ac:dyDescent="0.4">
      <c r="A52">
        <v>1</v>
      </c>
      <c r="B52">
        <v>84.99</v>
      </c>
      <c r="C52">
        <v>5</v>
      </c>
      <c r="D52">
        <v>67900</v>
      </c>
      <c r="E52">
        <f t="shared" si="1"/>
        <v>0</v>
      </c>
      <c r="F52">
        <f t="shared" si="5"/>
        <v>0.99</v>
      </c>
      <c r="G52">
        <f t="shared" si="10"/>
        <v>-7.7000000000000401E-3</v>
      </c>
      <c r="H52">
        <f t="shared" si="11"/>
        <v>0.94</v>
      </c>
    </row>
    <row r="53" spans="1:8" x14ac:dyDescent="0.4">
      <c r="A53">
        <v>1</v>
      </c>
      <c r="B53">
        <v>84.944000000000003</v>
      </c>
      <c r="C53">
        <v>11</v>
      </c>
      <c r="D53">
        <v>194000</v>
      </c>
      <c r="E53">
        <f t="shared" si="1"/>
        <v>1</v>
      </c>
      <c r="F53">
        <f t="shared" si="5"/>
        <v>0.99</v>
      </c>
      <c r="G53">
        <f t="shared" si="10"/>
        <v>-7.7000000000000401E-3</v>
      </c>
      <c r="H53">
        <f t="shared" si="11"/>
        <v>0.94</v>
      </c>
    </row>
    <row r="54" spans="1:8" x14ac:dyDescent="0.4">
      <c r="A54">
        <v>1</v>
      </c>
      <c r="B54">
        <v>84.93</v>
      </c>
      <c r="C54">
        <v>5</v>
      </c>
      <c r="D54">
        <v>75700</v>
      </c>
      <c r="E54">
        <f t="shared" si="1"/>
        <v>0</v>
      </c>
      <c r="F54">
        <f t="shared" si="5"/>
        <v>0.99</v>
      </c>
      <c r="G54">
        <f t="shared" si="10"/>
        <v>-7.7000000000000401E-3</v>
      </c>
      <c r="H54">
        <f t="shared" si="11"/>
        <v>0.94</v>
      </c>
    </row>
    <row r="55" spans="1:8" x14ac:dyDescent="0.4">
      <c r="A55">
        <v>1</v>
      </c>
      <c r="B55">
        <v>84.614000000000004</v>
      </c>
      <c r="C55">
        <v>8</v>
      </c>
      <c r="D55">
        <v>185000</v>
      </c>
      <c r="E55">
        <f t="shared" si="1"/>
        <v>1</v>
      </c>
      <c r="F55">
        <f t="shared" si="5"/>
        <v>0.99</v>
      </c>
      <c r="G55">
        <f t="shared" si="10"/>
        <v>-7.7000000000000401E-3</v>
      </c>
      <c r="H55">
        <f t="shared" si="11"/>
        <v>0.94</v>
      </c>
    </row>
    <row r="56" spans="1:8" x14ac:dyDescent="0.4">
      <c r="A56">
        <v>1</v>
      </c>
      <c r="B56">
        <v>84.64</v>
      </c>
      <c r="C56">
        <v>7</v>
      </c>
      <c r="D56">
        <v>89000</v>
      </c>
      <c r="E56">
        <f t="shared" si="1"/>
        <v>1</v>
      </c>
      <c r="F56">
        <f t="shared" si="5"/>
        <v>0.99</v>
      </c>
      <c r="G56">
        <f t="shared" si="10"/>
        <v>-7.7000000000000401E-3</v>
      </c>
      <c r="H56">
        <f t="shared" si="11"/>
        <v>0.94</v>
      </c>
    </row>
    <row r="57" spans="1:8" x14ac:dyDescent="0.4">
      <c r="A57">
        <v>1</v>
      </c>
      <c r="B57">
        <v>84.64</v>
      </c>
      <c r="C57">
        <v>7</v>
      </c>
      <c r="D57">
        <v>87500</v>
      </c>
      <c r="E57">
        <f t="shared" si="1"/>
        <v>1</v>
      </c>
      <c r="F57">
        <f t="shared" si="5"/>
        <v>0.99</v>
      </c>
      <c r="G57">
        <f t="shared" si="10"/>
        <v>-7.7000000000000401E-3</v>
      </c>
      <c r="H57">
        <f t="shared" si="11"/>
        <v>0.94</v>
      </c>
    </row>
    <row r="58" spans="1:8" x14ac:dyDescent="0.4">
      <c r="A58">
        <v>1</v>
      </c>
      <c r="B58">
        <v>84.9</v>
      </c>
      <c r="C58">
        <v>11</v>
      </c>
      <c r="D58">
        <v>120000</v>
      </c>
      <c r="E58">
        <f t="shared" si="1"/>
        <v>1</v>
      </c>
      <c r="F58">
        <f t="shared" si="5"/>
        <v>0.99</v>
      </c>
      <c r="G58">
        <f t="shared" si="10"/>
        <v>-7.7000000000000401E-3</v>
      </c>
      <c r="H58">
        <f t="shared" si="11"/>
        <v>0.94</v>
      </c>
    </row>
    <row r="59" spans="1:8" x14ac:dyDescent="0.4">
      <c r="A59">
        <v>1</v>
      </c>
      <c r="B59">
        <v>84.9</v>
      </c>
      <c r="C59">
        <v>5</v>
      </c>
      <c r="D59">
        <v>92000</v>
      </c>
      <c r="E59">
        <f t="shared" si="1"/>
        <v>1</v>
      </c>
      <c r="F59">
        <f t="shared" si="5"/>
        <v>0.99</v>
      </c>
      <c r="G59">
        <f t="shared" si="10"/>
        <v>-7.7000000000000401E-3</v>
      </c>
      <c r="H59">
        <f t="shared" si="11"/>
        <v>0.94</v>
      </c>
    </row>
    <row r="60" spans="1:8" x14ac:dyDescent="0.4">
      <c r="A60">
        <v>1</v>
      </c>
      <c r="B60">
        <v>84.879199999999997</v>
      </c>
      <c r="C60">
        <v>5</v>
      </c>
      <c r="D60">
        <v>163000</v>
      </c>
      <c r="E60">
        <f t="shared" si="1"/>
        <v>1</v>
      </c>
      <c r="F60">
        <f t="shared" si="5"/>
        <v>0.99</v>
      </c>
      <c r="G60">
        <f t="shared" si="10"/>
        <v>-7.7000000000000401E-3</v>
      </c>
      <c r="H60">
        <f t="shared" si="11"/>
        <v>0.94</v>
      </c>
    </row>
    <row r="61" spans="1:8" x14ac:dyDescent="0.4">
      <c r="A61">
        <v>1</v>
      </c>
      <c r="B61">
        <v>84.858000000000004</v>
      </c>
      <c r="C61">
        <v>5</v>
      </c>
      <c r="D61">
        <v>139400</v>
      </c>
      <c r="E61">
        <f t="shared" si="1"/>
        <v>1</v>
      </c>
      <c r="F61">
        <f t="shared" si="5"/>
        <v>0.99</v>
      </c>
      <c r="G61">
        <f t="shared" si="10"/>
        <v>-7.7000000000000401E-3</v>
      </c>
      <c r="H61">
        <f t="shared" si="11"/>
        <v>0.94</v>
      </c>
    </row>
    <row r="62" spans="1:8" x14ac:dyDescent="0.4">
      <c r="A62">
        <v>1</v>
      </c>
      <c r="B62">
        <v>84.858000000000004</v>
      </c>
      <c r="C62">
        <v>11</v>
      </c>
      <c r="D62">
        <v>142000</v>
      </c>
      <c r="E62">
        <f t="shared" si="1"/>
        <v>1</v>
      </c>
      <c r="F62">
        <f t="shared" si="5"/>
        <v>0.99</v>
      </c>
      <c r="G62">
        <f t="shared" si="10"/>
        <v>-7.7000000000000401E-3</v>
      </c>
      <c r="H62">
        <f t="shared" si="11"/>
        <v>0.94</v>
      </c>
    </row>
    <row r="63" spans="1:8" x14ac:dyDescent="0.4">
      <c r="A63">
        <v>1</v>
      </c>
      <c r="B63">
        <v>84.5</v>
      </c>
      <c r="C63">
        <v>9</v>
      </c>
      <c r="D63">
        <v>83500</v>
      </c>
      <c r="E63">
        <f t="shared" si="1"/>
        <v>0</v>
      </c>
      <c r="F63">
        <f t="shared" si="5"/>
        <v>0.99</v>
      </c>
      <c r="G63">
        <f t="shared" si="10"/>
        <v>-7.7000000000000401E-3</v>
      </c>
      <c r="H63">
        <f t="shared" si="11"/>
        <v>0.94</v>
      </c>
    </row>
    <row r="64" spans="1:8" x14ac:dyDescent="0.4">
      <c r="A64">
        <v>1</v>
      </c>
      <c r="B64">
        <v>84.933999999999997</v>
      </c>
      <c r="C64">
        <v>4</v>
      </c>
      <c r="D64">
        <v>175000</v>
      </c>
      <c r="E64">
        <f t="shared" si="1"/>
        <v>1</v>
      </c>
      <c r="F64">
        <f t="shared" si="5"/>
        <v>0.99</v>
      </c>
      <c r="G64">
        <f t="shared" si="10"/>
        <v>-7.7000000000000401E-3</v>
      </c>
      <c r="H64">
        <f t="shared" si="11"/>
        <v>0.94</v>
      </c>
    </row>
    <row r="65" spans="1:8" x14ac:dyDescent="0.4">
      <c r="A65">
        <v>1</v>
      </c>
      <c r="B65">
        <v>84.93</v>
      </c>
      <c r="C65">
        <v>12</v>
      </c>
      <c r="D65">
        <v>74500</v>
      </c>
      <c r="E65">
        <f t="shared" si="1"/>
        <v>0</v>
      </c>
      <c r="F65">
        <f t="shared" si="5"/>
        <v>0.99</v>
      </c>
      <c r="G65">
        <f t="shared" si="10"/>
        <v>-7.7000000000000401E-3</v>
      </c>
      <c r="H65">
        <f t="shared" si="11"/>
        <v>0.94</v>
      </c>
    </row>
    <row r="66" spans="1:8" x14ac:dyDescent="0.4">
      <c r="A66">
        <v>1</v>
      </c>
      <c r="B66">
        <v>84.92</v>
      </c>
      <c r="C66">
        <v>4</v>
      </c>
      <c r="D66">
        <v>119960</v>
      </c>
      <c r="E66">
        <f t="shared" si="1"/>
        <v>1</v>
      </c>
      <c r="F66">
        <f t="shared" si="5"/>
        <v>0.99</v>
      </c>
      <c r="G66">
        <f t="shared" si="10"/>
        <v>-7.7000000000000401E-3</v>
      </c>
      <c r="H66">
        <f t="shared" si="11"/>
        <v>0.94</v>
      </c>
    </row>
    <row r="67" spans="1:8" x14ac:dyDescent="0.4">
      <c r="A67">
        <v>1</v>
      </c>
      <c r="B67">
        <v>84.906999999999996</v>
      </c>
      <c r="C67">
        <v>4</v>
      </c>
      <c r="D67">
        <v>175000</v>
      </c>
      <c r="E67">
        <f t="shared" si="1"/>
        <v>1</v>
      </c>
      <c r="F67">
        <f t="shared" si="5"/>
        <v>0.99</v>
      </c>
      <c r="G67">
        <f t="shared" si="10"/>
        <v>-7.7000000000000401E-3</v>
      </c>
      <c r="H67">
        <f t="shared" si="11"/>
        <v>0.94</v>
      </c>
    </row>
    <row r="68" spans="1:8" x14ac:dyDescent="0.4">
      <c r="A68">
        <v>1</v>
      </c>
      <c r="B68">
        <v>84.906999999999996</v>
      </c>
      <c r="C68">
        <v>4</v>
      </c>
      <c r="D68">
        <v>175000</v>
      </c>
      <c r="E68">
        <f t="shared" si="1"/>
        <v>1</v>
      </c>
      <c r="F68">
        <f t="shared" si="5"/>
        <v>0.99</v>
      </c>
      <c r="G68">
        <f t="shared" si="10"/>
        <v>-7.7000000000000401E-3</v>
      </c>
      <c r="H68">
        <f t="shared" si="11"/>
        <v>0.94</v>
      </c>
    </row>
    <row r="69" spans="1:8" x14ac:dyDescent="0.4">
      <c r="A69">
        <v>1</v>
      </c>
      <c r="B69">
        <v>84.9</v>
      </c>
      <c r="C69">
        <v>4</v>
      </c>
      <c r="D69">
        <v>108500</v>
      </c>
      <c r="E69">
        <f t="shared" si="1"/>
        <v>1</v>
      </c>
      <c r="F69">
        <f t="shared" si="5"/>
        <v>0.99</v>
      </c>
      <c r="G69">
        <f t="shared" si="10"/>
        <v>-7.7000000000000401E-3</v>
      </c>
      <c r="H69">
        <f t="shared" si="11"/>
        <v>0.94</v>
      </c>
    </row>
    <row r="70" spans="1:8" x14ac:dyDescent="0.4">
      <c r="A70">
        <v>1</v>
      </c>
      <c r="B70">
        <v>84.858000000000004</v>
      </c>
      <c r="C70">
        <v>12</v>
      </c>
      <c r="D70">
        <v>145000</v>
      </c>
      <c r="E70">
        <f t="shared" ref="E70:E133" si="12">IF(D70&gt;=$C$1,1,0)</f>
        <v>1</v>
      </c>
      <c r="F70">
        <f t="shared" si="5"/>
        <v>0.99</v>
      </c>
      <c r="G70">
        <f t="shared" si="10"/>
        <v>-7.7000000000000401E-3</v>
      </c>
      <c r="H70">
        <f t="shared" si="11"/>
        <v>0.94</v>
      </c>
    </row>
    <row r="71" spans="1:8" x14ac:dyDescent="0.4">
      <c r="A71">
        <v>1</v>
      </c>
      <c r="B71">
        <v>84.614000000000004</v>
      </c>
      <c r="C71">
        <v>5</v>
      </c>
      <c r="D71">
        <v>197000</v>
      </c>
      <c r="E71">
        <f t="shared" si="12"/>
        <v>1</v>
      </c>
      <c r="F71">
        <f t="shared" ref="F71:F134" si="13">F70+O70</f>
        <v>0.99</v>
      </c>
      <c r="G71">
        <f t="shared" ref="G71:G134" si="14">G70+P70</f>
        <v>-7.7000000000000401E-3</v>
      </c>
      <c r="H71">
        <f t="shared" si="11"/>
        <v>0.94</v>
      </c>
    </row>
    <row r="72" spans="1:8" x14ac:dyDescent="0.4">
      <c r="A72">
        <v>1</v>
      </c>
      <c r="B72">
        <v>84.5</v>
      </c>
      <c r="C72">
        <v>5</v>
      </c>
      <c r="D72">
        <v>84800</v>
      </c>
      <c r="E72">
        <f t="shared" si="12"/>
        <v>0</v>
      </c>
      <c r="F72">
        <f t="shared" si="13"/>
        <v>0.99</v>
      </c>
      <c r="G72">
        <f t="shared" si="14"/>
        <v>-7.7000000000000401E-3</v>
      </c>
      <c r="H72">
        <f t="shared" ref="H72:H135" si="15">$H71+$Q71</f>
        <v>0.94</v>
      </c>
    </row>
    <row r="73" spans="1:8" x14ac:dyDescent="0.4">
      <c r="A73">
        <v>1</v>
      </c>
      <c r="B73">
        <v>84.5</v>
      </c>
      <c r="C73">
        <v>5</v>
      </c>
      <c r="D73">
        <v>84800</v>
      </c>
      <c r="E73">
        <f t="shared" si="12"/>
        <v>0</v>
      </c>
      <c r="F73">
        <f t="shared" si="13"/>
        <v>0.99</v>
      </c>
      <c r="G73">
        <f t="shared" si="14"/>
        <v>-7.7000000000000401E-3</v>
      </c>
      <c r="H73">
        <f t="shared" si="15"/>
        <v>0.94</v>
      </c>
    </row>
    <row r="74" spans="1:8" x14ac:dyDescent="0.4">
      <c r="A74">
        <v>1</v>
      </c>
      <c r="B74">
        <v>84.67</v>
      </c>
      <c r="C74">
        <v>12</v>
      </c>
      <c r="D74">
        <v>84500</v>
      </c>
      <c r="E74">
        <f t="shared" si="12"/>
        <v>0</v>
      </c>
      <c r="F74">
        <f t="shared" si="13"/>
        <v>0.99</v>
      </c>
      <c r="G74">
        <f t="shared" si="14"/>
        <v>-7.7000000000000401E-3</v>
      </c>
      <c r="H74">
        <f t="shared" si="15"/>
        <v>0.94</v>
      </c>
    </row>
    <row r="75" spans="1:8" x14ac:dyDescent="0.4">
      <c r="A75">
        <v>1</v>
      </c>
      <c r="B75">
        <v>84.42</v>
      </c>
      <c r="C75">
        <v>5</v>
      </c>
      <c r="D75">
        <v>47500</v>
      </c>
      <c r="E75">
        <f t="shared" si="12"/>
        <v>0</v>
      </c>
      <c r="F75">
        <f t="shared" si="13"/>
        <v>0.99</v>
      </c>
      <c r="G75">
        <f t="shared" si="14"/>
        <v>-7.7000000000000401E-3</v>
      </c>
      <c r="H75">
        <f t="shared" si="15"/>
        <v>0.94</v>
      </c>
    </row>
    <row r="76" spans="1:8" x14ac:dyDescent="0.4">
      <c r="A76">
        <v>1</v>
      </c>
      <c r="B76">
        <v>84.94</v>
      </c>
      <c r="C76">
        <v>3</v>
      </c>
      <c r="D76">
        <v>45000</v>
      </c>
      <c r="E76">
        <f t="shared" si="12"/>
        <v>0</v>
      </c>
      <c r="F76">
        <f t="shared" si="13"/>
        <v>0.99</v>
      </c>
      <c r="G76">
        <f t="shared" si="14"/>
        <v>-7.7000000000000401E-3</v>
      </c>
      <c r="H76">
        <f t="shared" si="15"/>
        <v>0.94</v>
      </c>
    </row>
    <row r="77" spans="1:8" x14ac:dyDescent="0.4">
      <c r="A77">
        <v>1</v>
      </c>
      <c r="B77">
        <v>84.93</v>
      </c>
      <c r="C77">
        <v>13</v>
      </c>
      <c r="D77">
        <v>75300</v>
      </c>
      <c r="E77">
        <f t="shared" si="12"/>
        <v>0</v>
      </c>
      <c r="F77">
        <f t="shared" si="13"/>
        <v>0.99</v>
      </c>
      <c r="G77">
        <f t="shared" si="14"/>
        <v>-7.7000000000000401E-3</v>
      </c>
      <c r="H77">
        <f t="shared" si="15"/>
        <v>0.94</v>
      </c>
    </row>
    <row r="78" spans="1:8" x14ac:dyDescent="0.4">
      <c r="A78">
        <v>1</v>
      </c>
      <c r="B78">
        <v>84.9</v>
      </c>
      <c r="C78">
        <v>13</v>
      </c>
      <c r="D78">
        <v>123000</v>
      </c>
      <c r="E78">
        <f t="shared" si="12"/>
        <v>1</v>
      </c>
      <c r="F78">
        <f t="shared" si="13"/>
        <v>0.99</v>
      </c>
      <c r="G78">
        <f t="shared" si="14"/>
        <v>-7.7000000000000401E-3</v>
      </c>
      <c r="H78">
        <f t="shared" si="15"/>
        <v>0.94</v>
      </c>
    </row>
    <row r="79" spans="1:8" x14ac:dyDescent="0.4">
      <c r="A79">
        <v>1</v>
      </c>
      <c r="B79">
        <v>84.858000000000004</v>
      </c>
      <c r="C79">
        <v>3</v>
      </c>
      <c r="D79">
        <v>126500</v>
      </c>
      <c r="E79">
        <f t="shared" si="12"/>
        <v>1</v>
      </c>
      <c r="F79">
        <f t="shared" si="13"/>
        <v>0.99</v>
      </c>
      <c r="G79">
        <f t="shared" si="14"/>
        <v>-7.7000000000000401E-3</v>
      </c>
      <c r="H79">
        <f t="shared" si="15"/>
        <v>0.94</v>
      </c>
    </row>
    <row r="80" spans="1:8" x14ac:dyDescent="0.4">
      <c r="A80">
        <v>1</v>
      </c>
      <c r="B80">
        <v>84.858000000000004</v>
      </c>
      <c r="C80">
        <v>13</v>
      </c>
      <c r="D80">
        <v>130000</v>
      </c>
      <c r="E80">
        <f t="shared" si="12"/>
        <v>1</v>
      </c>
      <c r="F80">
        <f t="shared" si="13"/>
        <v>0.99</v>
      </c>
      <c r="G80">
        <f t="shared" si="14"/>
        <v>-7.7000000000000401E-3</v>
      </c>
      <c r="H80">
        <f t="shared" si="15"/>
        <v>0.94</v>
      </c>
    </row>
    <row r="81" spans="1:8" x14ac:dyDescent="0.4">
      <c r="A81">
        <v>1</v>
      </c>
      <c r="B81">
        <v>84.858000000000004</v>
      </c>
      <c r="C81">
        <v>13</v>
      </c>
      <c r="D81">
        <v>144000</v>
      </c>
      <c r="E81">
        <f t="shared" si="12"/>
        <v>1</v>
      </c>
      <c r="F81">
        <f t="shared" si="13"/>
        <v>0.99</v>
      </c>
      <c r="G81">
        <f t="shared" si="14"/>
        <v>-7.7000000000000401E-3</v>
      </c>
      <c r="H81">
        <f t="shared" si="15"/>
        <v>0.94</v>
      </c>
    </row>
    <row r="82" spans="1:8" x14ac:dyDescent="0.4">
      <c r="A82">
        <v>1</v>
      </c>
      <c r="B82">
        <v>84.454099999999997</v>
      </c>
      <c r="C82">
        <v>12</v>
      </c>
      <c r="D82">
        <v>126000</v>
      </c>
      <c r="E82">
        <f t="shared" si="12"/>
        <v>1</v>
      </c>
      <c r="F82">
        <f t="shared" si="13"/>
        <v>0.99</v>
      </c>
      <c r="G82">
        <f t="shared" si="14"/>
        <v>-7.7000000000000401E-3</v>
      </c>
      <c r="H82">
        <f t="shared" si="15"/>
        <v>0.94</v>
      </c>
    </row>
    <row r="83" spans="1:8" x14ac:dyDescent="0.4">
      <c r="A83">
        <v>1</v>
      </c>
      <c r="B83">
        <v>84.947800000000001</v>
      </c>
      <c r="C83">
        <v>14</v>
      </c>
      <c r="D83">
        <v>104000</v>
      </c>
      <c r="E83">
        <f t="shared" si="12"/>
        <v>1</v>
      </c>
      <c r="F83">
        <f t="shared" si="13"/>
        <v>0.99</v>
      </c>
      <c r="G83">
        <f t="shared" si="14"/>
        <v>-7.7000000000000401E-3</v>
      </c>
      <c r="H83">
        <f t="shared" si="15"/>
        <v>0.94</v>
      </c>
    </row>
    <row r="84" spans="1:8" x14ac:dyDescent="0.4">
      <c r="A84">
        <v>1</v>
      </c>
      <c r="B84">
        <v>84.944000000000003</v>
      </c>
      <c r="C84">
        <v>2</v>
      </c>
      <c r="D84">
        <v>172000</v>
      </c>
      <c r="E84">
        <f t="shared" si="12"/>
        <v>1</v>
      </c>
      <c r="F84">
        <f t="shared" si="13"/>
        <v>0.99</v>
      </c>
      <c r="G84">
        <f t="shared" si="14"/>
        <v>-7.7000000000000401E-3</v>
      </c>
      <c r="H84">
        <f t="shared" si="15"/>
        <v>0.94</v>
      </c>
    </row>
    <row r="85" spans="1:8" x14ac:dyDescent="0.4">
      <c r="A85">
        <v>1</v>
      </c>
      <c r="B85">
        <v>84.944000000000003</v>
      </c>
      <c r="C85">
        <v>2</v>
      </c>
      <c r="D85">
        <v>172000</v>
      </c>
      <c r="E85">
        <f t="shared" si="12"/>
        <v>1</v>
      </c>
      <c r="F85">
        <f t="shared" si="13"/>
        <v>0.99</v>
      </c>
      <c r="G85">
        <f t="shared" si="14"/>
        <v>-7.7000000000000401E-3</v>
      </c>
      <c r="H85">
        <f t="shared" si="15"/>
        <v>0.94</v>
      </c>
    </row>
    <row r="86" spans="1:8" x14ac:dyDescent="0.4">
      <c r="A86">
        <v>1</v>
      </c>
      <c r="B86">
        <v>84.92</v>
      </c>
      <c r="C86">
        <v>14</v>
      </c>
      <c r="D86">
        <v>125000</v>
      </c>
      <c r="E86">
        <f t="shared" si="12"/>
        <v>1</v>
      </c>
      <c r="F86">
        <f t="shared" si="13"/>
        <v>0.99</v>
      </c>
      <c r="G86">
        <f t="shared" si="14"/>
        <v>-7.7000000000000401E-3</v>
      </c>
      <c r="H86">
        <f t="shared" si="15"/>
        <v>0.94</v>
      </c>
    </row>
    <row r="87" spans="1:8" x14ac:dyDescent="0.4">
      <c r="A87">
        <v>1</v>
      </c>
      <c r="B87">
        <v>84.92</v>
      </c>
      <c r="C87">
        <v>14</v>
      </c>
      <c r="D87">
        <v>126990</v>
      </c>
      <c r="E87">
        <f t="shared" si="12"/>
        <v>1</v>
      </c>
      <c r="F87">
        <f t="shared" si="13"/>
        <v>0.99</v>
      </c>
      <c r="G87">
        <f t="shared" si="14"/>
        <v>-7.7000000000000401E-3</v>
      </c>
      <c r="H87">
        <f t="shared" si="15"/>
        <v>0.94</v>
      </c>
    </row>
    <row r="88" spans="1:8" x14ac:dyDescent="0.4">
      <c r="A88">
        <v>1</v>
      </c>
      <c r="B88">
        <v>84.92</v>
      </c>
      <c r="C88">
        <v>14</v>
      </c>
      <c r="D88">
        <v>116000</v>
      </c>
      <c r="E88">
        <f t="shared" si="12"/>
        <v>1</v>
      </c>
      <c r="F88">
        <f t="shared" si="13"/>
        <v>0.99</v>
      </c>
      <c r="G88">
        <f t="shared" si="14"/>
        <v>-7.7000000000000401E-3</v>
      </c>
      <c r="H88">
        <f t="shared" si="15"/>
        <v>0.94</v>
      </c>
    </row>
    <row r="89" spans="1:8" x14ac:dyDescent="0.4">
      <c r="A89">
        <v>1</v>
      </c>
      <c r="B89">
        <v>84.858000000000004</v>
      </c>
      <c r="C89">
        <v>2</v>
      </c>
      <c r="D89">
        <v>120000</v>
      </c>
      <c r="E89">
        <f t="shared" si="12"/>
        <v>1</v>
      </c>
      <c r="F89">
        <f t="shared" si="13"/>
        <v>0.99</v>
      </c>
      <c r="G89">
        <f t="shared" si="14"/>
        <v>-7.7000000000000401E-3</v>
      </c>
      <c r="H89">
        <f t="shared" si="15"/>
        <v>0.94</v>
      </c>
    </row>
    <row r="90" spans="1:8" x14ac:dyDescent="0.4">
      <c r="A90">
        <v>1</v>
      </c>
      <c r="B90">
        <v>84.858000000000004</v>
      </c>
      <c r="C90">
        <v>2</v>
      </c>
      <c r="D90">
        <v>120000</v>
      </c>
      <c r="E90">
        <f t="shared" si="12"/>
        <v>1</v>
      </c>
      <c r="F90">
        <f t="shared" si="13"/>
        <v>0.99</v>
      </c>
      <c r="G90">
        <f t="shared" si="14"/>
        <v>-7.7000000000000401E-3</v>
      </c>
      <c r="H90">
        <f t="shared" si="15"/>
        <v>0.94</v>
      </c>
    </row>
    <row r="91" spans="1:8" x14ac:dyDescent="0.4">
      <c r="A91">
        <v>1</v>
      </c>
      <c r="B91">
        <v>84.835999999999999</v>
      </c>
      <c r="C91">
        <v>14</v>
      </c>
      <c r="D91">
        <v>199500</v>
      </c>
      <c r="E91">
        <f t="shared" si="12"/>
        <v>1</v>
      </c>
      <c r="F91">
        <f t="shared" si="13"/>
        <v>0.99</v>
      </c>
      <c r="G91">
        <f t="shared" si="14"/>
        <v>-7.7000000000000401E-3</v>
      </c>
      <c r="H91">
        <f t="shared" si="15"/>
        <v>0.94</v>
      </c>
    </row>
    <row r="92" spans="1:8" x14ac:dyDescent="0.4">
      <c r="A92">
        <v>1</v>
      </c>
      <c r="B92">
        <v>116.03</v>
      </c>
      <c r="C92">
        <v>5</v>
      </c>
      <c r="D92">
        <v>96000</v>
      </c>
      <c r="E92">
        <f t="shared" si="12"/>
        <v>1</v>
      </c>
      <c r="F92">
        <f t="shared" si="13"/>
        <v>0.99</v>
      </c>
      <c r="G92">
        <f t="shared" si="14"/>
        <v>-7.7000000000000401E-3</v>
      </c>
      <c r="H92">
        <f t="shared" si="15"/>
        <v>0.94</v>
      </c>
    </row>
    <row r="93" spans="1:8" x14ac:dyDescent="0.4">
      <c r="A93">
        <v>1</v>
      </c>
      <c r="B93">
        <v>84.41</v>
      </c>
      <c r="C93">
        <v>3</v>
      </c>
      <c r="D93">
        <v>65000</v>
      </c>
      <c r="E93">
        <f t="shared" si="12"/>
        <v>0</v>
      </c>
      <c r="F93">
        <f t="shared" si="13"/>
        <v>0.99</v>
      </c>
      <c r="G93">
        <f t="shared" si="14"/>
        <v>-7.7000000000000401E-3</v>
      </c>
      <c r="H93">
        <f t="shared" si="15"/>
        <v>0.94</v>
      </c>
    </row>
    <row r="94" spans="1:8" x14ac:dyDescent="0.4">
      <c r="A94">
        <v>1</v>
      </c>
      <c r="B94">
        <v>84.028300000000002</v>
      </c>
      <c r="C94">
        <v>4</v>
      </c>
      <c r="D94">
        <v>125000</v>
      </c>
      <c r="E94">
        <f t="shared" si="12"/>
        <v>1</v>
      </c>
      <c r="F94">
        <f t="shared" si="13"/>
        <v>0.99</v>
      </c>
      <c r="G94">
        <f t="shared" si="14"/>
        <v>-7.7000000000000401E-3</v>
      </c>
      <c r="H94">
        <f t="shared" si="15"/>
        <v>0.94</v>
      </c>
    </row>
    <row r="95" spans="1:8" x14ac:dyDescent="0.4">
      <c r="A95">
        <v>1</v>
      </c>
      <c r="B95">
        <v>84.614000000000004</v>
      </c>
      <c r="C95">
        <v>2</v>
      </c>
      <c r="D95">
        <v>189000</v>
      </c>
      <c r="E95">
        <f t="shared" si="12"/>
        <v>1</v>
      </c>
      <c r="F95">
        <f t="shared" si="13"/>
        <v>0.99</v>
      </c>
      <c r="G95">
        <f t="shared" si="14"/>
        <v>-7.7000000000000401E-3</v>
      </c>
      <c r="H95">
        <f t="shared" si="15"/>
        <v>0.94</v>
      </c>
    </row>
    <row r="96" spans="1:8" x14ac:dyDescent="0.4">
      <c r="A96">
        <v>1</v>
      </c>
      <c r="B96">
        <v>84.239500000000007</v>
      </c>
      <c r="C96">
        <v>3</v>
      </c>
      <c r="D96">
        <v>127000</v>
      </c>
      <c r="E96">
        <f t="shared" si="12"/>
        <v>1</v>
      </c>
      <c r="F96">
        <f t="shared" si="13"/>
        <v>0.99</v>
      </c>
      <c r="G96">
        <f t="shared" si="14"/>
        <v>-7.7000000000000401E-3</v>
      </c>
      <c r="H96">
        <f t="shared" si="15"/>
        <v>0.94</v>
      </c>
    </row>
    <row r="97" spans="1:8" x14ac:dyDescent="0.4">
      <c r="A97">
        <v>1</v>
      </c>
      <c r="B97">
        <v>84.99</v>
      </c>
      <c r="C97">
        <v>1</v>
      </c>
      <c r="D97">
        <v>76500</v>
      </c>
      <c r="E97">
        <f t="shared" si="12"/>
        <v>0</v>
      </c>
      <c r="F97">
        <f t="shared" si="13"/>
        <v>0.99</v>
      </c>
      <c r="G97">
        <f t="shared" si="14"/>
        <v>-7.7000000000000401E-3</v>
      </c>
      <c r="H97">
        <f t="shared" si="15"/>
        <v>0.94</v>
      </c>
    </row>
    <row r="98" spans="1:8" x14ac:dyDescent="0.4">
      <c r="A98">
        <v>1</v>
      </c>
      <c r="B98">
        <v>84.98</v>
      </c>
      <c r="C98">
        <v>1</v>
      </c>
      <c r="D98">
        <v>50000</v>
      </c>
      <c r="E98">
        <f t="shared" si="12"/>
        <v>0</v>
      </c>
      <c r="F98">
        <f t="shared" si="13"/>
        <v>0.99</v>
      </c>
      <c r="G98">
        <f t="shared" si="14"/>
        <v>-7.7000000000000401E-3</v>
      </c>
      <c r="H98">
        <f t="shared" si="15"/>
        <v>0.94</v>
      </c>
    </row>
    <row r="99" spans="1:8" x14ac:dyDescent="0.4">
      <c r="A99">
        <v>1</v>
      </c>
      <c r="B99">
        <v>84.92</v>
      </c>
      <c r="C99">
        <v>15</v>
      </c>
      <c r="D99">
        <v>119950</v>
      </c>
      <c r="E99">
        <f t="shared" si="12"/>
        <v>1</v>
      </c>
      <c r="F99">
        <f t="shared" si="13"/>
        <v>0.99</v>
      </c>
      <c r="G99">
        <f t="shared" si="14"/>
        <v>-7.7000000000000401E-3</v>
      </c>
      <c r="H99">
        <f t="shared" si="15"/>
        <v>0.94</v>
      </c>
    </row>
    <row r="100" spans="1:8" x14ac:dyDescent="0.4">
      <c r="A100">
        <v>1</v>
      </c>
      <c r="B100">
        <v>115.53</v>
      </c>
      <c r="C100">
        <v>2</v>
      </c>
      <c r="D100">
        <v>88000</v>
      </c>
      <c r="E100">
        <f t="shared" si="12"/>
        <v>1</v>
      </c>
      <c r="F100">
        <f t="shared" si="13"/>
        <v>0.99</v>
      </c>
      <c r="G100">
        <f t="shared" si="14"/>
        <v>-7.7000000000000401E-3</v>
      </c>
      <c r="H100">
        <f t="shared" si="15"/>
        <v>0.94</v>
      </c>
    </row>
    <row r="101" spans="1:8" x14ac:dyDescent="0.4">
      <c r="A101">
        <v>1</v>
      </c>
      <c r="B101">
        <v>84.879199999999997</v>
      </c>
      <c r="C101">
        <v>1</v>
      </c>
      <c r="D101">
        <v>151000</v>
      </c>
      <c r="E101">
        <f t="shared" si="12"/>
        <v>1</v>
      </c>
      <c r="F101">
        <f t="shared" si="13"/>
        <v>0.99</v>
      </c>
      <c r="G101">
        <f t="shared" si="14"/>
        <v>-7.7000000000000401E-3</v>
      </c>
      <c r="H101">
        <f t="shared" si="15"/>
        <v>0.94</v>
      </c>
    </row>
    <row r="102" spans="1:8" x14ac:dyDescent="0.4">
      <c r="A102">
        <v>1</v>
      </c>
      <c r="B102">
        <v>84.858000000000004</v>
      </c>
      <c r="C102">
        <v>1</v>
      </c>
      <c r="D102">
        <v>129000</v>
      </c>
      <c r="E102">
        <f t="shared" si="12"/>
        <v>1</v>
      </c>
      <c r="F102">
        <f t="shared" si="13"/>
        <v>0.99</v>
      </c>
      <c r="G102">
        <f t="shared" si="14"/>
        <v>-7.7000000000000401E-3</v>
      </c>
      <c r="H102">
        <f t="shared" si="15"/>
        <v>0.94</v>
      </c>
    </row>
    <row r="103" spans="1:8" x14ac:dyDescent="0.4">
      <c r="A103">
        <v>1</v>
      </c>
      <c r="B103">
        <v>84.835999999999999</v>
      </c>
      <c r="C103">
        <v>15</v>
      </c>
      <c r="D103">
        <v>192000</v>
      </c>
      <c r="E103">
        <f t="shared" si="12"/>
        <v>1</v>
      </c>
      <c r="F103">
        <f t="shared" si="13"/>
        <v>0.99</v>
      </c>
      <c r="G103">
        <f t="shared" si="14"/>
        <v>-7.7000000000000401E-3</v>
      </c>
      <c r="H103">
        <f t="shared" si="15"/>
        <v>0.94</v>
      </c>
    </row>
    <row r="104" spans="1:8" x14ac:dyDescent="0.4">
      <c r="A104">
        <v>1</v>
      </c>
      <c r="B104">
        <v>84.82</v>
      </c>
      <c r="C104">
        <v>1</v>
      </c>
      <c r="D104">
        <v>80000</v>
      </c>
      <c r="E104">
        <f t="shared" si="12"/>
        <v>0</v>
      </c>
      <c r="F104">
        <f t="shared" si="13"/>
        <v>0.99</v>
      </c>
      <c r="G104">
        <f t="shared" si="14"/>
        <v>-7.7000000000000401E-3</v>
      </c>
      <c r="H104">
        <f t="shared" si="15"/>
        <v>0.94</v>
      </c>
    </row>
    <row r="105" spans="1:8" x14ac:dyDescent="0.4">
      <c r="A105">
        <v>1</v>
      </c>
      <c r="B105">
        <v>84.82</v>
      </c>
      <c r="C105">
        <v>1</v>
      </c>
      <c r="D105">
        <v>80000</v>
      </c>
      <c r="E105">
        <f t="shared" si="12"/>
        <v>0</v>
      </c>
      <c r="F105">
        <f t="shared" si="13"/>
        <v>0.99</v>
      </c>
      <c r="G105">
        <f t="shared" si="14"/>
        <v>-7.7000000000000401E-3</v>
      </c>
      <c r="H105">
        <f t="shared" si="15"/>
        <v>0.94</v>
      </c>
    </row>
    <row r="106" spans="1:8" x14ac:dyDescent="0.4">
      <c r="A106">
        <v>1</v>
      </c>
      <c r="B106">
        <v>84.62</v>
      </c>
      <c r="C106">
        <v>1</v>
      </c>
      <c r="D106">
        <v>63000</v>
      </c>
      <c r="E106">
        <f t="shared" si="12"/>
        <v>0</v>
      </c>
      <c r="F106">
        <f t="shared" si="13"/>
        <v>0.99</v>
      </c>
      <c r="G106">
        <f t="shared" si="14"/>
        <v>-7.7000000000000401E-3</v>
      </c>
      <c r="H106">
        <f t="shared" si="15"/>
        <v>0.94</v>
      </c>
    </row>
    <row r="107" spans="1:8" x14ac:dyDescent="0.4">
      <c r="A107">
        <v>1</v>
      </c>
      <c r="B107">
        <v>114.931</v>
      </c>
      <c r="C107">
        <v>16</v>
      </c>
      <c r="D107">
        <v>169500</v>
      </c>
      <c r="E107">
        <f t="shared" si="12"/>
        <v>1</v>
      </c>
      <c r="F107">
        <f t="shared" si="13"/>
        <v>0.99</v>
      </c>
      <c r="G107">
        <f t="shared" si="14"/>
        <v>-7.7000000000000401E-3</v>
      </c>
      <c r="H107">
        <f t="shared" si="15"/>
        <v>0.94</v>
      </c>
    </row>
    <row r="108" spans="1:8" x14ac:dyDescent="0.4">
      <c r="A108">
        <v>1</v>
      </c>
      <c r="B108">
        <v>114.931</v>
      </c>
      <c r="C108">
        <v>16</v>
      </c>
      <c r="D108">
        <v>165000</v>
      </c>
      <c r="E108">
        <f t="shared" si="12"/>
        <v>1</v>
      </c>
      <c r="F108">
        <f t="shared" si="13"/>
        <v>0.99</v>
      </c>
      <c r="G108">
        <f t="shared" si="14"/>
        <v>-7.7000000000000401E-3</v>
      </c>
      <c r="H108">
        <f t="shared" si="15"/>
        <v>0.94</v>
      </c>
    </row>
    <row r="109" spans="1:8" x14ac:dyDescent="0.4">
      <c r="A109">
        <v>1</v>
      </c>
      <c r="B109">
        <v>116.938</v>
      </c>
      <c r="C109">
        <v>7</v>
      </c>
      <c r="D109">
        <v>240000</v>
      </c>
      <c r="E109">
        <f t="shared" si="12"/>
        <v>1</v>
      </c>
      <c r="F109">
        <f t="shared" si="13"/>
        <v>0.99</v>
      </c>
      <c r="G109">
        <f t="shared" si="14"/>
        <v>-7.7000000000000401E-3</v>
      </c>
      <c r="H109">
        <f t="shared" si="15"/>
        <v>0.94</v>
      </c>
    </row>
    <row r="110" spans="1:8" x14ac:dyDescent="0.4">
      <c r="A110">
        <v>1</v>
      </c>
      <c r="B110">
        <v>84.947800000000001</v>
      </c>
      <c r="C110">
        <v>16</v>
      </c>
      <c r="D110">
        <v>108500</v>
      </c>
      <c r="E110">
        <f t="shared" si="12"/>
        <v>1</v>
      </c>
      <c r="F110">
        <f t="shared" si="13"/>
        <v>0.99</v>
      </c>
      <c r="G110">
        <f t="shared" si="14"/>
        <v>-7.7000000000000401E-3</v>
      </c>
      <c r="H110">
        <f t="shared" si="15"/>
        <v>0.94</v>
      </c>
    </row>
    <row r="111" spans="1:8" x14ac:dyDescent="0.4">
      <c r="A111">
        <v>1</v>
      </c>
      <c r="B111">
        <v>116.03</v>
      </c>
      <c r="C111">
        <v>14</v>
      </c>
      <c r="D111">
        <v>80000</v>
      </c>
      <c r="E111">
        <f t="shared" si="12"/>
        <v>0</v>
      </c>
      <c r="F111">
        <f t="shared" si="13"/>
        <v>0.99</v>
      </c>
      <c r="G111">
        <f t="shared" si="14"/>
        <v>-7.7000000000000401E-3</v>
      </c>
      <c r="H111">
        <f t="shared" si="15"/>
        <v>0.94</v>
      </c>
    </row>
    <row r="112" spans="1:8" x14ac:dyDescent="0.4">
      <c r="A112">
        <v>1</v>
      </c>
      <c r="B112">
        <v>84.835999999999999</v>
      </c>
      <c r="C112">
        <v>16</v>
      </c>
      <c r="D112">
        <v>197000</v>
      </c>
      <c r="E112">
        <f t="shared" si="12"/>
        <v>1</v>
      </c>
      <c r="F112">
        <f t="shared" si="13"/>
        <v>0.99</v>
      </c>
      <c r="G112">
        <f t="shared" si="14"/>
        <v>-7.7000000000000401E-3</v>
      </c>
      <c r="H112">
        <f t="shared" si="15"/>
        <v>0.94</v>
      </c>
    </row>
    <row r="113" spans="1:8" x14ac:dyDescent="0.4">
      <c r="A113">
        <v>1</v>
      </c>
      <c r="B113">
        <v>114.9</v>
      </c>
      <c r="C113">
        <v>17</v>
      </c>
      <c r="D113">
        <v>146000</v>
      </c>
      <c r="E113">
        <f t="shared" si="12"/>
        <v>1</v>
      </c>
      <c r="F113">
        <f t="shared" si="13"/>
        <v>0.99</v>
      </c>
      <c r="G113">
        <f t="shared" si="14"/>
        <v>-7.7000000000000401E-3</v>
      </c>
      <c r="H113">
        <f t="shared" si="15"/>
        <v>0.94</v>
      </c>
    </row>
    <row r="114" spans="1:8" x14ac:dyDescent="0.4">
      <c r="A114">
        <v>1</v>
      </c>
      <c r="B114">
        <v>83.26</v>
      </c>
      <c r="C114">
        <v>13</v>
      </c>
      <c r="D114">
        <v>74000</v>
      </c>
      <c r="E114">
        <f t="shared" si="12"/>
        <v>0</v>
      </c>
      <c r="F114">
        <f t="shared" si="13"/>
        <v>0.99</v>
      </c>
      <c r="G114">
        <f t="shared" si="14"/>
        <v>-7.7000000000000401E-3</v>
      </c>
      <c r="H114">
        <f t="shared" si="15"/>
        <v>0.94</v>
      </c>
    </row>
    <row r="115" spans="1:8" x14ac:dyDescent="0.4">
      <c r="A115">
        <v>1</v>
      </c>
      <c r="B115">
        <v>84.835999999999999</v>
      </c>
      <c r="C115">
        <v>17</v>
      </c>
      <c r="D115">
        <v>185000</v>
      </c>
      <c r="E115">
        <f t="shared" si="12"/>
        <v>1</v>
      </c>
      <c r="F115">
        <f t="shared" si="13"/>
        <v>0.99</v>
      </c>
      <c r="G115">
        <f t="shared" si="14"/>
        <v>-7.7000000000000401E-3</v>
      </c>
      <c r="H115">
        <f t="shared" si="15"/>
        <v>0.94</v>
      </c>
    </row>
    <row r="116" spans="1:8" x14ac:dyDescent="0.4">
      <c r="A116">
        <v>1</v>
      </c>
      <c r="B116">
        <v>84.92</v>
      </c>
      <c r="C116">
        <v>18</v>
      </c>
      <c r="D116">
        <v>123460</v>
      </c>
      <c r="E116">
        <f t="shared" si="12"/>
        <v>1</v>
      </c>
      <c r="F116">
        <f t="shared" si="13"/>
        <v>0.99</v>
      </c>
      <c r="G116">
        <f t="shared" si="14"/>
        <v>-7.7000000000000401E-3</v>
      </c>
      <c r="H116">
        <f t="shared" si="15"/>
        <v>0.94</v>
      </c>
    </row>
    <row r="117" spans="1:8" x14ac:dyDescent="0.4">
      <c r="A117">
        <v>1</v>
      </c>
      <c r="B117">
        <v>84.906999999999996</v>
      </c>
      <c r="C117">
        <v>18</v>
      </c>
      <c r="D117">
        <v>180000</v>
      </c>
      <c r="E117">
        <f t="shared" si="12"/>
        <v>1</v>
      </c>
      <c r="F117">
        <f t="shared" si="13"/>
        <v>0.99</v>
      </c>
      <c r="G117">
        <f t="shared" si="14"/>
        <v>-7.7000000000000401E-3</v>
      </c>
      <c r="H117">
        <f t="shared" si="15"/>
        <v>0.94</v>
      </c>
    </row>
    <row r="118" spans="1:8" x14ac:dyDescent="0.4">
      <c r="A118">
        <v>1</v>
      </c>
      <c r="B118">
        <v>84.614000000000004</v>
      </c>
      <c r="C118">
        <v>18</v>
      </c>
      <c r="D118">
        <v>194500</v>
      </c>
      <c r="E118">
        <f t="shared" si="12"/>
        <v>1</v>
      </c>
      <c r="F118">
        <f t="shared" si="13"/>
        <v>0.99</v>
      </c>
      <c r="G118">
        <f t="shared" si="14"/>
        <v>-7.7000000000000401E-3</v>
      </c>
      <c r="H118">
        <f t="shared" si="15"/>
        <v>0.94</v>
      </c>
    </row>
    <row r="119" spans="1:8" x14ac:dyDescent="0.4">
      <c r="A119">
        <v>1</v>
      </c>
      <c r="B119">
        <v>114.9</v>
      </c>
      <c r="C119">
        <v>19</v>
      </c>
      <c r="D119">
        <v>144950</v>
      </c>
      <c r="E119">
        <f t="shared" si="12"/>
        <v>1</v>
      </c>
      <c r="F119">
        <f t="shared" si="13"/>
        <v>0.99</v>
      </c>
      <c r="G119">
        <f t="shared" si="14"/>
        <v>-7.7000000000000401E-3</v>
      </c>
      <c r="H119">
        <f t="shared" si="15"/>
        <v>0.94</v>
      </c>
    </row>
    <row r="120" spans="1:8" x14ac:dyDescent="0.4">
      <c r="A120">
        <v>1</v>
      </c>
      <c r="B120">
        <v>84.9</v>
      </c>
      <c r="C120">
        <v>19</v>
      </c>
      <c r="D120">
        <v>107500</v>
      </c>
      <c r="E120">
        <f t="shared" si="12"/>
        <v>1</v>
      </c>
      <c r="F120">
        <f t="shared" si="13"/>
        <v>0.99</v>
      </c>
      <c r="G120">
        <f t="shared" si="14"/>
        <v>-7.7000000000000401E-3</v>
      </c>
      <c r="H120">
        <f t="shared" si="15"/>
        <v>0.94</v>
      </c>
    </row>
    <row r="121" spans="1:8" x14ac:dyDescent="0.4">
      <c r="A121">
        <v>1</v>
      </c>
      <c r="B121">
        <v>84.614000000000004</v>
      </c>
      <c r="C121">
        <v>19</v>
      </c>
      <c r="D121">
        <v>193000</v>
      </c>
      <c r="E121">
        <f t="shared" si="12"/>
        <v>1</v>
      </c>
      <c r="F121">
        <f t="shared" si="13"/>
        <v>0.99</v>
      </c>
      <c r="G121">
        <f t="shared" si="14"/>
        <v>-7.7000000000000401E-3</v>
      </c>
      <c r="H121">
        <f t="shared" si="15"/>
        <v>0.94</v>
      </c>
    </row>
    <row r="122" spans="1:8" x14ac:dyDescent="0.4">
      <c r="A122">
        <v>1</v>
      </c>
      <c r="B122">
        <v>81.08</v>
      </c>
      <c r="C122">
        <v>5</v>
      </c>
      <c r="D122">
        <v>50000</v>
      </c>
      <c r="E122">
        <f t="shared" si="12"/>
        <v>0</v>
      </c>
      <c r="F122">
        <f t="shared" si="13"/>
        <v>0.99</v>
      </c>
      <c r="G122">
        <f t="shared" si="14"/>
        <v>-7.7000000000000401E-3</v>
      </c>
      <c r="H122">
        <f t="shared" si="15"/>
        <v>0.94</v>
      </c>
    </row>
    <row r="123" spans="1:8" x14ac:dyDescent="0.4">
      <c r="A123">
        <v>1</v>
      </c>
      <c r="B123">
        <v>81</v>
      </c>
      <c r="C123">
        <v>5</v>
      </c>
      <c r="D123">
        <v>48500</v>
      </c>
      <c r="E123">
        <f t="shared" si="12"/>
        <v>0</v>
      </c>
      <c r="F123">
        <f t="shared" si="13"/>
        <v>0.99</v>
      </c>
      <c r="G123">
        <f t="shared" si="14"/>
        <v>-7.7000000000000401E-3</v>
      </c>
      <c r="H123">
        <f t="shared" si="15"/>
        <v>0.94</v>
      </c>
    </row>
    <row r="124" spans="1:8" x14ac:dyDescent="0.4">
      <c r="A124">
        <v>1</v>
      </c>
      <c r="B124">
        <v>84.95</v>
      </c>
      <c r="C124">
        <v>20</v>
      </c>
      <c r="D124">
        <v>104500</v>
      </c>
      <c r="E124">
        <f t="shared" si="12"/>
        <v>1</v>
      </c>
      <c r="F124">
        <f t="shared" si="13"/>
        <v>0.99</v>
      </c>
      <c r="G124">
        <f t="shared" si="14"/>
        <v>-7.7000000000000401E-3</v>
      </c>
      <c r="H124">
        <f t="shared" si="15"/>
        <v>0.94</v>
      </c>
    </row>
    <row r="125" spans="1:8" x14ac:dyDescent="0.4">
      <c r="A125">
        <v>1</v>
      </c>
      <c r="B125">
        <v>81</v>
      </c>
      <c r="C125">
        <v>4</v>
      </c>
      <c r="D125">
        <v>58400</v>
      </c>
      <c r="E125">
        <f t="shared" si="12"/>
        <v>0</v>
      </c>
      <c r="F125">
        <f t="shared" si="13"/>
        <v>0.99</v>
      </c>
      <c r="G125">
        <f t="shared" si="14"/>
        <v>-7.7000000000000401E-3</v>
      </c>
      <c r="H125">
        <f t="shared" si="15"/>
        <v>0.94</v>
      </c>
    </row>
    <row r="126" spans="1:8" x14ac:dyDescent="0.4">
      <c r="A126">
        <v>1</v>
      </c>
      <c r="B126">
        <v>84.906999999999996</v>
      </c>
      <c r="C126">
        <v>21</v>
      </c>
      <c r="D126">
        <v>195000</v>
      </c>
      <c r="E126">
        <f t="shared" si="12"/>
        <v>1</v>
      </c>
      <c r="F126">
        <f t="shared" si="13"/>
        <v>0.99</v>
      </c>
      <c r="G126">
        <f t="shared" si="14"/>
        <v>-7.7000000000000401E-3</v>
      </c>
      <c r="H126">
        <f t="shared" si="15"/>
        <v>0.94</v>
      </c>
    </row>
    <row r="127" spans="1:8" x14ac:dyDescent="0.4">
      <c r="A127">
        <v>1</v>
      </c>
      <c r="B127">
        <v>84.835999999999999</v>
      </c>
      <c r="C127">
        <v>21</v>
      </c>
      <c r="D127">
        <v>185000</v>
      </c>
      <c r="E127">
        <f t="shared" si="12"/>
        <v>1</v>
      </c>
      <c r="F127">
        <f t="shared" si="13"/>
        <v>0.99</v>
      </c>
      <c r="G127">
        <f t="shared" si="14"/>
        <v>-7.7000000000000401E-3</v>
      </c>
      <c r="H127">
        <f t="shared" si="15"/>
        <v>0.94</v>
      </c>
    </row>
    <row r="128" spans="1:8" x14ac:dyDescent="0.4">
      <c r="A128">
        <v>1</v>
      </c>
      <c r="B128">
        <v>79.87</v>
      </c>
      <c r="C128">
        <v>8</v>
      </c>
      <c r="D128">
        <v>86000</v>
      </c>
      <c r="E128">
        <f t="shared" si="12"/>
        <v>0</v>
      </c>
      <c r="F128">
        <f t="shared" si="13"/>
        <v>0.99</v>
      </c>
      <c r="G128">
        <f t="shared" si="14"/>
        <v>-7.7000000000000401E-3</v>
      </c>
      <c r="H128">
        <f t="shared" si="15"/>
        <v>0.94</v>
      </c>
    </row>
    <row r="129" spans="1:8" x14ac:dyDescent="0.4">
      <c r="A129">
        <v>1</v>
      </c>
      <c r="B129">
        <v>79.87</v>
      </c>
      <c r="C129">
        <v>7</v>
      </c>
      <c r="D129">
        <v>85000</v>
      </c>
      <c r="E129">
        <f t="shared" si="12"/>
        <v>0</v>
      </c>
      <c r="F129">
        <f t="shared" si="13"/>
        <v>0.99</v>
      </c>
      <c r="G129">
        <f t="shared" si="14"/>
        <v>-7.7000000000000401E-3</v>
      </c>
      <c r="H129">
        <f t="shared" si="15"/>
        <v>0.94</v>
      </c>
    </row>
    <row r="130" spans="1:8" x14ac:dyDescent="0.4">
      <c r="A130">
        <v>1</v>
      </c>
      <c r="B130">
        <v>79.87</v>
      </c>
      <c r="C130">
        <v>7</v>
      </c>
      <c r="D130">
        <v>80000</v>
      </c>
      <c r="E130">
        <f t="shared" si="12"/>
        <v>0</v>
      </c>
      <c r="F130">
        <f t="shared" si="13"/>
        <v>0.99</v>
      </c>
      <c r="G130">
        <f t="shared" si="14"/>
        <v>-7.7000000000000401E-3</v>
      </c>
      <c r="H130">
        <f t="shared" si="15"/>
        <v>0.94</v>
      </c>
    </row>
    <row r="131" spans="1:8" x14ac:dyDescent="0.4">
      <c r="A131">
        <v>1</v>
      </c>
      <c r="B131">
        <v>79.87</v>
      </c>
      <c r="C131">
        <v>7</v>
      </c>
      <c r="D131">
        <v>74000</v>
      </c>
      <c r="E131">
        <f t="shared" si="12"/>
        <v>0</v>
      </c>
      <c r="F131">
        <f t="shared" si="13"/>
        <v>0.99</v>
      </c>
      <c r="G131">
        <f t="shared" si="14"/>
        <v>-7.7000000000000401E-3</v>
      </c>
      <c r="H131">
        <f t="shared" si="15"/>
        <v>0.94</v>
      </c>
    </row>
    <row r="132" spans="1:8" x14ac:dyDescent="0.4">
      <c r="A132">
        <v>1</v>
      </c>
      <c r="B132">
        <v>79.87</v>
      </c>
      <c r="C132">
        <v>6</v>
      </c>
      <c r="D132">
        <v>79400</v>
      </c>
      <c r="E132">
        <f t="shared" si="12"/>
        <v>0</v>
      </c>
      <c r="F132">
        <f t="shared" si="13"/>
        <v>0.99</v>
      </c>
      <c r="G132">
        <f t="shared" si="14"/>
        <v>-7.7000000000000401E-3</v>
      </c>
      <c r="H132">
        <f t="shared" si="15"/>
        <v>0.94</v>
      </c>
    </row>
    <row r="133" spans="1:8" x14ac:dyDescent="0.4">
      <c r="A133">
        <v>1</v>
      </c>
      <c r="B133">
        <v>81</v>
      </c>
      <c r="C133">
        <v>1</v>
      </c>
      <c r="D133">
        <v>49000</v>
      </c>
      <c r="E133">
        <f t="shared" si="12"/>
        <v>0</v>
      </c>
      <c r="F133">
        <f t="shared" si="13"/>
        <v>0.99</v>
      </c>
      <c r="G133">
        <f t="shared" si="14"/>
        <v>-7.7000000000000401E-3</v>
      </c>
      <c r="H133">
        <f t="shared" si="15"/>
        <v>0.94</v>
      </c>
    </row>
    <row r="134" spans="1:8" x14ac:dyDescent="0.4">
      <c r="A134">
        <v>1</v>
      </c>
      <c r="B134">
        <v>79.87</v>
      </c>
      <c r="C134">
        <v>12</v>
      </c>
      <c r="D134">
        <v>77500</v>
      </c>
      <c r="E134">
        <f t="shared" ref="E134:E197" si="16">IF(D134&gt;=$C$1,1,0)</f>
        <v>0</v>
      </c>
      <c r="F134">
        <f t="shared" si="13"/>
        <v>0.99</v>
      </c>
      <c r="G134">
        <f t="shared" si="14"/>
        <v>-7.7000000000000401E-3</v>
      </c>
      <c r="H134">
        <f t="shared" si="15"/>
        <v>0.94</v>
      </c>
    </row>
    <row r="135" spans="1:8" x14ac:dyDescent="0.4">
      <c r="A135">
        <v>1</v>
      </c>
      <c r="B135">
        <v>79.87</v>
      </c>
      <c r="C135">
        <v>12</v>
      </c>
      <c r="D135">
        <v>84000</v>
      </c>
      <c r="E135">
        <f t="shared" si="16"/>
        <v>0</v>
      </c>
      <c r="F135">
        <f t="shared" ref="F135:F198" si="17">F134+O134</f>
        <v>0.99</v>
      </c>
      <c r="G135">
        <f t="shared" ref="G135:G198" si="18">G134+P134</f>
        <v>-7.7000000000000401E-3</v>
      </c>
      <c r="H135">
        <f t="shared" si="15"/>
        <v>0.94</v>
      </c>
    </row>
    <row r="136" spans="1:8" x14ac:dyDescent="0.4">
      <c r="A136">
        <v>1</v>
      </c>
      <c r="B136">
        <v>79.87</v>
      </c>
      <c r="C136">
        <v>13</v>
      </c>
      <c r="D136">
        <v>84500</v>
      </c>
      <c r="E136">
        <f t="shared" si="16"/>
        <v>0</v>
      </c>
      <c r="F136">
        <f t="shared" si="17"/>
        <v>0.99</v>
      </c>
      <c r="G136">
        <f t="shared" si="18"/>
        <v>-7.7000000000000401E-3</v>
      </c>
      <c r="H136">
        <f t="shared" ref="H136:H199" si="19">$H135+$Q135</f>
        <v>0.94</v>
      </c>
    </row>
    <row r="137" spans="1:8" x14ac:dyDescent="0.4">
      <c r="A137">
        <v>1</v>
      </c>
      <c r="B137">
        <v>79.87</v>
      </c>
      <c r="C137">
        <v>13</v>
      </c>
      <c r="D137">
        <v>86500</v>
      </c>
      <c r="E137">
        <f t="shared" si="16"/>
        <v>0</v>
      </c>
      <c r="F137">
        <f t="shared" si="17"/>
        <v>0.99</v>
      </c>
      <c r="G137">
        <f t="shared" si="18"/>
        <v>-7.7000000000000401E-3</v>
      </c>
      <c r="H137">
        <f t="shared" si="19"/>
        <v>0.94</v>
      </c>
    </row>
    <row r="138" spans="1:8" x14ac:dyDescent="0.4">
      <c r="A138">
        <v>1</v>
      </c>
      <c r="B138">
        <v>79.87</v>
      </c>
      <c r="C138">
        <v>2</v>
      </c>
      <c r="D138">
        <v>75000</v>
      </c>
      <c r="E138">
        <f t="shared" si="16"/>
        <v>0</v>
      </c>
      <c r="F138">
        <f t="shared" si="17"/>
        <v>0.99</v>
      </c>
      <c r="G138">
        <f t="shared" si="18"/>
        <v>-7.7000000000000401E-3</v>
      </c>
      <c r="H138">
        <f t="shared" si="19"/>
        <v>0.94</v>
      </c>
    </row>
    <row r="139" spans="1:8" x14ac:dyDescent="0.4">
      <c r="A139">
        <v>1</v>
      </c>
      <c r="B139">
        <v>79.87</v>
      </c>
      <c r="C139">
        <v>14</v>
      </c>
      <c r="D139">
        <v>77800</v>
      </c>
      <c r="E139">
        <f t="shared" si="16"/>
        <v>0</v>
      </c>
      <c r="F139">
        <f t="shared" si="17"/>
        <v>0.99</v>
      </c>
      <c r="G139">
        <f t="shared" si="18"/>
        <v>-7.7000000000000401E-3</v>
      </c>
      <c r="H139">
        <f t="shared" si="19"/>
        <v>0.94</v>
      </c>
    </row>
    <row r="140" spans="1:8" x14ac:dyDescent="0.4">
      <c r="A140">
        <v>1</v>
      </c>
      <c r="B140">
        <v>79.87</v>
      </c>
      <c r="C140">
        <v>14</v>
      </c>
      <c r="D140">
        <v>74000</v>
      </c>
      <c r="E140">
        <f t="shared" si="16"/>
        <v>0</v>
      </c>
      <c r="F140">
        <f t="shared" si="17"/>
        <v>0.99</v>
      </c>
      <c r="G140">
        <f t="shared" si="18"/>
        <v>-7.7000000000000401E-3</v>
      </c>
      <c r="H140">
        <f t="shared" si="19"/>
        <v>0.94</v>
      </c>
    </row>
    <row r="141" spans="1:8" x14ac:dyDescent="0.4">
      <c r="A141">
        <v>1</v>
      </c>
      <c r="B141">
        <v>79.87</v>
      </c>
      <c r="C141">
        <v>2</v>
      </c>
      <c r="D141">
        <v>73000</v>
      </c>
      <c r="E141">
        <f t="shared" si="16"/>
        <v>0</v>
      </c>
      <c r="F141">
        <f t="shared" si="17"/>
        <v>0.99</v>
      </c>
      <c r="G141">
        <f t="shared" si="18"/>
        <v>-7.7000000000000401E-3</v>
      </c>
      <c r="H141">
        <f t="shared" si="19"/>
        <v>0.94</v>
      </c>
    </row>
    <row r="142" spans="1:8" x14ac:dyDescent="0.4">
      <c r="A142">
        <v>1</v>
      </c>
      <c r="B142">
        <v>112.54</v>
      </c>
      <c r="C142">
        <v>25</v>
      </c>
      <c r="D142">
        <v>119500</v>
      </c>
      <c r="E142">
        <f t="shared" si="16"/>
        <v>1</v>
      </c>
      <c r="F142">
        <f t="shared" si="17"/>
        <v>0.99</v>
      </c>
      <c r="G142">
        <f t="shared" si="18"/>
        <v>-7.7000000000000401E-3</v>
      </c>
      <c r="H142">
        <f t="shared" si="19"/>
        <v>0.94</v>
      </c>
    </row>
    <row r="143" spans="1:8" x14ac:dyDescent="0.4">
      <c r="A143">
        <v>1</v>
      </c>
      <c r="B143">
        <v>123.13</v>
      </c>
      <c r="C143">
        <v>13</v>
      </c>
      <c r="D143">
        <v>180000</v>
      </c>
      <c r="E143">
        <f t="shared" si="16"/>
        <v>1</v>
      </c>
      <c r="F143">
        <f t="shared" si="17"/>
        <v>0.99</v>
      </c>
      <c r="G143">
        <f t="shared" si="18"/>
        <v>-7.7000000000000401E-3</v>
      </c>
      <c r="H143">
        <f t="shared" si="19"/>
        <v>0.94</v>
      </c>
    </row>
    <row r="144" spans="1:8" x14ac:dyDescent="0.4">
      <c r="A144">
        <v>1</v>
      </c>
      <c r="B144">
        <v>123.13</v>
      </c>
      <c r="C144">
        <v>13</v>
      </c>
      <c r="D144">
        <v>180000</v>
      </c>
      <c r="E144">
        <f t="shared" si="16"/>
        <v>1</v>
      </c>
      <c r="F144">
        <f t="shared" si="17"/>
        <v>0.99</v>
      </c>
      <c r="G144">
        <f t="shared" si="18"/>
        <v>-7.7000000000000401E-3</v>
      </c>
      <c r="H144">
        <f t="shared" si="19"/>
        <v>0.94</v>
      </c>
    </row>
    <row r="145" spans="1:8" x14ac:dyDescent="0.4">
      <c r="A145">
        <v>1</v>
      </c>
      <c r="B145">
        <v>76.650000000000006</v>
      </c>
      <c r="C145">
        <v>2</v>
      </c>
      <c r="D145">
        <v>50000</v>
      </c>
      <c r="E145">
        <f t="shared" si="16"/>
        <v>0</v>
      </c>
      <c r="F145">
        <f t="shared" si="17"/>
        <v>0.99</v>
      </c>
      <c r="G145">
        <f t="shared" si="18"/>
        <v>-7.7000000000000401E-3</v>
      </c>
      <c r="H145">
        <f t="shared" si="19"/>
        <v>0.94</v>
      </c>
    </row>
    <row r="146" spans="1:8" x14ac:dyDescent="0.4">
      <c r="A146">
        <v>1</v>
      </c>
      <c r="B146">
        <v>124.17</v>
      </c>
      <c r="C146">
        <v>8</v>
      </c>
      <c r="D146">
        <v>169000</v>
      </c>
      <c r="E146">
        <f t="shared" si="16"/>
        <v>1</v>
      </c>
      <c r="F146">
        <f t="shared" si="17"/>
        <v>0.99</v>
      </c>
      <c r="G146">
        <f t="shared" si="18"/>
        <v>-7.7000000000000401E-3</v>
      </c>
      <c r="H146">
        <f t="shared" si="19"/>
        <v>0.94</v>
      </c>
    </row>
    <row r="147" spans="1:8" x14ac:dyDescent="0.4">
      <c r="A147">
        <v>1</v>
      </c>
      <c r="B147">
        <v>75.25</v>
      </c>
      <c r="C147">
        <v>4</v>
      </c>
      <c r="D147">
        <v>52000</v>
      </c>
      <c r="E147">
        <f t="shared" si="16"/>
        <v>0</v>
      </c>
      <c r="F147">
        <f t="shared" si="17"/>
        <v>0.99</v>
      </c>
      <c r="G147">
        <f t="shared" si="18"/>
        <v>-7.7000000000000401E-3</v>
      </c>
      <c r="H147">
        <f t="shared" si="19"/>
        <v>0.94</v>
      </c>
    </row>
    <row r="148" spans="1:8" x14ac:dyDescent="0.4">
      <c r="A148">
        <v>1</v>
      </c>
      <c r="B148">
        <v>126.34</v>
      </c>
      <c r="C148">
        <v>1</v>
      </c>
      <c r="D148">
        <v>155000</v>
      </c>
      <c r="E148">
        <f t="shared" si="16"/>
        <v>1</v>
      </c>
      <c r="F148">
        <f t="shared" si="17"/>
        <v>0.99</v>
      </c>
      <c r="G148">
        <f t="shared" si="18"/>
        <v>-7.7000000000000401E-3</v>
      </c>
      <c r="H148">
        <f t="shared" si="19"/>
        <v>0.94</v>
      </c>
    </row>
    <row r="149" spans="1:8" x14ac:dyDescent="0.4">
      <c r="A149">
        <v>1</v>
      </c>
      <c r="B149">
        <v>129.76</v>
      </c>
      <c r="C149">
        <v>2</v>
      </c>
      <c r="D149">
        <v>130000</v>
      </c>
      <c r="E149">
        <f t="shared" si="16"/>
        <v>1</v>
      </c>
      <c r="F149">
        <f t="shared" si="17"/>
        <v>0.99</v>
      </c>
      <c r="G149">
        <f t="shared" si="18"/>
        <v>-7.7000000000000401E-3</v>
      </c>
      <c r="H149">
        <f t="shared" si="19"/>
        <v>0.94</v>
      </c>
    </row>
    <row r="150" spans="1:8" x14ac:dyDescent="0.4">
      <c r="A150">
        <v>1</v>
      </c>
      <c r="B150">
        <v>69.94</v>
      </c>
      <c r="C150">
        <v>2</v>
      </c>
      <c r="D150">
        <v>53000</v>
      </c>
      <c r="E150">
        <f t="shared" si="16"/>
        <v>0</v>
      </c>
      <c r="F150">
        <f t="shared" si="17"/>
        <v>0.99</v>
      </c>
      <c r="G150">
        <f t="shared" si="18"/>
        <v>-7.7000000000000401E-3</v>
      </c>
      <c r="H150">
        <f t="shared" si="19"/>
        <v>0.94</v>
      </c>
    </row>
    <row r="151" spans="1:8" x14ac:dyDescent="0.4">
      <c r="A151">
        <v>1</v>
      </c>
      <c r="B151">
        <v>68.06</v>
      </c>
      <c r="C151">
        <v>6</v>
      </c>
      <c r="D151">
        <v>74800</v>
      </c>
      <c r="E151">
        <f t="shared" si="16"/>
        <v>0</v>
      </c>
      <c r="F151">
        <f t="shared" si="17"/>
        <v>0.99</v>
      </c>
      <c r="G151">
        <f t="shared" si="18"/>
        <v>-7.7000000000000401E-3</v>
      </c>
      <c r="H151">
        <f t="shared" si="19"/>
        <v>0.94</v>
      </c>
    </row>
    <row r="152" spans="1:8" x14ac:dyDescent="0.4">
      <c r="A152">
        <v>1</v>
      </c>
      <c r="B152">
        <v>130.97999999999999</v>
      </c>
      <c r="C152">
        <v>17</v>
      </c>
      <c r="D152">
        <v>130000</v>
      </c>
      <c r="E152">
        <f t="shared" si="16"/>
        <v>1</v>
      </c>
      <c r="F152">
        <f t="shared" si="17"/>
        <v>0.99</v>
      </c>
      <c r="G152">
        <f t="shared" si="18"/>
        <v>-7.7000000000000401E-3</v>
      </c>
      <c r="H152">
        <f t="shared" si="19"/>
        <v>0.94</v>
      </c>
    </row>
    <row r="153" spans="1:8" x14ac:dyDescent="0.4">
      <c r="A153">
        <v>1</v>
      </c>
      <c r="B153">
        <v>133.34</v>
      </c>
      <c r="C153">
        <v>5</v>
      </c>
      <c r="D153">
        <v>105000</v>
      </c>
      <c r="E153">
        <f t="shared" si="16"/>
        <v>1</v>
      </c>
      <c r="F153">
        <f t="shared" si="17"/>
        <v>0.99</v>
      </c>
      <c r="G153">
        <f t="shared" si="18"/>
        <v>-7.7000000000000401E-3</v>
      </c>
      <c r="H153">
        <f t="shared" si="19"/>
        <v>0.94</v>
      </c>
    </row>
    <row r="154" spans="1:8" x14ac:dyDescent="0.4">
      <c r="A154">
        <v>1</v>
      </c>
      <c r="B154">
        <v>66.13</v>
      </c>
      <c r="C154">
        <v>3</v>
      </c>
      <c r="D154">
        <v>58500</v>
      </c>
      <c r="E154">
        <f t="shared" si="16"/>
        <v>0</v>
      </c>
      <c r="F154">
        <f t="shared" si="17"/>
        <v>0.99</v>
      </c>
      <c r="G154">
        <f t="shared" si="18"/>
        <v>-7.7000000000000401E-3</v>
      </c>
      <c r="H154">
        <f t="shared" si="19"/>
        <v>0.94</v>
      </c>
    </row>
    <row r="155" spans="1:8" x14ac:dyDescent="0.4">
      <c r="A155">
        <v>1</v>
      </c>
      <c r="B155">
        <v>64.88</v>
      </c>
      <c r="C155">
        <v>11</v>
      </c>
      <c r="D155">
        <v>33000</v>
      </c>
      <c r="E155">
        <f t="shared" si="16"/>
        <v>0</v>
      </c>
      <c r="F155">
        <f t="shared" si="17"/>
        <v>0.99</v>
      </c>
      <c r="G155">
        <f t="shared" si="18"/>
        <v>-7.7000000000000401E-3</v>
      </c>
      <c r="H155">
        <f t="shared" si="19"/>
        <v>0.94</v>
      </c>
    </row>
    <row r="156" spans="1:8" x14ac:dyDescent="0.4">
      <c r="A156">
        <v>1</v>
      </c>
      <c r="B156">
        <v>64.66</v>
      </c>
      <c r="C156">
        <v>8</v>
      </c>
      <c r="D156">
        <v>68000</v>
      </c>
      <c r="E156">
        <f t="shared" si="16"/>
        <v>0</v>
      </c>
      <c r="F156">
        <f t="shared" si="17"/>
        <v>0.99</v>
      </c>
      <c r="G156">
        <f t="shared" si="18"/>
        <v>-7.7000000000000401E-3</v>
      </c>
      <c r="H156">
        <f t="shared" si="19"/>
        <v>0.94</v>
      </c>
    </row>
    <row r="157" spans="1:8" x14ac:dyDescent="0.4">
      <c r="A157">
        <v>1</v>
      </c>
      <c r="B157">
        <v>64.66</v>
      </c>
      <c r="C157">
        <v>9</v>
      </c>
      <c r="D157">
        <v>70000</v>
      </c>
      <c r="E157">
        <f t="shared" si="16"/>
        <v>0</v>
      </c>
      <c r="F157">
        <f t="shared" si="17"/>
        <v>0.99</v>
      </c>
      <c r="G157">
        <f t="shared" si="18"/>
        <v>-7.7000000000000401E-3</v>
      </c>
      <c r="H157">
        <f t="shared" si="19"/>
        <v>0.94</v>
      </c>
    </row>
    <row r="158" spans="1:8" x14ac:dyDescent="0.4">
      <c r="A158">
        <v>1</v>
      </c>
      <c r="B158">
        <v>64.66</v>
      </c>
      <c r="C158">
        <v>7</v>
      </c>
      <c r="D158">
        <v>69900</v>
      </c>
      <c r="E158">
        <f t="shared" si="16"/>
        <v>0</v>
      </c>
      <c r="F158">
        <f t="shared" si="17"/>
        <v>0.99</v>
      </c>
      <c r="G158">
        <f t="shared" si="18"/>
        <v>-7.7000000000000401E-3</v>
      </c>
      <c r="H158">
        <f t="shared" si="19"/>
        <v>0.94</v>
      </c>
    </row>
    <row r="159" spans="1:8" x14ac:dyDescent="0.4">
      <c r="A159">
        <v>1</v>
      </c>
      <c r="B159">
        <v>64.66</v>
      </c>
      <c r="C159">
        <v>7</v>
      </c>
      <c r="D159">
        <v>67500</v>
      </c>
      <c r="E159">
        <f t="shared" si="16"/>
        <v>0</v>
      </c>
      <c r="F159">
        <f t="shared" si="17"/>
        <v>0.99</v>
      </c>
      <c r="G159">
        <f t="shared" si="18"/>
        <v>-7.7000000000000401E-3</v>
      </c>
      <c r="H159">
        <f t="shared" si="19"/>
        <v>0.94</v>
      </c>
    </row>
    <row r="160" spans="1:8" x14ac:dyDescent="0.4">
      <c r="A160">
        <v>1</v>
      </c>
      <c r="B160">
        <v>64.66</v>
      </c>
      <c r="C160">
        <v>12</v>
      </c>
      <c r="D160">
        <v>68800</v>
      </c>
      <c r="E160">
        <f t="shared" si="16"/>
        <v>0</v>
      </c>
      <c r="F160">
        <f t="shared" si="17"/>
        <v>0.99</v>
      </c>
      <c r="G160">
        <f t="shared" si="18"/>
        <v>-7.7000000000000401E-3</v>
      </c>
      <c r="H160">
        <f t="shared" si="19"/>
        <v>0.94</v>
      </c>
    </row>
    <row r="161" spans="1:8" x14ac:dyDescent="0.4">
      <c r="A161">
        <v>1</v>
      </c>
      <c r="B161">
        <v>64.66</v>
      </c>
      <c r="C161">
        <v>4</v>
      </c>
      <c r="D161">
        <v>66000</v>
      </c>
      <c r="E161">
        <f t="shared" si="16"/>
        <v>0</v>
      </c>
      <c r="F161">
        <f t="shared" si="17"/>
        <v>0.99</v>
      </c>
      <c r="G161">
        <f t="shared" si="18"/>
        <v>-7.7000000000000401E-3</v>
      </c>
      <c r="H161">
        <f t="shared" si="19"/>
        <v>0.94</v>
      </c>
    </row>
    <row r="162" spans="1:8" x14ac:dyDescent="0.4">
      <c r="A162">
        <v>1</v>
      </c>
      <c r="B162">
        <v>64.66</v>
      </c>
      <c r="C162">
        <v>4</v>
      </c>
      <c r="D162">
        <v>64000</v>
      </c>
      <c r="E162">
        <f t="shared" si="16"/>
        <v>0</v>
      </c>
      <c r="F162">
        <f t="shared" si="17"/>
        <v>0.99</v>
      </c>
      <c r="G162">
        <f t="shared" si="18"/>
        <v>-7.7000000000000401E-3</v>
      </c>
      <c r="H162">
        <f t="shared" si="19"/>
        <v>0.94</v>
      </c>
    </row>
    <row r="163" spans="1:8" x14ac:dyDescent="0.4">
      <c r="A163">
        <v>1</v>
      </c>
      <c r="B163">
        <v>64.66</v>
      </c>
      <c r="C163">
        <v>3</v>
      </c>
      <c r="D163">
        <v>65500</v>
      </c>
      <c r="E163">
        <f t="shared" si="16"/>
        <v>0</v>
      </c>
      <c r="F163">
        <f t="shared" si="17"/>
        <v>0.99</v>
      </c>
      <c r="G163">
        <f t="shared" si="18"/>
        <v>-7.7000000000000401E-3</v>
      </c>
      <c r="H163">
        <f t="shared" si="19"/>
        <v>0.94</v>
      </c>
    </row>
    <row r="164" spans="1:8" x14ac:dyDescent="0.4">
      <c r="A164">
        <v>1</v>
      </c>
      <c r="B164">
        <v>64.66</v>
      </c>
      <c r="C164">
        <v>2</v>
      </c>
      <c r="D164">
        <v>64800</v>
      </c>
      <c r="E164">
        <f t="shared" si="16"/>
        <v>0</v>
      </c>
      <c r="F164">
        <f t="shared" si="17"/>
        <v>0.99</v>
      </c>
      <c r="G164">
        <f t="shared" si="18"/>
        <v>-7.7000000000000401E-3</v>
      </c>
      <c r="H164">
        <f t="shared" si="19"/>
        <v>0.94</v>
      </c>
    </row>
    <row r="165" spans="1:8" x14ac:dyDescent="0.4">
      <c r="A165">
        <v>1</v>
      </c>
      <c r="B165">
        <v>64.66</v>
      </c>
      <c r="C165">
        <v>14</v>
      </c>
      <c r="D165">
        <v>65000</v>
      </c>
      <c r="E165">
        <f t="shared" si="16"/>
        <v>0</v>
      </c>
      <c r="F165">
        <f t="shared" si="17"/>
        <v>0.99</v>
      </c>
      <c r="G165">
        <f t="shared" si="18"/>
        <v>-7.7000000000000401E-3</v>
      </c>
      <c r="H165">
        <f t="shared" si="19"/>
        <v>0.94</v>
      </c>
    </row>
    <row r="166" spans="1:8" x14ac:dyDescent="0.4">
      <c r="A166">
        <v>1</v>
      </c>
      <c r="B166">
        <v>137.55000000000001</v>
      </c>
      <c r="C166">
        <v>6</v>
      </c>
      <c r="D166">
        <v>126500</v>
      </c>
      <c r="E166">
        <f t="shared" si="16"/>
        <v>1</v>
      </c>
      <c r="F166">
        <f t="shared" si="17"/>
        <v>0.99</v>
      </c>
      <c r="G166">
        <f t="shared" si="18"/>
        <v>-7.7000000000000401E-3</v>
      </c>
      <c r="H166">
        <f t="shared" si="19"/>
        <v>0.94</v>
      </c>
    </row>
    <row r="167" spans="1:8" x14ac:dyDescent="0.4">
      <c r="A167">
        <v>1</v>
      </c>
      <c r="B167">
        <v>61.49</v>
      </c>
      <c r="C167">
        <v>3</v>
      </c>
      <c r="D167">
        <v>32000</v>
      </c>
      <c r="E167">
        <f t="shared" si="16"/>
        <v>0</v>
      </c>
      <c r="F167">
        <f t="shared" si="17"/>
        <v>0.99</v>
      </c>
      <c r="G167">
        <f t="shared" si="18"/>
        <v>-7.7000000000000401E-3</v>
      </c>
      <c r="H167">
        <f t="shared" si="19"/>
        <v>0.94</v>
      </c>
    </row>
    <row r="168" spans="1:8" x14ac:dyDescent="0.4">
      <c r="A168">
        <v>1</v>
      </c>
      <c r="B168">
        <v>61.49</v>
      </c>
      <c r="C168">
        <v>3</v>
      </c>
      <c r="D168">
        <v>29000</v>
      </c>
      <c r="E168">
        <f t="shared" si="16"/>
        <v>0</v>
      </c>
      <c r="F168">
        <f t="shared" si="17"/>
        <v>0.99</v>
      </c>
      <c r="G168">
        <f t="shared" si="18"/>
        <v>-7.7000000000000401E-3</v>
      </c>
      <c r="H168">
        <f t="shared" si="19"/>
        <v>0.94</v>
      </c>
    </row>
    <row r="169" spans="1:8" x14ac:dyDescent="0.4">
      <c r="A169">
        <v>1</v>
      </c>
      <c r="B169">
        <v>60</v>
      </c>
      <c r="C169">
        <v>6</v>
      </c>
      <c r="D169">
        <v>94490</v>
      </c>
      <c r="E169">
        <f t="shared" si="16"/>
        <v>1</v>
      </c>
      <c r="F169">
        <f t="shared" si="17"/>
        <v>0.99</v>
      </c>
      <c r="G169">
        <f t="shared" si="18"/>
        <v>-7.7000000000000401E-3</v>
      </c>
      <c r="H169">
        <f t="shared" si="19"/>
        <v>0.94</v>
      </c>
    </row>
    <row r="170" spans="1:8" x14ac:dyDescent="0.4">
      <c r="A170">
        <v>1</v>
      </c>
      <c r="B170">
        <v>59.993000000000002</v>
      </c>
      <c r="C170">
        <v>6</v>
      </c>
      <c r="D170">
        <v>115000</v>
      </c>
      <c r="E170">
        <f t="shared" si="16"/>
        <v>1</v>
      </c>
      <c r="F170">
        <f t="shared" si="17"/>
        <v>0.99</v>
      </c>
      <c r="G170">
        <f t="shared" si="18"/>
        <v>-7.7000000000000401E-3</v>
      </c>
      <c r="H170">
        <f t="shared" si="19"/>
        <v>0.94</v>
      </c>
    </row>
    <row r="171" spans="1:8" x14ac:dyDescent="0.4">
      <c r="A171">
        <v>1</v>
      </c>
      <c r="B171">
        <v>59.942599999999999</v>
      </c>
      <c r="C171">
        <v>8</v>
      </c>
      <c r="D171">
        <v>84000</v>
      </c>
      <c r="E171">
        <f t="shared" si="16"/>
        <v>0</v>
      </c>
      <c r="F171">
        <f t="shared" si="17"/>
        <v>0.99</v>
      </c>
      <c r="G171">
        <f t="shared" si="18"/>
        <v>-7.7000000000000401E-3</v>
      </c>
      <c r="H171">
        <f t="shared" si="19"/>
        <v>0.94</v>
      </c>
    </row>
    <row r="172" spans="1:8" x14ac:dyDescent="0.4">
      <c r="A172">
        <v>1</v>
      </c>
      <c r="B172">
        <v>59.97</v>
      </c>
      <c r="C172">
        <v>10</v>
      </c>
      <c r="D172">
        <v>54000</v>
      </c>
      <c r="E172">
        <f t="shared" si="16"/>
        <v>0</v>
      </c>
      <c r="F172">
        <f t="shared" si="17"/>
        <v>0.99</v>
      </c>
      <c r="G172">
        <f t="shared" si="18"/>
        <v>-7.7000000000000401E-3</v>
      </c>
      <c r="H172">
        <f t="shared" si="19"/>
        <v>0.94</v>
      </c>
    </row>
    <row r="173" spans="1:8" x14ac:dyDescent="0.4">
      <c r="A173">
        <v>1</v>
      </c>
      <c r="B173">
        <v>59.92</v>
      </c>
      <c r="C173">
        <v>8</v>
      </c>
      <c r="D173">
        <v>98000</v>
      </c>
      <c r="E173">
        <f t="shared" si="16"/>
        <v>1</v>
      </c>
      <c r="F173">
        <f t="shared" si="17"/>
        <v>0.99</v>
      </c>
      <c r="G173">
        <f t="shared" si="18"/>
        <v>-7.7000000000000401E-3</v>
      </c>
      <c r="H173">
        <f t="shared" si="19"/>
        <v>0.94</v>
      </c>
    </row>
    <row r="174" spans="1:8" x14ac:dyDescent="0.4">
      <c r="A174">
        <v>1</v>
      </c>
      <c r="B174">
        <v>59.942599999999999</v>
      </c>
      <c r="C174">
        <v>6</v>
      </c>
      <c r="D174">
        <v>92400</v>
      </c>
      <c r="E174">
        <f t="shared" si="16"/>
        <v>1</v>
      </c>
      <c r="F174">
        <f t="shared" si="17"/>
        <v>0.99</v>
      </c>
      <c r="G174">
        <f t="shared" si="18"/>
        <v>-7.7000000000000401E-3</v>
      </c>
      <c r="H174">
        <f t="shared" si="19"/>
        <v>0.94</v>
      </c>
    </row>
    <row r="175" spans="1:8" x14ac:dyDescent="0.4">
      <c r="A175">
        <v>1</v>
      </c>
      <c r="B175">
        <v>60</v>
      </c>
      <c r="C175">
        <v>5</v>
      </c>
      <c r="D175">
        <v>98950</v>
      </c>
      <c r="E175">
        <f t="shared" si="16"/>
        <v>1</v>
      </c>
      <c r="F175">
        <f t="shared" si="17"/>
        <v>0.99</v>
      </c>
      <c r="G175">
        <f t="shared" si="18"/>
        <v>-7.7000000000000401E-3</v>
      </c>
      <c r="H175">
        <f t="shared" si="19"/>
        <v>0.94</v>
      </c>
    </row>
    <row r="176" spans="1:8" x14ac:dyDescent="0.4">
      <c r="A176">
        <v>1</v>
      </c>
      <c r="B176">
        <v>60</v>
      </c>
      <c r="C176">
        <v>4</v>
      </c>
      <c r="D176">
        <v>89970</v>
      </c>
      <c r="E176">
        <f t="shared" si="16"/>
        <v>1</v>
      </c>
      <c r="F176">
        <f t="shared" si="17"/>
        <v>0.99</v>
      </c>
      <c r="G176">
        <f t="shared" si="18"/>
        <v>-7.7000000000000401E-3</v>
      </c>
      <c r="H176">
        <f t="shared" si="19"/>
        <v>0.94</v>
      </c>
    </row>
    <row r="177" spans="1:8" x14ac:dyDescent="0.4">
      <c r="A177">
        <v>1</v>
      </c>
      <c r="B177">
        <v>59.942599999999999</v>
      </c>
      <c r="C177">
        <v>4</v>
      </c>
      <c r="D177">
        <v>91900</v>
      </c>
      <c r="E177">
        <f t="shared" si="16"/>
        <v>1</v>
      </c>
      <c r="F177">
        <f t="shared" si="17"/>
        <v>0.99</v>
      </c>
      <c r="G177">
        <f t="shared" si="18"/>
        <v>-7.7000000000000401E-3</v>
      </c>
      <c r="H177">
        <f t="shared" si="19"/>
        <v>0.94</v>
      </c>
    </row>
    <row r="178" spans="1:8" x14ac:dyDescent="0.4">
      <c r="A178">
        <v>1</v>
      </c>
      <c r="B178">
        <v>59.854999999999997</v>
      </c>
      <c r="C178">
        <v>11</v>
      </c>
      <c r="D178">
        <v>164700</v>
      </c>
      <c r="E178">
        <f t="shared" si="16"/>
        <v>1</v>
      </c>
      <c r="F178">
        <f t="shared" si="17"/>
        <v>0.99</v>
      </c>
      <c r="G178">
        <f t="shared" si="18"/>
        <v>-7.7000000000000401E-3</v>
      </c>
      <c r="H178">
        <f t="shared" si="19"/>
        <v>0.94</v>
      </c>
    </row>
    <row r="179" spans="1:8" x14ac:dyDescent="0.4">
      <c r="A179">
        <v>1</v>
      </c>
      <c r="B179">
        <v>59.92</v>
      </c>
      <c r="C179">
        <v>4</v>
      </c>
      <c r="D179">
        <v>95000</v>
      </c>
      <c r="E179">
        <f t="shared" si="16"/>
        <v>1</v>
      </c>
      <c r="F179">
        <f t="shared" si="17"/>
        <v>0.99</v>
      </c>
      <c r="G179">
        <f t="shared" si="18"/>
        <v>-7.7000000000000401E-3</v>
      </c>
      <c r="H179">
        <f t="shared" si="19"/>
        <v>0.94</v>
      </c>
    </row>
    <row r="180" spans="1:8" x14ac:dyDescent="0.4">
      <c r="A180">
        <v>1</v>
      </c>
      <c r="B180">
        <v>59.82</v>
      </c>
      <c r="C180">
        <v>5</v>
      </c>
      <c r="D180">
        <v>54900</v>
      </c>
      <c r="E180">
        <f t="shared" si="16"/>
        <v>0</v>
      </c>
      <c r="F180">
        <f t="shared" si="17"/>
        <v>0.99</v>
      </c>
      <c r="G180">
        <f t="shared" si="18"/>
        <v>-7.7000000000000401E-3</v>
      </c>
      <c r="H180">
        <f t="shared" si="19"/>
        <v>0.94</v>
      </c>
    </row>
    <row r="181" spans="1:8" x14ac:dyDescent="0.4">
      <c r="A181">
        <v>1</v>
      </c>
      <c r="B181">
        <v>59.74</v>
      </c>
      <c r="C181">
        <v>6</v>
      </c>
      <c r="D181">
        <v>36000</v>
      </c>
      <c r="E181">
        <f t="shared" si="16"/>
        <v>0</v>
      </c>
      <c r="F181">
        <f t="shared" si="17"/>
        <v>0.99</v>
      </c>
      <c r="G181">
        <f t="shared" si="18"/>
        <v>-7.7000000000000401E-3</v>
      </c>
      <c r="H181">
        <f t="shared" si="19"/>
        <v>0.94</v>
      </c>
    </row>
    <row r="182" spans="1:8" x14ac:dyDescent="0.4">
      <c r="A182">
        <v>1</v>
      </c>
      <c r="B182">
        <v>60</v>
      </c>
      <c r="C182">
        <v>13</v>
      </c>
      <c r="D182">
        <v>84970</v>
      </c>
      <c r="E182">
        <f t="shared" si="16"/>
        <v>0</v>
      </c>
      <c r="F182">
        <f t="shared" si="17"/>
        <v>0.99</v>
      </c>
      <c r="G182">
        <f t="shared" si="18"/>
        <v>-7.7000000000000401E-3</v>
      </c>
      <c r="H182">
        <f t="shared" si="19"/>
        <v>0.94</v>
      </c>
    </row>
    <row r="183" spans="1:8" x14ac:dyDescent="0.4">
      <c r="A183">
        <v>1</v>
      </c>
      <c r="B183">
        <v>59.92</v>
      </c>
      <c r="C183">
        <v>3</v>
      </c>
      <c r="D183">
        <v>81000</v>
      </c>
      <c r="E183">
        <f t="shared" si="16"/>
        <v>0</v>
      </c>
      <c r="F183">
        <f t="shared" si="17"/>
        <v>0.99</v>
      </c>
      <c r="G183">
        <f t="shared" si="18"/>
        <v>-7.7000000000000401E-3</v>
      </c>
      <c r="H183">
        <f t="shared" si="19"/>
        <v>0.94</v>
      </c>
    </row>
    <row r="184" spans="1:8" x14ac:dyDescent="0.4">
      <c r="A184">
        <v>1</v>
      </c>
      <c r="B184">
        <v>59.854999999999997</v>
      </c>
      <c r="C184">
        <v>13</v>
      </c>
      <c r="D184">
        <v>160000</v>
      </c>
      <c r="E184">
        <f t="shared" si="16"/>
        <v>1</v>
      </c>
      <c r="F184">
        <f t="shared" si="17"/>
        <v>0.99</v>
      </c>
      <c r="G184">
        <f t="shared" si="18"/>
        <v>-7.7000000000000401E-3</v>
      </c>
      <c r="H184">
        <f t="shared" si="19"/>
        <v>0.94</v>
      </c>
    </row>
    <row r="185" spans="1:8" x14ac:dyDescent="0.4">
      <c r="A185">
        <v>1</v>
      </c>
      <c r="B185">
        <v>59.97</v>
      </c>
      <c r="C185">
        <v>2</v>
      </c>
      <c r="D185">
        <v>52000</v>
      </c>
      <c r="E185">
        <f t="shared" si="16"/>
        <v>0</v>
      </c>
      <c r="F185">
        <f t="shared" si="17"/>
        <v>0.99</v>
      </c>
      <c r="G185">
        <f t="shared" si="18"/>
        <v>-7.7000000000000401E-3</v>
      </c>
      <c r="H185">
        <f t="shared" si="19"/>
        <v>0.94</v>
      </c>
    </row>
    <row r="186" spans="1:8" x14ac:dyDescent="0.4">
      <c r="A186">
        <v>1</v>
      </c>
      <c r="B186">
        <v>59.95</v>
      </c>
      <c r="C186">
        <v>2</v>
      </c>
      <c r="D186">
        <v>79500</v>
      </c>
      <c r="E186">
        <f t="shared" si="16"/>
        <v>0</v>
      </c>
      <c r="F186">
        <f t="shared" si="17"/>
        <v>0.99</v>
      </c>
      <c r="G186">
        <f t="shared" si="18"/>
        <v>-7.7000000000000401E-3</v>
      </c>
      <c r="H186">
        <f t="shared" si="19"/>
        <v>0.94</v>
      </c>
    </row>
    <row r="187" spans="1:8" x14ac:dyDescent="0.4">
      <c r="A187">
        <v>1</v>
      </c>
      <c r="B187">
        <v>59.95</v>
      </c>
      <c r="C187">
        <v>14</v>
      </c>
      <c r="D187">
        <v>79500</v>
      </c>
      <c r="E187">
        <f t="shared" si="16"/>
        <v>0</v>
      </c>
      <c r="F187">
        <f t="shared" si="17"/>
        <v>0.99</v>
      </c>
      <c r="G187">
        <f t="shared" si="18"/>
        <v>-7.7000000000000401E-3</v>
      </c>
      <c r="H187">
        <f t="shared" si="19"/>
        <v>0.94</v>
      </c>
    </row>
    <row r="188" spans="1:8" x14ac:dyDescent="0.4">
      <c r="A188">
        <v>1</v>
      </c>
      <c r="B188">
        <v>59.673699999999997</v>
      </c>
      <c r="C188">
        <v>4</v>
      </c>
      <c r="D188">
        <v>140000</v>
      </c>
      <c r="E188">
        <f t="shared" si="16"/>
        <v>1</v>
      </c>
      <c r="F188">
        <f t="shared" si="17"/>
        <v>0.99</v>
      </c>
      <c r="G188">
        <f t="shared" si="18"/>
        <v>-7.7000000000000401E-3</v>
      </c>
      <c r="H188">
        <f t="shared" si="19"/>
        <v>0.94</v>
      </c>
    </row>
    <row r="189" spans="1:8" x14ac:dyDescent="0.4">
      <c r="A189">
        <v>1</v>
      </c>
      <c r="B189">
        <v>59.673699999999997</v>
      </c>
      <c r="C189">
        <v>4</v>
      </c>
      <c r="D189">
        <v>138000</v>
      </c>
      <c r="E189">
        <f t="shared" si="16"/>
        <v>1</v>
      </c>
      <c r="F189">
        <f t="shared" si="17"/>
        <v>0.99</v>
      </c>
      <c r="G189">
        <f t="shared" si="18"/>
        <v>-7.7000000000000401E-3</v>
      </c>
      <c r="H189">
        <f t="shared" si="19"/>
        <v>0.94</v>
      </c>
    </row>
    <row r="190" spans="1:8" x14ac:dyDescent="0.4">
      <c r="A190">
        <v>1</v>
      </c>
      <c r="B190">
        <v>59.92</v>
      </c>
      <c r="C190">
        <v>2</v>
      </c>
      <c r="D190">
        <v>98000</v>
      </c>
      <c r="E190">
        <f t="shared" si="16"/>
        <v>1</v>
      </c>
      <c r="F190">
        <f t="shared" si="17"/>
        <v>0.99</v>
      </c>
      <c r="G190">
        <f t="shared" si="18"/>
        <v>-7.7000000000000401E-3</v>
      </c>
      <c r="H190">
        <f t="shared" si="19"/>
        <v>0.94</v>
      </c>
    </row>
    <row r="191" spans="1:8" x14ac:dyDescent="0.4">
      <c r="A191">
        <v>1</v>
      </c>
      <c r="B191">
        <v>59.67</v>
      </c>
      <c r="C191">
        <v>4</v>
      </c>
      <c r="D191">
        <v>32000</v>
      </c>
      <c r="E191">
        <f t="shared" si="16"/>
        <v>0</v>
      </c>
      <c r="F191">
        <f t="shared" si="17"/>
        <v>0.99</v>
      </c>
      <c r="G191">
        <f t="shared" si="18"/>
        <v>-7.7000000000000401E-3</v>
      </c>
      <c r="H191">
        <f t="shared" si="19"/>
        <v>0.94</v>
      </c>
    </row>
    <row r="192" spans="1:8" x14ac:dyDescent="0.4">
      <c r="A192">
        <v>1</v>
      </c>
      <c r="B192">
        <v>59.854999999999997</v>
      </c>
      <c r="C192">
        <v>14</v>
      </c>
      <c r="D192">
        <v>157000</v>
      </c>
      <c r="E192">
        <f t="shared" si="16"/>
        <v>1</v>
      </c>
      <c r="F192">
        <f t="shared" si="17"/>
        <v>0.99</v>
      </c>
      <c r="G192">
        <f t="shared" si="18"/>
        <v>-7.7000000000000401E-3</v>
      </c>
      <c r="H192">
        <f t="shared" si="19"/>
        <v>0.94</v>
      </c>
    </row>
    <row r="193" spans="1:8" x14ac:dyDescent="0.4">
      <c r="A193">
        <v>1</v>
      </c>
      <c r="B193">
        <v>60</v>
      </c>
      <c r="C193">
        <v>1</v>
      </c>
      <c r="D193">
        <v>86470</v>
      </c>
      <c r="E193">
        <f t="shared" si="16"/>
        <v>0</v>
      </c>
      <c r="F193">
        <f t="shared" si="17"/>
        <v>0.99</v>
      </c>
      <c r="G193">
        <f t="shared" si="18"/>
        <v>-7.7000000000000401E-3</v>
      </c>
      <c r="H193">
        <f t="shared" si="19"/>
        <v>0.94</v>
      </c>
    </row>
    <row r="194" spans="1:8" x14ac:dyDescent="0.4">
      <c r="A194">
        <v>1</v>
      </c>
      <c r="B194">
        <v>60</v>
      </c>
      <c r="C194">
        <v>1</v>
      </c>
      <c r="D194">
        <v>86500</v>
      </c>
      <c r="E194">
        <f t="shared" si="16"/>
        <v>0</v>
      </c>
      <c r="F194">
        <f t="shared" si="17"/>
        <v>0.99</v>
      </c>
      <c r="G194">
        <f t="shared" si="18"/>
        <v>-7.7000000000000401E-3</v>
      </c>
      <c r="H194">
        <f t="shared" si="19"/>
        <v>0.94</v>
      </c>
    </row>
    <row r="195" spans="1:8" x14ac:dyDescent="0.4">
      <c r="A195">
        <v>1</v>
      </c>
      <c r="B195">
        <v>59.82</v>
      </c>
      <c r="C195">
        <v>2</v>
      </c>
      <c r="D195">
        <v>51500</v>
      </c>
      <c r="E195">
        <f t="shared" si="16"/>
        <v>0</v>
      </c>
      <c r="F195">
        <f t="shared" si="17"/>
        <v>0.99</v>
      </c>
      <c r="G195">
        <f t="shared" si="18"/>
        <v>-7.7000000000000401E-3</v>
      </c>
      <c r="H195">
        <f t="shared" si="19"/>
        <v>0.94</v>
      </c>
    </row>
    <row r="196" spans="1:8" x14ac:dyDescent="0.4">
      <c r="A196">
        <v>1</v>
      </c>
      <c r="B196">
        <v>59.673699999999997</v>
      </c>
      <c r="C196">
        <v>13</v>
      </c>
      <c r="D196">
        <v>135000</v>
      </c>
      <c r="E196">
        <f t="shared" si="16"/>
        <v>1</v>
      </c>
      <c r="F196">
        <f t="shared" si="17"/>
        <v>0.99</v>
      </c>
      <c r="G196">
        <f t="shared" si="18"/>
        <v>-7.7000000000000401E-3</v>
      </c>
      <c r="H196">
        <f t="shared" si="19"/>
        <v>0.94</v>
      </c>
    </row>
    <row r="197" spans="1:8" x14ac:dyDescent="0.4">
      <c r="A197">
        <v>1</v>
      </c>
      <c r="B197">
        <v>59.470999999999997</v>
      </c>
      <c r="C197">
        <v>5</v>
      </c>
      <c r="D197">
        <v>160000</v>
      </c>
      <c r="E197">
        <f t="shared" si="16"/>
        <v>1</v>
      </c>
      <c r="F197">
        <f t="shared" si="17"/>
        <v>0.99</v>
      </c>
      <c r="G197">
        <f t="shared" si="18"/>
        <v>-7.7000000000000401E-3</v>
      </c>
      <c r="H197">
        <f t="shared" si="19"/>
        <v>0.94</v>
      </c>
    </row>
    <row r="198" spans="1:8" x14ac:dyDescent="0.4">
      <c r="A198">
        <v>1</v>
      </c>
      <c r="B198">
        <v>59.755000000000003</v>
      </c>
      <c r="C198">
        <v>2</v>
      </c>
      <c r="D198">
        <v>151000</v>
      </c>
      <c r="E198">
        <f t="shared" ref="E198:E261" si="20">IF(D198&gt;=$C$1,1,0)</f>
        <v>1</v>
      </c>
      <c r="F198">
        <f t="shared" si="17"/>
        <v>0.99</v>
      </c>
      <c r="G198">
        <f t="shared" si="18"/>
        <v>-7.7000000000000401E-3</v>
      </c>
      <c r="H198">
        <f t="shared" si="19"/>
        <v>0.94</v>
      </c>
    </row>
    <row r="199" spans="1:8" x14ac:dyDescent="0.4">
      <c r="A199">
        <v>1</v>
      </c>
      <c r="B199">
        <v>59.28</v>
      </c>
      <c r="C199">
        <v>5</v>
      </c>
      <c r="D199">
        <v>53000</v>
      </c>
      <c r="E199">
        <f t="shared" si="20"/>
        <v>0</v>
      </c>
      <c r="F199">
        <f t="shared" ref="F199:F262" si="21">F198+O198</f>
        <v>0.99</v>
      </c>
      <c r="G199">
        <f t="shared" ref="G199:G262" si="22">G198+P198</f>
        <v>-7.7000000000000401E-3</v>
      </c>
      <c r="H199">
        <f t="shared" si="19"/>
        <v>0.94</v>
      </c>
    </row>
    <row r="200" spans="1:8" x14ac:dyDescent="0.4">
      <c r="A200">
        <v>1</v>
      </c>
      <c r="B200">
        <v>59.3</v>
      </c>
      <c r="C200">
        <v>4</v>
      </c>
      <c r="D200">
        <v>31000</v>
      </c>
      <c r="E200">
        <f t="shared" si="20"/>
        <v>0</v>
      </c>
      <c r="F200">
        <f t="shared" si="21"/>
        <v>0.99</v>
      </c>
      <c r="G200">
        <f t="shared" si="22"/>
        <v>-7.7000000000000401E-3</v>
      </c>
      <c r="H200">
        <f t="shared" ref="H200:H263" si="23">$H199+$Q199</f>
        <v>0.94</v>
      </c>
    </row>
    <row r="201" spans="1:8" x14ac:dyDescent="0.4">
      <c r="A201">
        <v>1</v>
      </c>
      <c r="B201">
        <v>59.28</v>
      </c>
      <c r="C201">
        <v>4</v>
      </c>
      <c r="D201">
        <v>55900</v>
      </c>
      <c r="E201">
        <f t="shared" si="20"/>
        <v>0</v>
      </c>
      <c r="F201">
        <f t="shared" si="21"/>
        <v>0.99</v>
      </c>
      <c r="G201">
        <f t="shared" si="22"/>
        <v>-7.7000000000000401E-3</v>
      </c>
      <c r="H201">
        <f t="shared" si="23"/>
        <v>0.94</v>
      </c>
    </row>
    <row r="202" spans="1:8" x14ac:dyDescent="0.4">
      <c r="A202">
        <v>1</v>
      </c>
      <c r="B202">
        <v>59.28</v>
      </c>
      <c r="C202">
        <v>4</v>
      </c>
      <c r="D202">
        <v>53000</v>
      </c>
      <c r="E202">
        <f t="shared" si="20"/>
        <v>0</v>
      </c>
      <c r="F202">
        <f t="shared" si="21"/>
        <v>0.99</v>
      </c>
      <c r="G202">
        <f t="shared" si="22"/>
        <v>-7.7000000000000401E-3</v>
      </c>
      <c r="H202">
        <f t="shared" si="23"/>
        <v>0.94</v>
      </c>
    </row>
    <row r="203" spans="1:8" x14ac:dyDescent="0.4">
      <c r="A203">
        <v>1</v>
      </c>
      <c r="B203">
        <v>59.28</v>
      </c>
      <c r="C203">
        <v>4</v>
      </c>
      <c r="D203">
        <v>53000</v>
      </c>
      <c r="E203">
        <f t="shared" si="20"/>
        <v>0</v>
      </c>
      <c r="F203">
        <f t="shared" si="21"/>
        <v>0.99</v>
      </c>
      <c r="G203">
        <f t="shared" si="22"/>
        <v>-7.7000000000000401E-3</v>
      </c>
      <c r="H203">
        <f t="shared" si="23"/>
        <v>0.94</v>
      </c>
    </row>
    <row r="204" spans="1:8" x14ac:dyDescent="0.4">
      <c r="A204">
        <v>1</v>
      </c>
      <c r="B204">
        <v>59.22</v>
      </c>
      <c r="C204">
        <v>4</v>
      </c>
      <c r="D204">
        <v>39000</v>
      </c>
      <c r="E204">
        <f t="shared" si="20"/>
        <v>0</v>
      </c>
      <c r="F204">
        <f t="shared" si="21"/>
        <v>0.99</v>
      </c>
      <c r="G204">
        <f t="shared" si="22"/>
        <v>-7.7000000000000401E-3</v>
      </c>
      <c r="H204">
        <f t="shared" si="23"/>
        <v>0.94</v>
      </c>
    </row>
    <row r="205" spans="1:8" x14ac:dyDescent="0.4">
      <c r="A205">
        <v>1</v>
      </c>
      <c r="B205">
        <v>60</v>
      </c>
      <c r="C205">
        <v>-1</v>
      </c>
      <c r="D205">
        <v>36000</v>
      </c>
      <c r="E205">
        <f t="shared" si="20"/>
        <v>0</v>
      </c>
      <c r="F205">
        <f t="shared" si="21"/>
        <v>0.99</v>
      </c>
      <c r="G205">
        <f t="shared" si="22"/>
        <v>-7.7000000000000401E-3</v>
      </c>
      <c r="H205">
        <f t="shared" si="23"/>
        <v>0.94</v>
      </c>
    </row>
    <row r="206" spans="1:8" x14ac:dyDescent="0.4">
      <c r="A206">
        <v>1</v>
      </c>
      <c r="B206">
        <v>59.04</v>
      </c>
      <c r="C206">
        <v>6</v>
      </c>
      <c r="D206">
        <v>56500</v>
      </c>
      <c r="E206">
        <f t="shared" si="20"/>
        <v>0</v>
      </c>
      <c r="F206">
        <f t="shared" si="21"/>
        <v>0.99</v>
      </c>
      <c r="G206">
        <f t="shared" si="22"/>
        <v>-7.7000000000000401E-3</v>
      </c>
      <c r="H206">
        <f t="shared" si="23"/>
        <v>0.94</v>
      </c>
    </row>
    <row r="207" spans="1:8" x14ac:dyDescent="0.4">
      <c r="A207">
        <v>1</v>
      </c>
      <c r="B207">
        <v>140.49</v>
      </c>
      <c r="C207">
        <v>1</v>
      </c>
      <c r="D207">
        <v>100000</v>
      </c>
      <c r="E207">
        <f t="shared" si="20"/>
        <v>1</v>
      </c>
      <c r="F207">
        <f t="shared" si="21"/>
        <v>0.99</v>
      </c>
      <c r="G207">
        <f t="shared" si="22"/>
        <v>-7.7000000000000401E-3</v>
      </c>
      <c r="H207">
        <f t="shared" si="23"/>
        <v>0.94</v>
      </c>
    </row>
    <row r="208" spans="1:8" x14ac:dyDescent="0.4">
      <c r="A208">
        <v>1</v>
      </c>
      <c r="B208">
        <v>59</v>
      </c>
      <c r="C208">
        <v>2</v>
      </c>
      <c r="D208">
        <v>31000</v>
      </c>
      <c r="E208">
        <f t="shared" si="20"/>
        <v>0</v>
      </c>
      <c r="F208">
        <f t="shared" si="21"/>
        <v>0.99</v>
      </c>
      <c r="G208">
        <f t="shared" si="22"/>
        <v>-7.7000000000000401E-3</v>
      </c>
      <c r="H208">
        <f t="shared" si="23"/>
        <v>0.94</v>
      </c>
    </row>
    <row r="209" spans="1:8" x14ac:dyDescent="0.4">
      <c r="A209">
        <v>1</v>
      </c>
      <c r="B209">
        <v>58.79</v>
      </c>
      <c r="C209">
        <v>1</v>
      </c>
      <c r="D209">
        <v>30000</v>
      </c>
      <c r="E209">
        <f t="shared" si="20"/>
        <v>0</v>
      </c>
      <c r="F209">
        <f t="shared" si="21"/>
        <v>0.99</v>
      </c>
      <c r="G209">
        <f t="shared" si="22"/>
        <v>-7.7000000000000401E-3</v>
      </c>
      <c r="H209">
        <f t="shared" si="23"/>
        <v>0.94</v>
      </c>
    </row>
    <row r="210" spans="1:8" x14ac:dyDescent="0.4">
      <c r="A210">
        <v>1</v>
      </c>
      <c r="B210">
        <v>59.95</v>
      </c>
      <c r="C210">
        <v>20</v>
      </c>
      <c r="D210">
        <v>83000</v>
      </c>
      <c r="E210">
        <f t="shared" si="20"/>
        <v>0</v>
      </c>
      <c r="F210">
        <f t="shared" si="21"/>
        <v>0.99</v>
      </c>
      <c r="G210">
        <f t="shared" si="22"/>
        <v>-7.7000000000000401E-3</v>
      </c>
      <c r="H210">
        <f t="shared" si="23"/>
        <v>0.94</v>
      </c>
    </row>
    <row r="211" spans="1:8" x14ac:dyDescent="0.4">
      <c r="A211">
        <v>1</v>
      </c>
      <c r="B211">
        <v>144.52000000000001</v>
      </c>
      <c r="C211">
        <v>7</v>
      </c>
      <c r="D211">
        <v>167000</v>
      </c>
      <c r="E211">
        <f t="shared" si="20"/>
        <v>1</v>
      </c>
      <c r="F211">
        <f t="shared" si="21"/>
        <v>0.99</v>
      </c>
      <c r="G211">
        <f t="shared" si="22"/>
        <v>-7.7000000000000401E-3</v>
      </c>
      <c r="H211">
        <f t="shared" si="23"/>
        <v>0.94</v>
      </c>
    </row>
    <row r="212" spans="1:8" x14ac:dyDescent="0.4">
      <c r="A212">
        <v>1</v>
      </c>
      <c r="B212">
        <v>144.52000000000001</v>
      </c>
      <c r="C212">
        <v>6</v>
      </c>
      <c r="D212">
        <v>150000</v>
      </c>
      <c r="E212">
        <f t="shared" si="20"/>
        <v>1</v>
      </c>
      <c r="F212">
        <f t="shared" si="21"/>
        <v>0.99</v>
      </c>
      <c r="G212">
        <f t="shared" si="22"/>
        <v>-7.7000000000000401E-3</v>
      </c>
      <c r="H212">
        <f t="shared" si="23"/>
        <v>0.94</v>
      </c>
    </row>
    <row r="213" spans="1:8" x14ac:dyDescent="0.4">
      <c r="A213">
        <v>1</v>
      </c>
      <c r="B213">
        <v>54.7</v>
      </c>
      <c r="C213">
        <v>8</v>
      </c>
      <c r="D213">
        <v>61500</v>
      </c>
      <c r="E213">
        <f t="shared" si="20"/>
        <v>0</v>
      </c>
      <c r="F213">
        <f t="shared" si="21"/>
        <v>0.99</v>
      </c>
      <c r="G213">
        <f t="shared" si="22"/>
        <v>-7.7000000000000401E-3</v>
      </c>
      <c r="H213">
        <f t="shared" si="23"/>
        <v>0.94</v>
      </c>
    </row>
    <row r="214" spans="1:8" x14ac:dyDescent="0.4">
      <c r="A214">
        <v>1</v>
      </c>
      <c r="B214">
        <v>54.7</v>
      </c>
      <c r="C214">
        <v>7</v>
      </c>
      <c r="D214">
        <v>69800</v>
      </c>
      <c r="E214">
        <f t="shared" si="20"/>
        <v>0</v>
      </c>
      <c r="F214">
        <f t="shared" si="21"/>
        <v>0.99</v>
      </c>
      <c r="G214">
        <f t="shared" si="22"/>
        <v>-7.7000000000000401E-3</v>
      </c>
      <c r="H214">
        <f t="shared" si="23"/>
        <v>0.94</v>
      </c>
    </row>
    <row r="215" spans="1:8" x14ac:dyDescent="0.4">
      <c r="A215">
        <v>1</v>
      </c>
      <c r="B215">
        <v>54.7</v>
      </c>
      <c r="C215">
        <v>9</v>
      </c>
      <c r="D215">
        <v>74500</v>
      </c>
      <c r="E215">
        <f t="shared" si="20"/>
        <v>0</v>
      </c>
      <c r="F215">
        <f t="shared" si="21"/>
        <v>0.99</v>
      </c>
      <c r="G215">
        <f t="shared" si="22"/>
        <v>-7.7000000000000401E-3</v>
      </c>
      <c r="H215">
        <f t="shared" si="23"/>
        <v>0.94</v>
      </c>
    </row>
    <row r="216" spans="1:8" x14ac:dyDescent="0.4">
      <c r="A216">
        <v>1</v>
      </c>
      <c r="B216">
        <v>54.7</v>
      </c>
      <c r="C216">
        <v>9</v>
      </c>
      <c r="D216">
        <v>63500</v>
      </c>
      <c r="E216">
        <f t="shared" si="20"/>
        <v>0</v>
      </c>
      <c r="F216">
        <f t="shared" si="21"/>
        <v>0.99</v>
      </c>
      <c r="G216">
        <f t="shared" si="22"/>
        <v>-7.7000000000000401E-3</v>
      </c>
      <c r="H216">
        <f t="shared" si="23"/>
        <v>0.94</v>
      </c>
    </row>
    <row r="217" spans="1:8" x14ac:dyDescent="0.4">
      <c r="A217">
        <v>1</v>
      </c>
      <c r="B217">
        <v>54.7</v>
      </c>
      <c r="C217">
        <v>6</v>
      </c>
      <c r="D217">
        <v>67800</v>
      </c>
      <c r="E217">
        <f t="shared" si="20"/>
        <v>0</v>
      </c>
      <c r="F217">
        <f t="shared" si="21"/>
        <v>0.99</v>
      </c>
      <c r="G217">
        <f t="shared" si="22"/>
        <v>-7.7000000000000401E-3</v>
      </c>
      <c r="H217">
        <f t="shared" si="23"/>
        <v>0.94</v>
      </c>
    </row>
    <row r="218" spans="1:8" x14ac:dyDescent="0.4">
      <c r="A218">
        <v>1</v>
      </c>
      <c r="B218">
        <v>54.7</v>
      </c>
      <c r="C218">
        <v>10</v>
      </c>
      <c r="D218">
        <v>68500</v>
      </c>
      <c r="E218">
        <f t="shared" si="20"/>
        <v>0</v>
      </c>
      <c r="F218">
        <f t="shared" si="21"/>
        <v>0.99</v>
      </c>
      <c r="G218">
        <f t="shared" si="22"/>
        <v>-7.7000000000000401E-3</v>
      </c>
      <c r="H218">
        <f t="shared" si="23"/>
        <v>0.94</v>
      </c>
    </row>
    <row r="219" spans="1:8" x14ac:dyDescent="0.4">
      <c r="A219">
        <v>1</v>
      </c>
      <c r="B219">
        <v>54.7</v>
      </c>
      <c r="C219">
        <v>10</v>
      </c>
      <c r="D219">
        <v>64000</v>
      </c>
      <c r="E219">
        <f t="shared" si="20"/>
        <v>0</v>
      </c>
      <c r="F219">
        <f t="shared" si="21"/>
        <v>0.99</v>
      </c>
      <c r="G219">
        <f t="shared" si="22"/>
        <v>-7.7000000000000401E-3</v>
      </c>
      <c r="H219">
        <f t="shared" si="23"/>
        <v>0.94</v>
      </c>
    </row>
    <row r="220" spans="1:8" x14ac:dyDescent="0.4">
      <c r="A220">
        <v>1</v>
      </c>
      <c r="B220">
        <v>54.7</v>
      </c>
      <c r="C220">
        <v>10</v>
      </c>
      <c r="D220">
        <v>54000</v>
      </c>
      <c r="E220">
        <f t="shared" si="20"/>
        <v>0</v>
      </c>
      <c r="F220">
        <f t="shared" si="21"/>
        <v>0.99</v>
      </c>
      <c r="G220">
        <f t="shared" si="22"/>
        <v>-7.7000000000000401E-3</v>
      </c>
      <c r="H220">
        <f t="shared" si="23"/>
        <v>0.94</v>
      </c>
    </row>
    <row r="221" spans="1:8" x14ac:dyDescent="0.4">
      <c r="A221">
        <v>1</v>
      </c>
      <c r="B221">
        <v>54.7</v>
      </c>
      <c r="C221">
        <v>11</v>
      </c>
      <c r="D221">
        <v>64900</v>
      </c>
      <c r="E221">
        <f t="shared" si="20"/>
        <v>0</v>
      </c>
      <c r="F221">
        <f t="shared" si="21"/>
        <v>0.99</v>
      </c>
      <c r="G221">
        <f t="shared" si="22"/>
        <v>-7.7000000000000401E-3</v>
      </c>
      <c r="H221">
        <f t="shared" si="23"/>
        <v>0.94</v>
      </c>
    </row>
    <row r="222" spans="1:8" x14ac:dyDescent="0.4">
      <c r="A222">
        <v>1</v>
      </c>
      <c r="B222">
        <v>54.7</v>
      </c>
      <c r="C222">
        <v>4</v>
      </c>
      <c r="D222">
        <v>67000</v>
      </c>
      <c r="E222">
        <f t="shared" si="20"/>
        <v>0</v>
      </c>
      <c r="F222">
        <f t="shared" si="21"/>
        <v>0.99</v>
      </c>
      <c r="G222">
        <f t="shared" si="22"/>
        <v>-7.7000000000000401E-3</v>
      </c>
      <c r="H222">
        <f t="shared" si="23"/>
        <v>0.94</v>
      </c>
    </row>
    <row r="223" spans="1:8" x14ac:dyDescent="0.4">
      <c r="A223">
        <v>1</v>
      </c>
      <c r="B223">
        <v>54.7</v>
      </c>
      <c r="C223">
        <v>4</v>
      </c>
      <c r="D223">
        <v>69800</v>
      </c>
      <c r="E223">
        <f t="shared" si="20"/>
        <v>0</v>
      </c>
      <c r="F223">
        <f t="shared" si="21"/>
        <v>0.99</v>
      </c>
      <c r="G223">
        <f t="shared" si="22"/>
        <v>-7.7000000000000401E-3</v>
      </c>
      <c r="H223">
        <f t="shared" si="23"/>
        <v>0.94</v>
      </c>
    </row>
    <row r="224" spans="1:8" x14ac:dyDescent="0.4">
      <c r="A224">
        <v>1</v>
      </c>
      <c r="B224">
        <v>54.7</v>
      </c>
      <c r="C224">
        <v>4</v>
      </c>
      <c r="D224">
        <v>63300</v>
      </c>
      <c r="E224">
        <f t="shared" si="20"/>
        <v>0</v>
      </c>
      <c r="F224">
        <f t="shared" si="21"/>
        <v>0.99</v>
      </c>
      <c r="G224">
        <f t="shared" si="22"/>
        <v>-7.7000000000000401E-3</v>
      </c>
      <c r="H224">
        <f t="shared" si="23"/>
        <v>0.94</v>
      </c>
    </row>
    <row r="225" spans="1:8" x14ac:dyDescent="0.4">
      <c r="A225">
        <v>1</v>
      </c>
      <c r="B225">
        <v>54.7</v>
      </c>
      <c r="C225">
        <v>4</v>
      </c>
      <c r="D225">
        <v>66500</v>
      </c>
      <c r="E225">
        <f t="shared" si="20"/>
        <v>0</v>
      </c>
      <c r="F225">
        <f t="shared" si="21"/>
        <v>0.99</v>
      </c>
      <c r="G225">
        <f t="shared" si="22"/>
        <v>-7.7000000000000401E-3</v>
      </c>
      <c r="H225">
        <f t="shared" si="23"/>
        <v>0.94</v>
      </c>
    </row>
    <row r="226" spans="1:8" x14ac:dyDescent="0.4">
      <c r="A226">
        <v>1</v>
      </c>
      <c r="B226">
        <v>54.7</v>
      </c>
      <c r="C226">
        <v>3</v>
      </c>
      <c r="D226">
        <v>67700</v>
      </c>
      <c r="E226">
        <f t="shared" si="20"/>
        <v>0</v>
      </c>
      <c r="F226">
        <f t="shared" si="21"/>
        <v>0.99</v>
      </c>
      <c r="G226">
        <f t="shared" si="22"/>
        <v>-7.7000000000000401E-3</v>
      </c>
      <c r="H226">
        <f t="shared" si="23"/>
        <v>0.94</v>
      </c>
    </row>
    <row r="227" spans="1:8" x14ac:dyDescent="0.4">
      <c r="A227">
        <v>1</v>
      </c>
      <c r="B227">
        <v>54.7</v>
      </c>
      <c r="C227">
        <v>3</v>
      </c>
      <c r="D227">
        <v>64400</v>
      </c>
      <c r="E227">
        <f t="shared" si="20"/>
        <v>0</v>
      </c>
      <c r="F227">
        <f t="shared" si="21"/>
        <v>0.99</v>
      </c>
      <c r="G227">
        <f t="shared" si="22"/>
        <v>-7.7000000000000401E-3</v>
      </c>
      <c r="H227">
        <f t="shared" si="23"/>
        <v>0.94</v>
      </c>
    </row>
    <row r="228" spans="1:8" x14ac:dyDescent="0.4">
      <c r="A228">
        <v>1</v>
      </c>
      <c r="B228">
        <v>54.7</v>
      </c>
      <c r="C228">
        <v>2</v>
      </c>
      <c r="D228">
        <v>62900</v>
      </c>
      <c r="E228">
        <f t="shared" si="20"/>
        <v>0</v>
      </c>
      <c r="F228">
        <f t="shared" si="21"/>
        <v>0.99</v>
      </c>
      <c r="G228">
        <f t="shared" si="22"/>
        <v>-7.7000000000000401E-3</v>
      </c>
      <c r="H228">
        <f t="shared" si="23"/>
        <v>0.94</v>
      </c>
    </row>
    <row r="229" spans="1:8" x14ac:dyDescent="0.4">
      <c r="A229">
        <v>1</v>
      </c>
      <c r="B229">
        <v>54.7</v>
      </c>
      <c r="C229">
        <v>2</v>
      </c>
      <c r="D229">
        <v>61000</v>
      </c>
      <c r="E229">
        <f t="shared" si="20"/>
        <v>0</v>
      </c>
      <c r="F229">
        <f t="shared" si="21"/>
        <v>0.99</v>
      </c>
      <c r="G229">
        <f t="shared" si="22"/>
        <v>-7.7000000000000401E-3</v>
      </c>
      <c r="H229">
        <f t="shared" si="23"/>
        <v>0.94</v>
      </c>
    </row>
    <row r="230" spans="1:8" x14ac:dyDescent="0.4">
      <c r="A230">
        <v>1</v>
      </c>
      <c r="B230">
        <v>146.38999999999999</v>
      </c>
      <c r="C230">
        <v>10</v>
      </c>
      <c r="D230">
        <v>183000</v>
      </c>
      <c r="E230">
        <f t="shared" si="20"/>
        <v>1</v>
      </c>
      <c r="F230">
        <f t="shared" si="21"/>
        <v>0.99</v>
      </c>
      <c r="G230">
        <f t="shared" si="22"/>
        <v>-7.7000000000000401E-3</v>
      </c>
      <c r="H230">
        <f t="shared" si="23"/>
        <v>0.94</v>
      </c>
    </row>
    <row r="231" spans="1:8" x14ac:dyDescent="0.4">
      <c r="A231">
        <v>1</v>
      </c>
      <c r="B231">
        <v>53.42</v>
      </c>
      <c r="C231">
        <v>6</v>
      </c>
      <c r="D231">
        <v>48000</v>
      </c>
      <c r="E231">
        <f t="shared" si="20"/>
        <v>0</v>
      </c>
      <c r="F231">
        <f t="shared" si="21"/>
        <v>0.99</v>
      </c>
      <c r="G231">
        <f t="shared" si="22"/>
        <v>-7.7000000000000401E-3</v>
      </c>
      <c r="H231">
        <f t="shared" si="23"/>
        <v>0.94</v>
      </c>
    </row>
    <row r="232" spans="1:8" x14ac:dyDescent="0.4">
      <c r="A232">
        <v>1</v>
      </c>
      <c r="B232">
        <v>147.31</v>
      </c>
      <c r="C232">
        <v>7</v>
      </c>
      <c r="D232">
        <v>180000</v>
      </c>
      <c r="E232">
        <f t="shared" si="20"/>
        <v>1</v>
      </c>
      <c r="F232">
        <f t="shared" si="21"/>
        <v>0.99</v>
      </c>
      <c r="G232">
        <f t="shared" si="22"/>
        <v>-7.7000000000000401E-3</v>
      </c>
      <c r="H232">
        <f t="shared" si="23"/>
        <v>0.94</v>
      </c>
    </row>
    <row r="233" spans="1:8" x14ac:dyDescent="0.4">
      <c r="A233">
        <v>1</v>
      </c>
      <c r="B233">
        <v>147.62</v>
      </c>
      <c r="C233">
        <v>5</v>
      </c>
      <c r="D233">
        <v>175000</v>
      </c>
      <c r="E233">
        <f t="shared" si="20"/>
        <v>1</v>
      </c>
      <c r="F233">
        <f t="shared" si="21"/>
        <v>0.99</v>
      </c>
      <c r="G233">
        <f t="shared" si="22"/>
        <v>-7.7000000000000401E-3</v>
      </c>
      <c r="H233">
        <f t="shared" si="23"/>
        <v>0.94</v>
      </c>
    </row>
    <row r="234" spans="1:8" x14ac:dyDescent="0.4">
      <c r="A234">
        <v>1</v>
      </c>
      <c r="B234">
        <v>147.62</v>
      </c>
      <c r="C234">
        <v>5</v>
      </c>
      <c r="D234">
        <v>175000</v>
      </c>
      <c r="E234">
        <f t="shared" si="20"/>
        <v>1</v>
      </c>
      <c r="F234">
        <f t="shared" si="21"/>
        <v>0.99</v>
      </c>
      <c r="G234">
        <f t="shared" si="22"/>
        <v>-7.7000000000000401E-3</v>
      </c>
      <c r="H234">
        <f t="shared" si="23"/>
        <v>0.94</v>
      </c>
    </row>
    <row r="235" spans="1:8" x14ac:dyDescent="0.4">
      <c r="A235">
        <v>1</v>
      </c>
      <c r="B235">
        <v>149.80000000000001</v>
      </c>
      <c r="C235">
        <v>7</v>
      </c>
      <c r="D235">
        <v>124000</v>
      </c>
      <c r="E235">
        <f t="shared" si="20"/>
        <v>1</v>
      </c>
      <c r="F235">
        <f t="shared" si="21"/>
        <v>0.99</v>
      </c>
      <c r="G235">
        <f t="shared" si="22"/>
        <v>-7.7000000000000401E-3</v>
      </c>
      <c r="H235">
        <f t="shared" si="23"/>
        <v>0.94</v>
      </c>
    </row>
    <row r="236" spans="1:8" x14ac:dyDescent="0.4">
      <c r="A236">
        <v>1</v>
      </c>
      <c r="B236">
        <v>149.80000000000001</v>
      </c>
      <c r="C236">
        <v>11</v>
      </c>
      <c r="D236">
        <v>127000</v>
      </c>
      <c r="E236">
        <f t="shared" si="20"/>
        <v>1</v>
      </c>
      <c r="F236">
        <f t="shared" si="21"/>
        <v>0.99</v>
      </c>
      <c r="G236">
        <f t="shared" si="22"/>
        <v>-7.7000000000000401E-3</v>
      </c>
      <c r="H236">
        <f t="shared" si="23"/>
        <v>0.94</v>
      </c>
    </row>
    <row r="237" spans="1:8" x14ac:dyDescent="0.4">
      <c r="A237">
        <v>1</v>
      </c>
      <c r="B237">
        <v>150.47999999999999</v>
      </c>
      <c r="C237">
        <v>13</v>
      </c>
      <c r="D237">
        <v>205000</v>
      </c>
      <c r="E237">
        <f t="shared" si="20"/>
        <v>1</v>
      </c>
      <c r="F237">
        <f t="shared" si="21"/>
        <v>0.99</v>
      </c>
      <c r="G237">
        <f t="shared" si="22"/>
        <v>-7.7000000000000401E-3</v>
      </c>
      <c r="H237">
        <f t="shared" si="23"/>
        <v>0.94</v>
      </c>
    </row>
    <row r="238" spans="1:8" x14ac:dyDescent="0.4">
      <c r="A238">
        <v>1</v>
      </c>
      <c r="B238">
        <v>150.47999999999999</v>
      </c>
      <c r="C238">
        <v>15</v>
      </c>
      <c r="D238">
        <v>177000</v>
      </c>
      <c r="E238">
        <f t="shared" si="20"/>
        <v>1</v>
      </c>
      <c r="F238">
        <f t="shared" si="21"/>
        <v>0.99</v>
      </c>
      <c r="G238">
        <f t="shared" si="22"/>
        <v>-7.7000000000000401E-3</v>
      </c>
      <c r="H238">
        <f t="shared" si="23"/>
        <v>0.94</v>
      </c>
    </row>
    <row r="239" spans="1:8" x14ac:dyDescent="0.4">
      <c r="A239">
        <v>1</v>
      </c>
      <c r="B239">
        <v>150.83000000000001</v>
      </c>
      <c r="C239">
        <v>3</v>
      </c>
      <c r="D239">
        <v>140000</v>
      </c>
      <c r="E239">
        <f t="shared" si="20"/>
        <v>1</v>
      </c>
      <c r="F239">
        <f t="shared" si="21"/>
        <v>0.99</v>
      </c>
      <c r="G239">
        <f t="shared" si="22"/>
        <v>-7.7000000000000401E-3</v>
      </c>
      <c r="H239">
        <f t="shared" si="23"/>
        <v>0.94</v>
      </c>
    </row>
    <row r="240" spans="1:8" x14ac:dyDescent="0.4">
      <c r="A240">
        <v>1</v>
      </c>
      <c r="B240">
        <v>48.54</v>
      </c>
      <c r="C240">
        <v>7</v>
      </c>
      <c r="D240">
        <v>32000</v>
      </c>
      <c r="E240">
        <f t="shared" si="20"/>
        <v>0</v>
      </c>
      <c r="F240">
        <f t="shared" si="21"/>
        <v>0.99</v>
      </c>
      <c r="G240">
        <f t="shared" si="22"/>
        <v>-7.7000000000000401E-3</v>
      </c>
      <c r="H240">
        <f t="shared" si="23"/>
        <v>0.94</v>
      </c>
    </row>
    <row r="241" spans="1:8" x14ac:dyDescent="0.4">
      <c r="A241">
        <v>1</v>
      </c>
      <c r="B241">
        <v>48.54</v>
      </c>
      <c r="C241">
        <v>6</v>
      </c>
      <c r="D241">
        <v>33000</v>
      </c>
      <c r="E241">
        <f t="shared" si="20"/>
        <v>0</v>
      </c>
      <c r="F241">
        <f t="shared" si="21"/>
        <v>0.99</v>
      </c>
      <c r="G241">
        <f t="shared" si="22"/>
        <v>-7.7000000000000401E-3</v>
      </c>
      <c r="H241">
        <f t="shared" si="23"/>
        <v>0.94</v>
      </c>
    </row>
    <row r="242" spans="1:8" x14ac:dyDescent="0.4">
      <c r="A242">
        <v>1</v>
      </c>
      <c r="B242">
        <v>48.54</v>
      </c>
      <c r="C242">
        <v>3</v>
      </c>
      <c r="D242">
        <v>31500</v>
      </c>
      <c r="E242">
        <f t="shared" si="20"/>
        <v>0</v>
      </c>
      <c r="F242">
        <f t="shared" si="21"/>
        <v>0.99</v>
      </c>
      <c r="G242">
        <f t="shared" si="22"/>
        <v>-7.7000000000000401E-3</v>
      </c>
      <c r="H242">
        <f t="shared" si="23"/>
        <v>0.94</v>
      </c>
    </row>
    <row r="243" spans="1:8" x14ac:dyDescent="0.4">
      <c r="A243">
        <v>1</v>
      </c>
      <c r="B243">
        <v>151.81</v>
      </c>
      <c r="C243">
        <v>8</v>
      </c>
      <c r="D243">
        <v>177700</v>
      </c>
      <c r="E243">
        <f t="shared" si="20"/>
        <v>1</v>
      </c>
      <c r="F243">
        <f t="shared" si="21"/>
        <v>0.99</v>
      </c>
      <c r="G243">
        <f t="shared" si="22"/>
        <v>-7.7000000000000401E-3</v>
      </c>
      <c r="H243">
        <f t="shared" si="23"/>
        <v>0.94</v>
      </c>
    </row>
    <row r="244" spans="1:8" x14ac:dyDescent="0.4">
      <c r="A244">
        <v>1</v>
      </c>
      <c r="B244">
        <v>151.81</v>
      </c>
      <c r="C244">
        <v>3</v>
      </c>
      <c r="D244">
        <v>170000</v>
      </c>
      <c r="E244">
        <f t="shared" si="20"/>
        <v>1</v>
      </c>
      <c r="F244">
        <f t="shared" si="21"/>
        <v>0.99</v>
      </c>
      <c r="G244">
        <f t="shared" si="22"/>
        <v>-7.7000000000000401E-3</v>
      </c>
      <c r="H244">
        <f t="shared" si="23"/>
        <v>0.94</v>
      </c>
    </row>
    <row r="245" spans="1:8" x14ac:dyDescent="0.4">
      <c r="A245">
        <v>1</v>
      </c>
      <c r="B245">
        <v>46.64</v>
      </c>
      <c r="C245">
        <v>5</v>
      </c>
      <c r="D245">
        <v>31700</v>
      </c>
      <c r="E245">
        <f t="shared" si="20"/>
        <v>0</v>
      </c>
      <c r="F245">
        <f t="shared" si="21"/>
        <v>0.99</v>
      </c>
      <c r="G245">
        <f t="shared" si="22"/>
        <v>-7.7000000000000401E-3</v>
      </c>
      <c r="H245">
        <f t="shared" si="23"/>
        <v>0.94</v>
      </c>
    </row>
    <row r="246" spans="1:8" x14ac:dyDescent="0.4">
      <c r="A246">
        <v>1</v>
      </c>
      <c r="B246">
        <v>46.64</v>
      </c>
      <c r="C246">
        <v>4</v>
      </c>
      <c r="D246">
        <v>30000</v>
      </c>
      <c r="E246">
        <f t="shared" si="20"/>
        <v>0</v>
      </c>
      <c r="F246">
        <f t="shared" si="21"/>
        <v>0.99</v>
      </c>
      <c r="G246">
        <f t="shared" si="22"/>
        <v>-7.7000000000000401E-3</v>
      </c>
      <c r="H246">
        <f t="shared" si="23"/>
        <v>0.94</v>
      </c>
    </row>
    <row r="247" spans="1:8" x14ac:dyDescent="0.4">
      <c r="A247">
        <v>1</v>
      </c>
      <c r="B247">
        <v>46.64</v>
      </c>
      <c r="C247">
        <v>3</v>
      </c>
      <c r="D247">
        <v>32000</v>
      </c>
      <c r="E247">
        <f t="shared" si="20"/>
        <v>0</v>
      </c>
      <c r="F247">
        <f t="shared" si="21"/>
        <v>0.99</v>
      </c>
      <c r="G247">
        <f t="shared" si="22"/>
        <v>-7.7000000000000401E-3</v>
      </c>
      <c r="H247">
        <f t="shared" si="23"/>
        <v>0.94</v>
      </c>
    </row>
    <row r="248" spans="1:8" x14ac:dyDescent="0.4">
      <c r="A248">
        <v>1</v>
      </c>
      <c r="B248">
        <v>45.5</v>
      </c>
      <c r="C248">
        <v>8</v>
      </c>
      <c r="D248">
        <v>30000</v>
      </c>
      <c r="E248">
        <f t="shared" si="20"/>
        <v>0</v>
      </c>
      <c r="F248">
        <f t="shared" si="21"/>
        <v>0.99</v>
      </c>
      <c r="G248">
        <f t="shared" si="22"/>
        <v>-7.7000000000000401E-3</v>
      </c>
      <c r="H248">
        <f t="shared" si="23"/>
        <v>0.94</v>
      </c>
    </row>
    <row r="249" spans="1:8" x14ac:dyDescent="0.4">
      <c r="A249">
        <v>1</v>
      </c>
      <c r="B249">
        <v>45.5</v>
      </c>
      <c r="C249">
        <v>5</v>
      </c>
      <c r="D249">
        <v>29800</v>
      </c>
      <c r="E249">
        <f t="shared" si="20"/>
        <v>0</v>
      </c>
      <c r="F249">
        <f t="shared" si="21"/>
        <v>0.99</v>
      </c>
      <c r="G249">
        <f t="shared" si="22"/>
        <v>-7.7000000000000401E-3</v>
      </c>
      <c r="H249">
        <f t="shared" si="23"/>
        <v>0.94</v>
      </c>
    </row>
    <row r="250" spans="1:8" x14ac:dyDescent="0.4">
      <c r="A250">
        <v>1</v>
      </c>
      <c r="B250">
        <v>45.5</v>
      </c>
      <c r="C250">
        <v>4</v>
      </c>
      <c r="D250">
        <v>29500</v>
      </c>
      <c r="E250">
        <f t="shared" si="20"/>
        <v>0</v>
      </c>
      <c r="F250">
        <f t="shared" si="21"/>
        <v>0.99</v>
      </c>
      <c r="G250">
        <f t="shared" si="22"/>
        <v>-7.7000000000000401E-3</v>
      </c>
      <c r="H250">
        <f t="shared" si="23"/>
        <v>0.94</v>
      </c>
    </row>
    <row r="251" spans="1:8" x14ac:dyDescent="0.4">
      <c r="A251">
        <v>1</v>
      </c>
      <c r="B251">
        <v>45.5</v>
      </c>
      <c r="C251">
        <v>3</v>
      </c>
      <c r="D251">
        <v>25000</v>
      </c>
      <c r="E251">
        <f t="shared" si="20"/>
        <v>0</v>
      </c>
      <c r="F251">
        <f t="shared" si="21"/>
        <v>0.99</v>
      </c>
      <c r="G251">
        <f t="shared" si="22"/>
        <v>-7.7000000000000401E-3</v>
      </c>
      <c r="H251">
        <f t="shared" si="23"/>
        <v>0.94</v>
      </c>
    </row>
    <row r="252" spans="1:8" x14ac:dyDescent="0.4">
      <c r="A252">
        <v>1</v>
      </c>
      <c r="B252">
        <v>45.878999999999998</v>
      </c>
      <c r="C252">
        <v>17</v>
      </c>
      <c r="D252">
        <v>114000</v>
      </c>
      <c r="E252">
        <f t="shared" si="20"/>
        <v>1</v>
      </c>
      <c r="F252">
        <f t="shared" si="21"/>
        <v>0.99</v>
      </c>
      <c r="G252">
        <f t="shared" si="22"/>
        <v>-7.7000000000000401E-3</v>
      </c>
      <c r="H252">
        <f t="shared" si="23"/>
        <v>0.94</v>
      </c>
    </row>
    <row r="253" spans="1:8" x14ac:dyDescent="0.4">
      <c r="A253">
        <v>1</v>
      </c>
      <c r="B253">
        <v>45.878999999999998</v>
      </c>
      <c r="C253">
        <v>18</v>
      </c>
      <c r="D253">
        <v>119000</v>
      </c>
      <c r="E253">
        <f t="shared" si="20"/>
        <v>1</v>
      </c>
      <c r="F253">
        <f t="shared" si="21"/>
        <v>0.99</v>
      </c>
      <c r="G253">
        <f t="shared" si="22"/>
        <v>-7.7000000000000401E-3</v>
      </c>
      <c r="H253">
        <f t="shared" si="23"/>
        <v>0.94</v>
      </c>
    </row>
    <row r="254" spans="1:8" x14ac:dyDescent="0.4">
      <c r="A254">
        <v>1</v>
      </c>
      <c r="B254">
        <v>45.39</v>
      </c>
      <c r="C254">
        <v>1</v>
      </c>
      <c r="D254">
        <v>23000</v>
      </c>
      <c r="E254">
        <f t="shared" si="20"/>
        <v>0</v>
      </c>
      <c r="F254">
        <f t="shared" si="21"/>
        <v>0.99</v>
      </c>
      <c r="G254">
        <f t="shared" si="22"/>
        <v>-7.7000000000000401E-3</v>
      </c>
      <c r="H254">
        <f t="shared" si="23"/>
        <v>0.94</v>
      </c>
    </row>
    <row r="255" spans="1:8" x14ac:dyDescent="0.4">
      <c r="A255">
        <v>1</v>
      </c>
      <c r="B255">
        <v>44.4</v>
      </c>
      <c r="C255">
        <v>4</v>
      </c>
      <c r="D255">
        <v>20000</v>
      </c>
      <c r="E255">
        <f t="shared" si="20"/>
        <v>0</v>
      </c>
      <c r="F255">
        <f t="shared" si="21"/>
        <v>0.99</v>
      </c>
      <c r="G255">
        <f t="shared" si="22"/>
        <v>-7.7000000000000401E-3</v>
      </c>
      <c r="H255">
        <f t="shared" si="23"/>
        <v>0.94</v>
      </c>
    </row>
    <row r="256" spans="1:8" x14ac:dyDescent="0.4">
      <c r="A256">
        <v>1</v>
      </c>
      <c r="B256">
        <v>43.98</v>
      </c>
      <c r="C256">
        <v>7</v>
      </c>
      <c r="D256">
        <v>29000</v>
      </c>
      <c r="E256">
        <f t="shared" si="20"/>
        <v>0</v>
      </c>
      <c r="F256">
        <f t="shared" si="21"/>
        <v>0.99</v>
      </c>
      <c r="G256">
        <f t="shared" si="22"/>
        <v>-7.7000000000000401E-3</v>
      </c>
      <c r="H256">
        <f t="shared" si="23"/>
        <v>0.94</v>
      </c>
    </row>
    <row r="257" spans="1:8" x14ac:dyDescent="0.4">
      <c r="A257">
        <v>1</v>
      </c>
      <c r="B257">
        <v>43.98</v>
      </c>
      <c r="C257">
        <v>6</v>
      </c>
      <c r="D257">
        <v>30000</v>
      </c>
      <c r="E257">
        <f t="shared" si="20"/>
        <v>0</v>
      </c>
      <c r="F257">
        <f t="shared" si="21"/>
        <v>0.99</v>
      </c>
      <c r="G257">
        <f t="shared" si="22"/>
        <v>-7.7000000000000401E-3</v>
      </c>
      <c r="H257">
        <f t="shared" si="23"/>
        <v>0.94</v>
      </c>
    </row>
    <row r="258" spans="1:8" x14ac:dyDescent="0.4">
      <c r="A258">
        <v>1</v>
      </c>
      <c r="B258">
        <v>157.28899999999999</v>
      </c>
      <c r="C258">
        <v>7</v>
      </c>
      <c r="D258">
        <v>165000</v>
      </c>
      <c r="E258">
        <f t="shared" si="20"/>
        <v>1</v>
      </c>
      <c r="F258">
        <f t="shared" si="21"/>
        <v>0.99</v>
      </c>
      <c r="G258">
        <f t="shared" si="22"/>
        <v>-7.7000000000000401E-3</v>
      </c>
      <c r="H258">
        <f t="shared" si="23"/>
        <v>0.94</v>
      </c>
    </row>
    <row r="259" spans="1:8" x14ac:dyDescent="0.4">
      <c r="A259">
        <v>1</v>
      </c>
      <c r="B259">
        <v>158.32400000000001</v>
      </c>
      <c r="C259">
        <v>14</v>
      </c>
      <c r="D259">
        <v>375000</v>
      </c>
      <c r="E259">
        <f t="shared" si="20"/>
        <v>1</v>
      </c>
      <c r="F259">
        <f t="shared" si="21"/>
        <v>0.99</v>
      </c>
      <c r="G259">
        <f t="shared" si="22"/>
        <v>-7.7000000000000401E-3</v>
      </c>
      <c r="H259">
        <f t="shared" si="23"/>
        <v>0.94</v>
      </c>
    </row>
    <row r="260" spans="1:8" x14ac:dyDescent="0.4">
      <c r="A260">
        <v>1</v>
      </c>
      <c r="B260">
        <v>158.32400000000001</v>
      </c>
      <c r="C260">
        <v>16</v>
      </c>
      <c r="D260">
        <v>360000</v>
      </c>
      <c r="E260">
        <f t="shared" si="20"/>
        <v>1</v>
      </c>
      <c r="F260">
        <f t="shared" si="21"/>
        <v>0.99</v>
      </c>
      <c r="G260">
        <f t="shared" si="22"/>
        <v>-7.7000000000000401E-3</v>
      </c>
      <c r="H260">
        <f t="shared" si="23"/>
        <v>0.94</v>
      </c>
    </row>
    <row r="261" spans="1:8" x14ac:dyDescent="0.4">
      <c r="A261">
        <v>1</v>
      </c>
      <c r="B261">
        <v>158.99</v>
      </c>
      <c r="C261">
        <v>8</v>
      </c>
      <c r="D261">
        <v>170000</v>
      </c>
      <c r="E261">
        <f t="shared" si="20"/>
        <v>1</v>
      </c>
      <c r="F261">
        <f t="shared" si="21"/>
        <v>0.99</v>
      </c>
      <c r="G261">
        <f t="shared" si="22"/>
        <v>-7.7000000000000401E-3</v>
      </c>
      <c r="H261">
        <f t="shared" si="23"/>
        <v>0.94</v>
      </c>
    </row>
    <row r="262" spans="1:8" x14ac:dyDescent="0.4">
      <c r="A262">
        <v>1</v>
      </c>
      <c r="B262">
        <v>158.99</v>
      </c>
      <c r="C262">
        <v>7</v>
      </c>
      <c r="D262">
        <v>155000</v>
      </c>
      <c r="E262">
        <f t="shared" ref="E262:E322" si="24">IF(D262&gt;=$C$1,1,0)</f>
        <v>1</v>
      </c>
      <c r="F262">
        <f t="shared" si="21"/>
        <v>0.99</v>
      </c>
      <c r="G262">
        <f t="shared" si="22"/>
        <v>-7.7000000000000401E-3</v>
      </c>
      <c r="H262">
        <f t="shared" si="23"/>
        <v>0.94</v>
      </c>
    </row>
    <row r="263" spans="1:8" x14ac:dyDescent="0.4">
      <c r="A263">
        <v>1</v>
      </c>
      <c r="B263">
        <v>159.01</v>
      </c>
      <c r="C263">
        <v>9</v>
      </c>
      <c r="D263">
        <v>164500</v>
      </c>
      <c r="E263">
        <f t="shared" si="24"/>
        <v>1</v>
      </c>
      <c r="F263">
        <f t="shared" ref="F263:F322" si="25">F262+O262</f>
        <v>0.99</v>
      </c>
      <c r="G263">
        <f t="shared" ref="G263:G322" si="26">G262+P262</f>
        <v>-7.7000000000000401E-3</v>
      </c>
      <c r="H263">
        <f t="shared" si="23"/>
        <v>0.94</v>
      </c>
    </row>
    <row r="264" spans="1:8" x14ac:dyDescent="0.4">
      <c r="A264">
        <v>1</v>
      </c>
      <c r="B264">
        <v>159.01</v>
      </c>
      <c r="C264">
        <v>5</v>
      </c>
      <c r="D264">
        <v>184000</v>
      </c>
      <c r="E264">
        <f t="shared" si="24"/>
        <v>1</v>
      </c>
      <c r="F264">
        <f t="shared" si="25"/>
        <v>0.99</v>
      </c>
      <c r="G264">
        <f t="shared" si="26"/>
        <v>-7.7000000000000401E-3</v>
      </c>
      <c r="H264">
        <f t="shared" ref="H264:H322" si="27">$H263+$Q263</f>
        <v>0.94</v>
      </c>
    </row>
    <row r="265" spans="1:8" x14ac:dyDescent="0.4">
      <c r="A265">
        <v>1</v>
      </c>
      <c r="B265">
        <v>158.99</v>
      </c>
      <c r="C265">
        <v>4</v>
      </c>
      <c r="D265">
        <v>160000</v>
      </c>
      <c r="E265">
        <f t="shared" si="24"/>
        <v>1</v>
      </c>
      <c r="F265">
        <f t="shared" si="25"/>
        <v>0.99</v>
      </c>
      <c r="G265">
        <f t="shared" si="26"/>
        <v>-7.7000000000000401E-3</v>
      </c>
      <c r="H265">
        <f t="shared" si="27"/>
        <v>0.94</v>
      </c>
    </row>
    <row r="266" spans="1:8" x14ac:dyDescent="0.4">
      <c r="A266">
        <v>1</v>
      </c>
      <c r="B266">
        <v>37.263500000000001</v>
      </c>
      <c r="C266">
        <v>8</v>
      </c>
      <c r="D266">
        <v>87000</v>
      </c>
      <c r="E266">
        <f t="shared" si="24"/>
        <v>0</v>
      </c>
      <c r="F266">
        <f t="shared" si="25"/>
        <v>0.99</v>
      </c>
      <c r="G266">
        <f t="shared" si="26"/>
        <v>-7.7000000000000401E-3</v>
      </c>
      <c r="H266">
        <f t="shared" si="27"/>
        <v>0.94</v>
      </c>
    </row>
    <row r="267" spans="1:8" x14ac:dyDescent="0.4">
      <c r="A267">
        <v>1</v>
      </c>
      <c r="B267">
        <v>37.263500000000001</v>
      </c>
      <c r="C267">
        <v>8</v>
      </c>
      <c r="D267">
        <v>85900</v>
      </c>
      <c r="E267">
        <f t="shared" si="24"/>
        <v>0</v>
      </c>
      <c r="F267">
        <f t="shared" si="25"/>
        <v>0.99</v>
      </c>
      <c r="G267">
        <f t="shared" si="26"/>
        <v>-7.7000000000000401E-3</v>
      </c>
      <c r="H267">
        <f t="shared" si="27"/>
        <v>0.94</v>
      </c>
    </row>
    <row r="268" spans="1:8" x14ac:dyDescent="0.4">
      <c r="A268">
        <v>1</v>
      </c>
      <c r="B268">
        <v>37.263500000000001</v>
      </c>
      <c r="C268">
        <v>11</v>
      </c>
      <c r="D268">
        <v>89500</v>
      </c>
      <c r="E268">
        <f t="shared" si="24"/>
        <v>1</v>
      </c>
      <c r="F268">
        <f t="shared" si="25"/>
        <v>0.99</v>
      </c>
      <c r="G268">
        <f t="shared" si="26"/>
        <v>-7.7000000000000401E-3</v>
      </c>
      <c r="H268">
        <f t="shared" si="27"/>
        <v>0.94</v>
      </c>
    </row>
    <row r="269" spans="1:8" x14ac:dyDescent="0.4">
      <c r="A269">
        <v>1</v>
      </c>
      <c r="B269">
        <v>37.263500000000001</v>
      </c>
      <c r="C269">
        <v>14</v>
      </c>
      <c r="D269">
        <v>88000</v>
      </c>
      <c r="E269">
        <f t="shared" si="24"/>
        <v>1</v>
      </c>
      <c r="F269">
        <f t="shared" si="25"/>
        <v>0.99</v>
      </c>
      <c r="G269">
        <f t="shared" si="26"/>
        <v>-7.7000000000000401E-3</v>
      </c>
      <c r="H269">
        <f t="shared" si="27"/>
        <v>0.94</v>
      </c>
    </row>
    <row r="270" spans="1:8" x14ac:dyDescent="0.4">
      <c r="A270">
        <v>1</v>
      </c>
      <c r="B270">
        <v>37.263500000000001</v>
      </c>
      <c r="C270">
        <v>2</v>
      </c>
      <c r="D270">
        <v>85500</v>
      </c>
      <c r="E270">
        <f t="shared" si="24"/>
        <v>0</v>
      </c>
      <c r="F270">
        <f t="shared" si="25"/>
        <v>0.99</v>
      </c>
      <c r="G270">
        <f t="shared" si="26"/>
        <v>-7.7000000000000401E-3</v>
      </c>
      <c r="H270">
        <f t="shared" si="27"/>
        <v>0.94</v>
      </c>
    </row>
    <row r="271" spans="1:8" x14ac:dyDescent="0.4">
      <c r="A271">
        <v>1</v>
      </c>
      <c r="B271">
        <v>163.33000000000001</v>
      </c>
      <c r="C271">
        <v>13</v>
      </c>
      <c r="D271">
        <v>209000</v>
      </c>
      <c r="E271">
        <f t="shared" si="24"/>
        <v>1</v>
      </c>
      <c r="F271">
        <f t="shared" si="25"/>
        <v>0.99</v>
      </c>
      <c r="G271">
        <f t="shared" si="26"/>
        <v>-7.7000000000000401E-3</v>
      </c>
      <c r="H271">
        <f t="shared" si="27"/>
        <v>0.94</v>
      </c>
    </row>
    <row r="272" spans="1:8" x14ac:dyDescent="0.4">
      <c r="A272">
        <v>1</v>
      </c>
      <c r="B272">
        <v>36.08</v>
      </c>
      <c r="C272">
        <v>8</v>
      </c>
      <c r="D272">
        <v>26800</v>
      </c>
      <c r="E272">
        <f t="shared" si="24"/>
        <v>0</v>
      </c>
      <c r="F272">
        <f t="shared" si="25"/>
        <v>0.99</v>
      </c>
      <c r="G272">
        <f t="shared" si="26"/>
        <v>-7.7000000000000401E-3</v>
      </c>
      <c r="H272">
        <f t="shared" si="27"/>
        <v>0.94</v>
      </c>
    </row>
    <row r="273" spans="1:8" x14ac:dyDescent="0.4">
      <c r="A273">
        <v>1</v>
      </c>
      <c r="B273">
        <v>36.08</v>
      </c>
      <c r="C273">
        <v>8</v>
      </c>
      <c r="D273">
        <v>26100</v>
      </c>
      <c r="E273">
        <f t="shared" si="24"/>
        <v>0</v>
      </c>
      <c r="F273">
        <f t="shared" si="25"/>
        <v>0.99</v>
      </c>
      <c r="G273">
        <f t="shared" si="26"/>
        <v>-7.7000000000000401E-3</v>
      </c>
      <c r="H273">
        <f t="shared" si="27"/>
        <v>0.94</v>
      </c>
    </row>
    <row r="274" spans="1:8" x14ac:dyDescent="0.4">
      <c r="A274">
        <v>1</v>
      </c>
      <c r="B274">
        <v>36.08</v>
      </c>
      <c r="C274">
        <v>6</v>
      </c>
      <c r="D274">
        <v>26000</v>
      </c>
      <c r="E274">
        <f t="shared" si="24"/>
        <v>0</v>
      </c>
      <c r="F274">
        <f t="shared" si="25"/>
        <v>0.99</v>
      </c>
      <c r="G274">
        <f t="shared" si="26"/>
        <v>-7.7000000000000401E-3</v>
      </c>
      <c r="H274">
        <f t="shared" si="27"/>
        <v>0.94</v>
      </c>
    </row>
    <row r="275" spans="1:8" x14ac:dyDescent="0.4">
      <c r="A275">
        <v>1</v>
      </c>
      <c r="B275">
        <v>33.981999999999999</v>
      </c>
      <c r="C275">
        <v>7</v>
      </c>
      <c r="D275">
        <v>85000</v>
      </c>
      <c r="E275">
        <f t="shared" si="24"/>
        <v>0</v>
      </c>
      <c r="F275">
        <f t="shared" si="25"/>
        <v>0.99</v>
      </c>
      <c r="G275">
        <f t="shared" si="26"/>
        <v>-7.7000000000000401E-3</v>
      </c>
      <c r="H275">
        <f t="shared" si="27"/>
        <v>0.94</v>
      </c>
    </row>
    <row r="276" spans="1:8" x14ac:dyDescent="0.4">
      <c r="A276">
        <v>1</v>
      </c>
      <c r="B276">
        <v>30.46</v>
      </c>
      <c r="C276">
        <v>13</v>
      </c>
      <c r="D276">
        <v>19000</v>
      </c>
      <c r="E276">
        <f t="shared" si="24"/>
        <v>0</v>
      </c>
      <c r="F276">
        <f t="shared" si="25"/>
        <v>0.99</v>
      </c>
      <c r="G276">
        <f t="shared" si="26"/>
        <v>-7.7000000000000401E-3</v>
      </c>
      <c r="H276">
        <f t="shared" si="27"/>
        <v>0.94</v>
      </c>
    </row>
    <row r="277" spans="1:8" x14ac:dyDescent="0.4">
      <c r="A277">
        <v>1</v>
      </c>
      <c r="B277">
        <v>30.28</v>
      </c>
      <c r="C277">
        <v>6</v>
      </c>
      <c r="D277">
        <v>20000</v>
      </c>
      <c r="E277">
        <f t="shared" si="24"/>
        <v>0</v>
      </c>
      <c r="F277">
        <f t="shared" si="25"/>
        <v>0.99</v>
      </c>
      <c r="G277">
        <f t="shared" si="26"/>
        <v>-7.7000000000000401E-3</v>
      </c>
      <c r="H277">
        <f t="shared" si="27"/>
        <v>0.94</v>
      </c>
    </row>
    <row r="278" spans="1:8" x14ac:dyDescent="0.4">
      <c r="A278">
        <v>1</v>
      </c>
      <c r="B278">
        <v>30.28</v>
      </c>
      <c r="C278">
        <v>3</v>
      </c>
      <c r="D278">
        <v>21500</v>
      </c>
      <c r="E278">
        <f t="shared" si="24"/>
        <v>0</v>
      </c>
      <c r="F278">
        <f t="shared" si="25"/>
        <v>0.99</v>
      </c>
      <c r="G278">
        <f t="shared" si="26"/>
        <v>-7.7000000000000401E-3</v>
      </c>
      <c r="H278">
        <f t="shared" si="27"/>
        <v>0.94</v>
      </c>
    </row>
    <row r="279" spans="1:8" x14ac:dyDescent="0.4">
      <c r="A279">
        <v>1</v>
      </c>
      <c r="B279">
        <v>30.28</v>
      </c>
      <c r="C279">
        <v>1</v>
      </c>
      <c r="D279">
        <v>18000</v>
      </c>
      <c r="E279">
        <f t="shared" si="24"/>
        <v>0</v>
      </c>
      <c r="F279">
        <f t="shared" si="25"/>
        <v>0.99</v>
      </c>
      <c r="G279">
        <f t="shared" si="26"/>
        <v>-7.7000000000000401E-3</v>
      </c>
      <c r="H279">
        <f t="shared" si="27"/>
        <v>0.94</v>
      </c>
    </row>
    <row r="280" spans="1:8" x14ac:dyDescent="0.4">
      <c r="A280">
        <v>1</v>
      </c>
      <c r="B280">
        <v>30.28</v>
      </c>
      <c r="C280">
        <v>1</v>
      </c>
      <c r="D280">
        <v>16000</v>
      </c>
      <c r="E280">
        <f t="shared" si="24"/>
        <v>0</v>
      </c>
      <c r="F280">
        <f t="shared" si="25"/>
        <v>0.99</v>
      </c>
      <c r="G280">
        <f t="shared" si="26"/>
        <v>-7.7000000000000401E-3</v>
      </c>
      <c r="H280">
        <f t="shared" si="27"/>
        <v>0.94</v>
      </c>
    </row>
    <row r="281" spans="1:8" x14ac:dyDescent="0.4">
      <c r="A281">
        <v>1</v>
      </c>
      <c r="B281">
        <v>28.1</v>
      </c>
      <c r="C281">
        <v>7</v>
      </c>
      <c r="D281">
        <v>23000</v>
      </c>
      <c r="E281">
        <f t="shared" si="24"/>
        <v>0</v>
      </c>
      <c r="F281">
        <f t="shared" si="25"/>
        <v>0.99</v>
      </c>
      <c r="G281">
        <f t="shared" si="26"/>
        <v>-7.7000000000000401E-3</v>
      </c>
      <c r="H281">
        <f t="shared" si="27"/>
        <v>0.94</v>
      </c>
    </row>
    <row r="282" spans="1:8" x14ac:dyDescent="0.4">
      <c r="A282">
        <v>1</v>
      </c>
      <c r="B282">
        <v>172.17</v>
      </c>
      <c r="C282">
        <v>8</v>
      </c>
      <c r="D282">
        <v>160000</v>
      </c>
      <c r="E282">
        <f t="shared" si="24"/>
        <v>1</v>
      </c>
      <c r="F282">
        <f t="shared" si="25"/>
        <v>0.99</v>
      </c>
      <c r="G282">
        <f t="shared" si="26"/>
        <v>-7.7000000000000401E-3</v>
      </c>
      <c r="H282">
        <f t="shared" si="27"/>
        <v>0.94</v>
      </c>
    </row>
    <row r="283" spans="1:8" x14ac:dyDescent="0.4">
      <c r="A283">
        <v>1</v>
      </c>
      <c r="B283">
        <v>172.17</v>
      </c>
      <c r="C283">
        <v>8</v>
      </c>
      <c r="D283">
        <v>160000</v>
      </c>
      <c r="E283">
        <f t="shared" si="24"/>
        <v>1</v>
      </c>
      <c r="F283">
        <f t="shared" si="25"/>
        <v>0.99</v>
      </c>
      <c r="G283">
        <f t="shared" si="26"/>
        <v>-7.7000000000000401E-3</v>
      </c>
      <c r="H283">
        <f t="shared" si="27"/>
        <v>0.94</v>
      </c>
    </row>
    <row r="284" spans="1:8" x14ac:dyDescent="0.4">
      <c r="A284">
        <v>1</v>
      </c>
      <c r="B284">
        <v>174.55</v>
      </c>
      <c r="C284">
        <v>4</v>
      </c>
      <c r="D284">
        <v>175000</v>
      </c>
      <c r="E284">
        <f t="shared" si="24"/>
        <v>1</v>
      </c>
      <c r="F284">
        <f t="shared" si="25"/>
        <v>0.99</v>
      </c>
      <c r="G284">
        <f t="shared" si="26"/>
        <v>-7.7000000000000401E-3</v>
      </c>
      <c r="H284">
        <f t="shared" si="27"/>
        <v>0.94</v>
      </c>
    </row>
    <row r="285" spans="1:8" x14ac:dyDescent="0.4">
      <c r="A285">
        <v>1</v>
      </c>
      <c r="B285">
        <v>174.55</v>
      </c>
      <c r="C285">
        <v>4</v>
      </c>
      <c r="D285">
        <v>175000</v>
      </c>
      <c r="E285">
        <f t="shared" si="24"/>
        <v>1</v>
      </c>
      <c r="F285">
        <f t="shared" si="25"/>
        <v>0.99</v>
      </c>
      <c r="G285">
        <f t="shared" si="26"/>
        <v>-7.7000000000000401E-3</v>
      </c>
      <c r="H285">
        <f t="shared" si="27"/>
        <v>0.94</v>
      </c>
    </row>
    <row r="286" spans="1:8" x14ac:dyDescent="0.4">
      <c r="A286">
        <v>1</v>
      </c>
      <c r="B286">
        <v>174.55</v>
      </c>
      <c r="C286">
        <v>2</v>
      </c>
      <c r="D286">
        <v>189000</v>
      </c>
      <c r="E286">
        <f t="shared" si="24"/>
        <v>1</v>
      </c>
      <c r="F286">
        <f t="shared" si="25"/>
        <v>0.99</v>
      </c>
      <c r="G286">
        <f t="shared" si="26"/>
        <v>-7.7000000000000401E-3</v>
      </c>
      <c r="H286">
        <f t="shared" si="27"/>
        <v>0.94</v>
      </c>
    </row>
    <row r="287" spans="1:8" x14ac:dyDescent="0.4">
      <c r="A287">
        <v>1</v>
      </c>
      <c r="B287">
        <v>22.17</v>
      </c>
      <c r="C287">
        <v>7</v>
      </c>
      <c r="D287">
        <v>15000</v>
      </c>
      <c r="E287">
        <f t="shared" si="24"/>
        <v>0</v>
      </c>
      <c r="F287">
        <f t="shared" si="25"/>
        <v>0.99</v>
      </c>
      <c r="G287">
        <f t="shared" si="26"/>
        <v>-7.7000000000000401E-3</v>
      </c>
      <c r="H287">
        <f t="shared" si="27"/>
        <v>0.94</v>
      </c>
    </row>
    <row r="288" spans="1:8" x14ac:dyDescent="0.4">
      <c r="A288">
        <v>1</v>
      </c>
      <c r="B288">
        <v>22.17</v>
      </c>
      <c r="C288">
        <v>13</v>
      </c>
      <c r="D288">
        <v>15000</v>
      </c>
      <c r="E288">
        <f t="shared" si="24"/>
        <v>0</v>
      </c>
      <c r="F288">
        <f t="shared" si="25"/>
        <v>0.99</v>
      </c>
      <c r="G288">
        <f t="shared" si="26"/>
        <v>-7.7000000000000401E-3</v>
      </c>
      <c r="H288">
        <f t="shared" si="27"/>
        <v>0.94</v>
      </c>
    </row>
    <row r="289" spans="1:8" x14ac:dyDescent="0.4">
      <c r="A289">
        <v>1</v>
      </c>
      <c r="B289">
        <v>22.058399999999999</v>
      </c>
      <c r="C289">
        <v>11</v>
      </c>
      <c r="D289">
        <v>26000</v>
      </c>
      <c r="E289">
        <f t="shared" si="24"/>
        <v>0</v>
      </c>
      <c r="F289">
        <f t="shared" si="25"/>
        <v>0.99</v>
      </c>
      <c r="G289">
        <f t="shared" si="26"/>
        <v>-7.7000000000000401E-3</v>
      </c>
      <c r="H289">
        <f t="shared" si="27"/>
        <v>0.94</v>
      </c>
    </row>
    <row r="290" spans="1:8" x14ac:dyDescent="0.4">
      <c r="A290">
        <v>1</v>
      </c>
      <c r="B290">
        <v>19.27</v>
      </c>
      <c r="C290">
        <v>1</v>
      </c>
      <c r="D290">
        <v>14000</v>
      </c>
      <c r="E290">
        <f t="shared" si="24"/>
        <v>0</v>
      </c>
      <c r="F290">
        <f t="shared" si="25"/>
        <v>0.99</v>
      </c>
      <c r="G290">
        <f t="shared" si="26"/>
        <v>-7.7000000000000401E-3</v>
      </c>
      <c r="H290">
        <f t="shared" si="27"/>
        <v>0.94</v>
      </c>
    </row>
    <row r="291" spans="1:8" x14ac:dyDescent="0.4">
      <c r="A291">
        <v>1</v>
      </c>
      <c r="B291">
        <v>19.27</v>
      </c>
      <c r="C291">
        <v>1</v>
      </c>
      <c r="D291">
        <v>7500</v>
      </c>
      <c r="E291">
        <f t="shared" si="24"/>
        <v>0</v>
      </c>
      <c r="F291">
        <f t="shared" si="25"/>
        <v>0.99</v>
      </c>
      <c r="G291">
        <f t="shared" si="26"/>
        <v>-7.7000000000000401E-3</v>
      </c>
      <c r="H291">
        <f t="shared" si="27"/>
        <v>0.94</v>
      </c>
    </row>
    <row r="292" spans="1:8" x14ac:dyDescent="0.4">
      <c r="A292">
        <v>1</v>
      </c>
      <c r="B292">
        <v>17.811</v>
      </c>
      <c r="C292">
        <v>7</v>
      </c>
      <c r="D292">
        <v>12650</v>
      </c>
      <c r="E292">
        <f t="shared" si="24"/>
        <v>0</v>
      </c>
      <c r="F292">
        <f t="shared" si="25"/>
        <v>0.99</v>
      </c>
      <c r="G292">
        <f t="shared" si="26"/>
        <v>-7.7000000000000401E-3</v>
      </c>
      <c r="H292">
        <f t="shared" si="27"/>
        <v>0.94</v>
      </c>
    </row>
    <row r="293" spans="1:8" x14ac:dyDescent="0.4">
      <c r="A293">
        <v>1</v>
      </c>
      <c r="B293">
        <v>17.811</v>
      </c>
      <c r="C293">
        <v>6</v>
      </c>
      <c r="D293">
        <v>12500</v>
      </c>
      <c r="E293">
        <f t="shared" si="24"/>
        <v>0</v>
      </c>
      <c r="F293">
        <f t="shared" si="25"/>
        <v>0.99</v>
      </c>
      <c r="G293">
        <f t="shared" si="26"/>
        <v>-7.7000000000000401E-3</v>
      </c>
      <c r="H293">
        <f t="shared" si="27"/>
        <v>0.94</v>
      </c>
    </row>
    <row r="294" spans="1:8" x14ac:dyDescent="0.4">
      <c r="A294">
        <v>1</v>
      </c>
      <c r="B294">
        <v>17.811</v>
      </c>
      <c r="C294">
        <v>5</v>
      </c>
      <c r="D294">
        <v>13000</v>
      </c>
      <c r="E294">
        <f t="shared" si="24"/>
        <v>0</v>
      </c>
      <c r="F294">
        <f t="shared" si="25"/>
        <v>0.99</v>
      </c>
      <c r="G294">
        <f t="shared" si="26"/>
        <v>-7.7000000000000401E-3</v>
      </c>
      <c r="H294">
        <f t="shared" si="27"/>
        <v>0.94</v>
      </c>
    </row>
    <row r="295" spans="1:8" x14ac:dyDescent="0.4">
      <c r="A295">
        <v>1</v>
      </c>
      <c r="B295">
        <v>17.96</v>
      </c>
      <c r="C295">
        <v>14</v>
      </c>
      <c r="D295">
        <v>12000</v>
      </c>
      <c r="E295">
        <f t="shared" si="24"/>
        <v>0</v>
      </c>
      <c r="F295">
        <f t="shared" si="25"/>
        <v>0.99</v>
      </c>
      <c r="G295">
        <f t="shared" si="26"/>
        <v>-7.7000000000000401E-3</v>
      </c>
      <c r="H295">
        <f t="shared" si="27"/>
        <v>0.94</v>
      </c>
    </row>
    <row r="296" spans="1:8" x14ac:dyDescent="0.4">
      <c r="A296">
        <v>1</v>
      </c>
      <c r="B296">
        <v>17.811</v>
      </c>
      <c r="C296">
        <v>14</v>
      </c>
      <c r="D296">
        <v>12900</v>
      </c>
      <c r="E296">
        <f t="shared" si="24"/>
        <v>0</v>
      </c>
      <c r="F296">
        <f t="shared" si="25"/>
        <v>0.99</v>
      </c>
      <c r="G296">
        <f t="shared" si="26"/>
        <v>-7.7000000000000401E-3</v>
      </c>
      <c r="H296">
        <f t="shared" si="27"/>
        <v>0.94</v>
      </c>
    </row>
    <row r="297" spans="1:8" x14ac:dyDescent="0.4">
      <c r="A297">
        <v>1</v>
      </c>
      <c r="B297">
        <v>16.98</v>
      </c>
      <c r="C297">
        <v>4</v>
      </c>
      <c r="D297">
        <v>19700</v>
      </c>
      <c r="E297">
        <f t="shared" si="24"/>
        <v>0</v>
      </c>
      <c r="F297">
        <f t="shared" si="25"/>
        <v>0.99</v>
      </c>
      <c r="G297">
        <f t="shared" si="26"/>
        <v>-7.7000000000000401E-3</v>
      </c>
      <c r="H297">
        <f t="shared" si="27"/>
        <v>0.94</v>
      </c>
    </row>
    <row r="298" spans="1:8" x14ac:dyDescent="0.4">
      <c r="A298">
        <v>1</v>
      </c>
      <c r="B298">
        <v>16.98</v>
      </c>
      <c r="C298">
        <v>12</v>
      </c>
      <c r="D298">
        <v>20000</v>
      </c>
      <c r="E298">
        <f t="shared" si="24"/>
        <v>0</v>
      </c>
      <c r="F298">
        <f t="shared" si="25"/>
        <v>0.99</v>
      </c>
      <c r="G298">
        <f t="shared" si="26"/>
        <v>-7.7000000000000401E-3</v>
      </c>
      <c r="H298">
        <f t="shared" si="27"/>
        <v>0.94</v>
      </c>
    </row>
    <row r="299" spans="1:8" x14ac:dyDescent="0.4">
      <c r="A299">
        <v>1</v>
      </c>
      <c r="B299">
        <v>16.670000000000002</v>
      </c>
      <c r="C299">
        <v>10</v>
      </c>
      <c r="D299">
        <v>11700</v>
      </c>
      <c r="E299">
        <f t="shared" si="24"/>
        <v>0</v>
      </c>
      <c r="F299">
        <f t="shared" si="25"/>
        <v>0.99</v>
      </c>
      <c r="G299">
        <f t="shared" si="26"/>
        <v>-7.7000000000000401E-3</v>
      </c>
      <c r="H299">
        <f t="shared" si="27"/>
        <v>0.94</v>
      </c>
    </row>
    <row r="300" spans="1:8" x14ac:dyDescent="0.4">
      <c r="A300">
        <v>1</v>
      </c>
      <c r="B300">
        <v>16.670000000000002</v>
      </c>
      <c r="C300">
        <v>4</v>
      </c>
      <c r="D300">
        <v>12000</v>
      </c>
      <c r="E300">
        <f t="shared" si="24"/>
        <v>0</v>
      </c>
      <c r="F300">
        <f t="shared" si="25"/>
        <v>0.99</v>
      </c>
      <c r="G300">
        <f t="shared" si="26"/>
        <v>-7.7000000000000401E-3</v>
      </c>
      <c r="H300">
        <f t="shared" si="27"/>
        <v>0.94</v>
      </c>
    </row>
    <row r="301" spans="1:8" x14ac:dyDescent="0.4">
      <c r="A301">
        <v>1</v>
      </c>
      <c r="B301">
        <v>16.670000000000002</v>
      </c>
      <c r="C301">
        <v>4</v>
      </c>
      <c r="D301">
        <v>10300</v>
      </c>
      <c r="E301">
        <f t="shared" si="24"/>
        <v>0</v>
      </c>
      <c r="F301">
        <f t="shared" si="25"/>
        <v>0.99</v>
      </c>
      <c r="G301">
        <f t="shared" si="26"/>
        <v>-7.7000000000000401E-3</v>
      </c>
      <c r="H301">
        <f t="shared" si="27"/>
        <v>0.94</v>
      </c>
    </row>
    <row r="302" spans="1:8" x14ac:dyDescent="0.4">
      <c r="A302">
        <v>1</v>
      </c>
      <c r="B302">
        <v>15.855</v>
      </c>
      <c r="C302">
        <v>10</v>
      </c>
      <c r="D302">
        <v>12000</v>
      </c>
      <c r="E302">
        <f t="shared" si="24"/>
        <v>0</v>
      </c>
      <c r="F302">
        <f t="shared" si="25"/>
        <v>0.99</v>
      </c>
      <c r="G302">
        <f t="shared" si="26"/>
        <v>-7.7000000000000401E-3</v>
      </c>
      <c r="H302">
        <f t="shared" si="27"/>
        <v>0.94</v>
      </c>
    </row>
    <row r="303" spans="1:8" x14ac:dyDescent="0.4">
      <c r="A303">
        <v>1</v>
      </c>
      <c r="B303">
        <v>15.855</v>
      </c>
      <c r="C303">
        <v>11</v>
      </c>
      <c r="D303">
        <v>10800</v>
      </c>
      <c r="E303">
        <f t="shared" si="24"/>
        <v>0</v>
      </c>
      <c r="F303">
        <f t="shared" si="25"/>
        <v>0.99</v>
      </c>
      <c r="G303">
        <f t="shared" si="26"/>
        <v>-7.7000000000000401E-3</v>
      </c>
      <c r="H303">
        <f t="shared" si="27"/>
        <v>0.94</v>
      </c>
    </row>
    <row r="304" spans="1:8" x14ac:dyDescent="0.4">
      <c r="A304">
        <v>1</v>
      </c>
      <c r="B304">
        <v>15.855</v>
      </c>
      <c r="C304">
        <v>11</v>
      </c>
      <c r="D304">
        <v>10800</v>
      </c>
      <c r="E304">
        <f t="shared" si="24"/>
        <v>0</v>
      </c>
      <c r="F304">
        <f t="shared" si="25"/>
        <v>0.99</v>
      </c>
      <c r="G304">
        <f t="shared" si="26"/>
        <v>-7.7000000000000401E-3</v>
      </c>
      <c r="H304">
        <f t="shared" si="27"/>
        <v>0.94</v>
      </c>
    </row>
    <row r="305" spans="1:8" x14ac:dyDescent="0.4">
      <c r="A305">
        <v>1</v>
      </c>
      <c r="B305">
        <v>15.855</v>
      </c>
      <c r="C305">
        <v>12</v>
      </c>
      <c r="D305">
        <v>11450</v>
      </c>
      <c r="E305">
        <f t="shared" si="24"/>
        <v>0</v>
      </c>
      <c r="F305">
        <f t="shared" si="25"/>
        <v>0.99</v>
      </c>
      <c r="G305">
        <f t="shared" si="26"/>
        <v>-7.7000000000000401E-3</v>
      </c>
      <c r="H305">
        <f t="shared" si="27"/>
        <v>0.94</v>
      </c>
    </row>
    <row r="306" spans="1:8" x14ac:dyDescent="0.4">
      <c r="A306">
        <v>1</v>
      </c>
      <c r="B306">
        <v>15.855</v>
      </c>
      <c r="C306">
        <v>16</v>
      </c>
      <c r="D306">
        <v>11500</v>
      </c>
      <c r="E306">
        <f t="shared" si="24"/>
        <v>0</v>
      </c>
      <c r="F306">
        <f t="shared" si="25"/>
        <v>0.99</v>
      </c>
      <c r="G306">
        <f t="shared" si="26"/>
        <v>-7.7000000000000401E-3</v>
      </c>
      <c r="H306">
        <f t="shared" si="27"/>
        <v>0.94</v>
      </c>
    </row>
    <row r="307" spans="1:8" x14ac:dyDescent="0.4">
      <c r="A307">
        <v>1</v>
      </c>
      <c r="B307">
        <v>15.09</v>
      </c>
      <c r="C307">
        <v>10</v>
      </c>
      <c r="D307">
        <v>12200</v>
      </c>
      <c r="E307">
        <f t="shared" si="24"/>
        <v>0</v>
      </c>
      <c r="F307">
        <f t="shared" si="25"/>
        <v>0.99</v>
      </c>
      <c r="G307">
        <f t="shared" si="26"/>
        <v>-7.7000000000000401E-3</v>
      </c>
      <c r="H307">
        <f t="shared" si="27"/>
        <v>0.94</v>
      </c>
    </row>
    <row r="308" spans="1:8" x14ac:dyDescent="0.4">
      <c r="A308">
        <v>1</v>
      </c>
      <c r="B308">
        <v>15.09</v>
      </c>
      <c r="C308">
        <v>12</v>
      </c>
      <c r="D308">
        <v>12250</v>
      </c>
      <c r="E308">
        <f t="shared" si="24"/>
        <v>0</v>
      </c>
      <c r="F308">
        <f t="shared" si="25"/>
        <v>0.99</v>
      </c>
      <c r="G308">
        <f t="shared" si="26"/>
        <v>-7.7000000000000401E-3</v>
      </c>
      <c r="H308">
        <f t="shared" si="27"/>
        <v>0.94</v>
      </c>
    </row>
    <row r="309" spans="1:8" x14ac:dyDescent="0.4">
      <c r="A309">
        <v>1</v>
      </c>
      <c r="B309">
        <v>15</v>
      </c>
      <c r="C309">
        <v>7</v>
      </c>
      <c r="D309">
        <v>11600</v>
      </c>
      <c r="E309">
        <f t="shared" si="24"/>
        <v>0</v>
      </c>
      <c r="F309">
        <f t="shared" si="25"/>
        <v>0.99</v>
      </c>
      <c r="G309">
        <f t="shared" si="26"/>
        <v>-7.7000000000000401E-3</v>
      </c>
      <c r="H309">
        <f t="shared" si="27"/>
        <v>0.94</v>
      </c>
    </row>
    <row r="310" spans="1:8" x14ac:dyDescent="0.4">
      <c r="A310">
        <v>1</v>
      </c>
      <c r="B310">
        <v>15.09</v>
      </c>
      <c r="C310">
        <v>14</v>
      </c>
      <c r="D310">
        <v>13000</v>
      </c>
      <c r="E310">
        <f t="shared" si="24"/>
        <v>0</v>
      </c>
      <c r="F310">
        <f t="shared" si="25"/>
        <v>0.99</v>
      </c>
      <c r="G310">
        <f t="shared" si="26"/>
        <v>-7.7000000000000401E-3</v>
      </c>
      <c r="H310">
        <f t="shared" si="27"/>
        <v>0.94</v>
      </c>
    </row>
    <row r="311" spans="1:8" x14ac:dyDescent="0.4">
      <c r="A311">
        <v>1</v>
      </c>
      <c r="B311">
        <v>15.09</v>
      </c>
      <c r="C311">
        <v>14</v>
      </c>
      <c r="D311">
        <v>12000</v>
      </c>
      <c r="E311">
        <f t="shared" si="24"/>
        <v>0</v>
      </c>
      <c r="F311">
        <f t="shared" si="25"/>
        <v>0.99</v>
      </c>
      <c r="G311">
        <f t="shared" si="26"/>
        <v>-7.7000000000000401E-3</v>
      </c>
      <c r="H311">
        <f t="shared" si="27"/>
        <v>0.94</v>
      </c>
    </row>
    <row r="312" spans="1:8" x14ac:dyDescent="0.4">
      <c r="A312">
        <v>1</v>
      </c>
      <c r="B312">
        <v>186.9</v>
      </c>
      <c r="C312">
        <v>5</v>
      </c>
      <c r="D312">
        <v>162500</v>
      </c>
      <c r="E312">
        <f t="shared" si="24"/>
        <v>1</v>
      </c>
      <c r="F312">
        <f t="shared" si="25"/>
        <v>0.99</v>
      </c>
      <c r="G312">
        <f t="shared" si="26"/>
        <v>-7.7000000000000401E-3</v>
      </c>
      <c r="H312">
        <f t="shared" si="27"/>
        <v>0.94</v>
      </c>
    </row>
    <row r="313" spans="1:8" x14ac:dyDescent="0.4">
      <c r="A313">
        <v>1</v>
      </c>
      <c r="B313">
        <v>12.09</v>
      </c>
      <c r="C313">
        <v>9</v>
      </c>
      <c r="D313">
        <v>11000</v>
      </c>
      <c r="E313">
        <f t="shared" si="24"/>
        <v>0</v>
      </c>
      <c r="F313">
        <f t="shared" si="25"/>
        <v>0.99</v>
      </c>
      <c r="G313">
        <f t="shared" si="26"/>
        <v>-7.7000000000000401E-3</v>
      </c>
      <c r="H313">
        <f t="shared" si="27"/>
        <v>0.94</v>
      </c>
    </row>
    <row r="314" spans="1:8" x14ac:dyDescent="0.4">
      <c r="A314">
        <v>1</v>
      </c>
      <c r="B314">
        <v>12.01</v>
      </c>
      <c r="C314">
        <v>12</v>
      </c>
      <c r="D314">
        <v>11000</v>
      </c>
      <c r="E314">
        <f t="shared" si="24"/>
        <v>0</v>
      </c>
      <c r="F314">
        <f t="shared" si="25"/>
        <v>0.99</v>
      </c>
      <c r="G314">
        <f t="shared" si="26"/>
        <v>-7.7000000000000401E-3</v>
      </c>
      <c r="H314">
        <f t="shared" si="27"/>
        <v>0.94</v>
      </c>
    </row>
    <row r="315" spans="1:8" x14ac:dyDescent="0.4">
      <c r="A315">
        <v>1</v>
      </c>
      <c r="B315">
        <v>12.15</v>
      </c>
      <c r="C315">
        <v>15</v>
      </c>
      <c r="D315">
        <v>10500</v>
      </c>
      <c r="E315">
        <f t="shared" si="24"/>
        <v>0</v>
      </c>
      <c r="F315">
        <f t="shared" si="25"/>
        <v>0.99</v>
      </c>
      <c r="G315">
        <f t="shared" si="26"/>
        <v>-7.7000000000000401E-3</v>
      </c>
      <c r="H315">
        <f t="shared" si="27"/>
        <v>0.94</v>
      </c>
    </row>
    <row r="316" spans="1:8" x14ac:dyDescent="0.4">
      <c r="A316">
        <v>1</v>
      </c>
      <c r="B316">
        <v>200.19</v>
      </c>
      <c r="C316">
        <v>1</v>
      </c>
      <c r="D316">
        <v>120000</v>
      </c>
      <c r="E316">
        <f t="shared" si="24"/>
        <v>1</v>
      </c>
      <c r="F316">
        <f t="shared" si="25"/>
        <v>0.99</v>
      </c>
      <c r="G316">
        <f t="shared" si="26"/>
        <v>-7.7000000000000401E-3</v>
      </c>
      <c r="H316">
        <f t="shared" si="27"/>
        <v>0.94</v>
      </c>
    </row>
    <row r="317" spans="1:8" x14ac:dyDescent="0.4">
      <c r="A317">
        <v>1</v>
      </c>
      <c r="B317">
        <v>201.82</v>
      </c>
      <c r="C317">
        <v>3</v>
      </c>
      <c r="D317">
        <v>175000</v>
      </c>
      <c r="E317">
        <f t="shared" si="24"/>
        <v>1</v>
      </c>
      <c r="F317">
        <f t="shared" si="25"/>
        <v>0.99</v>
      </c>
      <c r="G317">
        <f t="shared" si="26"/>
        <v>-7.7000000000000401E-3</v>
      </c>
      <c r="H317">
        <f t="shared" si="27"/>
        <v>0.94</v>
      </c>
    </row>
    <row r="318" spans="1:8" x14ac:dyDescent="0.4">
      <c r="A318">
        <v>1</v>
      </c>
      <c r="B318">
        <v>210.53</v>
      </c>
      <c r="C318">
        <v>4</v>
      </c>
      <c r="D318">
        <v>155000</v>
      </c>
      <c r="E318">
        <f t="shared" si="24"/>
        <v>1</v>
      </c>
      <c r="F318">
        <f t="shared" si="25"/>
        <v>0.99</v>
      </c>
      <c r="G318">
        <f t="shared" si="26"/>
        <v>-7.7000000000000401E-3</v>
      </c>
      <c r="H318">
        <f t="shared" si="27"/>
        <v>0.94</v>
      </c>
    </row>
    <row r="319" spans="1:8" x14ac:dyDescent="0.4">
      <c r="A319">
        <v>1</v>
      </c>
      <c r="B319">
        <v>213.07</v>
      </c>
      <c r="C319">
        <v>2</v>
      </c>
      <c r="D319">
        <v>125000</v>
      </c>
      <c r="E319">
        <f t="shared" si="24"/>
        <v>1</v>
      </c>
      <c r="F319">
        <f t="shared" si="25"/>
        <v>0.99</v>
      </c>
      <c r="G319">
        <f t="shared" si="26"/>
        <v>-7.7000000000000401E-3</v>
      </c>
      <c r="H319">
        <f t="shared" si="27"/>
        <v>0.94</v>
      </c>
    </row>
    <row r="320" spans="1:8" x14ac:dyDescent="0.4">
      <c r="A320">
        <v>1</v>
      </c>
      <c r="B320">
        <v>215.14599999999999</v>
      </c>
      <c r="C320">
        <v>9</v>
      </c>
      <c r="D320">
        <v>175000</v>
      </c>
      <c r="E320">
        <f t="shared" si="24"/>
        <v>1</v>
      </c>
      <c r="F320">
        <f t="shared" si="25"/>
        <v>0.99</v>
      </c>
      <c r="G320">
        <f t="shared" si="26"/>
        <v>-7.7000000000000401E-3</v>
      </c>
      <c r="H320">
        <f t="shared" si="27"/>
        <v>0.94</v>
      </c>
    </row>
    <row r="321" spans="1:8" x14ac:dyDescent="0.4">
      <c r="A321">
        <v>1</v>
      </c>
      <c r="B321">
        <v>236.07</v>
      </c>
      <c r="C321">
        <v>5</v>
      </c>
      <c r="D321">
        <v>123000</v>
      </c>
      <c r="E321">
        <f t="shared" si="24"/>
        <v>1</v>
      </c>
      <c r="F321">
        <f t="shared" si="25"/>
        <v>0.99</v>
      </c>
      <c r="G321">
        <f t="shared" si="26"/>
        <v>-7.7000000000000401E-3</v>
      </c>
      <c r="H321">
        <f t="shared" si="27"/>
        <v>0.94</v>
      </c>
    </row>
    <row r="322" spans="1:8" x14ac:dyDescent="0.4">
      <c r="A322">
        <v>1</v>
      </c>
      <c r="B322">
        <v>238.858</v>
      </c>
      <c r="C322">
        <v>5</v>
      </c>
      <c r="D322">
        <v>210000</v>
      </c>
      <c r="E322">
        <f t="shared" si="24"/>
        <v>1</v>
      </c>
      <c r="F322">
        <f t="shared" si="25"/>
        <v>0.99</v>
      </c>
      <c r="G322">
        <f t="shared" si="26"/>
        <v>-7.7000000000000401E-3</v>
      </c>
      <c r="H322">
        <f t="shared" si="27"/>
        <v>0.94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13" sqref="K13"/>
    </sheetView>
  </sheetViews>
  <sheetFormatPr defaultRowHeight="17.399999999999999" x14ac:dyDescent="0.4"/>
  <cols>
    <col min="5" max="5" width="9.796875" customWidth="1"/>
    <col min="6" max="6" width="13.8984375" customWidth="1"/>
  </cols>
  <sheetData>
    <row r="1" spans="1:11" x14ac:dyDescent="0.4">
      <c r="A1" t="s">
        <v>356</v>
      </c>
      <c r="B1" t="s">
        <v>362</v>
      </c>
      <c r="C1" t="s">
        <v>363</v>
      </c>
      <c r="D1" t="s">
        <v>364</v>
      </c>
      <c r="E1" t="s">
        <v>365</v>
      </c>
      <c r="F1" t="s">
        <v>366</v>
      </c>
    </row>
    <row r="2" spans="1:11" x14ac:dyDescent="0.4">
      <c r="A2" t="s">
        <v>357</v>
      </c>
      <c r="B2">
        <v>6</v>
      </c>
      <c r="C2">
        <v>10</v>
      </c>
      <c r="D2">
        <v>9</v>
      </c>
      <c r="E2">
        <v>10</v>
      </c>
    </row>
    <row r="3" spans="1:11" x14ac:dyDescent="0.4">
      <c r="A3" t="s">
        <v>358</v>
      </c>
      <c r="D3">
        <v>7</v>
      </c>
      <c r="E3">
        <v>10</v>
      </c>
      <c r="F3">
        <v>6</v>
      </c>
    </row>
    <row r="4" spans="1:11" x14ac:dyDescent="0.4">
      <c r="A4" t="s">
        <v>359</v>
      </c>
      <c r="B4">
        <v>2</v>
      </c>
      <c r="C4">
        <v>1</v>
      </c>
      <c r="E4">
        <v>3</v>
      </c>
      <c r="F4">
        <v>1</v>
      </c>
    </row>
    <row r="5" spans="1:11" x14ac:dyDescent="0.4">
      <c r="A5" t="s">
        <v>360</v>
      </c>
      <c r="C5">
        <v>8</v>
      </c>
      <c r="D5">
        <v>8</v>
      </c>
      <c r="E5">
        <v>9</v>
      </c>
    </row>
    <row r="6" spans="1:11" x14ac:dyDescent="0.4">
      <c r="A6" t="s">
        <v>361</v>
      </c>
      <c r="B6">
        <v>6</v>
      </c>
      <c r="D6">
        <v>6</v>
      </c>
      <c r="E6">
        <v>8</v>
      </c>
      <c r="F6">
        <v>7</v>
      </c>
    </row>
    <row r="8" spans="1:11" x14ac:dyDescent="0.4">
      <c r="A8" t="s">
        <v>368</v>
      </c>
    </row>
    <row r="9" spans="1:11" x14ac:dyDescent="0.4">
      <c r="A9" t="s">
        <v>367</v>
      </c>
      <c r="B9" t="s">
        <v>362</v>
      </c>
      <c r="C9" t="s">
        <v>363</v>
      </c>
      <c r="D9" t="s">
        <v>364</v>
      </c>
      <c r="E9" t="s">
        <v>365</v>
      </c>
      <c r="F9" t="s">
        <v>366</v>
      </c>
      <c r="G9" t="s">
        <v>369</v>
      </c>
      <c r="H9" t="s">
        <v>370</v>
      </c>
      <c r="I9" t="s">
        <v>371</v>
      </c>
      <c r="J9" t="s">
        <v>372</v>
      </c>
      <c r="K9" t="s">
        <v>373</v>
      </c>
    </row>
    <row r="10" spans="1:11" x14ac:dyDescent="0.4">
      <c r="A10" t="s">
        <v>357</v>
      </c>
      <c r="B10">
        <v>6</v>
      </c>
      <c r="C10">
        <v>10</v>
      </c>
      <c r="D10">
        <v>0</v>
      </c>
      <c r="E10">
        <v>10</v>
      </c>
      <c r="G10">
        <f t="shared" ref="G10:G14" si="0">SQRT(SUM($B$12^2+$C$12^2+$D$12^2+$E$12^2+$F$12^2))</f>
        <v>3.872983346207417</v>
      </c>
      <c r="H10">
        <f>SQRT(SUM(B10^2+C10^2+D10^2+E10^2+F10^2))</f>
        <v>15.362291495737216</v>
      </c>
      <c r="I10">
        <f t="shared" ref="I10:I14" si="1">B$12*B10+C$12*C10+D$12*D10+E$12*E10+F$12*F10</f>
        <v>52</v>
      </c>
      <c r="J10">
        <f>I10/(G10*H10)</f>
        <v>0.87398043908865863</v>
      </c>
    </row>
    <row r="11" spans="1:11" x14ac:dyDescent="0.4">
      <c r="A11" t="s">
        <v>358</v>
      </c>
      <c r="B11">
        <v>0</v>
      </c>
      <c r="C11">
        <v>0</v>
      </c>
      <c r="D11">
        <v>0</v>
      </c>
      <c r="E11">
        <v>10</v>
      </c>
      <c r="F11">
        <v>6</v>
      </c>
      <c r="G11">
        <f t="shared" si="0"/>
        <v>3.872983346207417</v>
      </c>
      <c r="H11">
        <f t="shared" ref="H11:H14" si="2">SQRT(SUM(B11^2+C11^2+D11^2+E11^2+F11^2))</f>
        <v>11.661903789690601</v>
      </c>
      <c r="I11">
        <f t="shared" si="1"/>
        <v>36</v>
      </c>
      <c r="J11">
        <f t="shared" ref="J11:J14" si="3">I11/(G11*H11)</f>
        <v>0.79705339698608568</v>
      </c>
    </row>
    <row r="12" spans="1:11" x14ac:dyDescent="0.4">
      <c r="A12" t="s">
        <v>359</v>
      </c>
      <c r="B12">
        <v>2</v>
      </c>
      <c r="C12">
        <v>1</v>
      </c>
      <c r="D12">
        <v>0</v>
      </c>
      <c r="E12">
        <v>3</v>
      </c>
      <c r="F12">
        <v>1</v>
      </c>
      <c r="G12">
        <f>SQRT(SUM($B$12^2+$C$12^2+$D$12^2+$E$12^2+$F$12^2))</f>
        <v>3.872983346207417</v>
      </c>
      <c r="H12">
        <f t="shared" si="2"/>
        <v>3.872983346207417</v>
      </c>
      <c r="I12">
        <f t="shared" si="1"/>
        <v>15</v>
      </c>
      <c r="J12">
        <f t="shared" si="3"/>
        <v>0.99999999999999989</v>
      </c>
      <c r="K12">
        <f>(J10*D2+J11*D3+J13*D5+J14*D6)/(J10+J11+J13+J14)</f>
        <v>7.4769889392479625</v>
      </c>
    </row>
    <row r="13" spans="1:11" x14ac:dyDescent="0.4">
      <c r="A13" t="s">
        <v>360</v>
      </c>
      <c r="B13">
        <v>0</v>
      </c>
      <c r="C13">
        <v>8</v>
      </c>
      <c r="D13">
        <v>0</v>
      </c>
      <c r="E13">
        <v>9</v>
      </c>
      <c r="G13">
        <f t="shared" si="0"/>
        <v>3.872983346207417</v>
      </c>
      <c r="H13">
        <f t="shared" si="2"/>
        <v>12.041594578792296</v>
      </c>
      <c r="I13">
        <f t="shared" si="1"/>
        <v>35</v>
      </c>
      <c r="J13">
        <f t="shared" si="3"/>
        <v>0.75047877438645638</v>
      </c>
    </row>
    <row r="14" spans="1:11" x14ac:dyDescent="0.4">
      <c r="A14" t="s">
        <v>361</v>
      </c>
      <c r="B14">
        <v>6</v>
      </c>
      <c r="C14">
        <v>0</v>
      </c>
      <c r="D14">
        <v>0</v>
      </c>
      <c r="E14">
        <v>8</v>
      </c>
      <c r="F14">
        <v>7</v>
      </c>
      <c r="G14">
        <f t="shared" si="0"/>
        <v>3.872983346207417</v>
      </c>
      <c r="H14">
        <f>SQRT(SUM(B14^2+C14^2+D10^2+E14^2+F14^2))</f>
        <v>12.206555615733702</v>
      </c>
      <c r="I14">
        <f>B$12*B14+C$12*C14+D$12*D10+E$12*E14+F$12*F14</f>
        <v>43</v>
      </c>
      <c r="J14">
        <f t="shared" si="3"/>
        <v>0.9095565209908385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9"/>
  <sheetViews>
    <sheetView workbookViewId="0">
      <selection sqref="A1:D1048576"/>
    </sheetView>
  </sheetViews>
  <sheetFormatPr defaultRowHeight="17.399999999999999" x14ac:dyDescent="0.4"/>
  <cols>
    <col min="6" max="6" width="10.796875" customWidth="1"/>
    <col min="7" max="7" width="10.8984375" customWidth="1"/>
    <col min="8" max="8" width="14.3984375" style="2" bestFit="1" customWidth="1"/>
    <col min="9" max="11" width="8.796875" style="2"/>
  </cols>
  <sheetData>
    <row r="1" spans="1:11" x14ac:dyDescent="0.4">
      <c r="A1" s="1" t="s">
        <v>0</v>
      </c>
      <c r="B1" s="1" t="s">
        <v>7</v>
      </c>
      <c r="C1" s="1" t="s">
        <v>10</v>
      </c>
      <c r="D1" s="1" t="s">
        <v>217</v>
      </c>
      <c r="F1" s="1" t="s">
        <v>218</v>
      </c>
      <c r="G1" s="1" t="s">
        <v>231</v>
      </c>
      <c r="H1" s="3" t="s">
        <v>243</v>
      </c>
      <c r="I1" s="3" t="s">
        <v>244</v>
      </c>
      <c r="J1" s="3" t="s">
        <v>245</v>
      </c>
      <c r="K1" s="3" t="s">
        <v>217</v>
      </c>
    </row>
    <row r="2" spans="1:11" x14ac:dyDescent="0.4">
      <c r="A2">
        <v>80000</v>
      </c>
      <c r="B2">
        <v>84.82</v>
      </c>
      <c r="C2">
        <v>1</v>
      </c>
      <c r="D2">
        <v>19</v>
      </c>
      <c r="F2" t="s">
        <v>219</v>
      </c>
      <c r="G2" t="s">
        <v>232</v>
      </c>
      <c r="H2" s="2">
        <f>AVERAGE(A2:A319)</f>
        <v>97886.477987421385</v>
      </c>
      <c r="I2" s="2">
        <f t="shared" ref="I2:J2" si="0">AVERAGE(B2:B319)</f>
        <v>81.492287421383551</v>
      </c>
      <c r="J2" s="2">
        <f t="shared" si="0"/>
        <v>7.5691823899371071</v>
      </c>
      <c r="K2" s="2">
        <f>AVERAGE(D2:D319)</f>
        <v>17.037735849056602</v>
      </c>
    </row>
    <row r="3" spans="1:11" x14ac:dyDescent="0.4">
      <c r="A3">
        <v>209000</v>
      </c>
      <c r="B3">
        <v>163.33000000000001</v>
      </c>
      <c r="C3">
        <v>13</v>
      </c>
      <c r="D3">
        <v>13</v>
      </c>
      <c r="F3" t="s">
        <v>220</v>
      </c>
      <c r="G3" t="s">
        <v>233</v>
      </c>
      <c r="H3" s="2">
        <f>MEDIAN(A2:A319)</f>
        <v>87250</v>
      </c>
      <c r="I3" s="2">
        <f t="shared" ref="I3:K3" si="1">MEDIAN(B2:B319)</f>
        <v>84.477049999999991</v>
      </c>
      <c r="J3" s="2">
        <f t="shared" si="1"/>
        <v>7</v>
      </c>
      <c r="K3" s="2">
        <f t="shared" si="1"/>
        <v>17</v>
      </c>
    </row>
    <row r="4" spans="1:11" x14ac:dyDescent="0.4">
      <c r="A4">
        <v>160000</v>
      </c>
      <c r="B4">
        <v>158.99</v>
      </c>
      <c r="C4">
        <v>4</v>
      </c>
      <c r="D4">
        <v>13</v>
      </c>
      <c r="F4" t="s">
        <v>221</v>
      </c>
      <c r="G4" t="s">
        <v>234</v>
      </c>
      <c r="H4" s="2">
        <f>_xlfn.VAR.S(A2:A319)</f>
        <v>3466937517.5247498</v>
      </c>
      <c r="I4" s="2">
        <f t="shared" ref="I4:K4" si="2">_xlfn.VAR.S(B2:B319)</f>
        <v>1748.8593141913445</v>
      </c>
      <c r="J4" s="2">
        <f t="shared" si="2"/>
        <v>23.375324881455462</v>
      </c>
      <c r="K4" s="2">
        <f t="shared" si="2"/>
        <v>90.862924825903235</v>
      </c>
    </row>
    <row r="5" spans="1:11" x14ac:dyDescent="0.4">
      <c r="A5">
        <v>96000</v>
      </c>
      <c r="B5">
        <v>116.03</v>
      </c>
      <c r="C5">
        <v>5</v>
      </c>
      <c r="D5">
        <v>13</v>
      </c>
      <c r="F5" t="s">
        <v>222</v>
      </c>
      <c r="G5" t="s">
        <v>235</v>
      </c>
      <c r="H5" s="2">
        <f>_xlfn.STDEV.S(A2:A319)</f>
        <v>58880.705817141403</v>
      </c>
      <c r="I5" s="2">
        <f t="shared" ref="I5:K5" si="3">_xlfn.STDEV.S(B2:B319)</f>
        <v>41.81936530115378</v>
      </c>
      <c r="J5" s="2">
        <f t="shared" si="3"/>
        <v>4.8348034997769522</v>
      </c>
      <c r="K5" s="2">
        <f t="shared" si="3"/>
        <v>9.5322046151928159</v>
      </c>
    </row>
    <row r="6" spans="1:11" x14ac:dyDescent="0.4">
      <c r="A6">
        <v>32000</v>
      </c>
      <c r="B6">
        <v>48.54</v>
      </c>
      <c r="C6">
        <v>7</v>
      </c>
      <c r="D6">
        <v>18</v>
      </c>
      <c r="F6" t="s">
        <v>223</v>
      </c>
      <c r="G6" t="s">
        <v>236</v>
      </c>
      <c r="H6" s="2">
        <f>MIN(A2:A319)</f>
        <v>7500</v>
      </c>
      <c r="I6" s="2">
        <f t="shared" ref="I6:K6" si="4">MIN(B2:B319)</f>
        <v>12.01</v>
      </c>
      <c r="J6" s="2">
        <f t="shared" si="4"/>
        <v>-1</v>
      </c>
      <c r="K6" s="2">
        <f t="shared" si="4"/>
        <v>1</v>
      </c>
    </row>
    <row r="7" spans="1:11" x14ac:dyDescent="0.4">
      <c r="A7">
        <v>19700</v>
      </c>
      <c r="B7">
        <v>16.98</v>
      </c>
      <c r="C7">
        <v>4</v>
      </c>
      <c r="D7">
        <v>7</v>
      </c>
      <c r="F7" t="s">
        <v>224</v>
      </c>
      <c r="G7" t="s">
        <v>237</v>
      </c>
      <c r="H7" s="2">
        <f>_xlfn.QUARTILE.INC(A2:A319,1)</f>
        <v>54000</v>
      </c>
      <c r="I7" s="2">
        <f t="shared" ref="I7:K7" si="5">_xlfn.QUARTILE.INC(B2:B319,1)</f>
        <v>59.085000000000001</v>
      </c>
      <c r="J7" s="2">
        <f t="shared" si="5"/>
        <v>4</v>
      </c>
      <c r="K7" s="2">
        <f t="shared" si="5"/>
        <v>12</v>
      </c>
    </row>
    <row r="8" spans="1:11" x14ac:dyDescent="0.4">
      <c r="A8">
        <v>20000</v>
      </c>
      <c r="B8">
        <v>16.98</v>
      </c>
      <c r="C8">
        <v>12</v>
      </c>
      <c r="D8">
        <v>7</v>
      </c>
      <c r="F8" t="s">
        <v>225</v>
      </c>
      <c r="G8" t="s">
        <v>237</v>
      </c>
      <c r="H8" s="2">
        <f>_xlfn.QUARTILE.INC(A2:A319,2)</f>
        <v>87250</v>
      </c>
      <c r="I8" s="2">
        <f t="shared" ref="I8:K8" si="6">_xlfn.QUARTILE.INC(B2:B319,2)</f>
        <v>84.477049999999991</v>
      </c>
      <c r="J8" s="2">
        <f t="shared" si="6"/>
        <v>7</v>
      </c>
      <c r="K8" s="2">
        <f t="shared" si="6"/>
        <v>17</v>
      </c>
    </row>
    <row r="9" spans="1:11" x14ac:dyDescent="0.4">
      <c r="A9">
        <v>120000</v>
      </c>
      <c r="B9">
        <v>84.9</v>
      </c>
      <c r="C9">
        <v>7</v>
      </c>
      <c r="D9">
        <v>26</v>
      </c>
      <c r="F9" t="s">
        <v>226</v>
      </c>
      <c r="G9" t="s">
        <v>237</v>
      </c>
      <c r="H9" s="2">
        <f>_xlfn.QUARTILE.INC(A2:A319,3)</f>
        <v>139800</v>
      </c>
      <c r="I9" s="2">
        <f t="shared" ref="I9:K9" si="7">_xlfn.QUARTILE.INC(B2:B319,3)</f>
        <v>92.575000000000003</v>
      </c>
      <c r="J9" s="2">
        <f t="shared" si="7"/>
        <v>11</v>
      </c>
      <c r="K9" s="2">
        <f t="shared" si="7"/>
        <v>22</v>
      </c>
    </row>
    <row r="10" spans="1:11" x14ac:dyDescent="0.4">
      <c r="A10">
        <v>84500</v>
      </c>
      <c r="B10">
        <v>84.67</v>
      </c>
      <c r="C10">
        <v>12</v>
      </c>
      <c r="D10">
        <v>15</v>
      </c>
      <c r="F10" t="s">
        <v>227</v>
      </c>
      <c r="G10" t="s">
        <v>238</v>
      </c>
      <c r="H10" s="2">
        <f>MAX(A2:A319)</f>
        <v>375000</v>
      </c>
      <c r="I10" s="2">
        <f t="shared" ref="I10:J10" si="8">MAX(B2:B319)</f>
        <v>238.858</v>
      </c>
      <c r="J10" s="2">
        <f t="shared" si="8"/>
        <v>25</v>
      </c>
      <c r="K10" s="2">
        <f>MAX(D2:D319)</f>
        <v>50</v>
      </c>
    </row>
    <row r="11" spans="1:11" x14ac:dyDescent="0.4">
      <c r="A11">
        <v>67700</v>
      </c>
      <c r="B11">
        <v>54.7</v>
      </c>
      <c r="C11">
        <v>3</v>
      </c>
      <c r="D11">
        <v>28</v>
      </c>
      <c r="F11" t="s">
        <v>228</v>
      </c>
      <c r="G11" t="s">
        <v>239</v>
      </c>
      <c r="H11" s="2">
        <f>H9-H7</f>
        <v>85800</v>
      </c>
      <c r="I11" s="2">
        <f t="shared" ref="I11:K11" si="9">I9-I7</f>
        <v>33.49</v>
      </c>
      <c r="J11" s="2">
        <f t="shared" si="9"/>
        <v>7</v>
      </c>
      <c r="K11" s="2">
        <f t="shared" si="9"/>
        <v>10</v>
      </c>
    </row>
    <row r="12" spans="1:11" x14ac:dyDescent="0.4">
      <c r="A12">
        <v>127500</v>
      </c>
      <c r="B12">
        <v>111.73</v>
      </c>
      <c r="C12">
        <v>17</v>
      </c>
      <c r="D12">
        <v>17</v>
      </c>
      <c r="F12" t="s">
        <v>229</v>
      </c>
      <c r="G12" t="s">
        <v>240</v>
      </c>
      <c r="H12" s="2">
        <f>H7-1.5*H11</f>
        <v>-74700</v>
      </c>
      <c r="I12" s="2">
        <f t="shared" ref="I12:K12" si="10">I7-1.5*I11</f>
        <v>8.8500000000000014</v>
      </c>
      <c r="J12" s="2">
        <f t="shared" si="10"/>
        <v>-6.5</v>
      </c>
      <c r="K12" s="2">
        <f t="shared" si="10"/>
        <v>-3</v>
      </c>
    </row>
    <row r="13" spans="1:11" x14ac:dyDescent="0.4">
      <c r="A13">
        <v>11600</v>
      </c>
      <c r="B13">
        <v>15</v>
      </c>
      <c r="C13">
        <v>7</v>
      </c>
      <c r="D13">
        <v>9</v>
      </c>
      <c r="F13" t="s">
        <v>230</v>
      </c>
      <c r="G13" t="s">
        <v>246</v>
      </c>
      <c r="H13" s="2">
        <f>H9+1.5*H11</f>
        <v>268500</v>
      </c>
      <c r="I13" s="2">
        <f t="shared" ref="I13:K13" si="11">I9+1.5*I11</f>
        <v>142.81</v>
      </c>
      <c r="J13" s="2">
        <f t="shared" si="11"/>
        <v>21.5</v>
      </c>
      <c r="K13" s="2">
        <f t="shared" si="11"/>
        <v>37</v>
      </c>
    </row>
    <row r="14" spans="1:11" x14ac:dyDescent="0.4">
      <c r="A14">
        <v>13000</v>
      </c>
      <c r="B14">
        <v>17.811</v>
      </c>
      <c r="C14">
        <v>5</v>
      </c>
      <c r="D14">
        <v>8</v>
      </c>
      <c r="F14" t="s">
        <v>247</v>
      </c>
    </row>
    <row r="15" spans="1:11" x14ac:dyDescent="0.4">
      <c r="A15">
        <v>12500</v>
      </c>
      <c r="B15">
        <v>17.811</v>
      </c>
      <c r="C15">
        <v>6</v>
      </c>
      <c r="D15">
        <v>8</v>
      </c>
      <c r="F15" t="s">
        <v>248</v>
      </c>
    </row>
    <row r="16" spans="1:11" x14ac:dyDescent="0.4">
      <c r="A16">
        <v>12650</v>
      </c>
      <c r="B16">
        <v>17.811</v>
      </c>
      <c r="C16">
        <v>7</v>
      </c>
      <c r="D16">
        <v>8</v>
      </c>
      <c r="F16" t="s">
        <v>241</v>
      </c>
    </row>
    <row r="17" spans="1:6" x14ac:dyDescent="0.4">
      <c r="A17">
        <v>197000</v>
      </c>
      <c r="B17">
        <v>84.614000000000004</v>
      </c>
      <c r="C17">
        <v>5</v>
      </c>
      <c r="D17">
        <v>4</v>
      </c>
      <c r="F17" t="s">
        <v>242</v>
      </c>
    </row>
    <row r="18" spans="1:6" x14ac:dyDescent="0.4">
      <c r="A18">
        <v>199500</v>
      </c>
      <c r="B18">
        <v>84.835999999999999</v>
      </c>
      <c r="C18">
        <v>14</v>
      </c>
      <c r="D18">
        <v>4</v>
      </c>
    </row>
    <row r="19" spans="1:6" x14ac:dyDescent="0.4">
      <c r="A19">
        <v>205000</v>
      </c>
      <c r="B19">
        <v>84.835999999999999</v>
      </c>
      <c r="C19">
        <v>8</v>
      </c>
      <c r="D19">
        <v>4</v>
      </c>
    </row>
    <row r="20" spans="1:6" x14ac:dyDescent="0.4">
      <c r="A20">
        <v>20000</v>
      </c>
      <c r="B20">
        <v>30.28</v>
      </c>
      <c r="C20">
        <v>6</v>
      </c>
      <c r="D20">
        <v>50</v>
      </c>
    </row>
    <row r="21" spans="1:6" x14ac:dyDescent="0.4">
      <c r="A21">
        <v>33000</v>
      </c>
      <c r="B21">
        <v>64.88</v>
      </c>
      <c r="C21">
        <v>11</v>
      </c>
      <c r="D21">
        <v>24</v>
      </c>
    </row>
    <row r="22" spans="1:6" x14ac:dyDescent="0.4">
      <c r="A22">
        <v>49000</v>
      </c>
      <c r="B22">
        <v>88.89</v>
      </c>
      <c r="C22">
        <v>1</v>
      </c>
      <c r="D22">
        <v>19</v>
      </c>
    </row>
    <row r="23" spans="1:6" x14ac:dyDescent="0.4">
      <c r="A23">
        <v>169500</v>
      </c>
      <c r="B23">
        <v>114.931</v>
      </c>
      <c r="C23">
        <v>16</v>
      </c>
      <c r="D23">
        <v>13</v>
      </c>
    </row>
    <row r="24" spans="1:6" x14ac:dyDescent="0.4">
      <c r="A24">
        <v>126500</v>
      </c>
      <c r="B24">
        <v>84.858000000000004</v>
      </c>
      <c r="C24">
        <v>3</v>
      </c>
      <c r="D24">
        <v>13</v>
      </c>
    </row>
    <row r="25" spans="1:6" x14ac:dyDescent="0.4">
      <c r="A25">
        <v>137900</v>
      </c>
      <c r="B25">
        <v>84.92</v>
      </c>
      <c r="C25">
        <v>6</v>
      </c>
      <c r="D25">
        <v>21</v>
      </c>
    </row>
    <row r="26" spans="1:6" x14ac:dyDescent="0.4">
      <c r="A26">
        <v>167000</v>
      </c>
      <c r="B26">
        <v>144.52000000000001</v>
      </c>
      <c r="C26">
        <v>7</v>
      </c>
      <c r="D26">
        <v>13</v>
      </c>
    </row>
    <row r="27" spans="1:6" x14ac:dyDescent="0.4">
      <c r="A27">
        <v>180000</v>
      </c>
      <c r="B27">
        <v>147.31</v>
      </c>
      <c r="C27">
        <v>7</v>
      </c>
      <c r="D27">
        <v>13</v>
      </c>
    </row>
    <row r="28" spans="1:6" x14ac:dyDescent="0.4">
      <c r="A28">
        <v>164500</v>
      </c>
      <c r="B28">
        <v>159.01</v>
      </c>
      <c r="C28">
        <v>9</v>
      </c>
      <c r="D28">
        <v>13</v>
      </c>
    </row>
    <row r="29" spans="1:6" x14ac:dyDescent="0.4">
      <c r="A29">
        <v>129500</v>
      </c>
      <c r="B29">
        <v>97.61</v>
      </c>
      <c r="C29">
        <v>7</v>
      </c>
      <c r="D29">
        <v>13</v>
      </c>
    </row>
    <row r="30" spans="1:6" x14ac:dyDescent="0.4">
      <c r="A30">
        <v>138000</v>
      </c>
      <c r="B30">
        <v>94.51</v>
      </c>
      <c r="C30">
        <v>8</v>
      </c>
      <c r="D30">
        <v>13</v>
      </c>
    </row>
    <row r="31" spans="1:6" x14ac:dyDescent="0.4">
      <c r="A31">
        <v>177000</v>
      </c>
      <c r="B31">
        <v>150.47999999999999</v>
      </c>
      <c r="C31">
        <v>15</v>
      </c>
      <c r="D31">
        <v>17</v>
      </c>
    </row>
    <row r="32" spans="1:6" x14ac:dyDescent="0.4">
      <c r="A32">
        <v>205000</v>
      </c>
      <c r="B32">
        <v>150.47999999999999</v>
      </c>
      <c r="C32">
        <v>13</v>
      </c>
      <c r="D32">
        <v>17</v>
      </c>
    </row>
    <row r="33" spans="1:4" x14ac:dyDescent="0.4">
      <c r="A33">
        <v>360000</v>
      </c>
      <c r="B33">
        <v>158.32400000000001</v>
      </c>
      <c r="C33">
        <v>16</v>
      </c>
      <c r="D33">
        <v>1</v>
      </c>
    </row>
    <row r="34" spans="1:4" x14ac:dyDescent="0.4">
      <c r="A34">
        <v>130000</v>
      </c>
      <c r="B34">
        <v>130.97999999999999</v>
      </c>
      <c r="C34">
        <v>17</v>
      </c>
      <c r="D34">
        <v>16</v>
      </c>
    </row>
    <row r="35" spans="1:4" x14ac:dyDescent="0.4">
      <c r="A35">
        <v>126500</v>
      </c>
      <c r="B35">
        <v>137.55000000000001</v>
      </c>
      <c r="C35">
        <v>6</v>
      </c>
      <c r="D35">
        <v>13</v>
      </c>
    </row>
    <row r="36" spans="1:4" x14ac:dyDescent="0.4">
      <c r="A36">
        <v>31500</v>
      </c>
      <c r="B36">
        <v>48.54</v>
      </c>
      <c r="C36">
        <v>3</v>
      </c>
      <c r="D36">
        <v>18</v>
      </c>
    </row>
    <row r="37" spans="1:4" x14ac:dyDescent="0.4">
      <c r="A37">
        <v>26800</v>
      </c>
      <c r="B37">
        <v>36.08</v>
      </c>
      <c r="C37">
        <v>8</v>
      </c>
      <c r="D37">
        <v>18</v>
      </c>
    </row>
    <row r="38" spans="1:4" x14ac:dyDescent="0.4">
      <c r="A38">
        <v>30000</v>
      </c>
      <c r="B38">
        <v>43.98</v>
      </c>
      <c r="C38">
        <v>6</v>
      </c>
      <c r="D38">
        <v>18</v>
      </c>
    </row>
    <row r="39" spans="1:4" x14ac:dyDescent="0.4">
      <c r="A39">
        <v>89000</v>
      </c>
      <c r="B39">
        <v>84.64</v>
      </c>
      <c r="C39">
        <v>7</v>
      </c>
      <c r="D39">
        <v>15</v>
      </c>
    </row>
    <row r="40" spans="1:4" x14ac:dyDescent="0.4">
      <c r="A40">
        <v>75000</v>
      </c>
      <c r="B40">
        <v>79.87</v>
      </c>
      <c r="C40">
        <v>2</v>
      </c>
      <c r="D40">
        <v>28</v>
      </c>
    </row>
    <row r="41" spans="1:4" x14ac:dyDescent="0.4">
      <c r="A41">
        <v>70000</v>
      </c>
      <c r="B41">
        <v>64.66</v>
      </c>
      <c r="C41">
        <v>9</v>
      </c>
      <c r="D41">
        <v>28</v>
      </c>
    </row>
    <row r="42" spans="1:4" x14ac:dyDescent="0.4">
      <c r="A42">
        <v>85000</v>
      </c>
      <c r="B42">
        <v>79.87</v>
      </c>
      <c r="C42">
        <v>7</v>
      </c>
      <c r="D42">
        <v>28</v>
      </c>
    </row>
    <row r="43" spans="1:4" x14ac:dyDescent="0.4">
      <c r="A43">
        <v>84500</v>
      </c>
      <c r="B43">
        <v>79.87</v>
      </c>
      <c r="C43">
        <v>13</v>
      </c>
      <c r="D43">
        <v>28</v>
      </c>
    </row>
    <row r="44" spans="1:4" x14ac:dyDescent="0.4">
      <c r="A44">
        <v>55900</v>
      </c>
      <c r="B44">
        <v>59.28</v>
      </c>
      <c r="C44">
        <v>4</v>
      </c>
      <c r="D44">
        <v>22</v>
      </c>
    </row>
    <row r="45" spans="1:4" x14ac:dyDescent="0.4">
      <c r="A45">
        <v>69800</v>
      </c>
      <c r="B45">
        <v>54.7</v>
      </c>
      <c r="C45">
        <v>7</v>
      </c>
      <c r="D45">
        <v>28</v>
      </c>
    </row>
    <row r="46" spans="1:4" x14ac:dyDescent="0.4">
      <c r="A46">
        <v>108500</v>
      </c>
      <c r="B46">
        <v>84.9</v>
      </c>
      <c r="C46">
        <v>4</v>
      </c>
      <c r="D46">
        <v>22</v>
      </c>
    </row>
    <row r="47" spans="1:4" x14ac:dyDescent="0.4">
      <c r="A47">
        <v>65500</v>
      </c>
      <c r="B47">
        <v>64.66</v>
      </c>
      <c r="C47">
        <v>3</v>
      </c>
      <c r="D47">
        <v>28</v>
      </c>
    </row>
    <row r="48" spans="1:4" x14ac:dyDescent="0.4">
      <c r="A48">
        <v>30000</v>
      </c>
      <c r="B48">
        <v>58.79</v>
      </c>
      <c r="C48">
        <v>1</v>
      </c>
      <c r="D48">
        <v>24</v>
      </c>
    </row>
    <row r="49" spans="1:4" x14ac:dyDescent="0.4">
      <c r="A49">
        <v>10500</v>
      </c>
      <c r="B49">
        <v>12.15</v>
      </c>
      <c r="C49">
        <v>15</v>
      </c>
      <c r="D49">
        <v>8</v>
      </c>
    </row>
    <row r="50" spans="1:4" x14ac:dyDescent="0.4">
      <c r="A50">
        <v>12000</v>
      </c>
      <c r="B50">
        <v>15.855</v>
      </c>
      <c r="C50">
        <v>10</v>
      </c>
      <c r="D50">
        <v>8</v>
      </c>
    </row>
    <row r="51" spans="1:4" x14ac:dyDescent="0.4">
      <c r="A51">
        <v>11500</v>
      </c>
      <c r="B51">
        <v>15.855</v>
      </c>
      <c r="C51">
        <v>16</v>
      </c>
      <c r="D51">
        <v>8</v>
      </c>
    </row>
    <row r="52" spans="1:4" x14ac:dyDescent="0.4">
      <c r="A52">
        <v>95000</v>
      </c>
      <c r="B52">
        <v>59.92</v>
      </c>
      <c r="C52">
        <v>4</v>
      </c>
      <c r="D52">
        <v>13</v>
      </c>
    </row>
    <row r="53" spans="1:4" x14ac:dyDescent="0.4">
      <c r="A53">
        <v>189000</v>
      </c>
      <c r="B53">
        <v>84.614000000000004</v>
      </c>
      <c r="C53">
        <v>2</v>
      </c>
      <c r="D53">
        <v>4</v>
      </c>
    </row>
    <row r="54" spans="1:4" x14ac:dyDescent="0.4">
      <c r="A54">
        <v>194000</v>
      </c>
      <c r="B54">
        <v>84.944000000000003</v>
      </c>
      <c r="C54">
        <v>11</v>
      </c>
      <c r="D54">
        <v>4</v>
      </c>
    </row>
    <row r="55" spans="1:4" x14ac:dyDescent="0.4">
      <c r="A55">
        <v>195000</v>
      </c>
      <c r="B55">
        <v>84.906999999999996</v>
      </c>
      <c r="C55">
        <v>21</v>
      </c>
      <c r="D55">
        <v>4</v>
      </c>
    </row>
    <row r="56" spans="1:4" x14ac:dyDescent="0.4">
      <c r="A56">
        <v>164700</v>
      </c>
      <c r="B56">
        <v>59.854999999999997</v>
      </c>
      <c r="C56">
        <v>11</v>
      </c>
      <c r="D56">
        <v>4</v>
      </c>
    </row>
    <row r="57" spans="1:4" x14ac:dyDescent="0.4">
      <c r="A57">
        <v>87000</v>
      </c>
      <c r="B57">
        <v>37.263500000000001</v>
      </c>
      <c r="C57">
        <v>8</v>
      </c>
      <c r="D57">
        <v>4</v>
      </c>
    </row>
    <row r="58" spans="1:4" x14ac:dyDescent="0.4">
      <c r="A58">
        <v>119000</v>
      </c>
      <c r="B58">
        <v>45.878999999999998</v>
      </c>
      <c r="C58">
        <v>18</v>
      </c>
      <c r="D58">
        <v>4</v>
      </c>
    </row>
    <row r="59" spans="1:4" x14ac:dyDescent="0.4">
      <c r="A59">
        <v>85000</v>
      </c>
      <c r="B59">
        <v>33.981999999999999</v>
      </c>
      <c r="C59">
        <v>7</v>
      </c>
      <c r="D59">
        <v>4</v>
      </c>
    </row>
    <row r="60" spans="1:4" x14ac:dyDescent="0.4">
      <c r="A60">
        <v>46300</v>
      </c>
      <c r="B60">
        <v>94.94</v>
      </c>
      <c r="C60">
        <v>7</v>
      </c>
      <c r="D60">
        <v>50</v>
      </c>
    </row>
    <row r="61" spans="1:4" x14ac:dyDescent="0.4">
      <c r="A61">
        <v>14000</v>
      </c>
      <c r="B61">
        <v>19.27</v>
      </c>
      <c r="C61">
        <v>1</v>
      </c>
      <c r="D61">
        <v>50</v>
      </c>
    </row>
    <row r="62" spans="1:4" x14ac:dyDescent="0.4">
      <c r="A62">
        <v>58500</v>
      </c>
      <c r="B62">
        <v>66.13</v>
      </c>
      <c r="C62">
        <v>3</v>
      </c>
      <c r="D62">
        <v>2</v>
      </c>
    </row>
    <row r="63" spans="1:4" x14ac:dyDescent="0.4">
      <c r="A63">
        <v>162500</v>
      </c>
      <c r="B63">
        <v>186.9</v>
      </c>
      <c r="C63">
        <v>5</v>
      </c>
      <c r="D63">
        <v>17</v>
      </c>
    </row>
    <row r="64" spans="1:4" x14ac:dyDescent="0.4">
      <c r="A64">
        <v>19000</v>
      </c>
      <c r="B64">
        <v>30.46</v>
      </c>
      <c r="C64">
        <v>13</v>
      </c>
      <c r="D64">
        <v>24</v>
      </c>
    </row>
    <row r="65" spans="1:4" x14ac:dyDescent="0.4">
      <c r="A65">
        <v>50000</v>
      </c>
      <c r="B65">
        <v>76.650000000000006</v>
      </c>
      <c r="C65">
        <v>2</v>
      </c>
      <c r="D65">
        <v>17</v>
      </c>
    </row>
    <row r="66" spans="1:4" x14ac:dyDescent="0.4">
      <c r="A66">
        <v>49000</v>
      </c>
      <c r="B66">
        <v>81</v>
      </c>
      <c r="C66">
        <v>1</v>
      </c>
      <c r="D66">
        <v>17</v>
      </c>
    </row>
    <row r="67" spans="1:4" x14ac:dyDescent="0.4">
      <c r="A67">
        <v>139400</v>
      </c>
      <c r="B67">
        <v>84.858000000000004</v>
      </c>
      <c r="C67">
        <v>5</v>
      </c>
      <c r="D67">
        <v>13</v>
      </c>
    </row>
    <row r="68" spans="1:4" x14ac:dyDescent="0.4">
      <c r="A68">
        <v>125000</v>
      </c>
      <c r="B68">
        <v>84.92</v>
      </c>
      <c r="C68">
        <v>14</v>
      </c>
      <c r="D68">
        <v>21</v>
      </c>
    </row>
    <row r="69" spans="1:4" x14ac:dyDescent="0.4">
      <c r="A69">
        <v>140000</v>
      </c>
      <c r="B69">
        <v>59.673699999999997</v>
      </c>
      <c r="C69">
        <v>4</v>
      </c>
      <c r="D69">
        <v>2</v>
      </c>
    </row>
    <row r="70" spans="1:4" x14ac:dyDescent="0.4">
      <c r="A70">
        <v>139950</v>
      </c>
      <c r="B70">
        <v>114.9</v>
      </c>
      <c r="C70">
        <v>10</v>
      </c>
      <c r="D70">
        <v>21</v>
      </c>
    </row>
    <row r="71" spans="1:4" x14ac:dyDescent="0.4">
      <c r="A71">
        <v>80000</v>
      </c>
      <c r="B71">
        <v>84.82</v>
      </c>
      <c r="C71">
        <v>1</v>
      </c>
      <c r="D71">
        <v>19</v>
      </c>
    </row>
    <row r="72" spans="1:4" x14ac:dyDescent="0.4">
      <c r="A72">
        <v>175000</v>
      </c>
      <c r="B72">
        <v>201.82</v>
      </c>
      <c r="C72">
        <v>3</v>
      </c>
      <c r="D72">
        <v>17</v>
      </c>
    </row>
    <row r="73" spans="1:4" x14ac:dyDescent="0.4">
      <c r="A73">
        <v>95000</v>
      </c>
      <c r="B73">
        <v>92.81</v>
      </c>
      <c r="C73">
        <v>15</v>
      </c>
      <c r="D73">
        <v>15</v>
      </c>
    </row>
    <row r="74" spans="1:4" x14ac:dyDescent="0.4">
      <c r="A74">
        <v>105000</v>
      </c>
      <c r="B74">
        <v>106.81</v>
      </c>
      <c r="C74">
        <v>8</v>
      </c>
      <c r="D74">
        <v>15</v>
      </c>
    </row>
    <row r="75" spans="1:4" x14ac:dyDescent="0.4">
      <c r="A75">
        <v>53000</v>
      </c>
      <c r="B75">
        <v>59.28</v>
      </c>
      <c r="C75">
        <v>5</v>
      </c>
      <c r="D75">
        <v>22</v>
      </c>
    </row>
    <row r="76" spans="1:4" x14ac:dyDescent="0.4">
      <c r="A76">
        <v>74500</v>
      </c>
      <c r="B76">
        <v>54.7</v>
      </c>
      <c r="C76">
        <v>9</v>
      </c>
      <c r="D76">
        <v>29</v>
      </c>
    </row>
    <row r="77" spans="1:4" x14ac:dyDescent="0.4">
      <c r="A77">
        <v>64400</v>
      </c>
      <c r="B77">
        <v>54.7</v>
      </c>
      <c r="C77">
        <v>3</v>
      </c>
      <c r="D77">
        <v>28</v>
      </c>
    </row>
    <row r="78" spans="1:4" x14ac:dyDescent="0.4">
      <c r="A78">
        <v>86000</v>
      </c>
      <c r="B78">
        <v>79.87</v>
      </c>
      <c r="C78">
        <v>8</v>
      </c>
      <c r="D78">
        <v>29</v>
      </c>
    </row>
    <row r="79" spans="1:4" x14ac:dyDescent="0.4">
      <c r="A79">
        <v>56500</v>
      </c>
      <c r="B79">
        <v>59.04</v>
      </c>
      <c r="C79">
        <v>6</v>
      </c>
      <c r="D79">
        <v>19</v>
      </c>
    </row>
    <row r="80" spans="1:4" x14ac:dyDescent="0.4">
      <c r="A80">
        <v>69900</v>
      </c>
      <c r="B80">
        <v>64.66</v>
      </c>
      <c r="C80">
        <v>7</v>
      </c>
      <c r="D80">
        <v>28</v>
      </c>
    </row>
    <row r="81" spans="1:4" x14ac:dyDescent="0.4">
      <c r="A81">
        <v>67800</v>
      </c>
      <c r="B81">
        <v>54.7</v>
      </c>
      <c r="C81">
        <v>6</v>
      </c>
      <c r="D81">
        <v>28</v>
      </c>
    </row>
    <row r="82" spans="1:4" x14ac:dyDescent="0.4">
      <c r="A82">
        <v>83000</v>
      </c>
      <c r="B82">
        <v>59.95</v>
      </c>
      <c r="C82">
        <v>20</v>
      </c>
      <c r="D82">
        <v>22</v>
      </c>
    </row>
    <row r="83" spans="1:4" x14ac:dyDescent="0.4">
      <c r="A83">
        <v>67000</v>
      </c>
      <c r="B83">
        <v>54.7</v>
      </c>
      <c r="C83">
        <v>4</v>
      </c>
      <c r="D83">
        <v>28</v>
      </c>
    </row>
    <row r="84" spans="1:4" x14ac:dyDescent="0.4">
      <c r="A84">
        <v>11000</v>
      </c>
      <c r="B84">
        <v>12.09</v>
      </c>
      <c r="C84">
        <v>9</v>
      </c>
      <c r="D84">
        <v>8</v>
      </c>
    </row>
    <row r="85" spans="1:4" x14ac:dyDescent="0.4">
      <c r="A85">
        <v>12900</v>
      </c>
      <c r="B85">
        <v>17.811</v>
      </c>
      <c r="C85">
        <v>14</v>
      </c>
      <c r="D85">
        <v>8</v>
      </c>
    </row>
    <row r="86" spans="1:4" x14ac:dyDescent="0.4">
      <c r="A86">
        <v>11700</v>
      </c>
      <c r="B86">
        <v>16.670000000000002</v>
      </c>
      <c r="C86">
        <v>10</v>
      </c>
      <c r="D86">
        <v>9</v>
      </c>
    </row>
    <row r="87" spans="1:4" x14ac:dyDescent="0.4">
      <c r="A87">
        <v>98000</v>
      </c>
      <c r="B87">
        <v>59.92</v>
      </c>
      <c r="C87">
        <v>2</v>
      </c>
      <c r="D87">
        <v>13</v>
      </c>
    </row>
    <row r="88" spans="1:4" x14ac:dyDescent="0.4">
      <c r="A88">
        <v>10800</v>
      </c>
      <c r="B88">
        <v>15.855</v>
      </c>
      <c r="C88">
        <v>11</v>
      </c>
      <c r="D88">
        <v>8</v>
      </c>
    </row>
    <row r="89" spans="1:4" x14ac:dyDescent="0.4">
      <c r="A89">
        <v>108500</v>
      </c>
      <c r="B89">
        <v>84.947800000000001</v>
      </c>
      <c r="C89">
        <v>16</v>
      </c>
      <c r="D89">
        <v>12</v>
      </c>
    </row>
    <row r="90" spans="1:4" x14ac:dyDescent="0.4">
      <c r="A90">
        <v>194500</v>
      </c>
      <c r="B90">
        <v>84.614000000000004</v>
      </c>
      <c r="C90">
        <v>18</v>
      </c>
      <c r="D90">
        <v>4</v>
      </c>
    </row>
    <row r="91" spans="1:4" x14ac:dyDescent="0.4">
      <c r="A91">
        <v>100000</v>
      </c>
      <c r="B91">
        <v>140.49</v>
      </c>
      <c r="C91">
        <v>1</v>
      </c>
      <c r="D91">
        <v>13</v>
      </c>
    </row>
    <row r="92" spans="1:4" x14ac:dyDescent="0.4">
      <c r="A92">
        <v>58400</v>
      </c>
      <c r="B92">
        <v>81</v>
      </c>
      <c r="C92">
        <v>4</v>
      </c>
      <c r="D92">
        <v>17</v>
      </c>
    </row>
    <row r="93" spans="1:4" x14ac:dyDescent="0.4">
      <c r="A93">
        <v>39000</v>
      </c>
      <c r="B93">
        <v>59.22</v>
      </c>
      <c r="C93">
        <v>4</v>
      </c>
      <c r="D93">
        <v>23</v>
      </c>
    </row>
    <row r="94" spans="1:4" x14ac:dyDescent="0.4">
      <c r="A94">
        <v>149000</v>
      </c>
      <c r="B94">
        <v>114.9</v>
      </c>
      <c r="C94">
        <v>9</v>
      </c>
      <c r="D94">
        <v>21</v>
      </c>
    </row>
    <row r="95" spans="1:4" x14ac:dyDescent="0.4">
      <c r="A95">
        <v>98950</v>
      </c>
      <c r="B95">
        <v>60</v>
      </c>
      <c r="C95">
        <v>5</v>
      </c>
      <c r="D95">
        <v>21</v>
      </c>
    </row>
    <row r="96" spans="1:4" x14ac:dyDescent="0.4">
      <c r="A96">
        <v>145000</v>
      </c>
      <c r="B96">
        <v>84.858000000000004</v>
      </c>
      <c r="C96">
        <v>12</v>
      </c>
      <c r="D96">
        <v>13</v>
      </c>
    </row>
    <row r="97" spans="1:4" x14ac:dyDescent="0.4">
      <c r="A97">
        <v>94490</v>
      </c>
      <c r="B97">
        <v>60</v>
      </c>
      <c r="C97">
        <v>6</v>
      </c>
      <c r="D97">
        <v>21</v>
      </c>
    </row>
    <row r="98" spans="1:4" x14ac:dyDescent="0.4">
      <c r="A98">
        <v>32000</v>
      </c>
      <c r="B98">
        <v>61.49</v>
      </c>
      <c r="C98">
        <v>3</v>
      </c>
      <c r="D98">
        <v>22</v>
      </c>
    </row>
    <row r="99" spans="1:4" x14ac:dyDescent="0.4">
      <c r="A99">
        <v>177700</v>
      </c>
      <c r="B99">
        <v>151.81</v>
      </c>
      <c r="C99">
        <v>8</v>
      </c>
      <c r="D99">
        <v>13</v>
      </c>
    </row>
    <row r="100" spans="1:4" x14ac:dyDescent="0.4">
      <c r="A100">
        <v>78000</v>
      </c>
      <c r="B100">
        <v>91.53</v>
      </c>
      <c r="C100">
        <v>9</v>
      </c>
      <c r="D100">
        <v>40</v>
      </c>
    </row>
    <row r="101" spans="1:4" x14ac:dyDescent="0.4">
      <c r="A101">
        <v>80000</v>
      </c>
      <c r="B101">
        <v>116.03</v>
      </c>
      <c r="C101">
        <v>14</v>
      </c>
      <c r="D101">
        <v>13</v>
      </c>
    </row>
    <row r="102" spans="1:4" x14ac:dyDescent="0.4">
      <c r="A102">
        <v>31700</v>
      </c>
      <c r="B102">
        <v>46.64</v>
      </c>
      <c r="C102">
        <v>5</v>
      </c>
      <c r="D102">
        <v>18</v>
      </c>
    </row>
    <row r="103" spans="1:4" x14ac:dyDescent="0.4">
      <c r="A103">
        <v>26100</v>
      </c>
      <c r="B103">
        <v>36.08</v>
      </c>
      <c r="C103">
        <v>8</v>
      </c>
      <c r="D103">
        <v>18</v>
      </c>
    </row>
    <row r="104" spans="1:4" x14ac:dyDescent="0.4">
      <c r="A104">
        <v>29000</v>
      </c>
      <c r="B104">
        <v>43.98</v>
      </c>
      <c r="C104">
        <v>7</v>
      </c>
      <c r="D104">
        <v>18</v>
      </c>
    </row>
    <row r="105" spans="1:4" x14ac:dyDescent="0.4">
      <c r="A105">
        <v>30000</v>
      </c>
      <c r="B105">
        <v>45.5</v>
      </c>
      <c r="C105">
        <v>8</v>
      </c>
      <c r="D105">
        <v>18</v>
      </c>
    </row>
    <row r="106" spans="1:4" x14ac:dyDescent="0.4">
      <c r="A106">
        <v>120000</v>
      </c>
      <c r="B106">
        <v>84.9</v>
      </c>
      <c r="C106">
        <v>11</v>
      </c>
      <c r="D106">
        <v>26</v>
      </c>
    </row>
    <row r="107" spans="1:4" x14ac:dyDescent="0.4">
      <c r="A107">
        <v>123000</v>
      </c>
      <c r="B107">
        <v>84.9</v>
      </c>
      <c r="C107">
        <v>13</v>
      </c>
      <c r="D107">
        <v>26</v>
      </c>
    </row>
    <row r="108" spans="1:4" x14ac:dyDescent="0.4">
      <c r="A108">
        <v>77500</v>
      </c>
      <c r="B108">
        <v>79.87</v>
      </c>
      <c r="C108">
        <v>12</v>
      </c>
      <c r="D108">
        <v>28</v>
      </c>
    </row>
    <row r="109" spans="1:4" x14ac:dyDescent="0.4">
      <c r="A109">
        <v>84800</v>
      </c>
      <c r="B109">
        <v>84.5</v>
      </c>
      <c r="C109">
        <v>5</v>
      </c>
      <c r="D109">
        <v>18</v>
      </c>
    </row>
    <row r="110" spans="1:4" x14ac:dyDescent="0.4">
      <c r="A110">
        <v>62900</v>
      </c>
      <c r="B110">
        <v>54.7</v>
      </c>
      <c r="C110">
        <v>2</v>
      </c>
      <c r="D110">
        <v>28</v>
      </c>
    </row>
    <row r="111" spans="1:4" x14ac:dyDescent="0.4">
      <c r="A111">
        <v>79500</v>
      </c>
      <c r="B111">
        <v>59.95</v>
      </c>
      <c r="C111">
        <v>2</v>
      </c>
      <c r="D111">
        <v>22</v>
      </c>
    </row>
    <row r="112" spans="1:4" x14ac:dyDescent="0.4">
      <c r="A112">
        <v>68800</v>
      </c>
      <c r="B112">
        <v>64.66</v>
      </c>
      <c r="C112">
        <v>12</v>
      </c>
      <c r="D112">
        <v>28</v>
      </c>
    </row>
    <row r="113" spans="1:4" x14ac:dyDescent="0.4">
      <c r="A113">
        <v>64900</v>
      </c>
      <c r="B113">
        <v>54.7</v>
      </c>
      <c r="C113">
        <v>11</v>
      </c>
      <c r="D113">
        <v>28</v>
      </c>
    </row>
    <row r="114" spans="1:4" x14ac:dyDescent="0.4">
      <c r="A114">
        <v>61000</v>
      </c>
      <c r="B114">
        <v>54.7</v>
      </c>
      <c r="C114">
        <v>2</v>
      </c>
      <c r="D114">
        <v>28</v>
      </c>
    </row>
    <row r="115" spans="1:4" x14ac:dyDescent="0.4">
      <c r="A115">
        <v>110000</v>
      </c>
      <c r="B115">
        <v>114.7153</v>
      </c>
      <c r="C115">
        <v>5</v>
      </c>
      <c r="D115">
        <v>12</v>
      </c>
    </row>
    <row r="116" spans="1:4" x14ac:dyDescent="0.4">
      <c r="A116">
        <v>12000</v>
      </c>
      <c r="B116">
        <v>17.96</v>
      </c>
      <c r="C116">
        <v>14</v>
      </c>
      <c r="D116">
        <v>8</v>
      </c>
    </row>
    <row r="117" spans="1:4" x14ac:dyDescent="0.4">
      <c r="A117">
        <v>36000</v>
      </c>
      <c r="B117">
        <v>59.74</v>
      </c>
      <c r="C117">
        <v>6</v>
      </c>
      <c r="D117">
        <v>21</v>
      </c>
    </row>
    <row r="118" spans="1:4" x14ac:dyDescent="0.4">
      <c r="A118">
        <v>240000</v>
      </c>
      <c r="B118">
        <v>116.938</v>
      </c>
      <c r="C118">
        <v>7</v>
      </c>
      <c r="D118">
        <v>4</v>
      </c>
    </row>
    <row r="119" spans="1:4" x14ac:dyDescent="0.4">
      <c r="A119">
        <v>157000</v>
      </c>
      <c r="B119">
        <v>59.854999999999997</v>
      </c>
      <c r="C119">
        <v>14</v>
      </c>
      <c r="D119">
        <v>4</v>
      </c>
    </row>
    <row r="120" spans="1:4" x14ac:dyDescent="0.4">
      <c r="A120">
        <v>197000</v>
      </c>
      <c r="B120">
        <v>84.835999999999999</v>
      </c>
      <c r="C120">
        <v>16</v>
      </c>
      <c r="D120">
        <v>4</v>
      </c>
    </row>
    <row r="121" spans="1:4" x14ac:dyDescent="0.4">
      <c r="A121">
        <v>160000</v>
      </c>
      <c r="B121">
        <v>59.470999999999997</v>
      </c>
      <c r="C121">
        <v>5</v>
      </c>
      <c r="D121">
        <v>4</v>
      </c>
    </row>
    <row r="122" spans="1:4" x14ac:dyDescent="0.4">
      <c r="A122">
        <v>185000</v>
      </c>
      <c r="B122">
        <v>84.614000000000004</v>
      </c>
      <c r="C122">
        <v>8</v>
      </c>
      <c r="D122">
        <v>4</v>
      </c>
    </row>
    <row r="123" spans="1:4" x14ac:dyDescent="0.4">
      <c r="A123">
        <v>18000</v>
      </c>
      <c r="B123">
        <v>30.28</v>
      </c>
      <c r="C123">
        <v>1</v>
      </c>
      <c r="D123">
        <v>50</v>
      </c>
    </row>
    <row r="124" spans="1:4" x14ac:dyDescent="0.4">
      <c r="A124">
        <v>21500</v>
      </c>
      <c r="B124">
        <v>30.28</v>
      </c>
      <c r="C124">
        <v>3</v>
      </c>
      <c r="D124">
        <v>50</v>
      </c>
    </row>
    <row r="125" spans="1:4" x14ac:dyDescent="0.4">
      <c r="A125">
        <v>74500</v>
      </c>
      <c r="B125">
        <v>84.93</v>
      </c>
      <c r="C125">
        <v>12</v>
      </c>
      <c r="D125">
        <v>23</v>
      </c>
    </row>
    <row r="126" spans="1:4" x14ac:dyDescent="0.4">
      <c r="A126">
        <v>210000</v>
      </c>
      <c r="B126">
        <v>238.858</v>
      </c>
      <c r="C126">
        <v>5</v>
      </c>
      <c r="D126">
        <v>12</v>
      </c>
    </row>
    <row r="127" spans="1:4" x14ac:dyDescent="0.4">
      <c r="A127">
        <v>155000</v>
      </c>
      <c r="B127">
        <v>210.53</v>
      </c>
      <c r="C127">
        <v>4</v>
      </c>
      <c r="D127">
        <v>17</v>
      </c>
    </row>
    <row r="128" spans="1:4" x14ac:dyDescent="0.4">
      <c r="A128">
        <v>142000</v>
      </c>
      <c r="B128">
        <v>84.858000000000004</v>
      </c>
      <c r="C128">
        <v>11</v>
      </c>
      <c r="D128">
        <v>13</v>
      </c>
    </row>
    <row r="129" spans="1:4" x14ac:dyDescent="0.4">
      <c r="A129">
        <v>126990</v>
      </c>
      <c r="B129">
        <v>84.92</v>
      </c>
      <c r="C129">
        <v>14</v>
      </c>
      <c r="D129">
        <v>21</v>
      </c>
    </row>
    <row r="130" spans="1:4" x14ac:dyDescent="0.4">
      <c r="A130">
        <v>115000</v>
      </c>
      <c r="B130">
        <v>59.993000000000002</v>
      </c>
      <c r="C130">
        <v>6</v>
      </c>
      <c r="D130">
        <v>13</v>
      </c>
    </row>
    <row r="131" spans="1:4" x14ac:dyDescent="0.4">
      <c r="A131">
        <v>129000</v>
      </c>
      <c r="B131">
        <v>84.858000000000004</v>
      </c>
      <c r="C131">
        <v>1</v>
      </c>
      <c r="D131">
        <v>13</v>
      </c>
    </row>
    <row r="132" spans="1:4" x14ac:dyDescent="0.4">
      <c r="A132">
        <v>29000</v>
      </c>
      <c r="B132">
        <v>61.49</v>
      </c>
      <c r="C132">
        <v>3</v>
      </c>
      <c r="D132">
        <v>22</v>
      </c>
    </row>
    <row r="133" spans="1:4" x14ac:dyDescent="0.4">
      <c r="A133">
        <v>93500</v>
      </c>
      <c r="B133">
        <v>111.31</v>
      </c>
      <c r="C133">
        <v>5</v>
      </c>
      <c r="D133">
        <v>16</v>
      </c>
    </row>
    <row r="134" spans="1:4" x14ac:dyDescent="0.4">
      <c r="A134">
        <v>134000</v>
      </c>
      <c r="B134">
        <v>94.51</v>
      </c>
      <c r="C134">
        <v>4</v>
      </c>
      <c r="D134">
        <v>13</v>
      </c>
    </row>
    <row r="135" spans="1:4" x14ac:dyDescent="0.4">
      <c r="A135">
        <v>140000</v>
      </c>
      <c r="B135">
        <v>94.51</v>
      </c>
      <c r="C135">
        <v>5</v>
      </c>
      <c r="D135">
        <v>13</v>
      </c>
    </row>
    <row r="136" spans="1:4" x14ac:dyDescent="0.4">
      <c r="A136">
        <v>170000</v>
      </c>
      <c r="B136">
        <v>151.81</v>
      </c>
      <c r="C136">
        <v>3</v>
      </c>
      <c r="D136">
        <v>13</v>
      </c>
    </row>
    <row r="137" spans="1:4" x14ac:dyDescent="0.4">
      <c r="A137">
        <v>170000</v>
      </c>
      <c r="B137">
        <v>158.99</v>
      </c>
      <c r="C137">
        <v>8</v>
      </c>
      <c r="D137">
        <v>13</v>
      </c>
    </row>
    <row r="138" spans="1:4" x14ac:dyDescent="0.4">
      <c r="A138">
        <v>183000</v>
      </c>
      <c r="B138">
        <v>146.38999999999999</v>
      </c>
      <c r="C138">
        <v>10</v>
      </c>
      <c r="D138">
        <v>18</v>
      </c>
    </row>
    <row r="139" spans="1:4" x14ac:dyDescent="0.4">
      <c r="A139">
        <v>175000</v>
      </c>
      <c r="B139">
        <v>147.62</v>
      </c>
      <c r="C139">
        <v>5</v>
      </c>
      <c r="D139">
        <v>18</v>
      </c>
    </row>
    <row r="140" spans="1:4" x14ac:dyDescent="0.4">
      <c r="A140">
        <v>175000</v>
      </c>
      <c r="B140">
        <v>147.62</v>
      </c>
      <c r="C140">
        <v>5</v>
      </c>
      <c r="D140">
        <v>18</v>
      </c>
    </row>
    <row r="141" spans="1:4" x14ac:dyDescent="0.4">
      <c r="A141">
        <v>189000</v>
      </c>
      <c r="B141">
        <v>174.55</v>
      </c>
      <c r="C141">
        <v>2</v>
      </c>
      <c r="D141">
        <v>17</v>
      </c>
    </row>
    <row r="142" spans="1:4" x14ac:dyDescent="0.4">
      <c r="A142">
        <v>375000</v>
      </c>
      <c r="B142">
        <v>158.32400000000001</v>
      </c>
      <c r="C142">
        <v>14</v>
      </c>
      <c r="D142">
        <v>1</v>
      </c>
    </row>
    <row r="143" spans="1:4" x14ac:dyDescent="0.4">
      <c r="A143">
        <v>124000</v>
      </c>
      <c r="B143">
        <v>149.80000000000001</v>
      </c>
      <c r="C143">
        <v>7</v>
      </c>
      <c r="D143">
        <v>13</v>
      </c>
    </row>
    <row r="144" spans="1:4" x14ac:dyDescent="0.4">
      <c r="A144">
        <v>85000</v>
      </c>
      <c r="B144">
        <v>100.77</v>
      </c>
      <c r="C144">
        <v>6</v>
      </c>
      <c r="D144">
        <v>23</v>
      </c>
    </row>
    <row r="145" spans="1:4" x14ac:dyDescent="0.4">
      <c r="A145">
        <v>23000</v>
      </c>
      <c r="B145">
        <v>28.1</v>
      </c>
      <c r="C145">
        <v>7</v>
      </c>
      <c r="D145">
        <v>18</v>
      </c>
    </row>
    <row r="146" spans="1:4" x14ac:dyDescent="0.4">
      <c r="A146">
        <v>47500</v>
      </c>
      <c r="B146">
        <v>84.42</v>
      </c>
      <c r="C146">
        <v>5</v>
      </c>
      <c r="D146">
        <v>17</v>
      </c>
    </row>
    <row r="147" spans="1:4" x14ac:dyDescent="0.4">
      <c r="A147">
        <v>64800</v>
      </c>
      <c r="B147">
        <v>64.66</v>
      </c>
      <c r="C147">
        <v>2</v>
      </c>
      <c r="D147">
        <v>28</v>
      </c>
    </row>
    <row r="148" spans="1:4" x14ac:dyDescent="0.4">
      <c r="A148">
        <v>69800</v>
      </c>
      <c r="B148">
        <v>54.7</v>
      </c>
      <c r="C148">
        <v>4</v>
      </c>
      <c r="D148">
        <v>29</v>
      </c>
    </row>
    <row r="149" spans="1:4" x14ac:dyDescent="0.4">
      <c r="A149">
        <v>84000</v>
      </c>
      <c r="B149">
        <v>79.87</v>
      </c>
      <c r="C149">
        <v>12</v>
      </c>
      <c r="D149">
        <v>28</v>
      </c>
    </row>
    <row r="150" spans="1:4" x14ac:dyDescent="0.4">
      <c r="A150">
        <v>84800</v>
      </c>
      <c r="B150">
        <v>84.5</v>
      </c>
      <c r="C150">
        <v>5</v>
      </c>
      <c r="D150">
        <v>18</v>
      </c>
    </row>
    <row r="151" spans="1:4" x14ac:dyDescent="0.4">
      <c r="A151">
        <v>13000</v>
      </c>
      <c r="B151">
        <v>15.09</v>
      </c>
      <c r="C151">
        <v>14</v>
      </c>
      <c r="D151">
        <v>7</v>
      </c>
    </row>
    <row r="152" spans="1:4" x14ac:dyDescent="0.4">
      <c r="A152">
        <v>20000</v>
      </c>
      <c r="B152">
        <v>44.4</v>
      </c>
      <c r="C152">
        <v>4</v>
      </c>
      <c r="D152">
        <v>24</v>
      </c>
    </row>
    <row r="153" spans="1:4" x14ac:dyDescent="0.4">
      <c r="A153">
        <v>91900</v>
      </c>
      <c r="B153">
        <v>59.942599999999999</v>
      </c>
      <c r="C153">
        <v>4</v>
      </c>
      <c r="D153">
        <v>12</v>
      </c>
    </row>
    <row r="154" spans="1:4" x14ac:dyDescent="0.4">
      <c r="A154">
        <v>12200</v>
      </c>
      <c r="B154">
        <v>15.09</v>
      </c>
      <c r="C154">
        <v>10</v>
      </c>
      <c r="D154">
        <v>7</v>
      </c>
    </row>
    <row r="155" spans="1:4" x14ac:dyDescent="0.4">
      <c r="A155">
        <v>12000</v>
      </c>
      <c r="B155">
        <v>16.670000000000002</v>
      </c>
      <c r="C155">
        <v>4</v>
      </c>
      <c r="D155">
        <v>9</v>
      </c>
    </row>
    <row r="156" spans="1:4" x14ac:dyDescent="0.4">
      <c r="A156">
        <v>119500</v>
      </c>
      <c r="B156">
        <v>112.54</v>
      </c>
      <c r="C156">
        <v>25</v>
      </c>
      <c r="D156">
        <v>17</v>
      </c>
    </row>
    <row r="157" spans="1:4" x14ac:dyDescent="0.4">
      <c r="A157">
        <v>193000</v>
      </c>
      <c r="B157">
        <v>84.614000000000004</v>
      </c>
      <c r="C157">
        <v>19</v>
      </c>
      <c r="D157">
        <v>4</v>
      </c>
    </row>
    <row r="158" spans="1:4" x14ac:dyDescent="0.4">
      <c r="A158">
        <v>175000</v>
      </c>
      <c r="B158">
        <v>84.835999999999999</v>
      </c>
      <c r="C158">
        <v>8</v>
      </c>
      <c r="D158">
        <v>4</v>
      </c>
    </row>
    <row r="159" spans="1:4" x14ac:dyDescent="0.4">
      <c r="A159">
        <v>180000</v>
      </c>
      <c r="B159">
        <v>84.906999999999996</v>
      </c>
      <c r="C159">
        <v>18</v>
      </c>
      <c r="D159">
        <v>4</v>
      </c>
    </row>
    <row r="160" spans="1:4" x14ac:dyDescent="0.4">
      <c r="A160">
        <v>172000</v>
      </c>
      <c r="B160">
        <v>84.944000000000003</v>
      </c>
      <c r="C160">
        <v>2</v>
      </c>
      <c r="D160">
        <v>4</v>
      </c>
    </row>
    <row r="161" spans="1:4" x14ac:dyDescent="0.4">
      <c r="A161">
        <v>172000</v>
      </c>
      <c r="B161">
        <v>84.944000000000003</v>
      </c>
      <c r="C161">
        <v>2</v>
      </c>
      <c r="D161">
        <v>4</v>
      </c>
    </row>
    <row r="162" spans="1:4" x14ac:dyDescent="0.4">
      <c r="A162">
        <v>88000</v>
      </c>
      <c r="B162">
        <v>37.263500000000001</v>
      </c>
      <c r="C162">
        <v>14</v>
      </c>
      <c r="D162">
        <v>4</v>
      </c>
    </row>
    <row r="163" spans="1:4" x14ac:dyDescent="0.4">
      <c r="A163">
        <v>175000</v>
      </c>
      <c r="B163">
        <v>215.14599999999999</v>
      </c>
      <c r="C163">
        <v>9</v>
      </c>
      <c r="D163">
        <v>12</v>
      </c>
    </row>
    <row r="164" spans="1:4" x14ac:dyDescent="0.4">
      <c r="A164">
        <v>75300</v>
      </c>
      <c r="B164">
        <v>84.93</v>
      </c>
      <c r="C164">
        <v>13</v>
      </c>
      <c r="D164">
        <v>23</v>
      </c>
    </row>
    <row r="165" spans="1:4" x14ac:dyDescent="0.4">
      <c r="A165">
        <v>52000</v>
      </c>
      <c r="B165">
        <v>59.97</v>
      </c>
      <c r="C165">
        <v>2</v>
      </c>
      <c r="D165">
        <v>23</v>
      </c>
    </row>
    <row r="166" spans="1:4" x14ac:dyDescent="0.4">
      <c r="A166">
        <v>76500</v>
      </c>
      <c r="B166">
        <v>84.99</v>
      </c>
      <c r="C166">
        <v>1</v>
      </c>
      <c r="D166">
        <v>25</v>
      </c>
    </row>
    <row r="167" spans="1:4" x14ac:dyDescent="0.4">
      <c r="A167">
        <v>140000</v>
      </c>
      <c r="B167">
        <v>150.83000000000001</v>
      </c>
      <c r="C167">
        <v>3</v>
      </c>
      <c r="D167">
        <v>17</v>
      </c>
    </row>
    <row r="168" spans="1:4" x14ac:dyDescent="0.4">
      <c r="A168">
        <v>54900</v>
      </c>
      <c r="B168">
        <v>59.82</v>
      </c>
      <c r="C168">
        <v>5</v>
      </c>
      <c r="D168">
        <v>25</v>
      </c>
    </row>
    <row r="169" spans="1:4" x14ac:dyDescent="0.4">
      <c r="A169">
        <v>75700</v>
      </c>
      <c r="B169">
        <v>84.93</v>
      </c>
      <c r="C169">
        <v>5</v>
      </c>
      <c r="D169">
        <v>23</v>
      </c>
    </row>
    <row r="170" spans="1:4" x14ac:dyDescent="0.4">
      <c r="A170">
        <v>165000</v>
      </c>
      <c r="B170">
        <v>114.931</v>
      </c>
      <c r="C170">
        <v>16</v>
      </c>
      <c r="D170">
        <v>13</v>
      </c>
    </row>
    <row r="171" spans="1:4" x14ac:dyDescent="0.4">
      <c r="A171">
        <v>145000</v>
      </c>
      <c r="B171">
        <v>112.81440000000001</v>
      </c>
      <c r="C171">
        <v>5</v>
      </c>
      <c r="D171">
        <v>6</v>
      </c>
    </row>
    <row r="172" spans="1:4" x14ac:dyDescent="0.4">
      <c r="A172">
        <v>146000</v>
      </c>
      <c r="B172">
        <v>114.9</v>
      </c>
      <c r="C172">
        <v>17</v>
      </c>
      <c r="D172">
        <v>21</v>
      </c>
    </row>
    <row r="173" spans="1:4" x14ac:dyDescent="0.4">
      <c r="A173">
        <v>127000</v>
      </c>
      <c r="B173">
        <v>84.239500000000007</v>
      </c>
      <c r="C173">
        <v>3</v>
      </c>
      <c r="D173">
        <v>6</v>
      </c>
    </row>
    <row r="174" spans="1:4" x14ac:dyDescent="0.4">
      <c r="A174">
        <v>84970</v>
      </c>
      <c r="B174">
        <v>60</v>
      </c>
      <c r="C174">
        <v>13</v>
      </c>
      <c r="D174">
        <v>21</v>
      </c>
    </row>
    <row r="175" spans="1:4" x14ac:dyDescent="0.4">
      <c r="A175">
        <v>123460</v>
      </c>
      <c r="B175">
        <v>84.92</v>
      </c>
      <c r="C175">
        <v>18</v>
      </c>
      <c r="D175">
        <v>21</v>
      </c>
    </row>
    <row r="176" spans="1:4" x14ac:dyDescent="0.4">
      <c r="A176">
        <v>155000</v>
      </c>
      <c r="B176">
        <v>158.99</v>
      </c>
      <c r="C176">
        <v>7</v>
      </c>
      <c r="D176">
        <v>13</v>
      </c>
    </row>
    <row r="177" spans="1:4" x14ac:dyDescent="0.4">
      <c r="A177">
        <v>134000</v>
      </c>
      <c r="B177">
        <v>95.88</v>
      </c>
      <c r="C177">
        <v>5</v>
      </c>
      <c r="D177">
        <v>13</v>
      </c>
    </row>
    <row r="178" spans="1:4" x14ac:dyDescent="0.4">
      <c r="A178">
        <v>134500</v>
      </c>
      <c r="B178">
        <v>95.88</v>
      </c>
      <c r="C178">
        <v>5</v>
      </c>
      <c r="D178">
        <v>13</v>
      </c>
    </row>
    <row r="179" spans="1:4" x14ac:dyDescent="0.4">
      <c r="A179">
        <v>144000</v>
      </c>
      <c r="B179">
        <v>108.07</v>
      </c>
      <c r="C179">
        <v>5</v>
      </c>
      <c r="D179">
        <v>13</v>
      </c>
    </row>
    <row r="180" spans="1:4" x14ac:dyDescent="0.4">
      <c r="A180">
        <v>144000</v>
      </c>
      <c r="B180">
        <v>108.07</v>
      </c>
      <c r="C180">
        <v>5</v>
      </c>
      <c r="D180">
        <v>13</v>
      </c>
    </row>
    <row r="181" spans="1:4" x14ac:dyDescent="0.4">
      <c r="A181">
        <v>184000</v>
      </c>
      <c r="B181">
        <v>159.01</v>
      </c>
      <c r="C181">
        <v>5</v>
      </c>
      <c r="D181">
        <v>13</v>
      </c>
    </row>
    <row r="182" spans="1:4" x14ac:dyDescent="0.4">
      <c r="A182">
        <v>33000</v>
      </c>
      <c r="B182">
        <v>48.54</v>
      </c>
      <c r="C182">
        <v>6</v>
      </c>
      <c r="D182">
        <v>18</v>
      </c>
    </row>
    <row r="183" spans="1:4" x14ac:dyDescent="0.4">
      <c r="A183">
        <v>26000</v>
      </c>
      <c r="B183">
        <v>36.08</v>
      </c>
      <c r="C183">
        <v>6</v>
      </c>
      <c r="D183">
        <v>18</v>
      </c>
    </row>
    <row r="184" spans="1:4" x14ac:dyDescent="0.4">
      <c r="A184">
        <v>25000</v>
      </c>
      <c r="B184">
        <v>45.5</v>
      </c>
      <c r="C184">
        <v>3</v>
      </c>
      <c r="D184">
        <v>18</v>
      </c>
    </row>
    <row r="185" spans="1:4" x14ac:dyDescent="0.4">
      <c r="A185">
        <v>30000</v>
      </c>
      <c r="B185">
        <v>46.64</v>
      </c>
      <c r="C185">
        <v>4</v>
      </c>
      <c r="D185">
        <v>18</v>
      </c>
    </row>
    <row r="186" spans="1:4" x14ac:dyDescent="0.4">
      <c r="A186">
        <v>78000</v>
      </c>
      <c r="B186">
        <v>84.98</v>
      </c>
      <c r="C186">
        <v>8</v>
      </c>
      <c r="D186">
        <v>15</v>
      </c>
    </row>
    <row r="187" spans="1:4" x14ac:dyDescent="0.4">
      <c r="A187">
        <v>26000</v>
      </c>
      <c r="B187">
        <v>22.058399999999999</v>
      </c>
      <c r="C187">
        <v>11</v>
      </c>
      <c r="D187">
        <v>4</v>
      </c>
    </row>
    <row r="188" spans="1:4" x14ac:dyDescent="0.4">
      <c r="A188">
        <v>91000</v>
      </c>
      <c r="B188">
        <v>107.94</v>
      </c>
      <c r="C188">
        <v>7</v>
      </c>
      <c r="D188">
        <v>15</v>
      </c>
    </row>
    <row r="189" spans="1:4" x14ac:dyDescent="0.4">
      <c r="A189">
        <v>48000</v>
      </c>
      <c r="B189">
        <v>53.42</v>
      </c>
      <c r="C189">
        <v>6</v>
      </c>
      <c r="D189">
        <v>18</v>
      </c>
    </row>
    <row r="190" spans="1:4" x14ac:dyDescent="0.4">
      <c r="A190">
        <v>107500</v>
      </c>
      <c r="B190">
        <v>84.9</v>
      </c>
      <c r="C190">
        <v>19</v>
      </c>
      <c r="D190">
        <v>26</v>
      </c>
    </row>
    <row r="191" spans="1:4" x14ac:dyDescent="0.4">
      <c r="A191">
        <v>109250</v>
      </c>
      <c r="B191">
        <v>84.9</v>
      </c>
      <c r="C191">
        <v>9</v>
      </c>
      <c r="D191">
        <v>26</v>
      </c>
    </row>
    <row r="192" spans="1:4" x14ac:dyDescent="0.4">
      <c r="A192">
        <v>66000</v>
      </c>
      <c r="B192">
        <v>64.66</v>
      </c>
      <c r="C192">
        <v>4</v>
      </c>
      <c r="D192">
        <v>28</v>
      </c>
    </row>
    <row r="193" spans="1:4" x14ac:dyDescent="0.4">
      <c r="A193">
        <v>89700</v>
      </c>
      <c r="B193">
        <v>106.62</v>
      </c>
      <c r="C193">
        <v>11</v>
      </c>
      <c r="D193">
        <v>28</v>
      </c>
    </row>
    <row r="194" spans="1:4" x14ac:dyDescent="0.4">
      <c r="A194">
        <v>68500</v>
      </c>
      <c r="B194">
        <v>54.7</v>
      </c>
      <c r="C194">
        <v>10</v>
      </c>
      <c r="D194">
        <v>29</v>
      </c>
    </row>
    <row r="195" spans="1:4" x14ac:dyDescent="0.4">
      <c r="A195">
        <v>98500</v>
      </c>
      <c r="B195">
        <v>106.62</v>
      </c>
      <c r="C195">
        <v>12</v>
      </c>
      <c r="D195">
        <v>29</v>
      </c>
    </row>
    <row r="196" spans="1:4" x14ac:dyDescent="0.4">
      <c r="A196">
        <v>80000</v>
      </c>
      <c r="B196">
        <v>79.87</v>
      </c>
      <c r="C196">
        <v>7</v>
      </c>
      <c r="D196">
        <v>28</v>
      </c>
    </row>
    <row r="197" spans="1:4" x14ac:dyDescent="0.4">
      <c r="A197">
        <v>63300</v>
      </c>
      <c r="B197">
        <v>54.7</v>
      </c>
      <c r="C197">
        <v>4</v>
      </c>
      <c r="D197">
        <v>28</v>
      </c>
    </row>
    <row r="198" spans="1:4" x14ac:dyDescent="0.4">
      <c r="A198">
        <v>53000</v>
      </c>
      <c r="B198">
        <v>59.28</v>
      </c>
      <c r="C198">
        <v>4</v>
      </c>
      <c r="D198">
        <v>22</v>
      </c>
    </row>
    <row r="199" spans="1:4" x14ac:dyDescent="0.4">
      <c r="A199">
        <v>53000</v>
      </c>
      <c r="B199">
        <v>59.28</v>
      </c>
      <c r="C199">
        <v>4</v>
      </c>
      <c r="D199">
        <v>22</v>
      </c>
    </row>
    <row r="200" spans="1:4" x14ac:dyDescent="0.4">
      <c r="A200">
        <v>79500</v>
      </c>
      <c r="B200">
        <v>59.95</v>
      </c>
      <c r="C200">
        <v>14</v>
      </c>
      <c r="D200">
        <v>22</v>
      </c>
    </row>
    <row r="201" spans="1:4" x14ac:dyDescent="0.4">
      <c r="A201">
        <v>86500</v>
      </c>
      <c r="B201">
        <v>79.87</v>
      </c>
      <c r="C201">
        <v>13</v>
      </c>
      <c r="D201">
        <v>29</v>
      </c>
    </row>
    <row r="202" spans="1:4" x14ac:dyDescent="0.4">
      <c r="A202">
        <v>11450</v>
      </c>
      <c r="B202">
        <v>15.855</v>
      </c>
      <c r="C202">
        <v>12</v>
      </c>
      <c r="D202">
        <v>8</v>
      </c>
    </row>
    <row r="203" spans="1:4" x14ac:dyDescent="0.4">
      <c r="A203">
        <v>104500</v>
      </c>
      <c r="B203">
        <v>84.95</v>
      </c>
      <c r="C203">
        <v>20</v>
      </c>
      <c r="D203">
        <v>17</v>
      </c>
    </row>
    <row r="204" spans="1:4" x14ac:dyDescent="0.4">
      <c r="A204">
        <v>11000</v>
      </c>
      <c r="B204">
        <v>12.01</v>
      </c>
      <c r="C204">
        <v>12</v>
      </c>
      <c r="D204">
        <v>8</v>
      </c>
    </row>
    <row r="205" spans="1:4" x14ac:dyDescent="0.4">
      <c r="A205">
        <v>31000</v>
      </c>
      <c r="B205">
        <v>59</v>
      </c>
      <c r="C205">
        <v>2</v>
      </c>
      <c r="D205">
        <v>25</v>
      </c>
    </row>
    <row r="206" spans="1:4" x14ac:dyDescent="0.4">
      <c r="A206">
        <v>12250</v>
      </c>
      <c r="B206">
        <v>15.09</v>
      </c>
      <c r="C206">
        <v>12</v>
      </c>
      <c r="D206">
        <v>7</v>
      </c>
    </row>
    <row r="207" spans="1:4" x14ac:dyDescent="0.4">
      <c r="A207">
        <v>151000</v>
      </c>
      <c r="B207">
        <v>59.755000000000003</v>
      </c>
      <c r="C207">
        <v>2</v>
      </c>
      <c r="D207">
        <v>4</v>
      </c>
    </row>
    <row r="208" spans="1:4" x14ac:dyDescent="0.4">
      <c r="A208">
        <v>175000</v>
      </c>
      <c r="B208">
        <v>84.933999999999997</v>
      </c>
      <c r="C208">
        <v>4</v>
      </c>
      <c r="D208">
        <v>4</v>
      </c>
    </row>
    <row r="209" spans="1:4" x14ac:dyDescent="0.4">
      <c r="A209">
        <v>220000</v>
      </c>
      <c r="B209">
        <v>101.991</v>
      </c>
      <c r="C209">
        <v>6</v>
      </c>
      <c r="D209">
        <v>4</v>
      </c>
    </row>
    <row r="210" spans="1:4" x14ac:dyDescent="0.4">
      <c r="A210">
        <v>160000</v>
      </c>
      <c r="B210">
        <v>59.854999999999997</v>
      </c>
      <c r="C210">
        <v>13</v>
      </c>
      <c r="D210">
        <v>4</v>
      </c>
    </row>
    <row r="211" spans="1:4" x14ac:dyDescent="0.4">
      <c r="A211">
        <v>192000</v>
      </c>
      <c r="B211">
        <v>84.835999999999999</v>
      </c>
      <c r="C211">
        <v>15</v>
      </c>
      <c r="D211">
        <v>4</v>
      </c>
    </row>
    <row r="212" spans="1:4" x14ac:dyDescent="0.4">
      <c r="A212">
        <v>7500</v>
      </c>
      <c r="B212">
        <v>19.27</v>
      </c>
      <c r="C212">
        <v>1</v>
      </c>
      <c r="D212">
        <v>50</v>
      </c>
    </row>
    <row r="213" spans="1:4" x14ac:dyDescent="0.4">
      <c r="A213">
        <v>125000</v>
      </c>
      <c r="B213">
        <v>213.07</v>
      </c>
      <c r="C213">
        <v>2</v>
      </c>
      <c r="D213">
        <v>12</v>
      </c>
    </row>
    <row r="214" spans="1:4" x14ac:dyDescent="0.4">
      <c r="A214">
        <v>65000</v>
      </c>
      <c r="B214">
        <v>84.41</v>
      </c>
      <c r="C214">
        <v>3</v>
      </c>
      <c r="D214">
        <v>17</v>
      </c>
    </row>
    <row r="215" spans="1:4" x14ac:dyDescent="0.4">
      <c r="A215">
        <v>50000</v>
      </c>
      <c r="B215">
        <v>84.98</v>
      </c>
      <c r="C215">
        <v>1</v>
      </c>
      <c r="D215">
        <v>23</v>
      </c>
    </row>
    <row r="216" spans="1:4" x14ac:dyDescent="0.4">
      <c r="A216">
        <v>120000</v>
      </c>
      <c r="B216">
        <v>200.19</v>
      </c>
      <c r="C216">
        <v>1</v>
      </c>
      <c r="D216">
        <v>12</v>
      </c>
    </row>
    <row r="217" spans="1:4" x14ac:dyDescent="0.4">
      <c r="A217">
        <v>51500</v>
      </c>
      <c r="B217">
        <v>59.82</v>
      </c>
      <c r="C217">
        <v>2</v>
      </c>
      <c r="D217">
        <v>25</v>
      </c>
    </row>
    <row r="218" spans="1:4" x14ac:dyDescent="0.4">
      <c r="A218">
        <v>48500</v>
      </c>
      <c r="B218">
        <v>81</v>
      </c>
      <c r="C218">
        <v>5</v>
      </c>
      <c r="D218">
        <v>17</v>
      </c>
    </row>
    <row r="219" spans="1:4" x14ac:dyDescent="0.4">
      <c r="A219">
        <v>45000</v>
      </c>
      <c r="B219">
        <v>84.94</v>
      </c>
      <c r="C219">
        <v>3</v>
      </c>
      <c r="D219">
        <v>19</v>
      </c>
    </row>
    <row r="220" spans="1:4" x14ac:dyDescent="0.4">
      <c r="A220">
        <v>139800</v>
      </c>
      <c r="B220">
        <v>84.858000000000004</v>
      </c>
      <c r="C220">
        <v>8</v>
      </c>
      <c r="D220">
        <v>13</v>
      </c>
    </row>
    <row r="221" spans="1:4" x14ac:dyDescent="0.4">
      <c r="A221">
        <v>139800</v>
      </c>
      <c r="B221">
        <v>84.858000000000004</v>
      </c>
      <c r="C221">
        <v>8</v>
      </c>
      <c r="D221">
        <v>13</v>
      </c>
    </row>
    <row r="222" spans="1:4" x14ac:dyDescent="0.4">
      <c r="A222">
        <v>165000</v>
      </c>
      <c r="B222">
        <v>157.28899999999999</v>
      </c>
      <c r="C222">
        <v>7</v>
      </c>
      <c r="D222">
        <v>13</v>
      </c>
    </row>
    <row r="223" spans="1:4" x14ac:dyDescent="0.4">
      <c r="A223">
        <v>144950</v>
      </c>
      <c r="B223">
        <v>114.9</v>
      </c>
      <c r="C223">
        <v>19</v>
      </c>
      <c r="D223">
        <v>21</v>
      </c>
    </row>
    <row r="224" spans="1:4" x14ac:dyDescent="0.4">
      <c r="A224">
        <v>155000</v>
      </c>
      <c r="B224">
        <v>126.34</v>
      </c>
      <c r="C224">
        <v>1</v>
      </c>
      <c r="D224">
        <v>13</v>
      </c>
    </row>
    <row r="225" spans="1:4" x14ac:dyDescent="0.4">
      <c r="A225">
        <v>169000</v>
      </c>
      <c r="B225">
        <v>124.17</v>
      </c>
      <c r="C225">
        <v>8</v>
      </c>
      <c r="D225">
        <v>17</v>
      </c>
    </row>
    <row r="226" spans="1:4" x14ac:dyDescent="0.4">
      <c r="A226">
        <v>74000</v>
      </c>
      <c r="B226">
        <v>83.26</v>
      </c>
      <c r="C226">
        <v>13</v>
      </c>
      <c r="D226">
        <v>16</v>
      </c>
    </row>
    <row r="227" spans="1:4" x14ac:dyDescent="0.4">
      <c r="A227">
        <v>32000</v>
      </c>
      <c r="B227">
        <v>46.64</v>
      </c>
      <c r="C227">
        <v>3</v>
      </c>
      <c r="D227">
        <v>18</v>
      </c>
    </row>
    <row r="228" spans="1:4" x14ac:dyDescent="0.4">
      <c r="A228">
        <v>87500</v>
      </c>
      <c r="B228">
        <v>84.64</v>
      </c>
      <c r="C228">
        <v>7</v>
      </c>
      <c r="D228">
        <v>15</v>
      </c>
    </row>
    <row r="229" spans="1:4" x14ac:dyDescent="0.4">
      <c r="A229">
        <v>15000</v>
      </c>
      <c r="B229">
        <v>22.17</v>
      </c>
      <c r="C229">
        <v>13</v>
      </c>
      <c r="D229">
        <v>10</v>
      </c>
    </row>
    <row r="230" spans="1:4" x14ac:dyDescent="0.4">
      <c r="A230">
        <v>66500</v>
      </c>
      <c r="B230">
        <v>54.7</v>
      </c>
      <c r="C230">
        <v>4</v>
      </c>
      <c r="D230">
        <v>29</v>
      </c>
    </row>
    <row r="231" spans="1:4" x14ac:dyDescent="0.4">
      <c r="A231">
        <v>79400</v>
      </c>
      <c r="B231">
        <v>79.87</v>
      </c>
      <c r="C231">
        <v>6</v>
      </c>
      <c r="D231">
        <v>29</v>
      </c>
    </row>
    <row r="232" spans="1:4" x14ac:dyDescent="0.4">
      <c r="A232">
        <v>77800</v>
      </c>
      <c r="B232">
        <v>79.87</v>
      </c>
      <c r="C232">
        <v>14</v>
      </c>
      <c r="D232">
        <v>28</v>
      </c>
    </row>
    <row r="233" spans="1:4" x14ac:dyDescent="0.4">
      <c r="A233">
        <v>68000</v>
      </c>
      <c r="B233">
        <v>64.66</v>
      </c>
      <c r="C233">
        <v>8</v>
      </c>
      <c r="D233">
        <v>28</v>
      </c>
    </row>
    <row r="234" spans="1:4" x14ac:dyDescent="0.4">
      <c r="A234">
        <v>74800</v>
      </c>
      <c r="B234">
        <v>68.06</v>
      </c>
      <c r="C234">
        <v>6</v>
      </c>
      <c r="D234">
        <v>18</v>
      </c>
    </row>
    <row r="235" spans="1:4" x14ac:dyDescent="0.4">
      <c r="A235">
        <v>64000</v>
      </c>
      <c r="B235">
        <v>54.7</v>
      </c>
      <c r="C235">
        <v>10</v>
      </c>
      <c r="D235">
        <v>29</v>
      </c>
    </row>
    <row r="236" spans="1:4" x14ac:dyDescent="0.4">
      <c r="A236">
        <v>54000</v>
      </c>
      <c r="B236">
        <v>54.7</v>
      </c>
      <c r="C236">
        <v>10</v>
      </c>
      <c r="D236">
        <v>29</v>
      </c>
    </row>
    <row r="237" spans="1:4" x14ac:dyDescent="0.4">
      <c r="A237">
        <v>104000</v>
      </c>
      <c r="B237">
        <v>84.947800000000001</v>
      </c>
      <c r="C237">
        <v>14</v>
      </c>
      <c r="D237">
        <v>12</v>
      </c>
    </row>
    <row r="238" spans="1:4" x14ac:dyDescent="0.4">
      <c r="A238">
        <v>92400</v>
      </c>
      <c r="B238">
        <v>59.942599999999999</v>
      </c>
      <c r="C238">
        <v>6</v>
      </c>
      <c r="D238">
        <v>12</v>
      </c>
    </row>
    <row r="239" spans="1:4" x14ac:dyDescent="0.4">
      <c r="A239">
        <v>98000</v>
      </c>
      <c r="B239">
        <v>59.92</v>
      </c>
      <c r="C239">
        <v>8</v>
      </c>
      <c r="D239">
        <v>13</v>
      </c>
    </row>
    <row r="240" spans="1:4" x14ac:dyDescent="0.4">
      <c r="A240">
        <v>10300</v>
      </c>
      <c r="B240">
        <v>16.670000000000002</v>
      </c>
      <c r="C240">
        <v>4</v>
      </c>
      <c r="D240">
        <v>9</v>
      </c>
    </row>
    <row r="241" spans="1:4" x14ac:dyDescent="0.4">
      <c r="A241">
        <v>36000</v>
      </c>
      <c r="B241">
        <v>60</v>
      </c>
      <c r="C241">
        <v>-1</v>
      </c>
      <c r="D241">
        <v>19</v>
      </c>
    </row>
    <row r="242" spans="1:4" x14ac:dyDescent="0.4">
      <c r="A242">
        <v>185000</v>
      </c>
      <c r="B242">
        <v>84.835999999999999</v>
      </c>
      <c r="C242">
        <v>17</v>
      </c>
      <c r="D242">
        <v>4</v>
      </c>
    </row>
    <row r="243" spans="1:4" x14ac:dyDescent="0.4">
      <c r="A243">
        <v>185000</v>
      </c>
      <c r="B243">
        <v>84.835999999999999</v>
      </c>
      <c r="C243">
        <v>21</v>
      </c>
      <c r="D243">
        <v>4</v>
      </c>
    </row>
    <row r="244" spans="1:4" x14ac:dyDescent="0.4">
      <c r="A244">
        <v>85500</v>
      </c>
      <c r="B244">
        <v>37.263500000000001</v>
      </c>
      <c r="C244">
        <v>2</v>
      </c>
      <c r="D244">
        <v>4</v>
      </c>
    </row>
    <row r="245" spans="1:4" x14ac:dyDescent="0.4">
      <c r="A245">
        <v>85900</v>
      </c>
      <c r="B245">
        <v>37.263500000000001</v>
      </c>
      <c r="C245">
        <v>8</v>
      </c>
      <c r="D245">
        <v>4</v>
      </c>
    </row>
    <row r="246" spans="1:4" x14ac:dyDescent="0.4">
      <c r="A246">
        <v>89500</v>
      </c>
      <c r="B246">
        <v>37.263500000000001</v>
      </c>
      <c r="C246">
        <v>11</v>
      </c>
      <c r="D246">
        <v>4</v>
      </c>
    </row>
    <row r="247" spans="1:4" x14ac:dyDescent="0.4">
      <c r="A247">
        <v>23000</v>
      </c>
      <c r="B247">
        <v>45.39</v>
      </c>
      <c r="C247">
        <v>1</v>
      </c>
      <c r="D247">
        <v>50</v>
      </c>
    </row>
    <row r="248" spans="1:4" x14ac:dyDescent="0.4">
      <c r="A248">
        <v>74000</v>
      </c>
      <c r="B248">
        <v>108.18</v>
      </c>
      <c r="C248">
        <v>3</v>
      </c>
      <c r="D248">
        <v>17</v>
      </c>
    </row>
    <row r="249" spans="1:4" x14ac:dyDescent="0.4">
      <c r="A249">
        <v>44000</v>
      </c>
      <c r="B249">
        <v>91.87</v>
      </c>
      <c r="C249">
        <v>5</v>
      </c>
      <c r="D249">
        <v>16</v>
      </c>
    </row>
    <row r="250" spans="1:4" x14ac:dyDescent="0.4">
      <c r="A250">
        <v>54000</v>
      </c>
      <c r="B250">
        <v>59.97</v>
      </c>
      <c r="C250">
        <v>10</v>
      </c>
      <c r="D250">
        <v>23</v>
      </c>
    </row>
    <row r="251" spans="1:4" x14ac:dyDescent="0.4">
      <c r="A251">
        <v>105000</v>
      </c>
      <c r="B251">
        <v>133.34</v>
      </c>
      <c r="C251">
        <v>5</v>
      </c>
      <c r="D251">
        <v>20</v>
      </c>
    </row>
    <row r="252" spans="1:4" x14ac:dyDescent="0.4">
      <c r="A252">
        <v>108000</v>
      </c>
      <c r="B252">
        <v>110.53</v>
      </c>
      <c r="C252">
        <v>8</v>
      </c>
      <c r="D252">
        <v>20</v>
      </c>
    </row>
    <row r="253" spans="1:4" x14ac:dyDescent="0.4">
      <c r="A253">
        <v>50000</v>
      </c>
      <c r="B253">
        <v>81.08</v>
      </c>
      <c r="C253">
        <v>5</v>
      </c>
      <c r="D253">
        <v>17</v>
      </c>
    </row>
    <row r="254" spans="1:4" x14ac:dyDescent="0.4">
      <c r="A254">
        <v>119950</v>
      </c>
      <c r="B254">
        <v>84.92</v>
      </c>
      <c r="C254">
        <v>15</v>
      </c>
      <c r="D254">
        <v>21</v>
      </c>
    </row>
    <row r="255" spans="1:4" x14ac:dyDescent="0.4">
      <c r="A255">
        <v>119960</v>
      </c>
      <c r="B255">
        <v>84.92</v>
      </c>
      <c r="C255">
        <v>4</v>
      </c>
      <c r="D255">
        <v>21</v>
      </c>
    </row>
    <row r="256" spans="1:4" x14ac:dyDescent="0.4">
      <c r="A256">
        <v>163000</v>
      </c>
      <c r="B256">
        <v>84.879199999999997</v>
      </c>
      <c r="C256">
        <v>5</v>
      </c>
      <c r="D256">
        <v>2</v>
      </c>
    </row>
    <row r="257" spans="1:4" x14ac:dyDescent="0.4">
      <c r="A257">
        <v>126000</v>
      </c>
      <c r="B257">
        <v>84.454099999999997</v>
      </c>
      <c r="C257">
        <v>12</v>
      </c>
      <c r="D257">
        <v>6</v>
      </c>
    </row>
    <row r="258" spans="1:4" x14ac:dyDescent="0.4">
      <c r="A258">
        <v>140000</v>
      </c>
      <c r="B258">
        <v>114.931</v>
      </c>
      <c r="C258">
        <v>11</v>
      </c>
      <c r="D258">
        <v>13</v>
      </c>
    </row>
    <row r="259" spans="1:4" x14ac:dyDescent="0.4">
      <c r="A259">
        <v>120000</v>
      </c>
      <c r="B259">
        <v>84.858000000000004</v>
      </c>
      <c r="C259">
        <v>2</v>
      </c>
      <c r="D259">
        <v>13</v>
      </c>
    </row>
    <row r="260" spans="1:4" x14ac:dyDescent="0.4">
      <c r="A260">
        <v>124950</v>
      </c>
      <c r="B260">
        <v>84.92</v>
      </c>
      <c r="C260">
        <v>10</v>
      </c>
      <c r="D260">
        <v>21</v>
      </c>
    </row>
    <row r="261" spans="1:4" x14ac:dyDescent="0.4">
      <c r="A261">
        <v>151000</v>
      </c>
      <c r="B261">
        <v>84.879199999999997</v>
      </c>
      <c r="C261">
        <v>1</v>
      </c>
      <c r="D261">
        <v>2</v>
      </c>
    </row>
    <row r="262" spans="1:4" x14ac:dyDescent="0.4">
      <c r="A262">
        <v>120000</v>
      </c>
      <c r="B262">
        <v>84.858000000000004</v>
      </c>
      <c r="C262">
        <v>2</v>
      </c>
      <c r="D262">
        <v>13</v>
      </c>
    </row>
    <row r="263" spans="1:4" x14ac:dyDescent="0.4">
      <c r="A263">
        <v>130000</v>
      </c>
      <c r="B263">
        <v>84.858000000000004</v>
      </c>
      <c r="C263">
        <v>13</v>
      </c>
      <c r="D263">
        <v>13</v>
      </c>
    </row>
    <row r="264" spans="1:4" x14ac:dyDescent="0.4">
      <c r="A264">
        <v>144000</v>
      </c>
      <c r="B264">
        <v>84.858000000000004</v>
      </c>
      <c r="C264">
        <v>13</v>
      </c>
      <c r="D264">
        <v>13</v>
      </c>
    </row>
    <row r="265" spans="1:4" x14ac:dyDescent="0.4">
      <c r="A265">
        <v>130000</v>
      </c>
      <c r="B265">
        <v>129.76</v>
      </c>
      <c r="C265">
        <v>2</v>
      </c>
      <c r="D265">
        <v>21</v>
      </c>
    </row>
    <row r="266" spans="1:4" x14ac:dyDescent="0.4">
      <c r="A266">
        <v>150000</v>
      </c>
      <c r="B266">
        <v>144.52000000000001</v>
      </c>
      <c r="C266">
        <v>6</v>
      </c>
      <c r="D266">
        <v>13</v>
      </c>
    </row>
    <row r="267" spans="1:4" x14ac:dyDescent="0.4">
      <c r="A267">
        <v>175000</v>
      </c>
      <c r="B267">
        <v>174.55</v>
      </c>
      <c r="C267">
        <v>4</v>
      </c>
      <c r="D267">
        <v>17</v>
      </c>
    </row>
    <row r="268" spans="1:4" x14ac:dyDescent="0.4">
      <c r="A268">
        <v>175000</v>
      </c>
      <c r="B268">
        <v>174.55</v>
      </c>
      <c r="C268">
        <v>4</v>
      </c>
      <c r="D268">
        <v>17</v>
      </c>
    </row>
    <row r="269" spans="1:4" x14ac:dyDescent="0.4">
      <c r="A269">
        <v>180000</v>
      </c>
      <c r="B269">
        <v>123.13</v>
      </c>
      <c r="C269">
        <v>13</v>
      </c>
      <c r="D269">
        <v>17</v>
      </c>
    </row>
    <row r="270" spans="1:4" x14ac:dyDescent="0.4">
      <c r="A270">
        <v>180000</v>
      </c>
      <c r="B270">
        <v>123.13</v>
      </c>
      <c r="C270">
        <v>13</v>
      </c>
      <c r="D270">
        <v>17</v>
      </c>
    </row>
    <row r="271" spans="1:4" x14ac:dyDescent="0.4">
      <c r="A271">
        <v>127000</v>
      </c>
      <c r="B271">
        <v>149.80000000000001</v>
      </c>
      <c r="C271">
        <v>11</v>
      </c>
      <c r="D271">
        <v>13</v>
      </c>
    </row>
    <row r="272" spans="1:4" x14ac:dyDescent="0.4">
      <c r="A272">
        <v>29800</v>
      </c>
      <c r="B272">
        <v>45.5</v>
      </c>
      <c r="C272">
        <v>5</v>
      </c>
      <c r="D272">
        <v>18</v>
      </c>
    </row>
    <row r="273" spans="1:4" x14ac:dyDescent="0.4">
      <c r="A273">
        <v>29500</v>
      </c>
      <c r="B273">
        <v>45.5</v>
      </c>
      <c r="C273">
        <v>4</v>
      </c>
      <c r="D273">
        <v>18</v>
      </c>
    </row>
    <row r="274" spans="1:4" x14ac:dyDescent="0.4">
      <c r="A274">
        <v>86500</v>
      </c>
      <c r="B274">
        <v>84.98</v>
      </c>
      <c r="C274">
        <v>9</v>
      </c>
      <c r="D274">
        <v>15</v>
      </c>
    </row>
    <row r="275" spans="1:4" x14ac:dyDescent="0.4">
      <c r="A275">
        <v>15000</v>
      </c>
      <c r="B275">
        <v>22.17</v>
      </c>
      <c r="C275">
        <v>7</v>
      </c>
      <c r="D275">
        <v>10</v>
      </c>
    </row>
    <row r="276" spans="1:4" x14ac:dyDescent="0.4">
      <c r="A276">
        <v>63000</v>
      </c>
      <c r="B276">
        <v>84.62</v>
      </c>
      <c r="C276">
        <v>1</v>
      </c>
      <c r="D276">
        <v>18</v>
      </c>
    </row>
    <row r="277" spans="1:4" x14ac:dyDescent="0.4">
      <c r="A277">
        <v>110000</v>
      </c>
      <c r="B277">
        <v>84.9</v>
      </c>
      <c r="C277">
        <v>7</v>
      </c>
      <c r="D277">
        <v>26</v>
      </c>
    </row>
    <row r="278" spans="1:4" x14ac:dyDescent="0.4">
      <c r="A278">
        <v>160000</v>
      </c>
      <c r="B278">
        <v>172.17</v>
      </c>
      <c r="C278">
        <v>8</v>
      </c>
      <c r="D278">
        <v>22</v>
      </c>
    </row>
    <row r="279" spans="1:4" x14ac:dyDescent="0.4">
      <c r="A279">
        <v>160000</v>
      </c>
      <c r="B279">
        <v>172.17</v>
      </c>
      <c r="C279">
        <v>8</v>
      </c>
      <c r="D279">
        <v>22</v>
      </c>
    </row>
    <row r="280" spans="1:4" x14ac:dyDescent="0.4">
      <c r="A280">
        <v>65000</v>
      </c>
      <c r="B280">
        <v>64.66</v>
      </c>
      <c r="C280">
        <v>14</v>
      </c>
      <c r="D280">
        <v>28</v>
      </c>
    </row>
    <row r="281" spans="1:4" x14ac:dyDescent="0.4">
      <c r="A281">
        <v>88000</v>
      </c>
      <c r="B281">
        <v>115.53</v>
      </c>
      <c r="C281">
        <v>2</v>
      </c>
      <c r="D281">
        <v>28</v>
      </c>
    </row>
    <row r="282" spans="1:4" x14ac:dyDescent="0.4">
      <c r="A282">
        <v>67500</v>
      </c>
      <c r="B282">
        <v>64.66</v>
      </c>
      <c r="C282">
        <v>7</v>
      </c>
      <c r="D282">
        <v>28</v>
      </c>
    </row>
    <row r="283" spans="1:4" x14ac:dyDescent="0.4">
      <c r="A283">
        <v>74000</v>
      </c>
      <c r="B283">
        <v>79.87</v>
      </c>
      <c r="C283">
        <v>14</v>
      </c>
      <c r="D283">
        <v>28</v>
      </c>
    </row>
    <row r="284" spans="1:4" x14ac:dyDescent="0.4">
      <c r="A284">
        <v>31000</v>
      </c>
      <c r="B284">
        <v>59.3</v>
      </c>
      <c r="C284">
        <v>4</v>
      </c>
      <c r="D284">
        <v>19</v>
      </c>
    </row>
    <row r="285" spans="1:4" x14ac:dyDescent="0.4">
      <c r="A285">
        <v>92000</v>
      </c>
      <c r="B285">
        <v>84.9</v>
      </c>
      <c r="C285">
        <v>5</v>
      </c>
      <c r="D285">
        <v>22</v>
      </c>
    </row>
    <row r="286" spans="1:4" x14ac:dyDescent="0.4">
      <c r="A286">
        <v>73000</v>
      </c>
      <c r="B286">
        <v>79.87</v>
      </c>
      <c r="C286">
        <v>2</v>
      </c>
      <c r="D286">
        <v>29</v>
      </c>
    </row>
    <row r="287" spans="1:4" x14ac:dyDescent="0.4">
      <c r="A287">
        <v>64000</v>
      </c>
      <c r="B287">
        <v>64.66</v>
      </c>
      <c r="C287">
        <v>4</v>
      </c>
      <c r="D287">
        <v>28</v>
      </c>
    </row>
    <row r="288" spans="1:4" x14ac:dyDescent="0.4">
      <c r="A288">
        <v>83500</v>
      </c>
      <c r="B288">
        <v>84.5</v>
      </c>
      <c r="C288">
        <v>9</v>
      </c>
      <c r="D288">
        <v>18</v>
      </c>
    </row>
    <row r="289" spans="1:4" x14ac:dyDescent="0.4">
      <c r="A289">
        <v>102000</v>
      </c>
      <c r="B289">
        <v>84.9</v>
      </c>
      <c r="C289">
        <v>6</v>
      </c>
      <c r="D289">
        <v>22</v>
      </c>
    </row>
    <row r="290" spans="1:4" x14ac:dyDescent="0.4">
      <c r="A290">
        <v>32000</v>
      </c>
      <c r="B290">
        <v>59.67</v>
      </c>
      <c r="C290">
        <v>4</v>
      </c>
      <c r="D290">
        <v>27</v>
      </c>
    </row>
    <row r="291" spans="1:4" x14ac:dyDescent="0.4">
      <c r="A291">
        <v>61500</v>
      </c>
      <c r="B291">
        <v>54.7</v>
      </c>
      <c r="C291">
        <v>8</v>
      </c>
      <c r="D291">
        <v>28</v>
      </c>
    </row>
    <row r="292" spans="1:4" x14ac:dyDescent="0.4">
      <c r="A292">
        <v>74000</v>
      </c>
      <c r="B292">
        <v>79.87</v>
      </c>
      <c r="C292">
        <v>7</v>
      </c>
      <c r="D292">
        <v>28</v>
      </c>
    </row>
    <row r="293" spans="1:4" x14ac:dyDescent="0.4">
      <c r="A293">
        <v>63500</v>
      </c>
      <c r="B293">
        <v>54.7</v>
      </c>
      <c r="C293">
        <v>9</v>
      </c>
      <c r="D293">
        <v>29</v>
      </c>
    </row>
    <row r="294" spans="1:4" x14ac:dyDescent="0.4">
      <c r="A294">
        <v>107750</v>
      </c>
      <c r="B294">
        <v>111.73</v>
      </c>
      <c r="C294">
        <v>5</v>
      </c>
      <c r="D294">
        <v>17</v>
      </c>
    </row>
    <row r="295" spans="1:4" x14ac:dyDescent="0.4">
      <c r="A295">
        <v>84000</v>
      </c>
      <c r="B295">
        <v>59.942599999999999</v>
      </c>
      <c r="C295">
        <v>8</v>
      </c>
      <c r="D295">
        <v>12</v>
      </c>
    </row>
    <row r="296" spans="1:4" x14ac:dyDescent="0.4">
      <c r="A296">
        <v>10800</v>
      </c>
      <c r="B296">
        <v>15.855</v>
      </c>
      <c r="C296">
        <v>11</v>
      </c>
      <c r="D296">
        <v>8</v>
      </c>
    </row>
    <row r="297" spans="1:4" x14ac:dyDescent="0.4">
      <c r="A297">
        <v>81000</v>
      </c>
      <c r="B297">
        <v>59.92</v>
      </c>
      <c r="C297">
        <v>3</v>
      </c>
      <c r="D297">
        <v>13</v>
      </c>
    </row>
    <row r="298" spans="1:4" x14ac:dyDescent="0.4">
      <c r="A298">
        <v>52000</v>
      </c>
      <c r="B298">
        <v>75.25</v>
      </c>
      <c r="C298">
        <v>4</v>
      </c>
      <c r="D298">
        <v>7</v>
      </c>
    </row>
    <row r="299" spans="1:4" x14ac:dyDescent="0.4">
      <c r="A299">
        <v>53000</v>
      </c>
      <c r="B299">
        <v>69.94</v>
      </c>
      <c r="C299">
        <v>2</v>
      </c>
      <c r="D299">
        <v>7</v>
      </c>
    </row>
    <row r="300" spans="1:4" x14ac:dyDescent="0.4">
      <c r="A300">
        <v>12000</v>
      </c>
      <c r="B300">
        <v>15.09</v>
      </c>
      <c r="C300">
        <v>14</v>
      </c>
      <c r="D300">
        <v>7</v>
      </c>
    </row>
    <row r="301" spans="1:4" x14ac:dyDescent="0.4">
      <c r="A301">
        <v>190000</v>
      </c>
      <c r="B301">
        <v>84.835999999999999</v>
      </c>
      <c r="C301">
        <v>7</v>
      </c>
      <c r="D301">
        <v>4</v>
      </c>
    </row>
    <row r="302" spans="1:4" x14ac:dyDescent="0.4">
      <c r="A302">
        <v>175000</v>
      </c>
      <c r="B302">
        <v>84.906999999999996</v>
      </c>
      <c r="C302">
        <v>4</v>
      </c>
      <c r="D302">
        <v>4</v>
      </c>
    </row>
    <row r="303" spans="1:4" x14ac:dyDescent="0.4">
      <c r="A303">
        <v>175000</v>
      </c>
      <c r="B303">
        <v>84.906999999999996</v>
      </c>
      <c r="C303">
        <v>4</v>
      </c>
      <c r="D303">
        <v>4</v>
      </c>
    </row>
    <row r="304" spans="1:4" x14ac:dyDescent="0.4">
      <c r="A304">
        <v>114000</v>
      </c>
      <c r="B304">
        <v>45.878999999999998</v>
      </c>
      <c r="C304">
        <v>17</v>
      </c>
      <c r="D304">
        <v>4</v>
      </c>
    </row>
    <row r="305" spans="1:4" x14ac:dyDescent="0.4">
      <c r="A305">
        <v>16000</v>
      </c>
      <c r="B305">
        <v>30.28</v>
      </c>
      <c r="C305">
        <v>1</v>
      </c>
      <c r="D305">
        <v>50</v>
      </c>
    </row>
    <row r="306" spans="1:4" x14ac:dyDescent="0.4">
      <c r="A306">
        <v>70000</v>
      </c>
      <c r="B306">
        <v>84.93</v>
      </c>
      <c r="C306">
        <v>6</v>
      </c>
      <c r="D306">
        <v>23</v>
      </c>
    </row>
    <row r="307" spans="1:4" x14ac:dyDescent="0.4">
      <c r="A307">
        <v>123000</v>
      </c>
      <c r="B307">
        <v>236.07</v>
      </c>
      <c r="C307">
        <v>5</v>
      </c>
      <c r="D307">
        <v>12</v>
      </c>
    </row>
    <row r="308" spans="1:4" x14ac:dyDescent="0.4">
      <c r="A308">
        <v>67900</v>
      </c>
      <c r="B308">
        <v>84.99</v>
      </c>
      <c r="C308">
        <v>5</v>
      </c>
      <c r="D308">
        <v>25</v>
      </c>
    </row>
    <row r="309" spans="1:4" x14ac:dyDescent="0.4">
      <c r="A309">
        <v>112400</v>
      </c>
      <c r="B309">
        <v>84.92</v>
      </c>
      <c r="C309">
        <v>6</v>
      </c>
      <c r="D309">
        <v>21</v>
      </c>
    </row>
    <row r="310" spans="1:4" x14ac:dyDescent="0.4">
      <c r="A310">
        <v>112400</v>
      </c>
      <c r="B310">
        <v>84.92</v>
      </c>
      <c r="C310">
        <v>6</v>
      </c>
      <c r="D310">
        <v>21</v>
      </c>
    </row>
    <row r="311" spans="1:4" x14ac:dyDescent="0.4">
      <c r="A311">
        <v>89970</v>
      </c>
      <c r="B311">
        <v>60</v>
      </c>
      <c r="C311">
        <v>4</v>
      </c>
      <c r="D311">
        <v>21</v>
      </c>
    </row>
    <row r="312" spans="1:4" x14ac:dyDescent="0.4">
      <c r="A312">
        <v>125000</v>
      </c>
      <c r="B312">
        <v>84.028300000000002</v>
      </c>
      <c r="C312">
        <v>4</v>
      </c>
      <c r="D312">
        <v>6</v>
      </c>
    </row>
    <row r="313" spans="1:4" x14ac:dyDescent="0.4">
      <c r="A313">
        <v>116000</v>
      </c>
      <c r="B313">
        <v>84.92</v>
      </c>
      <c r="C313">
        <v>14</v>
      </c>
      <c r="D313">
        <v>21</v>
      </c>
    </row>
    <row r="314" spans="1:4" x14ac:dyDescent="0.4">
      <c r="A314">
        <v>138000</v>
      </c>
      <c r="B314">
        <v>59.673699999999997</v>
      </c>
      <c r="C314">
        <v>4</v>
      </c>
      <c r="D314">
        <v>2</v>
      </c>
    </row>
    <row r="315" spans="1:4" x14ac:dyDescent="0.4">
      <c r="A315">
        <v>86470</v>
      </c>
      <c r="B315">
        <v>60</v>
      </c>
      <c r="C315">
        <v>1</v>
      </c>
      <c r="D315">
        <v>21</v>
      </c>
    </row>
    <row r="316" spans="1:4" x14ac:dyDescent="0.4">
      <c r="A316">
        <v>86500</v>
      </c>
      <c r="B316">
        <v>60</v>
      </c>
      <c r="C316">
        <v>1</v>
      </c>
      <c r="D316">
        <v>21</v>
      </c>
    </row>
    <row r="317" spans="1:4" x14ac:dyDescent="0.4">
      <c r="A317">
        <v>135000</v>
      </c>
      <c r="B317">
        <v>59.673699999999997</v>
      </c>
      <c r="C317">
        <v>13</v>
      </c>
      <c r="D317">
        <v>2</v>
      </c>
    </row>
    <row r="318" spans="1:4" x14ac:dyDescent="0.4">
      <c r="A318">
        <v>120000</v>
      </c>
      <c r="B318">
        <v>114.931</v>
      </c>
      <c r="C318">
        <v>9</v>
      </c>
      <c r="D318">
        <v>13</v>
      </c>
    </row>
    <row r="319" spans="1:4" x14ac:dyDescent="0.4">
      <c r="A319">
        <v>109990</v>
      </c>
      <c r="B319">
        <v>84.92</v>
      </c>
      <c r="C319">
        <v>9</v>
      </c>
      <c r="D319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9"/>
  <sheetViews>
    <sheetView workbookViewId="0">
      <selection activeCell="H11" sqref="H11"/>
    </sheetView>
  </sheetViews>
  <sheetFormatPr defaultRowHeight="17.399999999999999" x14ac:dyDescent="0.4"/>
  <cols>
    <col min="3" max="3" width="19.8984375" bestFit="1" customWidth="1"/>
    <col min="4" max="4" width="18.796875" bestFit="1" customWidth="1"/>
    <col min="6" max="6" width="20.19921875" bestFit="1" customWidth="1"/>
    <col min="7" max="7" width="19.09765625" bestFit="1" customWidth="1"/>
    <col min="9" max="9" width="13.69921875" customWidth="1"/>
    <col min="10" max="10" width="22.3984375" bestFit="1" customWidth="1"/>
    <col min="11" max="11" width="9.796875" bestFit="1" customWidth="1"/>
  </cols>
  <sheetData>
    <row r="1" spans="1:10" x14ac:dyDescent="0.4">
      <c r="A1" s="1" t="s">
        <v>7</v>
      </c>
      <c r="B1" s="1" t="s">
        <v>0</v>
      </c>
      <c r="C1" t="s">
        <v>251</v>
      </c>
      <c r="D1" t="s">
        <v>253</v>
      </c>
      <c r="E1" t="s">
        <v>254</v>
      </c>
      <c r="F1" t="s">
        <v>256</v>
      </c>
      <c r="G1" t="s">
        <v>257</v>
      </c>
      <c r="I1" t="s">
        <v>249</v>
      </c>
      <c r="J1">
        <f>COUNT(B2:B319)</f>
        <v>318</v>
      </c>
    </row>
    <row r="2" spans="1:10" x14ac:dyDescent="0.4">
      <c r="A2">
        <v>84.82</v>
      </c>
      <c r="B2">
        <v>80000</v>
      </c>
      <c r="C2" s="6">
        <f>A2-$J$2</f>
        <v>3.3277125786164419</v>
      </c>
      <c r="D2" s="7">
        <f>B2-$J$3</f>
        <v>-17886.477987421385</v>
      </c>
      <c r="E2">
        <f>C2*D2</f>
        <v>-59521.057785888246</v>
      </c>
      <c r="F2" s="8">
        <f>C2^2</f>
        <v>11.073671005882089</v>
      </c>
      <c r="G2" s="9">
        <f>D2^2</f>
        <v>319926094.79450977</v>
      </c>
      <c r="I2" t="s">
        <v>250</v>
      </c>
      <c r="J2" s="5">
        <f>AVERAGE(A2:A319)</f>
        <v>81.492287421383551</v>
      </c>
    </row>
    <row r="3" spans="1:10" x14ac:dyDescent="0.4">
      <c r="A3">
        <v>163.33000000000001</v>
      </c>
      <c r="B3">
        <v>209000</v>
      </c>
      <c r="C3" s="6">
        <f>A3-$J$2</f>
        <v>81.837712578616461</v>
      </c>
      <c r="D3" s="7">
        <f>B3-$J$3</f>
        <v>111113.52201257861</v>
      </c>
      <c r="E3">
        <f t="shared" ref="E3:E66" si="0">C3*D3</f>
        <v>9093276.478063181</v>
      </c>
      <c r="F3" s="8">
        <f>C3^2</f>
        <v>6697.4112001002386</v>
      </c>
      <c r="G3" s="9">
        <f>D3^2</f>
        <v>12346214774.039793</v>
      </c>
      <c r="I3" t="s">
        <v>252</v>
      </c>
      <c r="J3" s="5">
        <f>AVERAGE(B2:B319)</f>
        <v>97886.477987421385</v>
      </c>
    </row>
    <row r="4" spans="1:10" x14ac:dyDescent="0.4">
      <c r="A4">
        <v>158.99</v>
      </c>
      <c r="B4">
        <v>160000</v>
      </c>
      <c r="C4" s="6">
        <f>A4-$J$2</f>
        <v>77.497712578616458</v>
      </c>
      <c r="D4" s="7">
        <f>B4-$J$3</f>
        <v>62113.522012578615</v>
      </c>
      <c r="E4">
        <f t="shared" si="0"/>
        <v>4813655.8761763843</v>
      </c>
      <c r="F4" s="8">
        <f t="shared" ref="F3:F66" si="1">C4^2</f>
        <v>6005.8954549178479</v>
      </c>
      <c r="G4" s="9">
        <f t="shared" ref="G3:G66" si="2">D4^2</f>
        <v>3858089616.8070879</v>
      </c>
    </row>
    <row r="5" spans="1:10" x14ac:dyDescent="0.4">
      <c r="A5">
        <v>116.03</v>
      </c>
      <c r="B5">
        <v>96000</v>
      </c>
      <c r="C5" s="6">
        <f>A5-$J$2</f>
        <v>34.53771257861645</v>
      </c>
      <c r="D5" s="7">
        <f>B5-$J$3</f>
        <v>-1886.4779874213855</v>
      </c>
      <c r="E5">
        <f t="shared" si="0"/>
        <v>-65154.634515446633</v>
      </c>
      <c r="F5" s="8">
        <f t="shared" si="1"/>
        <v>1192.853590163121</v>
      </c>
      <c r="G5" s="9">
        <f t="shared" si="2"/>
        <v>3558799.1970254411</v>
      </c>
    </row>
    <row r="6" spans="1:10" x14ac:dyDescent="0.4">
      <c r="A6">
        <v>48.54</v>
      </c>
      <c r="B6">
        <v>32000</v>
      </c>
      <c r="C6" s="6">
        <f>A6-$J$2</f>
        <v>-32.952287421383552</v>
      </c>
      <c r="D6" s="7">
        <f>B6-$J$3</f>
        <v>-65886.477987421385</v>
      </c>
      <c r="E6">
        <f t="shared" si="0"/>
        <v>2171110.1598241702</v>
      </c>
      <c r="F6" s="8">
        <f t="shared" si="1"/>
        <v>1085.8532463014726</v>
      </c>
      <c r="G6" s="9">
        <f t="shared" si="2"/>
        <v>4341027981.5869627</v>
      </c>
      <c r="I6" s="1" t="s">
        <v>255</v>
      </c>
      <c r="J6" s="1">
        <f>SUM(E2:E319)</f>
        <v>552012547.80591178</v>
      </c>
    </row>
    <row r="7" spans="1:10" x14ac:dyDescent="0.4">
      <c r="A7">
        <v>16.98</v>
      </c>
      <c r="B7">
        <v>19700</v>
      </c>
      <c r="C7" s="6">
        <f>A7-$J$2</f>
        <v>-64.512287421383547</v>
      </c>
      <c r="D7" s="7">
        <f>B7-$J$3</f>
        <v>-78186.477987421385</v>
      </c>
      <c r="E7">
        <f t="shared" si="0"/>
        <v>5043988.5403902065</v>
      </c>
      <c r="F7" s="8">
        <f t="shared" si="1"/>
        <v>4161.8352283392014</v>
      </c>
      <c r="G7" s="9">
        <f t="shared" si="2"/>
        <v>6113125340.077529</v>
      </c>
    </row>
    <row r="8" spans="1:10" x14ac:dyDescent="0.4">
      <c r="A8">
        <v>16.98</v>
      </c>
      <c r="B8">
        <v>20000</v>
      </c>
      <c r="C8" s="6">
        <f>A8-$J$2</f>
        <v>-64.512287421383547</v>
      </c>
      <c r="D8" s="7">
        <f>B8-$J$3</f>
        <v>-77886.477987421385</v>
      </c>
      <c r="E8">
        <f t="shared" si="0"/>
        <v>5024634.8541637911</v>
      </c>
      <c r="F8" s="8">
        <f t="shared" si="1"/>
        <v>4161.8352283392014</v>
      </c>
      <c r="G8" s="9">
        <f t="shared" si="2"/>
        <v>6066303453.2850761</v>
      </c>
    </row>
    <row r="9" spans="1:10" x14ac:dyDescent="0.4">
      <c r="A9">
        <v>84.9</v>
      </c>
      <c r="B9">
        <v>120000</v>
      </c>
      <c r="C9" s="6">
        <f>A9-$J$2</f>
        <v>3.4077125786164544</v>
      </c>
      <c r="D9" s="7">
        <f>B9-$J$3</f>
        <v>22113.522012578615</v>
      </c>
      <c r="E9">
        <f t="shared" si="0"/>
        <v>75356.527119776001</v>
      </c>
      <c r="F9" s="8">
        <f t="shared" si="1"/>
        <v>11.612505018460805</v>
      </c>
      <c r="G9" s="9">
        <f t="shared" si="2"/>
        <v>489007855.80079895</v>
      </c>
      <c r="I9" t="s">
        <v>258</v>
      </c>
      <c r="J9" s="8">
        <f>SUM(F2:F319)</f>
        <v>554388.40259864961</v>
      </c>
    </row>
    <row r="10" spans="1:10" x14ac:dyDescent="0.4">
      <c r="A10">
        <v>84.67</v>
      </c>
      <c r="B10">
        <v>84500</v>
      </c>
      <c r="C10" s="6">
        <f>A10-$J$2</f>
        <v>3.1777125786164504</v>
      </c>
      <c r="D10" s="7">
        <f>B10-$J$3</f>
        <v>-13386.477987421385</v>
      </c>
      <c r="E10">
        <f t="shared" si="0"/>
        <v>-42538.379484001161</v>
      </c>
      <c r="F10" s="8">
        <f t="shared" si="1"/>
        <v>10.09785723229721</v>
      </c>
      <c r="G10" s="9">
        <f t="shared" si="2"/>
        <v>179197792.90771732</v>
      </c>
      <c r="I10" t="s">
        <v>259</v>
      </c>
      <c r="J10" s="9">
        <f>SUM(G2:G319)</f>
        <v>1099019193055.3448</v>
      </c>
    </row>
    <row r="11" spans="1:10" x14ac:dyDescent="0.4">
      <c r="A11">
        <v>54.7</v>
      </c>
      <c r="B11">
        <v>67700</v>
      </c>
      <c r="C11" s="6">
        <f>A11-$J$2</f>
        <v>-26.792287421383548</v>
      </c>
      <c r="D11" s="7">
        <f>B11-$J$3</f>
        <v>-30186.477987421385</v>
      </c>
      <c r="E11">
        <f t="shared" si="0"/>
        <v>808764.79447826138</v>
      </c>
      <c r="F11" s="8">
        <f t="shared" si="1"/>
        <v>717.82666527002709</v>
      </c>
      <c r="G11" s="9">
        <f t="shared" si="2"/>
        <v>911223453.2850759</v>
      </c>
    </row>
    <row r="12" spans="1:10" x14ac:dyDescent="0.4">
      <c r="A12">
        <v>111.73</v>
      </c>
      <c r="B12">
        <v>127500</v>
      </c>
      <c r="C12" s="6">
        <f>A12-$J$2</f>
        <v>30.237712578616453</v>
      </c>
      <c r="D12" s="7">
        <f>B12-$J$3</f>
        <v>29613.522012578615</v>
      </c>
      <c r="E12">
        <f t="shared" si="0"/>
        <v>895445.16705688357</v>
      </c>
      <c r="F12" s="8">
        <f t="shared" si="1"/>
        <v>914.31926198701967</v>
      </c>
      <c r="G12" s="9">
        <f t="shared" si="2"/>
        <v>876960685.98947811</v>
      </c>
      <c r="I12" t="s">
        <v>260</v>
      </c>
      <c r="J12">
        <f>SQRT(J9)</f>
        <v>744.57263084177998</v>
      </c>
    </row>
    <row r="13" spans="1:10" x14ac:dyDescent="0.4">
      <c r="A13">
        <v>15</v>
      </c>
      <c r="B13">
        <v>11600</v>
      </c>
      <c r="C13" s="6">
        <f>A13-$J$2</f>
        <v>-66.492287421383551</v>
      </c>
      <c r="D13" s="7">
        <f>B13-$J$3</f>
        <v>-86286.477987421385</v>
      </c>
      <c r="E13">
        <f t="shared" si="0"/>
        <v>5737385.2949185073</v>
      </c>
      <c r="F13" s="8">
        <f t="shared" si="1"/>
        <v>4421.2242865278813</v>
      </c>
      <c r="G13" s="9">
        <f t="shared" si="2"/>
        <v>7445356283.4737549</v>
      </c>
      <c r="I13" t="s">
        <v>261</v>
      </c>
      <c r="J13">
        <f>SQRT(J10)</f>
        <v>1048341.1625302829</v>
      </c>
    </row>
    <row r="14" spans="1:10" x14ac:dyDescent="0.4">
      <c r="A14">
        <v>17.811</v>
      </c>
      <c r="B14">
        <v>13000</v>
      </c>
      <c r="C14" s="6">
        <f>A14-$J$2</f>
        <v>-63.681287421383551</v>
      </c>
      <c r="D14" s="7">
        <f>B14-$J$3</f>
        <v>-84886.477987421385</v>
      </c>
      <c r="E14">
        <f t="shared" si="0"/>
        <v>5405680.2029059296</v>
      </c>
      <c r="F14" s="8">
        <f t="shared" si="1"/>
        <v>4055.3063676448628</v>
      </c>
      <c r="G14" s="9">
        <f t="shared" si="2"/>
        <v>7205714145.1089754</v>
      </c>
    </row>
    <row r="15" spans="1:10" x14ac:dyDescent="0.4">
      <c r="A15">
        <v>17.811</v>
      </c>
      <c r="B15">
        <v>12500</v>
      </c>
      <c r="C15" s="6">
        <f>A15-$J$2</f>
        <v>-63.681287421383551</v>
      </c>
      <c r="D15" s="7">
        <f>B15-$J$3</f>
        <v>-85386.477987421385</v>
      </c>
      <c r="E15">
        <f t="shared" si="0"/>
        <v>5437520.8466166211</v>
      </c>
      <c r="F15" s="8">
        <f t="shared" si="1"/>
        <v>4055.3063676448628</v>
      </c>
      <c r="G15" s="9">
        <f t="shared" si="2"/>
        <v>7290850623.0963964</v>
      </c>
      <c r="I15" t="s">
        <v>262</v>
      </c>
      <c r="J15">
        <f>J12*J13</f>
        <v>780566137.40490282</v>
      </c>
    </row>
    <row r="16" spans="1:10" x14ac:dyDescent="0.4">
      <c r="A16">
        <v>17.811</v>
      </c>
      <c r="B16">
        <v>12650</v>
      </c>
      <c r="C16" s="6">
        <f>A16-$J$2</f>
        <v>-63.681287421383551</v>
      </c>
      <c r="D16" s="7">
        <f>B16-$J$3</f>
        <v>-85236.477987421385</v>
      </c>
      <c r="E16">
        <f t="shared" si="0"/>
        <v>5427968.6535034133</v>
      </c>
      <c r="F16" s="8">
        <f t="shared" si="1"/>
        <v>4055.3063676448628</v>
      </c>
      <c r="G16" s="9">
        <f t="shared" si="2"/>
        <v>7265257179.7001705</v>
      </c>
    </row>
    <row r="17" spans="1:10" x14ac:dyDescent="0.4">
      <c r="A17">
        <v>84.614000000000004</v>
      </c>
      <c r="B17">
        <v>197000</v>
      </c>
      <c r="C17" s="6">
        <f>A17-$J$2</f>
        <v>3.121712578616453</v>
      </c>
      <c r="D17" s="7">
        <f>B17-$J$3</f>
        <v>99113.522012578615</v>
      </c>
      <c r="E17">
        <f t="shared" si="0"/>
        <v>309403.92837764538</v>
      </c>
      <c r="F17" s="8">
        <f t="shared" si="1"/>
        <v>9.7450894234921837</v>
      </c>
      <c r="G17" s="9">
        <f t="shared" si="2"/>
        <v>9823490245.7379055</v>
      </c>
      <c r="I17" t="s">
        <v>263</v>
      </c>
      <c r="J17">
        <f>J6/J15</f>
        <v>0.70719510026549681</v>
      </c>
    </row>
    <row r="18" spans="1:10" x14ac:dyDescent="0.4">
      <c r="A18">
        <v>84.835999999999999</v>
      </c>
      <c r="B18">
        <v>199500</v>
      </c>
      <c r="C18" s="6">
        <f>A18-$J$2</f>
        <v>3.3437125786164472</v>
      </c>
      <c r="D18" s="7">
        <f>B18-$J$3</f>
        <v>101613.52201257861</v>
      </c>
      <c r="E18">
        <f t="shared" si="0"/>
        <v>339766.41171097837</v>
      </c>
      <c r="F18" s="8">
        <f t="shared" si="1"/>
        <v>11.180413808397851</v>
      </c>
      <c r="G18" s="9">
        <f t="shared" si="2"/>
        <v>10325307855.800798</v>
      </c>
    </row>
    <row r="19" spans="1:10" x14ac:dyDescent="0.4">
      <c r="A19">
        <v>84.835999999999999</v>
      </c>
      <c r="B19">
        <v>205000</v>
      </c>
      <c r="C19" s="6">
        <f>A19-$J$2</f>
        <v>3.3437125786164472</v>
      </c>
      <c r="D19" s="7">
        <f>B19-$J$3</f>
        <v>107113.52201257861</v>
      </c>
      <c r="E19">
        <f t="shared" si="0"/>
        <v>358156.83089336881</v>
      </c>
      <c r="F19" s="8">
        <f t="shared" si="1"/>
        <v>11.180413808397851</v>
      </c>
      <c r="G19" s="9">
        <f t="shared" si="2"/>
        <v>11473306597.939163</v>
      </c>
    </row>
    <row r="20" spans="1:10" x14ac:dyDescent="0.4">
      <c r="A20">
        <v>30.28</v>
      </c>
      <c r="B20">
        <v>20000</v>
      </c>
      <c r="C20" s="6">
        <f>A20-$J$2</f>
        <v>-51.21228742138355</v>
      </c>
      <c r="D20" s="7">
        <f>B20-$J$3</f>
        <v>-77886.477987421385</v>
      </c>
      <c r="E20">
        <f t="shared" si="0"/>
        <v>3988744.6969310869</v>
      </c>
      <c r="F20" s="8">
        <f t="shared" si="1"/>
        <v>2622.6983829303999</v>
      </c>
      <c r="G20" s="9">
        <f t="shared" si="2"/>
        <v>6066303453.2850761</v>
      </c>
    </row>
    <row r="21" spans="1:10" x14ac:dyDescent="0.4">
      <c r="A21">
        <v>64.88</v>
      </c>
      <c r="B21">
        <v>33000</v>
      </c>
      <c r="C21" s="6">
        <f>A21-$J$2</f>
        <v>-16.612287421383556</v>
      </c>
      <c r="D21" s="7">
        <f>B21-$J$3</f>
        <v>-64886.477987421385</v>
      </c>
      <c r="E21">
        <f t="shared" si="0"/>
        <v>1077912.8220883212</v>
      </c>
      <c r="F21" s="8">
        <f t="shared" si="1"/>
        <v>275.96809337065832</v>
      </c>
      <c r="G21" s="9">
        <f t="shared" si="2"/>
        <v>4210255025.6121202</v>
      </c>
    </row>
    <row r="22" spans="1:10" x14ac:dyDescent="0.4">
      <c r="A22">
        <v>88.89</v>
      </c>
      <c r="B22">
        <v>49000</v>
      </c>
      <c r="C22" s="6">
        <f>A22-$J$2</f>
        <v>7.3977125786164493</v>
      </c>
      <c r="D22" s="7">
        <f>B22-$J$3</f>
        <v>-48886.477987421385</v>
      </c>
      <c r="E22">
        <f t="shared" si="0"/>
        <v>-361648.11313180334</v>
      </c>
      <c r="F22" s="8">
        <f t="shared" si="1"/>
        <v>54.726151395820033</v>
      </c>
      <c r="G22" s="9">
        <f t="shared" si="2"/>
        <v>2389887730.0146356</v>
      </c>
    </row>
    <row r="23" spans="1:10" x14ac:dyDescent="0.4">
      <c r="A23">
        <v>114.931</v>
      </c>
      <c r="B23">
        <v>169500</v>
      </c>
      <c r="C23" s="6">
        <f>A23-$J$2</f>
        <v>33.438712578616446</v>
      </c>
      <c r="D23" s="7">
        <f>B23-$J$3</f>
        <v>71613.522012578615</v>
      </c>
      <c r="E23">
        <f t="shared" si="0"/>
        <v>2394663.9793210384</v>
      </c>
      <c r="F23" s="8">
        <f t="shared" si="1"/>
        <v>1118.1474989153216</v>
      </c>
      <c r="G23" s="9">
        <f t="shared" si="2"/>
        <v>5128496535.0460815</v>
      </c>
    </row>
    <row r="24" spans="1:10" x14ac:dyDescent="0.4">
      <c r="A24">
        <v>84.858000000000004</v>
      </c>
      <c r="B24">
        <v>126500</v>
      </c>
      <c r="C24" s="6">
        <f>A24-$J$2</f>
        <v>3.3657125786164528</v>
      </c>
      <c r="D24" s="7">
        <f>B24-$J$3</f>
        <v>28613.522012578615</v>
      </c>
      <c r="E24">
        <f t="shared" si="0"/>
        <v>96304.890956254603</v>
      </c>
      <c r="F24" s="8">
        <f t="shared" si="1"/>
        <v>11.328021161857011</v>
      </c>
      <c r="G24" s="9">
        <f t="shared" si="2"/>
        <v>818733641.9643209</v>
      </c>
    </row>
    <row r="25" spans="1:10" x14ac:dyDescent="0.4">
      <c r="A25">
        <v>84.92</v>
      </c>
      <c r="B25">
        <v>137900</v>
      </c>
      <c r="C25" s="6">
        <f>A25-$J$2</f>
        <v>3.4277125786164504</v>
      </c>
      <c r="D25" s="7">
        <f>B25-$J$3</f>
        <v>40013.522012578615</v>
      </c>
      <c r="E25">
        <f t="shared" si="0"/>
        <v>137154.85271726194</v>
      </c>
      <c r="F25" s="8">
        <f t="shared" si="1"/>
        <v>11.749213521605435</v>
      </c>
      <c r="G25" s="9">
        <f t="shared" si="2"/>
        <v>1601081943.8511133</v>
      </c>
    </row>
    <row r="26" spans="1:10" x14ac:dyDescent="0.4">
      <c r="A26">
        <v>144.52000000000001</v>
      </c>
      <c r="B26">
        <v>167000</v>
      </c>
      <c r="C26" s="6">
        <f>A26-$J$2</f>
        <v>63.027712578616459</v>
      </c>
      <c r="D26" s="7">
        <f>B26-$J$3</f>
        <v>69113.522012578615</v>
      </c>
      <c r="E26">
        <f t="shared" si="0"/>
        <v>4356067.2007046863</v>
      </c>
      <c r="F26" s="8">
        <f t="shared" si="1"/>
        <v>3972.4925528926874</v>
      </c>
      <c r="G26" s="9">
        <f t="shared" si="2"/>
        <v>4776678924.9831886</v>
      </c>
    </row>
    <row r="27" spans="1:10" x14ac:dyDescent="0.4">
      <c r="A27">
        <v>147.31</v>
      </c>
      <c r="B27">
        <v>180000</v>
      </c>
      <c r="C27" s="6">
        <f>A27-$J$2</f>
        <v>65.817712578616451</v>
      </c>
      <c r="D27" s="7">
        <f>B27-$J$3</f>
        <v>82113.522012578615</v>
      </c>
      <c r="E27">
        <f t="shared" si="0"/>
        <v>5404524.1906417944</v>
      </c>
      <c r="F27" s="8">
        <f t="shared" si="1"/>
        <v>4331.9712890813662</v>
      </c>
      <c r="G27" s="9">
        <f t="shared" si="2"/>
        <v>6742630497.3102331</v>
      </c>
    </row>
    <row r="28" spans="1:10" x14ac:dyDescent="0.4">
      <c r="A28">
        <v>159.01</v>
      </c>
      <c r="B28">
        <v>164500</v>
      </c>
      <c r="C28" s="6">
        <f>A28-$J$2</f>
        <v>77.51771257861644</v>
      </c>
      <c r="D28" s="7">
        <f>B28-$J$3</f>
        <v>66613.522012578615</v>
      </c>
      <c r="E28">
        <f t="shared" si="0"/>
        <v>5163727.8532204088</v>
      </c>
      <c r="F28" s="8">
        <f t="shared" si="1"/>
        <v>6008.9957634209895</v>
      </c>
      <c r="G28" s="9">
        <f t="shared" si="2"/>
        <v>4437361314.9202957</v>
      </c>
    </row>
    <row r="29" spans="1:10" x14ac:dyDescent="0.4">
      <c r="A29">
        <v>97.61</v>
      </c>
      <c r="B29">
        <v>129500</v>
      </c>
      <c r="C29" s="6">
        <f>A29-$J$2</f>
        <v>16.117712578616448</v>
      </c>
      <c r="D29" s="7">
        <f>B29-$J$3</f>
        <v>31613.522012578615</v>
      </c>
      <c r="E29">
        <f t="shared" si="0"/>
        <v>509537.6613965063</v>
      </c>
      <c r="F29" s="8">
        <f t="shared" si="1"/>
        <v>259.78065876689089</v>
      </c>
      <c r="G29" s="9">
        <f t="shared" si="2"/>
        <v>999414774.03979266</v>
      </c>
    </row>
    <row r="30" spans="1:10" x14ac:dyDescent="0.4">
      <c r="A30">
        <v>94.51</v>
      </c>
      <c r="B30">
        <v>138000</v>
      </c>
      <c r="C30" s="6">
        <f>A30-$J$2</f>
        <v>13.017712578616454</v>
      </c>
      <c r="D30" s="7">
        <f>B30-$J$3</f>
        <v>40113.522012578615</v>
      </c>
      <c r="E30">
        <f t="shared" si="0"/>
        <v>522186.30007575266</v>
      </c>
      <c r="F30" s="8">
        <f t="shared" si="1"/>
        <v>169.46084077946904</v>
      </c>
      <c r="G30" s="9">
        <f t="shared" si="2"/>
        <v>1609094648.253629</v>
      </c>
    </row>
    <row r="31" spans="1:10" x14ac:dyDescent="0.4">
      <c r="A31">
        <v>150.47999999999999</v>
      </c>
      <c r="B31">
        <v>177000</v>
      </c>
      <c r="C31" s="6">
        <f>A31-$J$2</f>
        <v>68.987712578616438</v>
      </c>
      <c r="D31" s="7">
        <f>B31-$J$3</f>
        <v>79113.522012578615</v>
      </c>
      <c r="E31">
        <f t="shared" si="0"/>
        <v>5457860.9176858179</v>
      </c>
      <c r="F31" s="8">
        <f t="shared" si="1"/>
        <v>4759.3044868297929</v>
      </c>
      <c r="G31" s="9">
        <f t="shared" si="2"/>
        <v>6258949365.2347612</v>
      </c>
    </row>
    <row r="32" spans="1:10" x14ac:dyDescent="0.4">
      <c r="A32">
        <v>150.47999999999999</v>
      </c>
      <c r="B32">
        <v>205000</v>
      </c>
      <c r="C32" s="6">
        <f>A32-$J$2</f>
        <v>68.987712578616438</v>
      </c>
      <c r="D32" s="7">
        <f>B32-$J$3</f>
        <v>107113.52201257861</v>
      </c>
      <c r="E32">
        <f t="shared" si="0"/>
        <v>7389516.8698870782</v>
      </c>
      <c r="F32" s="8">
        <f t="shared" si="1"/>
        <v>4759.3044868297929</v>
      </c>
      <c r="G32" s="9">
        <f t="shared" si="2"/>
        <v>11473306597.939163</v>
      </c>
    </row>
    <row r="33" spans="1:7" x14ac:dyDescent="0.4">
      <c r="A33">
        <v>158.32400000000001</v>
      </c>
      <c r="B33">
        <v>360000</v>
      </c>
      <c r="C33" s="6">
        <f>A33-$J$2</f>
        <v>76.831712578616461</v>
      </c>
      <c r="D33" s="7">
        <f>B33-$J$3</f>
        <v>262113.52201257861</v>
      </c>
      <c r="E33">
        <f t="shared" si="0"/>
        <v>20138630.7862393</v>
      </c>
      <c r="F33" s="8">
        <f t="shared" si="1"/>
        <v>5903.1120577631309</v>
      </c>
      <c r="G33" s="9">
        <f t="shared" si="2"/>
        <v>68703498421.838531</v>
      </c>
    </row>
    <row r="34" spans="1:7" x14ac:dyDescent="0.4">
      <c r="A34">
        <v>130.97999999999999</v>
      </c>
      <c r="B34">
        <v>130000</v>
      </c>
      <c r="C34" s="6">
        <f>A34-$J$2</f>
        <v>49.487712578616438</v>
      </c>
      <c r="D34" s="7">
        <f>B34-$J$3</f>
        <v>32113.522012578615</v>
      </c>
      <c r="E34">
        <f t="shared" si="0"/>
        <v>1589224.7472455625</v>
      </c>
      <c r="F34" s="8">
        <f t="shared" si="1"/>
        <v>2449.0336962637516</v>
      </c>
      <c r="G34" s="9">
        <f t="shared" si="2"/>
        <v>1031278296.0523713</v>
      </c>
    </row>
    <row r="35" spans="1:7" x14ac:dyDescent="0.4">
      <c r="A35">
        <v>137.55000000000001</v>
      </c>
      <c r="B35">
        <v>126500</v>
      </c>
      <c r="C35" s="6">
        <f>A35-$J$2</f>
        <v>56.05771257861646</v>
      </c>
      <c r="D35" s="7">
        <f>B35-$J$3</f>
        <v>28613.522012578615</v>
      </c>
      <c r="E35">
        <f t="shared" si="0"/>
        <v>1604008.5928430471</v>
      </c>
      <c r="F35" s="8">
        <f t="shared" si="1"/>
        <v>3142.467139546774</v>
      </c>
      <c r="G35" s="9">
        <f t="shared" si="2"/>
        <v>818733641.9643209</v>
      </c>
    </row>
    <row r="36" spans="1:7" x14ac:dyDescent="0.4">
      <c r="A36">
        <v>48.54</v>
      </c>
      <c r="B36">
        <v>31500</v>
      </c>
      <c r="C36" s="6">
        <f>A36-$J$2</f>
        <v>-32.952287421383552</v>
      </c>
      <c r="D36" s="7">
        <f>B36-$J$3</f>
        <v>-66386.477987421385</v>
      </c>
      <c r="E36">
        <f t="shared" si="0"/>
        <v>2187586.3035348617</v>
      </c>
      <c r="F36" s="8">
        <f t="shared" si="1"/>
        <v>1085.8532463014726</v>
      </c>
      <c r="G36" s="9">
        <f t="shared" si="2"/>
        <v>4407164459.5743837</v>
      </c>
    </row>
    <row r="37" spans="1:7" x14ac:dyDescent="0.4">
      <c r="A37">
        <v>36.08</v>
      </c>
      <c r="B37">
        <v>26800</v>
      </c>
      <c r="C37" s="6">
        <f>A37-$J$2</f>
        <v>-45.412287421383553</v>
      </c>
      <c r="D37" s="7">
        <f>B37-$J$3</f>
        <v>-71086.477987421385</v>
      </c>
      <c r="E37">
        <f t="shared" si="0"/>
        <v>3228199.5701386351</v>
      </c>
      <c r="F37" s="8">
        <f t="shared" si="1"/>
        <v>2062.275848842351</v>
      </c>
      <c r="G37" s="9">
        <f t="shared" si="2"/>
        <v>5053287352.6561451</v>
      </c>
    </row>
    <row r="38" spans="1:7" x14ac:dyDescent="0.4">
      <c r="A38">
        <v>43.98</v>
      </c>
      <c r="B38">
        <v>30000</v>
      </c>
      <c r="C38" s="6">
        <f>A38-$J$2</f>
        <v>-37.512287421383554</v>
      </c>
      <c r="D38" s="7">
        <f>B38-$J$3</f>
        <v>-67886.477987421385</v>
      </c>
      <c r="E38">
        <f t="shared" si="0"/>
        <v>2546577.0742895789</v>
      </c>
      <c r="F38" s="8">
        <f t="shared" si="1"/>
        <v>1407.1717075844908</v>
      </c>
      <c r="G38" s="9">
        <f t="shared" si="2"/>
        <v>4608573893.5366488</v>
      </c>
    </row>
    <row r="39" spans="1:7" x14ac:dyDescent="0.4">
      <c r="A39">
        <v>84.64</v>
      </c>
      <c r="B39">
        <v>89000</v>
      </c>
      <c r="C39" s="6">
        <f>A39-$J$2</f>
        <v>3.1477125786164493</v>
      </c>
      <c r="D39" s="7">
        <f>B39-$J$3</f>
        <v>-8886.4779874213855</v>
      </c>
      <c r="E39">
        <f t="shared" si="0"/>
        <v>-27972.078540604485</v>
      </c>
      <c r="F39" s="8">
        <f t="shared" si="1"/>
        <v>9.9080944775802156</v>
      </c>
      <c r="G39" s="9">
        <f t="shared" si="2"/>
        <v>78969491.020924836</v>
      </c>
    </row>
    <row r="40" spans="1:7" x14ac:dyDescent="0.4">
      <c r="A40">
        <v>79.87</v>
      </c>
      <c r="B40">
        <v>75000</v>
      </c>
      <c r="C40" s="6">
        <f>A40-$J$2</f>
        <v>-1.6222874213835468</v>
      </c>
      <c r="D40" s="7">
        <f>B40-$J$3</f>
        <v>-22886.477987421385</v>
      </c>
      <c r="E40">
        <f t="shared" si="0"/>
        <v>37128.445358765144</v>
      </c>
      <c r="F40" s="8">
        <f t="shared" si="1"/>
        <v>2.6318164775792776</v>
      </c>
      <c r="G40" s="9">
        <f t="shared" si="2"/>
        <v>523790874.66872364</v>
      </c>
    </row>
    <row r="41" spans="1:7" x14ac:dyDescent="0.4">
      <c r="A41">
        <v>64.66</v>
      </c>
      <c r="B41">
        <v>70000</v>
      </c>
      <c r="C41" s="6">
        <f>A41-$J$2</f>
        <v>-16.832287421383555</v>
      </c>
      <c r="D41" s="7">
        <f>B41-$J$3</f>
        <v>-27886.477987421385</v>
      </c>
      <c r="E41">
        <f t="shared" si="0"/>
        <v>469393.21265436237</v>
      </c>
      <c r="F41" s="8">
        <f t="shared" si="1"/>
        <v>283.32589983606704</v>
      </c>
      <c r="G41" s="9">
        <f t="shared" si="2"/>
        <v>777655654.54293752</v>
      </c>
    </row>
    <row r="42" spans="1:7" x14ac:dyDescent="0.4">
      <c r="A42">
        <v>79.87</v>
      </c>
      <c r="B42">
        <v>85000</v>
      </c>
      <c r="C42" s="6">
        <f>A42-$J$2</f>
        <v>-1.6222874213835468</v>
      </c>
      <c r="D42" s="7">
        <f>B42-$J$3</f>
        <v>-12886.477987421385</v>
      </c>
      <c r="E42">
        <f t="shared" si="0"/>
        <v>20905.571144929676</v>
      </c>
      <c r="F42" s="8">
        <f t="shared" si="1"/>
        <v>2.6318164775792776</v>
      </c>
      <c r="G42" s="9">
        <f t="shared" si="2"/>
        <v>166061314.92029592</v>
      </c>
    </row>
    <row r="43" spans="1:7" x14ac:dyDescent="0.4">
      <c r="A43">
        <v>79.87</v>
      </c>
      <c r="B43">
        <v>84500</v>
      </c>
      <c r="C43" s="6">
        <f>A43-$J$2</f>
        <v>-1.6222874213835468</v>
      </c>
      <c r="D43" s="7">
        <f>B43-$J$3</f>
        <v>-13386.477987421385</v>
      </c>
      <c r="E43">
        <f t="shared" si="0"/>
        <v>21716.714855621449</v>
      </c>
      <c r="F43" s="8">
        <f t="shared" si="1"/>
        <v>2.6318164775792776</v>
      </c>
      <c r="G43" s="9">
        <f t="shared" si="2"/>
        <v>179197792.90771732</v>
      </c>
    </row>
    <row r="44" spans="1:7" x14ac:dyDescent="0.4">
      <c r="A44">
        <v>59.28</v>
      </c>
      <c r="B44">
        <v>55900</v>
      </c>
      <c r="C44" s="6">
        <f>A44-$J$2</f>
        <v>-22.21228742138355</v>
      </c>
      <c r="D44" s="7">
        <f>B44-$J$3</f>
        <v>-41986.477987421385</v>
      </c>
      <c r="E44">
        <f t="shared" si="0"/>
        <v>932615.71686819731</v>
      </c>
      <c r="F44" s="8">
        <f t="shared" si="1"/>
        <v>493.38571249015388</v>
      </c>
      <c r="G44" s="9">
        <f t="shared" si="2"/>
        <v>1762864333.7882206</v>
      </c>
    </row>
    <row r="45" spans="1:7" x14ac:dyDescent="0.4">
      <c r="A45">
        <v>54.7</v>
      </c>
      <c r="B45">
        <v>69800</v>
      </c>
      <c r="C45" s="6">
        <f>A45-$J$2</f>
        <v>-26.792287421383548</v>
      </c>
      <c r="D45" s="7">
        <f>B45-$J$3</f>
        <v>-28086.477987421385</v>
      </c>
      <c r="E45">
        <f t="shared" si="0"/>
        <v>752500.99089335592</v>
      </c>
      <c r="F45" s="8">
        <f t="shared" si="1"/>
        <v>717.82666527002709</v>
      </c>
      <c r="G45" s="9">
        <f t="shared" si="2"/>
        <v>788850245.7379061</v>
      </c>
    </row>
    <row r="46" spans="1:7" x14ac:dyDescent="0.4">
      <c r="A46">
        <v>84.9</v>
      </c>
      <c r="B46">
        <v>108500</v>
      </c>
      <c r="C46" s="6">
        <f>A46-$J$2</f>
        <v>3.4077125786164544</v>
      </c>
      <c r="D46" s="7">
        <f>B46-$J$3</f>
        <v>10613.522012578615</v>
      </c>
      <c r="E46">
        <f t="shared" si="0"/>
        <v>36167.83246568677</v>
      </c>
      <c r="F46" s="8">
        <f t="shared" si="1"/>
        <v>11.612505018460805</v>
      </c>
      <c r="G46" s="9">
        <f t="shared" si="2"/>
        <v>112646849.51149081</v>
      </c>
    </row>
    <row r="47" spans="1:7" x14ac:dyDescent="0.4">
      <c r="A47">
        <v>64.66</v>
      </c>
      <c r="B47">
        <v>65500</v>
      </c>
      <c r="C47" s="6">
        <f>A47-$J$2</f>
        <v>-16.832287421383555</v>
      </c>
      <c r="D47" s="7">
        <f>B47-$J$3</f>
        <v>-32386.477987421385</v>
      </c>
      <c r="E47">
        <f t="shared" si="0"/>
        <v>545138.50605058833</v>
      </c>
      <c r="F47" s="8">
        <f t="shared" si="1"/>
        <v>283.32589983606704</v>
      </c>
      <c r="G47" s="9">
        <f t="shared" si="2"/>
        <v>1048883956.4297299</v>
      </c>
    </row>
    <row r="48" spans="1:7" x14ac:dyDescent="0.4">
      <c r="A48">
        <v>58.79</v>
      </c>
      <c r="B48">
        <v>30000</v>
      </c>
      <c r="C48" s="6">
        <f>A48-$J$2</f>
        <v>-22.702287421383552</v>
      </c>
      <c r="D48" s="7">
        <f>B48-$J$3</f>
        <v>-67886.477987421385</v>
      </c>
      <c r="E48">
        <f t="shared" si="0"/>
        <v>1541178.3352958679</v>
      </c>
      <c r="F48" s="8">
        <f t="shared" si="1"/>
        <v>515.39385416310984</v>
      </c>
      <c r="G48" s="9">
        <f t="shared" si="2"/>
        <v>4608573893.5366488</v>
      </c>
    </row>
    <row r="49" spans="1:7" x14ac:dyDescent="0.4">
      <c r="A49">
        <v>12.15</v>
      </c>
      <c r="B49">
        <v>10500</v>
      </c>
      <c r="C49" s="6">
        <f>A49-$J$2</f>
        <v>-69.342287421383546</v>
      </c>
      <c r="D49" s="7">
        <f>B49-$J$3</f>
        <v>-87386.477987421385</v>
      </c>
      <c r="E49">
        <f t="shared" si="0"/>
        <v>6059578.2733461801</v>
      </c>
      <c r="F49" s="8">
        <f t="shared" si="1"/>
        <v>4808.3528248297671</v>
      </c>
      <c r="G49" s="9">
        <f t="shared" si="2"/>
        <v>7636396535.0460825</v>
      </c>
    </row>
    <row r="50" spans="1:7" x14ac:dyDescent="0.4">
      <c r="A50">
        <v>15.855</v>
      </c>
      <c r="B50">
        <v>12000</v>
      </c>
      <c r="C50" s="6">
        <f>A50-$J$2</f>
        <v>-65.637287421383547</v>
      </c>
      <c r="D50" s="7">
        <f>B50-$J$3</f>
        <v>-85886.477987421385</v>
      </c>
      <c r="E50">
        <f t="shared" si="0"/>
        <v>5637355.441270709</v>
      </c>
      <c r="F50" s="8">
        <f t="shared" si="1"/>
        <v>4308.2535000373146</v>
      </c>
      <c r="G50" s="9">
        <f t="shared" si="2"/>
        <v>7376487101.0838184</v>
      </c>
    </row>
    <row r="51" spans="1:7" x14ac:dyDescent="0.4">
      <c r="A51">
        <v>15.855</v>
      </c>
      <c r="B51">
        <v>11500</v>
      </c>
      <c r="C51" s="6">
        <f>A51-$J$2</f>
        <v>-65.637287421383547</v>
      </c>
      <c r="D51" s="7">
        <f>B51-$J$3</f>
        <v>-86386.477987421385</v>
      </c>
      <c r="E51">
        <f t="shared" si="0"/>
        <v>5670174.0849814005</v>
      </c>
      <c r="F51" s="8">
        <f t="shared" si="1"/>
        <v>4308.2535000373146</v>
      </c>
      <c r="G51" s="9">
        <f t="shared" si="2"/>
        <v>7462623579.0712395</v>
      </c>
    </row>
    <row r="52" spans="1:7" x14ac:dyDescent="0.4">
      <c r="A52">
        <v>59.92</v>
      </c>
      <c r="B52">
        <v>95000</v>
      </c>
      <c r="C52" s="6">
        <f>A52-$J$2</f>
        <v>-21.57228742138355</v>
      </c>
      <c r="D52" s="7">
        <f>B52-$J$3</f>
        <v>-2886.4779874213855</v>
      </c>
      <c r="E52">
        <f t="shared" si="0"/>
        <v>62267.932780150855</v>
      </c>
      <c r="F52" s="8">
        <f t="shared" si="1"/>
        <v>465.36358459078292</v>
      </c>
      <c r="G52" s="9">
        <f t="shared" si="2"/>
        <v>8331755.1718682116</v>
      </c>
    </row>
    <row r="53" spans="1:7" x14ac:dyDescent="0.4">
      <c r="A53">
        <v>84.614000000000004</v>
      </c>
      <c r="B53">
        <v>189000</v>
      </c>
      <c r="C53" s="6">
        <f>A53-$J$2</f>
        <v>3.121712578616453</v>
      </c>
      <c r="D53" s="7">
        <f>B53-$J$3</f>
        <v>91113.522012578615</v>
      </c>
      <c r="E53">
        <f t="shared" si="0"/>
        <v>284430.22774871375</v>
      </c>
      <c r="F53" s="8">
        <f t="shared" si="1"/>
        <v>9.7450894234921837</v>
      </c>
      <c r="G53" s="9">
        <f t="shared" si="2"/>
        <v>8301673893.5366478</v>
      </c>
    </row>
    <row r="54" spans="1:7" x14ac:dyDescent="0.4">
      <c r="A54">
        <v>84.944000000000003</v>
      </c>
      <c r="B54">
        <v>194000</v>
      </c>
      <c r="C54" s="6">
        <f>A54-$J$2</f>
        <v>3.4517125786164513</v>
      </c>
      <c r="D54" s="7">
        <f>B54-$J$3</f>
        <v>96113.522012578615</v>
      </c>
      <c r="E54">
        <f t="shared" si="0"/>
        <v>331756.25290594681</v>
      </c>
      <c r="F54" s="8">
        <f t="shared" si="1"/>
        <v>11.914319725379032</v>
      </c>
      <c r="G54" s="9">
        <f t="shared" si="2"/>
        <v>9237809113.6624336</v>
      </c>
    </row>
    <row r="55" spans="1:7" x14ac:dyDescent="0.4">
      <c r="A55">
        <v>84.906999999999996</v>
      </c>
      <c r="B55">
        <v>195000</v>
      </c>
      <c r="C55" s="6">
        <f>A55-$J$2</f>
        <v>3.4147125786164452</v>
      </c>
      <c r="D55" s="7">
        <f>B55-$J$3</f>
        <v>97113.522012578615</v>
      </c>
      <c r="E55">
        <f t="shared" si="0"/>
        <v>331614.76517009723</v>
      </c>
      <c r="F55" s="8">
        <f t="shared" si="1"/>
        <v>11.660261994561372</v>
      </c>
      <c r="G55" s="9">
        <f t="shared" si="2"/>
        <v>9431036157.6875916</v>
      </c>
    </row>
    <row r="56" spans="1:7" x14ac:dyDescent="0.4">
      <c r="A56">
        <v>59.854999999999997</v>
      </c>
      <c r="B56">
        <v>164700</v>
      </c>
      <c r="C56" s="6">
        <f>A56-$J$2</f>
        <v>-21.637287421383554</v>
      </c>
      <c r="D56" s="7">
        <f>B56-$J$3</f>
        <v>66813.522012578615</v>
      </c>
      <c r="E56">
        <f t="shared" si="0"/>
        <v>-1445663.3794211005</v>
      </c>
      <c r="F56" s="8">
        <f t="shared" si="1"/>
        <v>468.17220695556301</v>
      </c>
      <c r="G56" s="9">
        <f t="shared" si="2"/>
        <v>4464046723.7253275</v>
      </c>
    </row>
    <row r="57" spans="1:7" x14ac:dyDescent="0.4">
      <c r="A57">
        <v>37.263500000000001</v>
      </c>
      <c r="B57">
        <v>87000</v>
      </c>
      <c r="C57" s="6">
        <f>A57-$J$2</f>
        <v>-44.228787421383551</v>
      </c>
      <c r="D57" s="7">
        <f>B57-$J$3</f>
        <v>-10886.477987421385</v>
      </c>
      <c r="E57">
        <f t="shared" si="0"/>
        <v>481495.72067323187</v>
      </c>
      <c r="F57" s="8">
        <f t="shared" si="1"/>
        <v>1956.1856367659359</v>
      </c>
      <c r="G57" s="9">
        <f t="shared" si="2"/>
        <v>118515402.97061038</v>
      </c>
    </row>
    <row r="58" spans="1:7" x14ac:dyDescent="0.4">
      <c r="A58">
        <v>45.878999999999998</v>
      </c>
      <c r="B58">
        <v>119000</v>
      </c>
      <c r="C58" s="6">
        <f>A58-$J$2</f>
        <v>-35.613287421383554</v>
      </c>
      <c r="D58" s="7">
        <f>B58-$J$3</f>
        <v>21113.522012578615</v>
      </c>
      <c r="E58">
        <f t="shared" si="0"/>
        <v>-751921.92791167076</v>
      </c>
      <c r="F58" s="8">
        <f t="shared" si="1"/>
        <v>1268.3062409580759</v>
      </c>
      <c r="G58" s="9">
        <f t="shared" si="2"/>
        <v>445780811.77564168</v>
      </c>
    </row>
    <row r="59" spans="1:7" x14ac:dyDescent="0.4">
      <c r="A59">
        <v>33.981999999999999</v>
      </c>
      <c r="B59">
        <v>85000</v>
      </c>
      <c r="C59" s="6">
        <f>A59-$J$2</f>
        <v>-47.510287421383552</v>
      </c>
      <c r="D59" s="7">
        <f>B59-$J$3</f>
        <v>-12886.477987421385</v>
      </c>
      <c r="E59">
        <f t="shared" si="0"/>
        <v>612240.27303172229</v>
      </c>
      <c r="F59" s="8">
        <f t="shared" si="1"/>
        <v>2257.2274108624761</v>
      </c>
      <c r="G59" s="9">
        <f t="shared" si="2"/>
        <v>166061314.92029592</v>
      </c>
    </row>
    <row r="60" spans="1:7" x14ac:dyDescent="0.4">
      <c r="A60">
        <v>94.94</v>
      </c>
      <c r="B60">
        <v>46300</v>
      </c>
      <c r="C60" s="6">
        <f>A60-$J$2</f>
        <v>13.447712578616446</v>
      </c>
      <c r="D60" s="7">
        <f>B60-$J$3</f>
        <v>-51586.477987421385</v>
      </c>
      <c r="E60">
        <f t="shared" si="0"/>
        <v>-693720.12891796697</v>
      </c>
      <c r="F60" s="8">
        <f t="shared" si="1"/>
        <v>180.840973597079</v>
      </c>
      <c r="G60" s="9">
        <f t="shared" si="2"/>
        <v>2661164711.1467113</v>
      </c>
    </row>
    <row r="61" spans="1:7" x14ac:dyDescent="0.4">
      <c r="A61">
        <v>19.27</v>
      </c>
      <c r="B61">
        <v>14000</v>
      </c>
      <c r="C61" s="6">
        <f>A61-$J$2</f>
        <v>-62.222287421383555</v>
      </c>
      <c r="D61" s="7">
        <f>B61-$J$3</f>
        <v>-83886.477987421385</v>
      </c>
      <c r="E61">
        <f t="shared" si="0"/>
        <v>5219608.5441008983</v>
      </c>
      <c r="F61" s="8">
        <f t="shared" si="1"/>
        <v>3871.6130519492663</v>
      </c>
      <c r="G61" s="9">
        <f t="shared" si="2"/>
        <v>7036941189.1341324</v>
      </c>
    </row>
    <row r="62" spans="1:7" x14ac:dyDescent="0.4">
      <c r="A62">
        <v>66.13</v>
      </c>
      <c r="B62">
        <v>58500</v>
      </c>
      <c r="C62" s="6">
        <f>A62-$J$2</f>
        <v>-15.362287421383556</v>
      </c>
      <c r="D62" s="7">
        <f>B62-$J$3</f>
        <v>-39386.477987421385</v>
      </c>
      <c r="E62">
        <f t="shared" si="0"/>
        <v>605066.39535876387</v>
      </c>
      <c r="F62" s="8">
        <f t="shared" si="1"/>
        <v>235.99987481719941</v>
      </c>
      <c r="G62" s="9">
        <f t="shared" si="2"/>
        <v>1551294648.2536294</v>
      </c>
    </row>
    <row r="63" spans="1:7" x14ac:dyDescent="0.4">
      <c r="A63">
        <v>186.9</v>
      </c>
      <c r="B63">
        <v>162500</v>
      </c>
      <c r="C63" s="6">
        <f>A63-$J$2</f>
        <v>105.40771257861645</v>
      </c>
      <c r="D63" s="7">
        <f>B63-$J$3</f>
        <v>64613.522012578615</v>
      </c>
      <c r="E63">
        <f t="shared" si="0"/>
        <v>6810763.5569939939</v>
      </c>
      <c r="F63" s="8">
        <f t="shared" si="1"/>
        <v>11110.785871056218</v>
      </c>
      <c r="G63" s="9">
        <f t="shared" si="2"/>
        <v>4174907226.8699813</v>
      </c>
    </row>
    <row r="64" spans="1:7" x14ac:dyDescent="0.4">
      <c r="A64">
        <v>30.46</v>
      </c>
      <c r="B64">
        <v>19000</v>
      </c>
      <c r="C64" s="6">
        <f>A64-$J$2</f>
        <v>-51.03228742138355</v>
      </c>
      <c r="D64" s="7">
        <f>B64-$J$3</f>
        <v>-78886.477987421385</v>
      </c>
      <c r="E64">
        <f t="shared" si="0"/>
        <v>4025757.4183147349</v>
      </c>
      <c r="F64" s="8">
        <f t="shared" si="1"/>
        <v>2604.2943594587018</v>
      </c>
      <c r="G64" s="9">
        <f t="shared" si="2"/>
        <v>6223076409.2599192</v>
      </c>
    </row>
    <row r="65" spans="1:7" x14ac:dyDescent="0.4">
      <c r="A65">
        <v>76.650000000000006</v>
      </c>
      <c r="B65">
        <v>50000</v>
      </c>
      <c r="C65" s="6">
        <f>A65-$J$2</f>
        <v>-4.8422874213835456</v>
      </c>
      <c r="D65" s="7">
        <f>B65-$J$3</f>
        <v>-47886.477987421385</v>
      </c>
      <c r="E65">
        <f t="shared" si="0"/>
        <v>231880.09001285062</v>
      </c>
      <c r="F65" s="8">
        <f t="shared" si="1"/>
        <v>23.447747471289308</v>
      </c>
      <c r="G65" s="9">
        <f t="shared" si="2"/>
        <v>2293114774.039793</v>
      </c>
    </row>
    <row r="66" spans="1:7" x14ac:dyDescent="0.4">
      <c r="A66">
        <v>81</v>
      </c>
      <c r="B66">
        <v>49000</v>
      </c>
      <c r="C66" s="6">
        <f>A66-$J$2</f>
        <v>-0.4922874213835513</v>
      </c>
      <c r="D66" s="7">
        <f>B66-$J$3</f>
        <v>-48886.477987421385</v>
      </c>
      <c r="E66">
        <f t="shared" si="0"/>
        <v>24066.198188951417</v>
      </c>
      <c r="F66" s="8">
        <f t="shared" si="1"/>
        <v>0.24234690525246622</v>
      </c>
      <c r="G66" s="9">
        <f t="shared" si="2"/>
        <v>2389887730.0146356</v>
      </c>
    </row>
    <row r="67" spans="1:7" x14ac:dyDescent="0.4">
      <c r="A67">
        <v>84.858000000000004</v>
      </c>
      <c r="B67">
        <v>139400</v>
      </c>
      <c r="C67" s="6">
        <f>A67-$J$2</f>
        <v>3.3657125786164528</v>
      </c>
      <c r="D67" s="7">
        <f>B67-$J$3</f>
        <v>41513.522012578615</v>
      </c>
      <c r="E67">
        <f t="shared" ref="E67:E130" si="3">C67*D67</f>
        <v>139722.58322040684</v>
      </c>
      <c r="F67" s="8">
        <f t="shared" ref="F67:F130" si="4">C67^2</f>
        <v>11.328021161857011</v>
      </c>
      <c r="G67" s="9">
        <f t="shared" ref="G67:G130" si="5">D67^2</f>
        <v>1723372509.8888493</v>
      </c>
    </row>
    <row r="68" spans="1:7" x14ac:dyDescent="0.4">
      <c r="A68">
        <v>84.92</v>
      </c>
      <c r="B68">
        <v>125000</v>
      </c>
      <c r="C68" s="6">
        <f>A68-$J$2</f>
        <v>3.4277125786164504</v>
      </c>
      <c r="D68" s="7">
        <f>B68-$J$3</f>
        <v>27113.522012578615</v>
      </c>
      <c r="E68">
        <f t="shared" si="3"/>
        <v>92937.360453109737</v>
      </c>
      <c r="F68" s="8">
        <f t="shared" si="4"/>
        <v>11.749213521605435</v>
      </c>
      <c r="G68" s="9">
        <f t="shared" si="5"/>
        <v>735143075.92658508</v>
      </c>
    </row>
    <row r="69" spans="1:7" x14ac:dyDescent="0.4">
      <c r="A69">
        <v>59.673699999999997</v>
      </c>
      <c r="B69">
        <v>140000</v>
      </c>
      <c r="C69" s="6">
        <f>A69-$J$2</f>
        <v>-21.818587421383555</v>
      </c>
      <c r="D69" s="7">
        <f>B69-$J$3</f>
        <v>42113.522012578615</v>
      </c>
      <c r="E69">
        <f t="shared" si="3"/>
        <v>-918857.56165380718</v>
      </c>
      <c r="F69" s="8">
        <f t="shared" si="4"/>
        <v>476.05075706455665</v>
      </c>
      <c r="G69" s="9">
        <f t="shared" si="5"/>
        <v>1773548736.3039436</v>
      </c>
    </row>
    <row r="70" spans="1:7" x14ac:dyDescent="0.4">
      <c r="A70">
        <v>114.9</v>
      </c>
      <c r="B70">
        <v>139950</v>
      </c>
      <c r="C70" s="6">
        <f>A70-$J$2</f>
        <v>33.407712578616454</v>
      </c>
      <c r="D70" s="7">
        <f>B70-$J$3</f>
        <v>42063.522012578615</v>
      </c>
      <c r="E70">
        <f t="shared" si="3"/>
        <v>1405246.0534405326</v>
      </c>
      <c r="F70" s="8">
        <f t="shared" si="4"/>
        <v>1116.0752597354481</v>
      </c>
      <c r="G70" s="9">
        <f t="shared" si="5"/>
        <v>1769339884.1026857</v>
      </c>
    </row>
    <row r="71" spans="1:7" x14ac:dyDescent="0.4">
      <c r="A71">
        <v>84.82</v>
      </c>
      <c r="B71">
        <v>80000</v>
      </c>
      <c r="C71" s="6">
        <f>A71-$J$2</f>
        <v>3.3277125786164419</v>
      </c>
      <c r="D71" s="7">
        <f>B71-$J$3</f>
        <v>-17886.477987421385</v>
      </c>
      <c r="E71">
        <f t="shared" si="3"/>
        <v>-59521.057785888246</v>
      </c>
      <c r="F71" s="8">
        <f t="shared" si="4"/>
        <v>11.073671005882089</v>
      </c>
      <c r="G71" s="9">
        <f t="shared" si="5"/>
        <v>319926094.79450977</v>
      </c>
    </row>
    <row r="72" spans="1:7" x14ac:dyDescent="0.4">
      <c r="A72">
        <v>201.82</v>
      </c>
      <c r="B72">
        <v>175000</v>
      </c>
      <c r="C72" s="6">
        <f>A72-$J$2</f>
        <v>120.32771257861644</v>
      </c>
      <c r="D72" s="7">
        <f>B72-$J$3</f>
        <v>77113.522012578615</v>
      </c>
      <c r="E72">
        <f t="shared" si="3"/>
        <v>9278893.7126543708</v>
      </c>
      <c r="F72" s="8">
        <f t="shared" si="4"/>
        <v>14478.758414402129</v>
      </c>
      <c r="G72" s="9">
        <f t="shared" si="5"/>
        <v>5946495277.1844463</v>
      </c>
    </row>
    <row r="73" spans="1:7" x14ac:dyDescent="0.4">
      <c r="A73">
        <v>92.81</v>
      </c>
      <c r="B73">
        <v>95000</v>
      </c>
      <c r="C73" s="6">
        <f>A73-$J$2</f>
        <v>11.317712578616451</v>
      </c>
      <c r="D73" s="7">
        <f>B73-$J$3</f>
        <v>-2886.4779874213855</v>
      </c>
      <c r="E73">
        <f t="shared" si="3"/>
        <v>-32668.328226138514</v>
      </c>
      <c r="F73" s="8">
        <f t="shared" si="4"/>
        <v>128.09061801217302</v>
      </c>
      <c r="G73" s="9">
        <f t="shared" si="5"/>
        <v>8331755.1718682116</v>
      </c>
    </row>
    <row r="74" spans="1:7" x14ac:dyDescent="0.4">
      <c r="A74">
        <v>106.81</v>
      </c>
      <c r="B74">
        <v>105000</v>
      </c>
      <c r="C74" s="6">
        <f>A74-$J$2</f>
        <v>25.317712578616451</v>
      </c>
      <c r="D74" s="7">
        <f>B74-$J$3</f>
        <v>7113.5220125786145</v>
      </c>
      <c r="E74">
        <f t="shared" si="3"/>
        <v>180098.1057361266</v>
      </c>
      <c r="F74" s="8">
        <f t="shared" si="4"/>
        <v>640.98657021343365</v>
      </c>
      <c r="G74" s="9">
        <f t="shared" si="5"/>
        <v>50602195.423440501</v>
      </c>
    </row>
    <row r="75" spans="1:7" x14ac:dyDescent="0.4">
      <c r="A75">
        <v>59.28</v>
      </c>
      <c r="B75">
        <v>53000</v>
      </c>
      <c r="C75" s="6">
        <f>A75-$J$2</f>
        <v>-22.21228742138355</v>
      </c>
      <c r="D75" s="7">
        <f>B75-$J$3</f>
        <v>-44886.477987421385</v>
      </c>
      <c r="E75">
        <f t="shared" si="3"/>
        <v>997031.3503902097</v>
      </c>
      <c r="F75" s="8">
        <f t="shared" si="4"/>
        <v>493.38571249015388</v>
      </c>
      <c r="G75" s="9">
        <f t="shared" si="5"/>
        <v>2014795906.1152647</v>
      </c>
    </row>
    <row r="76" spans="1:7" x14ac:dyDescent="0.4">
      <c r="A76">
        <v>54.7</v>
      </c>
      <c r="B76">
        <v>74500</v>
      </c>
      <c r="C76" s="6">
        <f>A76-$J$2</f>
        <v>-26.792287421383548</v>
      </c>
      <c r="D76" s="7">
        <f>B76-$J$3</f>
        <v>-23386.477987421385</v>
      </c>
      <c r="E76">
        <f t="shared" si="3"/>
        <v>626577.24001285317</v>
      </c>
      <c r="F76" s="8">
        <f t="shared" si="4"/>
        <v>717.82666527002709</v>
      </c>
      <c r="G76" s="9">
        <f t="shared" si="5"/>
        <v>546927352.65614498</v>
      </c>
    </row>
    <row r="77" spans="1:7" x14ac:dyDescent="0.4">
      <c r="A77">
        <v>54.7</v>
      </c>
      <c r="B77">
        <v>64400</v>
      </c>
      <c r="C77" s="6">
        <f>A77-$J$2</f>
        <v>-26.792287421383548</v>
      </c>
      <c r="D77" s="7">
        <f>B77-$J$3</f>
        <v>-33486.477987421385</v>
      </c>
      <c r="E77">
        <f t="shared" si="3"/>
        <v>897179.34296882711</v>
      </c>
      <c r="F77" s="8">
        <f t="shared" si="4"/>
        <v>717.82666527002709</v>
      </c>
      <c r="G77" s="9">
        <f t="shared" si="5"/>
        <v>1121344208.0020571</v>
      </c>
    </row>
    <row r="78" spans="1:7" x14ac:dyDescent="0.4">
      <c r="A78">
        <v>79.87</v>
      </c>
      <c r="B78">
        <v>86000</v>
      </c>
      <c r="C78" s="6">
        <f>A78-$J$2</f>
        <v>-1.6222874213835468</v>
      </c>
      <c r="D78" s="7">
        <f>B78-$J$3</f>
        <v>-11886.477987421385</v>
      </c>
      <c r="E78">
        <f t="shared" si="3"/>
        <v>19283.28372354613</v>
      </c>
      <c r="F78" s="8">
        <f t="shared" si="4"/>
        <v>2.6318164775792776</v>
      </c>
      <c r="G78" s="9">
        <f t="shared" si="5"/>
        <v>141288358.94545314</v>
      </c>
    </row>
    <row r="79" spans="1:7" x14ac:dyDescent="0.4">
      <c r="A79">
        <v>59.04</v>
      </c>
      <c r="B79">
        <v>56500</v>
      </c>
      <c r="C79" s="6">
        <f>A79-$J$2</f>
        <v>-22.452287421383552</v>
      </c>
      <c r="D79" s="7">
        <f>B79-$J$3</f>
        <v>-41386.477987421385</v>
      </c>
      <c r="E79">
        <f t="shared" si="3"/>
        <v>929221.09913234843</v>
      </c>
      <c r="F79" s="8">
        <f t="shared" si="4"/>
        <v>504.10521045241808</v>
      </c>
      <c r="G79" s="9">
        <f t="shared" si="5"/>
        <v>1712840560.2033148</v>
      </c>
    </row>
    <row r="80" spans="1:7" x14ac:dyDescent="0.4">
      <c r="A80">
        <v>64.66</v>
      </c>
      <c r="B80">
        <v>69900</v>
      </c>
      <c r="C80" s="6">
        <f>A80-$J$2</f>
        <v>-16.832287421383555</v>
      </c>
      <c r="D80" s="7">
        <f>B80-$J$3</f>
        <v>-27986.477987421385</v>
      </c>
      <c r="E80">
        <f t="shared" si="3"/>
        <v>471076.44139650074</v>
      </c>
      <c r="F80" s="8">
        <f t="shared" si="4"/>
        <v>283.32589983606704</v>
      </c>
      <c r="G80" s="9">
        <f t="shared" si="5"/>
        <v>783242950.14042175</v>
      </c>
    </row>
    <row r="81" spans="1:7" x14ac:dyDescent="0.4">
      <c r="A81">
        <v>54.7</v>
      </c>
      <c r="B81">
        <v>67800</v>
      </c>
      <c r="C81" s="6">
        <f>A81-$J$2</f>
        <v>-26.792287421383548</v>
      </c>
      <c r="D81" s="7">
        <f>B81-$J$3</f>
        <v>-30086.477987421385</v>
      </c>
      <c r="E81">
        <f t="shared" si="3"/>
        <v>806085.56573612301</v>
      </c>
      <c r="F81" s="8">
        <f t="shared" si="4"/>
        <v>717.82666527002709</v>
      </c>
      <c r="G81" s="9">
        <f t="shared" si="5"/>
        <v>905196157.68759155</v>
      </c>
    </row>
    <row r="82" spans="1:7" x14ac:dyDescent="0.4">
      <c r="A82">
        <v>59.95</v>
      </c>
      <c r="B82">
        <v>83000</v>
      </c>
      <c r="C82" s="6">
        <f>A82-$J$2</f>
        <v>-21.542287421383548</v>
      </c>
      <c r="D82" s="7">
        <f>B82-$J$3</f>
        <v>-14886.477987421385</v>
      </c>
      <c r="E82">
        <f t="shared" si="3"/>
        <v>320688.7874971308</v>
      </c>
      <c r="F82" s="8">
        <f t="shared" si="4"/>
        <v>464.07014734549983</v>
      </c>
      <c r="G82" s="9">
        <f t="shared" si="5"/>
        <v>221607226.86998147</v>
      </c>
    </row>
    <row r="83" spans="1:7" x14ac:dyDescent="0.4">
      <c r="A83">
        <v>54.7</v>
      </c>
      <c r="B83">
        <v>67000</v>
      </c>
      <c r="C83" s="6">
        <f>A83-$J$2</f>
        <v>-26.792287421383548</v>
      </c>
      <c r="D83" s="7">
        <f>B83-$J$3</f>
        <v>-30886.477987421385</v>
      </c>
      <c r="E83">
        <f t="shared" si="3"/>
        <v>827519.39567322982</v>
      </c>
      <c r="F83" s="8">
        <f t="shared" si="4"/>
        <v>717.82666527002709</v>
      </c>
      <c r="G83" s="9">
        <f t="shared" si="5"/>
        <v>953974522.46746576</v>
      </c>
    </row>
    <row r="84" spans="1:7" x14ac:dyDescent="0.4">
      <c r="A84">
        <v>12.09</v>
      </c>
      <c r="B84">
        <v>11000</v>
      </c>
      <c r="C84" s="6">
        <f>A84-$J$2</f>
        <v>-69.402287421383548</v>
      </c>
      <c r="D84" s="7">
        <f>B84-$J$3</f>
        <v>-86886.477987421385</v>
      </c>
      <c r="E84">
        <f t="shared" si="3"/>
        <v>6030120.3183147339</v>
      </c>
      <c r="F84" s="8">
        <f t="shared" si="4"/>
        <v>4816.6774993203335</v>
      </c>
      <c r="G84" s="9">
        <f t="shared" si="5"/>
        <v>7549260057.0586605</v>
      </c>
    </row>
    <row r="85" spans="1:7" x14ac:dyDescent="0.4">
      <c r="A85">
        <v>17.811</v>
      </c>
      <c r="B85">
        <v>12900</v>
      </c>
      <c r="C85" s="6">
        <f>A85-$J$2</f>
        <v>-63.681287421383551</v>
      </c>
      <c r="D85" s="7">
        <f>B85-$J$3</f>
        <v>-84986.477987421385</v>
      </c>
      <c r="E85">
        <f t="shared" si="3"/>
        <v>5412048.3316480676</v>
      </c>
      <c r="F85" s="8">
        <f t="shared" si="4"/>
        <v>4055.3063676448628</v>
      </c>
      <c r="G85" s="9">
        <f t="shared" si="5"/>
        <v>7222701440.70646</v>
      </c>
    </row>
    <row r="86" spans="1:7" x14ac:dyDescent="0.4">
      <c r="A86">
        <v>16.670000000000002</v>
      </c>
      <c r="B86">
        <v>11700</v>
      </c>
      <c r="C86" s="6">
        <f>A86-$J$2</f>
        <v>-64.82228742138355</v>
      </c>
      <c r="D86" s="7">
        <f>B86-$J$3</f>
        <v>-86186.477987421385</v>
      </c>
      <c r="E86">
        <f t="shared" si="3"/>
        <v>5586804.6479373751</v>
      </c>
      <c r="F86" s="8">
        <f t="shared" si="4"/>
        <v>4201.9289465404599</v>
      </c>
      <c r="G86" s="9">
        <f t="shared" si="5"/>
        <v>7428108987.8762712</v>
      </c>
    </row>
    <row r="87" spans="1:7" x14ac:dyDescent="0.4">
      <c r="A87">
        <v>59.92</v>
      </c>
      <c r="B87">
        <v>98000</v>
      </c>
      <c r="C87" s="6">
        <f>A87-$J$2</f>
        <v>-21.57228742138355</v>
      </c>
      <c r="D87" s="7">
        <f>B87-$J$3</f>
        <v>113.52201257861452</v>
      </c>
      <c r="E87">
        <f t="shared" si="3"/>
        <v>-2448.929483999791</v>
      </c>
      <c r="F87" s="8">
        <f t="shared" si="4"/>
        <v>465.36358459078292</v>
      </c>
      <c r="G87" s="9">
        <f t="shared" si="5"/>
        <v>12887.247339899113</v>
      </c>
    </row>
    <row r="88" spans="1:7" x14ac:dyDescent="0.4">
      <c r="A88">
        <v>15.855</v>
      </c>
      <c r="B88">
        <v>10800</v>
      </c>
      <c r="C88" s="6">
        <f>A88-$J$2</f>
        <v>-65.637287421383547</v>
      </c>
      <c r="D88" s="7">
        <f>B88-$J$3</f>
        <v>-87086.477987421385</v>
      </c>
      <c r="E88">
        <f t="shared" si="3"/>
        <v>5716120.186176369</v>
      </c>
      <c r="F88" s="8">
        <f t="shared" si="4"/>
        <v>4308.2535000373146</v>
      </c>
      <c r="G88" s="9">
        <f t="shared" si="5"/>
        <v>7584054648.2536297</v>
      </c>
    </row>
    <row r="89" spans="1:7" x14ac:dyDescent="0.4">
      <c r="A89">
        <v>84.947800000000001</v>
      </c>
      <c r="B89">
        <v>108500</v>
      </c>
      <c r="C89" s="6">
        <f>A89-$J$2</f>
        <v>3.4555125786164496</v>
      </c>
      <c r="D89" s="7">
        <f>B89-$J$3</f>
        <v>10613.522012578615</v>
      </c>
      <c r="E89">
        <f t="shared" si="3"/>
        <v>36675.158817887976</v>
      </c>
      <c r="F89" s="8">
        <f t="shared" si="4"/>
        <v>11.940567180976505</v>
      </c>
      <c r="G89" s="9">
        <f t="shared" si="5"/>
        <v>112646849.51149081</v>
      </c>
    </row>
    <row r="90" spans="1:7" x14ac:dyDescent="0.4">
      <c r="A90">
        <v>84.614000000000004</v>
      </c>
      <c r="B90">
        <v>194500</v>
      </c>
      <c r="C90" s="6">
        <f>A90-$J$2</f>
        <v>3.121712578616453</v>
      </c>
      <c r="D90" s="7">
        <f>B90-$J$3</f>
        <v>96613.522012578615</v>
      </c>
      <c r="E90">
        <f t="shared" si="3"/>
        <v>301599.64693110425</v>
      </c>
      <c r="F90" s="8">
        <f t="shared" si="4"/>
        <v>9.7450894234921837</v>
      </c>
      <c r="G90" s="9">
        <f t="shared" si="5"/>
        <v>9334172635.6750126</v>
      </c>
    </row>
    <row r="91" spans="1:7" x14ac:dyDescent="0.4">
      <c r="A91">
        <v>140.49</v>
      </c>
      <c r="B91">
        <v>100000</v>
      </c>
      <c r="C91" s="6">
        <f>A91-$J$2</f>
        <v>58.997712578616458</v>
      </c>
      <c r="D91" s="7">
        <f>B91-$J$3</f>
        <v>2113.5220125786145</v>
      </c>
      <c r="E91">
        <f t="shared" si="3"/>
        <v>124692.9642266921</v>
      </c>
      <c r="F91" s="8">
        <f t="shared" si="4"/>
        <v>3480.7300895090384</v>
      </c>
      <c r="G91" s="9">
        <f t="shared" si="5"/>
        <v>4466975.2976543568</v>
      </c>
    </row>
    <row r="92" spans="1:7" x14ac:dyDescent="0.4">
      <c r="A92">
        <v>81</v>
      </c>
      <c r="B92">
        <v>58400</v>
      </c>
      <c r="C92" s="6">
        <f>A92-$J$2</f>
        <v>-0.4922874213835513</v>
      </c>
      <c r="D92" s="7">
        <f>B92-$J$3</f>
        <v>-39486.477987421385</v>
      </c>
      <c r="E92">
        <f t="shared" si="3"/>
        <v>19438.696427946034</v>
      </c>
      <c r="F92" s="8">
        <f t="shared" si="4"/>
        <v>0.24234690525246622</v>
      </c>
      <c r="G92" s="9">
        <f t="shared" si="5"/>
        <v>1559181943.8511136</v>
      </c>
    </row>
    <row r="93" spans="1:7" x14ac:dyDescent="0.4">
      <c r="A93">
        <v>59.22</v>
      </c>
      <c r="B93">
        <v>39000</v>
      </c>
      <c r="C93" s="6">
        <f>A93-$J$2</f>
        <v>-22.272287421383552</v>
      </c>
      <c r="D93" s="7">
        <f>B93-$J$3</f>
        <v>-58886.477987421385</v>
      </c>
      <c r="E93">
        <f t="shared" si="3"/>
        <v>1311536.5629688248</v>
      </c>
      <c r="F93" s="8">
        <f t="shared" si="4"/>
        <v>496.05478698072</v>
      </c>
      <c r="G93" s="9">
        <f t="shared" si="5"/>
        <v>3467617289.7630634</v>
      </c>
    </row>
    <row r="94" spans="1:7" x14ac:dyDescent="0.4">
      <c r="A94">
        <v>114.9</v>
      </c>
      <c r="B94">
        <v>149000</v>
      </c>
      <c r="C94" s="6">
        <f>A94-$J$2</f>
        <v>33.407712578616454</v>
      </c>
      <c r="D94" s="7">
        <f>B94-$J$3</f>
        <v>51113.522012578615</v>
      </c>
      <c r="E94">
        <f t="shared" si="3"/>
        <v>1707585.8522770116</v>
      </c>
      <c r="F94" s="8">
        <f t="shared" si="4"/>
        <v>1116.0752597354481</v>
      </c>
      <c r="G94" s="9">
        <f t="shared" si="5"/>
        <v>2612592132.5303588</v>
      </c>
    </row>
    <row r="95" spans="1:7" x14ac:dyDescent="0.4">
      <c r="A95">
        <v>60</v>
      </c>
      <c r="B95">
        <v>98950</v>
      </c>
      <c r="C95" s="6">
        <f>A95-$J$2</f>
        <v>-21.492287421383551</v>
      </c>
      <c r="D95" s="7">
        <f>B95-$J$3</f>
        <v>1063.5220125786145</v>
      </c>
      <c r="E95">
        <f t="shared" si="3"/>
        <v>-22857.520773307875</v>
      </c>
      <c r="F95" s="8">
        <f t="shared" si="4"/>
        <v>461.9184186033616</v>
      </c>
      <c r="G95" s="9">
        <f t="shared" si="5"/>
        <v>1131079.0712392668</v>
      </c>
    </row>
    <row r="96" spans="1:7" x14ac:dyDescent="0.4">
      <c r="A96">
        <v>84.858000000000004</v>
      </c>
      <c r="B96">
        <v>145000</v>
      </c>
      <c r="C96" s="6">
        <f>A96-$J$2</f>
        <v>3.3657125786164528</v>
      </c>
      <c r="D96" s="7">
        <f>B96-$J$3</f>
        <v>47113.522012578615</v>
      </c>
      <c r="E96">
        <f t="shared" si="3"/>
        <v>158570.57366065899</v>
      </c>
      <c r="F96" s="8">
        <f t="shared" si="4"/>
        <v>11.328021161857011</v>
      </c>
      <c r="G96" s="9">
        <f t="shared" si="5"/>
        <v>2219683956.4297295</v>
      </c>
    </row>
    <row r="97" spans="1:7" x14ac:dyDescent="0.4">
      <c r="A97">
        <v>60</v>
      </c>
      <c r="B97">
        <v>94490</v>
      </c>
      <c r="C97" s="6">
        <f>A97-$J$2</f>
        <v>-21.492287421383551</v>
      </c>
      <c r="D97" s="7">
        <f>B97-$J$3</f>
        <v>-3396.4779874213855</v>
      </c>
      <c r="E97">
        <f t="shared" si="3"/>
        <v>72998.081126062767</v>
      </c>
      <c r="F97" s="8">
        <f t="shared" si="4"/>
        <v>461.9184186033616</v>
      </c>
      <c r="G97" s="9">
        <f t="shared" si="5"/>
        <v>11536062.719038025</v>
      </c>
    </row>
    <row r="98" spans="1:7" x14ac:dyDescent="0.4">
      <c r="A98">
        <v>61.49</v>
      </c>
      <c r="B98">
        <v>32000</v>
      </c>
      <c r="C98" s="6">
        <f>A98-$J$2</f>
        <v>-20.002287421383549</v>
      </c>
      <c r="D98" s="7">
        <f>B98-$J$3</f>
        <v>-65886.477987421385</v>
      </c>
      <c r="E98">
        <f t="shared" si="3"/>
        <v>1317880.269887063</v>
      </c>
      <c r="F98" s="8">
        <f t="shared" si="4"/>
        <v>400.09150208763856</v>
      </c>
      <c r="G98" s="9">
        <f t="shared" si="5"/>
        <v>4341027981.5869627</v>
      </c>
    </row>
    <row r="99" spans="1:7" x14ac:dyDescent="0.4">
      <c r="A99">
        <v>151.81</v>
      </c>
      <c r="B99">
        <v>177700</v>
      </c>
      <c r="C99" s="6">
        <f>A99-$J$2</f>
        <v>70.317712578616451</v>
      </c>
      <c r="D99" s="7">
        <f>B99-$J$3</f>
        <v>79813.522012578615</v>
      </c>
      <c r="E99">
        <f t="shared" si="3"/>
        <v>5612304.30076758</v>
      </c>
      <c r="F99" s="8">
        <f t="shared" si="4"/>
        <v>4944.5807022889139</v>
      </c>
      <c r="G99" s="9">
        <f t="shared" si="5"/>
        <v>6370198296.052371</v>
      </c>
    </row>
    <row r="100" spans="1:7" x14ac:dyDescent="0.4">
      <c r="A100">
        <v>91.53</v>
      </c>
      <c r="B100">
        <v>78000</v>
      </c>
      <c r="C100" s="6">
        <f>A100-$J$2</f>
        <v>10.03771257861645</v>
      </c>
      <c r="D100" s="7">
        <f>B100-$J$3</f>
        <v>-19886.477987421385</v>
      </c>
      <c r="E100">
        <f t="shared" si="3"/>
        <v>-199614.75023871879</v>
      </c>
      <c r="F100" s="8">
        <f t="shared" si="4"/>
        <v>100.7556738109149</v>
      </c>
      <c r="G100" s="9">
        <f t="shared" si="5"/>
        <v>395472006.74419534</v>
      </c>
    </row>
    <row r="101" spans="1:7" x14ac:dyDescent="0.4">
      <c r="A101">
        <v>116.03</v>
      </c>
      <c r="B101">
        <v>80000</v>
      </c>
      <c r="C101" s="6">
        <f>A101-$J$2</f>
        <v>34.53771257861645</v>
      </c>
      <c r="D101" s="7">
        <f>B101-$J$3</f>
        <v>-17886.477987421385</v>
      </c>
      <c r="E101">
        <f t="shared" si="3"/>
        <v>-617758.03577330988</v>
      </c>
      <c r="F101" s="8">
        <f t="shared" si="4"/>
        <v>1192.853590163121</v>
      </c>
      <c r="G101" s="9">
        <f t="shared" si="5"/>
        <v>319926094.79450977</v>
      </c>
    </row>
    <row r="102" spans="1:7" x14ac:dyDescent="0.4">
      <c r="A102">
        <v>46.64</v>
      </c>
      <c r="B102">
        <v>31700</v>
      </c>
      <c r="C102" s="6">
        <f>A102-$J$2</f>
        <v>-34.852287421383551</v>
      </c>
      <c r="D102" s="7">
        <f>B102-$J$3</f>
        <v>-66186.477987421385</v>
      </c>
      <c r="E102">
        <f t="shared" si="3"/>
        <v>2306750.1542266854</v>
      </c>
      <c r="F102" s="8">
        <f t="shared" si="4"/>
        <v>1214.68193850273</v>
      </c>
      <c r="G102" s="9">
        <f t="shared" si="5"/>
        <v>4380649868.3794155</v>
      </c>
    </row>
    <row r="103" spans="1:7" x14ac:dyDescent="0.4">
      <c r="A103">
        <v>36.08</v>
      </c>
      <c r="B103">
        <v>26100</v>
      </c>
      <c r="C103" s="6">
        <f>A103-$J$2</f>
        <v>-45.412287421383553</v>
      </c>
      <c r="D103" s="7">
        <f>B103-$J$3</f>
        <v>-71786.477987421385</v>
      </c>
      <c r="E103">
        <f t="shared" si="3"/>
        <v>3259988.1713336036</v>
      </c>
      <c r="F103" s="8">
        <f t="shared" si="4"/>
        <v>2062.275848842351</v>
      </c>
      <c r="G103" s="9">
        <f t="shared" si="5"/>
        <v>5153298421.8385353</v>
      </c>
    </row>
    <row r="104" spans="1:7" x14ac:dyDescent="0.4">
      <c r="A104">
        <v>43.98</v>
      </c>
      <c r="B104">
        <v>29000</v>
      </c>
      <c r="C104" s="6">
        <f>A104-$J$2</f>
        <v>-37.512287421383554</v>
      </c>
      <c r="D104" s="7">
        <f>B104-$J$3</f>
        <v>-68886.477987421385</v>
      </c>
      <c r="E104">
        <f t="shared" si="3"/>
        <v>2584089.3617109624</v>
      </c>
      <c r="F104" s="8">
        <f t="shared" si="4"/>
        <v>1407.1717075844908</v>
      </c>
      <c r="G104" s="9">
        <f t="shared" si="5"/>
        <v>4745346849.5114908</v>
      </c>
    </row>
    <row r="105" spans="1:7" x14ac:dyDescent="0.4">
      <c r="A105">
        <v>45.5</v>
      </c>
      <c r="B105">
        <v>30000</v>
      </c>
      <c r="C105" s="6">
        <f>A105-$J$2</f>
        <v>-35.992287421383551</v>
      </c>
      <c r="D105" s="7">
        <f>B105-$J$3</f>
        <v>-67886.477987421385</v>
      </c>
      <c r="E105">
        <f t="shared" si="3"/>
        <v>2443389.627748698</v>
      </c>
      <c r="F105" s="8">
        <f t="shared" si="4"/>
        <v>1295.4447538234847</v>
      </c>
      <c r="G105" s="9">
        <f t="shared" si="5"/>
        <v>4608573893.5366488</v>
      </c>
    </row>
    <row r="106" spans="1:7" x14ac:dyDescent="0.4">
      <c r="A106">
        <v>84.9</v>
      </c>
      <c r="B106">
        <v>120000</v>
      </c>
      <c r="C106" s="6">
        <f>A106-$J$2</f>
        <v>3.4077125786164544</v>
      </c>
      <c r="D106" s="7">
        <f>B106-$J$3</f>
        <v>22113.522012578615</v>
      </c>
      <c r="E106">
        <f t="shared" si="3"/>
        <v>75356.527119776001</v>
      </c>
      <c r="F106" s="8">
        <f t="shared" si="4"/>
        <v>11.612505018460805</v>
      </c>
      <c r="G106" s="9">
        <f t="shared" si="5"/>
        <v>489007855.80079895</v>
      </c>
    </row>
    <row r="107" spans="1:7" x14ac:dyDescent="0.4">
      <c r="A107">
        <v>84.9</v>
      </c>
      <c r="B107">
        <v>123000</v>
      </c>
      <c r="C107" s="6">
        <f>A107-$J$2</f>
        <v>3.4077125786164544</v>
      </c>
      <c r="D107" s="7">
        <f>B107-$J$3</f>
        <v>25113.522012578615</v>
      </c>
      <c r="E107">
        <f t="shared" si="3"/>
        <v>85579.664855625364</v>
      </c>
      <c r="F107" s="8">
        <f t="shared" si="4"/>
        <v>11.612505018460805</v>
      </c>
      <c r="G107" s="9">
        <f t="shared" si="5"/>
        <v>630688987.87627065</v>
      </c>
    </row>
    <row r="108" spans="1:7" x14ac:dyDescent="0.4">
      <c r="A108">
        <v>79.87</v>
      </c>
      <c r="B108">
        <v>77500</v>
      </c>
      <c r="C108" s="6">
        <f>A108-$J$2</f>
        <v>-1.6222874213835468</v>
      </c>
      <c r="D108" s="7">
        <f>B108-$J$3</f>
        <v>-20386.477987421385</v>
      </c>
      <c r="E108">
        <f t="shared" si="3"/>
        <v>33072.72680530628</v>
      </c>
      <c r="F108" s="8">
        <f t="shared" si="4"/>
        <v>2.6318164775792776</v>
      </c>
      <c r="G108" s="9">
        <f t="shared" si="5"/>
        <v>415608484.73161668</v>
      </c>
    </row>
    <row r="109" spans="1:7" x14ac:dyDescent="0.4">
      <c r="A109">
        <v>84.5</v>
      </c>
      <c r="B109">
        <v>84800</v>
      </c>
      <c r="C109" s="6">
        <f>A109-$J$2</f>
        <v>3.0077125786164487</v>
      </c>
      <c r="D109" s="7">
        <f>B109-$J$3</f>
        <v>-13086.477987421385</v>
      </c>
      <c r="E109">
        <f t="shared" si="3"/>
        <v>-39360.364452554568</v>
      </c>
      <c r="F109" s="8">
        <f t="shared" si="4"/>
        <v>9.0463349555676071</v>
      </c>
      <c r="G109" s="9">
        <f t="shared" si="5"/>
        <v>171255906.11526448</v>
      </c>
    </row>
    <row r="110" spans="1:7" x14ac:dyDescent="0.4">
      <c r="A110">
        <v>54.7</v>
      </c>
      <c r="B110">
        <v>62900</v>
      </c>
      <c r="C110" s="6">
        <f>A110-$J$2</f>
        <v>-26.792287421383548</v>
      </c>
      <c r="D110" s="7">
        <f>B110-$J$3</f>
        <v>-34986.477987421385</v>
      </c>
      <c r="E110">
        <f t="shared" si="3"/>
        <v>937367.77410090237</v>
      </c>
      <c r="F110" s="8">
        <f t="shared" si="4"/>
        <v>717.82666527002709</v>
      </c>
      <c r="G110" s="9">
        <f t="shared" si="5"/>
        <v>1224053641.9643211</v>
      </c>
    </row>
    <row r="111" spans="1:7" x14ac:dyDescent="0.4">
      <c r="A111">
        <v>59.95</v>
      </c>
      <c r="B111">
        <v>79500</v>
      </c>
      <c r="C111" s="6">
        <f>A111-$J$2</f>
        <v>-21.542287421383548</v>
      </c>
      <c r="D111" s="7">
        <f>B111-$J$3</f>
        <v>-18386.477987421385</v>
      </c>
      <c r="E111">
        <f t="shared" si="3"/>
        <v>396086.79347197321</v>
      </c>
      <c r="F111" s="8">
        <f t="shared" si="4"/>
        <v>464.07014734549983</v>
      </c>
      <c r="G111" s="9">
        <f t="shared" si="5"/>
        <v>338062572.78193116</v>
      </c>
    </row>
    <row r="112" spans="1:7" x14ac:dyDescent="0.4">
      <c r="A112">
        <v>64.66</v>
      </c>
      <c r="B112">
        <v>68800</v>
      </c>
      <c r="C112" s="6">
        <f>A112-$J$2</f>
        <v>-16.832287421383555</v>
      </c>
      <c r="D112" s="7">
        <f>B112-$J$3</f>
        <v>-29086.477987421385</v>
      </c>
      <c r="E112">
        <f t="shared" si="3"/>
        <v>489591.95756002265</v>
      </c>
      <c r="F112" s="8">
        <f t="shared" si="4"/>
        <v>283.32589983606704</v>
      </c>
      <c r="G112" s="9">
        <f t="shared" si="5"/>
        <v>846023201.71274877</v>
      </c>
    </row>
    <row r="113" spans="1:7" x14ac:dyDescent="0.4">
      <c r="A113">
        <v>54.7</v>
      </c>
      <c r="B113">
        <v>64900</v>
      </c>
      <c r="C113" s="6">
        <f>A113-$J$2</f>
        <v>-26.792287421383548</v>
      </c>
      <c r="D113" s="7">
        <f>B113-$J$3</f>
        <v>-32986.477987421385</v>
      </c>
      <c r="E113">
        <f t="shared" si="3"/>
        <v>883783.19925813528</v>
      </c>
      <c r="F113" s="8">
        <f t="shared" si="4"/>
        <v>717.82666527002709</v>
      </c>
      <c r="G113" s="9">
        <f t="shared" si="5"/>
        <v>1088107730.0146356</v>
      </c>
    </row>
    <row r="114" spans="1:7" x14ac:dyDescent="0.4">
      <c r="A114">
        <v>54.7</v>
      </c>
      <c r="B114">
        <v>61000</v>
      </c>
      <c r="C114" s="6">
        <f>A114-$J$2</f>
        <v>-26.792287421383548</v>
      </c>
      <c r="D114" s="7">
        <f>B114-$J$3</f>
        <v>-36886.477987421385</v>
      </c>
      <c r="E114">
        <f t="shared" si="3"/>
        <v>988273.1202015311</v>
      </c>
      <c r="F114" s="8">
        <f t="shared" si="4"/>
        <v>717.82666527002709</v>
      </c>
      <c r="G114" s="9">
        <f t="shared" si="5"/>
        <v>1360612258.3165224</v>
      </c>
    </row>
    <row r="115" spans="1:7" x14ac:dyDescent="0.4">
      <c r="A115">
        <v>114.7153</v>
      </c>
      <c r="B115">
        <v>110000</v>
      </c>
      <c r="C115" s="6">
        <f>A115-$J$2</f>
        <v>33.223012578616448</v>
      </c>
      <c r="D115" s="7">
        <f>B115-$J$3</f>
        <v>12113.522012578615</v>
      </c>
      <c r="E115">
        <f t="shared" si="3"/>
        <v>402447.69419524656</v>
      </c>
      <c r="F115" s="8">
        <f t="shared" si="4"/>
        <v>1103.7685647989067</v>
      </c>
      <c r="G115" s="9">
        <f t="shared" si="5"/>
        <v>146737415.54922664</v>
      </c>
    </row>
    <row r="116" spans="1:7" x14ac:dyDescent="0.4">
      <c r="A116">
        <v>17.96</v>
      </c>
      <c r="B116">
        <v>12000</v>
      </c>
      <c r="C116" s="6">
        <f>A116-$J$2</f>
        <v>-63.53228742138355</v>
      </c>
      <c r="D116" s="7">
        <f>B116-$J$3</f>
        <v>-85886.477987421385</v>
      </c>
      <c r="E116">
        <f t="shared" si="3"/>
        <v>5456564.4051071871</v>
      </c>
      <c r="F116" s="8">
        <f t="shared" si="4"/>
        <v>4036.3515449932906</v>
      </c>
      <c r="G116" s="9">
        <f t="shared" si="5"/>
        <v>7376487101.0838184</v>
      </c>
    </row>
    <row r="117" spans="1:7" x14ac:dyDescent="0.4">
      <c r="A117">
        <v>59.74</v>
      </c>
      <c r="B117">
        <v>36000</v>
      </c>
      <c r="C117" s="6">
        <f>A117-$J$2</f>
        <v>-21.752287421383549</v>
      </c>
      <c r="D117" s="7">
        <f>B117-$J$3</f>
        <v>-61886.477987421385</v>
      </c>
      <c r="E117">
        <f t="shared" si="3"/>
        <v>1346172.456679516</v>
      </c>
      <c r="F117" s="8">
        <f t="shared" si="4"/>
        <v>473.16200806248099</v>
      </c>
      <c r="G117" s="9">
        <f t="shared" si="5"/>
        <v>3829936157.6875916</v>
      </c>
    </row>
    <row r="118" spans="1:7" x14ac:dyDescent="0.4">
      <c r="A118">
        <v>116.938</v>
      </c>
      <c r="B118">
        <v>240000</v>
      </c>
      <c r="C118" s="6">
        <f>A118-$J$2</f>
        <v>35.445712578616451</v>
      </c>
      <c r="D118" s="7">
        <f>B118-$J$3</f>
        <v>142113.52201257861</v>
      </c>
      <c r="E118">
        <f t="shared" si="3"/>
        <v>5037315.0547927441</v>
      </c>
      <c r="F118" s="8">
        <f t="shared" si="4"/>
        <v>1256.3985402058886</v>
      </c>
      <c r="G118" s="9">
        <f t="shared" si="5"/>
        <v>20196253138.819668</v>
      </c>
    </row>
    <row r="119" spans="1:7" x14ac:dyDescent="0.4">
      <c r="A119">
        <v>59.854999999999997</v>
      </c>
      <c r="B119">
        <v>157000</v>
      </c>
      <c r="C119" s="6">
        <f>A119-$J$2</f>
        <v>-21.637287421383554</v>
      </c>
      <c r="D119" s="7">
        <f>B119-$J$3</f>
        <v>59113.522012578615</v>
      </c>
      <c r="E119">
        <f t="shared" si="3"/>
        <v>-1279056.2662764471</v>
      </c>
      <c r="F119" s="8">
        <f t="shared" si="4"/>
        <v>468.17220695556301</v>
      </c>
      <c r="G119" s="9">
        <f t="shared" si="5"/>
        <v>3494408484.7316165</v>
      </c>
    </row>
    <row r="120" spans="1:7" x14ac:dyDescent="0.4">
      <c r="A120">
        <v>84.835999999999999</v>
      </c>
      <c r="B120">
        <v>197000</v>
      </c>
      <c r="C120" s="6">
        <f>A120-$J$2</f>
        <v>3.3437125786164472</v>
      </c>
      <c r="D120" s="7">
        <f>B120-$J$3</f>
        <v>99113.522012578615</v>
      </c>
      <c r="E120">
        <f t="shared" si="3"/>
        <v>331407.13026443723</v>
      </c>
      <c r="F120" s="8">
        <f t="shared" si="4"/>
        <v>11.180413808397851</v>
      </c>
      <c r="G120" s="9">
        <f t="shared" si="5"/>
        <v>9823490245.7379055</v>
      </c>
    </row>
    <row r="121" spans="1:7" x14ac:dyDescent="0.4">
      <c r="A121">
        <v>59.470999999999997</v>
      </c>
      <c r="B121">
        <v>160000</v>
      </c>
      <c r="C121" s="6">
        <f>A121-$J$2</f>
        <v>-22.021287421383555</v>
      </c>
      <c r="D121" s="7">
        <f>B121-$J$3</f>
        <v>62113.522012578615</v>
      </c>
      <c r="E121">
        <f t="shared" si="3"/>
        <v>-1367819.720993428</v>
      </c>
      <c r="F121" s="8">
        <f t="shared" si="4"/>
        <v>484.93709969518557</v>
      </c>
      <c r="G121" s="9">
        <f t="shared" si="5"/>
        <v>3858089616.8070879</v>
      </c>
    </row>
    <row r="122" spans="1:7" x14ac:dyDescent="0.4">
      <c r="A122">
        <v>84.614000000000004</v>
      </c>
      <c r="B122">
        <v>185000</v>
      </c>
      <c r="C122" s="6">
        <f>A122-$J$2</f>
        <v>3.121712578616453</v>
      </c>
      <c r="D122" s="7">
        <f>B122-$J$3</f>
        <v>87113.522012578615</v>
      </c>
      <c r="E122">
        <f t="shared" si="3"/>
        <v>271943.37743424793</v>
      </c>
      <c r="F122" s="8">
        <f t="shared" si="4"/>
        <v>9.7450894234921837</v>
      </c>
      <c r="G122" s="9">
        <f t="shared" si="5"/>
        <v>7588765717.4360189</v>
      </c>
    </row>
    <row r="123" spans="1:7" x14ac:dyDescent="0.4">
      <c r="A123">
        <v>30.28</v>
      </c>
      <c r="B123">
        <v>18000</v>
      </c>
      <c r="C123" s="6">
        <f>A123-$J$2</f>
        <v>-51.21228742138355</v>
      </c>
      <c r="D123" s="7">
        <f>B123-$J$3</f>
        <v>-79886.477987421385</v>
      </c>
      <c r="E123">
        <f t="shared" si="3"/>
        <v>4091169.2717738543</v>
      </c>
      <c r="F123" s="8">
        <f t="shared" si="4"/>
        <v>2622.6983829303999</v>
      </c>
      <c r="G123" s="9">
        <f t="shared" si="5"/>
        <v>6381849365.2347612</v>
      </c>
    </row>
    <row r="124" spans="1:7" x14ac:dyDescent="0.4">
      <c r="A124">
        <v>30.28</v>
      </c>
      <c r="B124">
        <v>21500</v>
      </c>
      <c r="C124" s="6">
        <f>A124-$J$2</f>
        <v>-51.21228742138355</v>
      </c>
      <c r="D124" s="7">
        <f>B124-$J$3</f>
        <v>-76386.477987421385</v>
      </c>
      <c r="E124">
        <f t="shared" si="3"/>
        <v>3911926.2657990116</v>
      </c>
      <c r="F124" s="8">
        <f t="shared" si="4"/>
        <v>2622.6983829303999</v>
      </c>
      <c r="G124" s="9">
        <f t="shared" si="5"/>
        <v>5834894019.3228121</v>
      </c>
    </row>
    <row r="125" spans="1:7" x14ac:dyDescent="0.4">
      <c r="A125">
        <v>84.93</v>
      </c>
      <c r="B125">
        <v>74500</v>
      </c>
      <c r="C125" s="6">
        <f>A125-$J$2</f>
        <v>3.4377125786164555</v>
      </c>
      <c r="D125" s="7">
        <f>B125-$J$3</f>
        <v>-23386.477987421385</v>
      </c>
      <c r="E125">
        <f t="shared" si="3"/>
        <v>-80395.989546895347</v>
      </c>
      <c r="F125" s="8">
        <f t="shared" si="4"/>
        <v>11.817867773177801</v>
      </c>
      <c r="G125" s="9">
        <f t="shared" si="5"/>
        <v>546927352.65614498</v>
      </c>
    </row>
    <row r="126" spans="1:7" x14ac:dyDescent="0.4">
      <c r="A126">
        <v>238.858</v>
      </c>
      <c r="B126">
        <v>210000</v>
      </c>
      <c r="C126" s="6">
        <f>A126-$J$2</f>
        <v>157.36571257861647</v>
      </c>
      <c r="D126" s="7">
        <f>B126-$J$3</f>
        <v>112113.52201257861</v>
      </c>
      <c r="E126">
        <f t="shared" si="3"/>
        <v>17642824.281207837</v>
      </c>
      <c r="F126" s="8">
        <f t="shared" si="4"/>
        <v>24763.967495375728</v>
      </c>
      <c r="G126" s="9">
        <f t="shared" si="5"/>
        <v>12569441818.064949</v>
      </c>
    </row>
    <row r="127" spans="1:7" x14ac:dyDescent="0.4">
      <c r="A127">
        <v>210.53</v>
      </c>
      <c r="B127">
        <v>155000</v>
      </c>
      <c r="C127" s="6">
        <f>A127-$J$2</f>
        <v>129.03771257861644</v>
      </c>
      <c r="D127" s="7">
        <f>B127-$J$3</f>
        <v>57113.522012578615</v>
      </c>
      <c r="E127">
        <f t="shared" si="3"/>
        <v>7369798.2378116017</v>
      </c>
      <c r="F127" s="8">
        <f t="shared" si="4"/>
        <v>16650.731267521627</v>
      </c>
      <c r="G127" s="9">
        <f t="shared" si="5"/>
        <v>3261954396.6813021</v>
      </c>
    </row>
    <row r="128" spans="1:7" x14ac:dyDescent="0.4">
      <c r="A128">
        <v>84.858000000000004</v>
      </c>
      <c r="B128">
        <v>142000</v>
      </c>
      <c r="C128" s="6">
        <f>A128-$J$2</f>
        <v>3.3657125786164528</v>
      </c>
      <c r="D128" s="7">
        <f>B128-$J$3</f>
        <v>44113.522012578615</v>
      </c>
      <c r="E128">
        <f t="shared" si="3"/>
        <v>148473.43592480963</v>
      </c>
      <c r="F128" s="8">
        <f t="shared" si="4"/>
        <v>11.328021161857011</v>
      </c>
      <c r="G128" s="9">
        <f t="shared" si="5"/>
        <v>1946002824.3542581</v>
      </c>
    </row>
    <row r="129" spans="1:7" x14ac:dyDescent="0.4">
      <c r="A129">
        <v>84.92</v>
      </c>
      <c r="B129">
        <v>126990</v>
      </c>
      <c r="C129" s="6">
        <f>A129-$J$2</f>
        <v>3.4277125786164504</v>
      </c>
      <c r="D129" s="7">
        <f>B129-$J$3</f>
        <v>29103.522012578615</v>
      </c>
      <c r="E129">
        <f t="shared" si="3"/>
        <v>99758.508484556471</v>
      </c>
      <c r="F129" s="8">
        <f t="shared" si="4"/>
        <v>11.749213521605435</v>
      </c>
      <c r="G129" s="9">
        <f t="shared" si="5"/>
        <v>847014993.53664792</v>
      </c>
    </row>
    <row r="130" spans="1:7" x14ac:dyDescent="0.4">
      <c r="A130">
        <v>59.993000000000002</v>
      </c>
      <c r="B130">
        <v>115000</v>
      </c>
      <c r="C130" s="6">
        <f>A130-$J$2</f>
        <v>-21.499287421383549</v>
      </c>
      <c r="D130" s="7">
        <f>B130-$J$3</f>
        <v>17113.522012578615</v>
      </c>
      <c r="E130">
        <f t="shared" si="3"/>
        <v>-367928.5285406019</v>
      </c>
      <c r="F130" s="8">
        <f t="shared" si="4"/>
        <v>462.21935962726093</v>
      </c>
      <c r="G130" s="9">
        <f t="shared" si="5"/>
        <v>292872635.67501277</v>
      </c>
    </row>
    <row r="131" spans="1:7" x14ac:dyDescent="0.4">
      <c r="A131">
        <v>84.858000000000004</v>
      </c>
      <c r="B131">
        <v>129000</v>
      </c>
      <c r="C131" s="6">
        <f>A131-$J$2</f>
        <v>3.3657125786164528</v>
      </c>
      <c r="D131" s="7">
        <f>B131-$J$3</f>
        <v>31113.522012578615</v>
      </c>
      <c r="E131">
        <f t="shared" ref="E131:E194" si="6">C131*D131</f>
        <v>104719.17240279574</v>
      </c>
      <c r="F131" s="8">
        <f t="shared" ref="F131:F194" si="7">C131^2</f>
        <v>11.328021161857011</v>
      </c>
      <c r="G131" s="9">
        <f t="shared" ref="G131:G194" si="8">D131^2</f>
        <v>968051252.02721405</v>
      </c>
    </row>
    <row r="132" spans="1:7" x14ac:dyDescent="0.4">
      <c r="A132">
        <v>61.49</v>
      </c>
      <c r="B132">
        <v>29000</v>
      </c>
      <c r="C132" s="6">
        <f>A132-$J$2</f>
        <v>-20.002287421383549</v>
      </c>
      <c r="D132" s="7">
        <f>B132-$J$3</f>
        <v>-68886.477987421385</v>
      </c>
      <c r="E132">
        <f t="shared" si="6"/>
        <v>1377887.1321512135</v>
      </c>
      <c r="F132" s="8">
        <f t="shared" si="7"/>
        <v>400.09150208763856</v>
      </c>
      <c r="G132" s="9">
        <f t="shared" si="8"/>
        <v>4745346849.5114908</v>
      </c>
    </row>
    <row r="133" spans="1:7" x14ac:dyDescent="0.4">
      <c r="A133">
        <v>111.31</v>
      </c>
      <c r="B133">
        <v>93500</v>
      </c>
      <c r="C133" s="6">
        <f>A133-$J$2</f>
        <v>29.817712578616451</v>
      </c>
      <c r="D133" s="7">
        <f>B133-$J$3</f>
        <v>-4386.4779874213855</v>
      </c>
      <c r="E133">
        <f t="shared" si="6"/>
        <v>-130794.73986135882</v>
      </c>
      <c r="F133" s="8">
        <f t="shared" si="7"/>
        <v>889.09598342098172</v>
      </c>
      <c r="G133" s="9">
        <f t="shared" si="8"/>
        <v>19241189.134132367</v>
      </c>
    </row>
    <row r="134" spans="1:7" x14ac:dyDescent="0.4">
      <c r="A134">
        <v>94.51</v>
      </c>
      <c r="B134">
        <v>134000</v>
      </c>
      <c r="C134" s="6">
        <f>A134-$J$2</f>
        <v>13.017712578616454</v>
      </c>
      <c r="D134" s="7">
        <f>B134-$J$3</f>
        <v>36113.522012578615</v>
      </c>
      <c r="E134">
        <f t="shared" si="6"/>
        <v>470115.44976128684</v>
      </c>
      <c r="F134" s="8">
        <f t="shared" si="7"/>
        <v>169.46084077946904</v>
      </c>
      <c r="G134" s="9">
        <f t="shared" si="8"/>
        <v>1304186472.1530001</v>
      </c>
    </row>
    <row r="135" spans="1:7" x14ac:dyDescent="0.4">
      <c r="A135">
        <v>94.51</v>
      </c>
      <c r="B135">
        <v>140000</v>
      </c>
      <c r="C135" s="6">
        <f>A135-$J$2</f>
        <v>13.017712578616454</v>
      </c>
      <c r="D135" s="7">
        <f>B135-$J$3</f>
        <v>42113.522012578615</v>
      </c>
      <c r="E135">
        <f t="shared" si="6"/>
        <v>548221.72523298557</v>
      </c>
      <c r="F135" s="8">
        <f t="shared" si="7"/>
        <v>169.46084077946904</v>
      </c>
      <c r="G135" s="9">
        <f t="shared" si="8"/>
        <v>1773548736.3039436</v>
      </c>
    </row>
    <row r="136" spans="1:7" x14ac:dyDescent="0.4">
      <c r="A136">
        <v>151.81</v>
      </c>
      <c r="B136">
        <v>170000</v>
      </c>
      <c r="C136" s="6">
        <f>A136-$J$2</f>
        <v>70.317712578616451</v>
      </c>
      <c r="D136" s="7">
        <f>B136-$J$3</f>
        <v>72113.522012578615</v>
      </c>
      <c r="E136">
        <f t="shared" si="6"/>
        <v>5070857.9139122339</v>
      </c>
      <c r="F136" s="8">
        <f t="shared" si="7"/>
        <v>4944.5807022889139</v>
      </c>
      <c r="G136" s="9">
        <f t="shared" si="8"/>
        <v>5200360057.0586605</v>
      </c>
    </row>
    <row r="137" spans="1:7" x14ac:dyDescent="0.4">
      <c r="A137">
        <v>158.99</v>
      </c>
      <c r="B137">
        <v>170000</v>
      </c>
      <c r="C137" s="6">
        <f>A137-$J$2</f>
        <v>77.497712578616458</v>
      </c>
      <c r="D137" s="7">
        <f>B137-$J$3</f>
        <v>72113.522012578615</v>
      </c>
      <c r="E137">
        <f t="shared" si="6"/>
        <v>5588633.0019625481</v>
      </c>
      <c r="F137" s="8">
        <f t="shared" si="7"/>
        <v>6005.8954549178479</v>
      </c>
      <c r="G137" s="9">
        <f t="shared" si="8"/>
        <v>5200360057.0586605</v>
      </c>
    </row>
    <row r="138" spans="1:7" x14ac:dyDescent="0.4">
      <c r="A138">
        <v>146.38999999999999</v>
      </c>
      <c r="B138">
        <v>183000</v>
      </c>
      <c r="C138" s="6">
        <f>A138-$J$2</f>
        <v>64.897712578616435</v>
      </c>
      <c r="D138" s="7">
        <f>B138-$J$3</f>
        <v>85113.522012578615</v>
      </c>
      <c r="E138">
        <f t="shared" si="6"/>
        <v>5523672.8881260697</v>
      </c>
      <c r="F138" s="8">
        <f t="shared" si="7"/>
        <v>4211.7130979367103</v>
      </c>
      <c r="G138" s="9">
        <f t="shared" si="8"/>
        <v>7244311629.385704</v>
      </c>
    </row>
    <row r="139" spans="1:7" x14ac:dyDescent="0.4">
      <c r="A139">
        <v>147.62</v>
      </c>
      <c r="B139">
        <v>175000</v>
      </c>
      <c r="C139" s="6">
        <f>A139-$J$2</f>
        <v>66.127712578616453</v>
      </c>
      <c r="D139" s="7">
        <f>B139-$J$3</f>
        <v>77113.522012578615</v>
      </c>
      <c r="E139">
        <f t="shared" si="6"/>
        <v>5099340.8195726117</v>
      </c>
      <c r="F139" s="8">
        <f t="shared" si="7"/>
        <v>4372.8743708801085</v>
      </c>
      <c r="G139" s="9">
        <f t="shared" si="8"/>
        <v>5946495277.1844463</v>
      </c>
    </row>
    <row r="140" spans="1:7" x14ac:dyDescent="0.4">
      <c r="A140">
        <v>147.62</v>
      </c>
      <c r="B140">
        <v>175000</v>
      </c>
      <c r="C140" s="6">
        <f>A140-$J$2</f>
        <v>66.127712578616453</v>
      </c>
      <c r="D140" s="7">
        <f>B140-$J$3</f>
        <v>77113.522012578615</v>
      </c>
      <c r="E140">
        <f t="shared" si="6"/>
        <v>5099340.8195726117</v>
      </c>
      <c r="F140" s="8">
        <f t="shared" si="7"/>
        <v>4372.8743708801085</v>
      </c>
      <c r="G140" s="9">
        <f t="shared" si="8"/>
        <v>5946495277.1844463</v>
      </c>
    </row>
    <row r="141" spans="1:7" x14ac:dyDescent="0.4">
      <c r="A141">
        <v>174.55</v>
      </c>
      <c r="B141">
        <v>189000</v>
      </c>
      <c r="C141" s="6">
        <f>A141-$J$2</f>
        <v>93.05771257861646</v>
      </c>
      <c r="D141" s="7">
        <f>B141-$J$3</f>
        <v>91113.522012578615</v>
      </c>
      <c r="E141">
        <f t="shared" si="6"/>
        <v>8478815.9434719849</v>
      </c>
      <c r="F141" s="8">
        <f t="shared" si="7"/>
        <v>8659.7378703643917</v>
      </c>
      <c r="G141" s="9">
        <f t="shared" si="8"/>
        <v>8301673893.5366478</v>
      </c>
    </row>
    <row r="142" spans="1:7" x14ac:dyDescent="0.4">
      <c r="A142">
        <v>158.32400000000001</v>
      </c>
      <c r="B142">
        <v>375000</v>
      </c>
      <c r="C142" s="6">
        <f>A142-$J$2</f>
        <v>76.831712578616461</v>
      </c>
      <c r="D142" s="7">
        <f>B142-$J$3</f>
        <v>277113.52201257861</v>
      </c>
      <c r="E142">
        <f t="shared" si="6"/>
        <v>21291106.474918544</v>
      </c>
      <c r="F142" s="8">
        <f t="shared" si="7"/>
        <v>5903.1120577631309</v>
      </c>
      <c r="G142" s="9">
        <f t="shared" si="8"/>
        <v>76791904082.215897</v>
      </c>
    </row>
    <row r="143" spans="1:7" x14ac:dyDescent="0.4">
      <c r="A143">
        <v>149.80000000000001</v>
      </c>
      <c r="B143">
        <v>124000</v>
      </c>
      <c r="C143" s="6">
        <f>A143-$J$2</f>
        <v>68.30771257861646</v>
      </c>
      <c r="D143" s="7">
        <f>B143-$J$3</f>
        <v>26113.522012578615</v>
      </c>
      <c r="E143">
        <f t="shared" si="6"/>
        <v>1783754.9560505941</v>
      </c>
      <c r="F143" s="8">
        <f t="shared" si="7"/>
        <v>4665.9435977228777</v>
      </c>
      <c r="G143" s="9">
        <f t="shared" si="8"/>
        <v>681916031.90142787</v>
      </c>
    </row>
    <row r="144" spans="1:7" x14ac:dyDescent="0.4">
      <c r="A144">
        <v>100.77</v>
      </c>
      <c r="B144">
        <v>85000</v>
      </c>
      <c r="C144" s="6">
        <f>A144-$J$2</f>
        <v>19.277712578616445</v>
      </c>
      <c r="D144" s="7">
        <f>B144-$J$3</f>
        <v>-12886.477987421385</v>
      </c>
      <c r="E144">
        <f t="shared" si="6"/>
        <v>-248421.81879217716</v>
      </c>
      <c r="F144" s="8">
        <f t="shared" si="7"/>
        <v>371.6302022637467</v>
      </c>
      <c r="G144" s="9">
        <f t="shared" si="8"/>
        <v>166061314.92029592</v>
      </c>
    </row>
    <row r="145" spans="1:7" x14ac:dyDescent="0.4">
      <c r="A145">
        <v>28.1</v>
      </c>
      <c r="B145">
        <v>23000</v>
      </c>
      <c r="C145" s="6">
        <f>A145-$J$2</f>
        <v>-53.39228742138355</v>
      </c>
      <c r="D145" s="7">
        <f>B145-$J$3</f>
        <v>-74886.477987421385</v>
      </c>
      <c r="E145">
        <f t="shared" si="6"/>
        <v>3998360.356679515</v>
      </c>
      <c r="F145" s="8">
        <f t="shared" si="7"/>
        <v>2850.736356087632</v>
      </c>
      <c r="G145" s="9">
        <f t="shared" si="8"/>
        <v>5607984585.360548</v>
      </c>
    </row>
    <row r="146" spans="1:7" x14ac:dyDescent="0.4">
      <c r="A146">
        <v>84.42</v>
      </c>
      <c r="B146">
        <v>47500</v>
      </c>
      <c r="C146" s="6">
        <f>A146-$J$2</f>
        <v>2.9277125786164504</v>
      </c>
      <c r="D146" s="7">
        <f>B146-$J$3</f>
        <v>-50386.477987421385</v>
      </c>
      <c r="E146">
        <f t="shared" si="6"/>
        <v>-147517.12539595447</v>
      </c>
      <c r="F146" s="8">
        <f t="shared" si="7"/>
        <v>8.571500942988985</v>
      </c>
      <c r="G146" s="9">
        <f t="shared" si="8"/>
        <v>2538797163.9768996</v>
      </c>
    </row>
    <row r="147" spans="1:7" x14ac:dyDescent="0.4">
      <c r="A147">
        <v>64.66</v>
      </c>
      <c r="B147">
        <v>64800</v>
      </c>
      <c r="C147" s="6">
        <f>A147-$J$2</f>
        <v>-16.832287421383555</v>
      </c>
      <c r="D147" s="7">
        <f>B147-$J$3</f>
        <v>-33086.477987421385</v>
      </c>
      <c r="E147">
        <f t="shared" si="6"/>
        <v>556921.10724555689</v>
      </c>
      <c r="F147" s="8">
        <f t="shared" si="7"/>
        <v>283.32589983606704</v>
      </c>
      <c r="G147" s="9">
        <f t="shared" si="8"/>
        <v>1094715025.6121199</v>
      </c>
    </row>
    <row r="148" spans="1:7" x14ac:dyDescent="0.4">
      <c r="A148">
        <v>54.7</v>
      </c>
      <c r="B148">
        <v>69800</v>
      </c>
      <c r="C148" s="6">
        <f>A148-$J$2</f>
        <v>-26.792287421383548</v>
      </c>
      <c r="D148" s="7">
        <f>B148-$J$3</f>
        <v>-28086.477987421385</v>
      </c>
      <c r="E148">
        <f t="shared" si="6"/>
        <v>752500.99089335592</v>
      </c>
      <c r="F148" s="8">
        <f t="shared" si="7"/>
        <v>717.82666527002709</v>
      </c>
      <c r="G148" s="9">
        <f t="shared" si="8"/>
        <v>788850245.7379061</v>
      </c>
    </row>
    <row r="149" spans="1:7" x14ac:dyDescent="0.4">
      <c r="A149">
        <v>79.87</v>
      </c>
      <c r="B149">
        <v>84000</v>
      </c>
      <c r="C149" s="6">
        <f>A149-$J$2</f>
        <v>-1.6222874213835468</v>
      </c>
      <c r="D149" s="7">
        <f>B149-$J$3</f>
        <v>-13886.477987421385</v>
      </c>
      <c r="E149">
        <f t="shared" si="6"/>
        <v>22527.858566313222</v>
      </c>
      <c r="F149" s="8">
        <f t="shared" si="7"/>
        <v>2.6318164775792776</v>
      </c>
      <c r="G149" s="9">
        <f t="shared" si="8"/>
        <v>192834270.89513868</v>
      </c>
    </row>
    <row r="150" spans="1:7" x14ac:dyDescent="0.4">
      <c r="A150">
        <v>84.5</v>
      </c>
      <c r="B150">
        <v>84800</v>
      </c>
      <c r="C150" s="6">
        <f>A150-$J$2</f>
        <v>3.0077125786164487</v>
      </c>
      <c r="D150" s="7">
        <f>B150-$J$3</f>
        <v>-13086.477987421385</v>
      </c>
      <c r="E150">
        <f t="shared" si="6"/>
        <v>-39360.364452554568</v>
      </c>
      <c r="F150" s="8">
        <f t="shared" si="7"/>
        <v>9.0463349555676071</v>
      </c>
      <c r="G150" s="9">
        <f t="shared" si="8"/>
        <v>171255906.11526448</v>
      </c>
    </row>
    <row r="151" spans="1:7" x14ac:dyDescent="0.4">
      <c r="A151">
        <v>15.09</v>
      </c>
      <c r="B151">
        <v>13000</v>
      </c>
      <c r="C151" s="6">
        <f>A151-$J$2</f>
        <v>-66.402287421383548</v>
      </c>
      <c r="D151" s="7">
        <f>B151-$J$3</f>
        <v>-84886.477987421385</v>
      </c>
      <c r="E151">
        <f t="shared" si="6"/>
        <v>5636656.309509702</v>
      </c>
      <c r="F151" s="8">
        <f t="shared" si="7"/>
        <v>4409.2637747920317</v>
      </c>
      <c r="G151" s="9">
        <f t="shared" si="8"/>
        <v>7205714145.1089754</v>
      </c>
    </row>
    <row r="152" spans="1:7" x14ac:dyDescent="0.4">
      <c r="A152">
        <v>44.4</v>
      </c>
      <c r="B152">
        <v>20000</v>
      </c>
      <c r="C152" s="6">
        <f>A152-$J$2</f>
        <v>-37.092287421383553</v>
      </c>
      <c r="D152" s="7">
        <f>B152-$J$3</f>
        <v>-77886.477987421385</v>
      </c>
      <c r="E152">
        <f t="shared" si="6"/>
        <v>2888987.6277486971</v>
      </c>
      <c r="F152" s="8">
        <f t="shared" si="7"/>
        <v>1375.8377861505285</v>
      </c>
      <c r="G152" s="9">
        <f t="shared" si="8"/>
        <v>6066303453.2850761</v>
      </c>
    </row>
    <row r="153" spans="1:7" x14ac:dyDescent="0.4">
      <c r="A153">
        <v>59.942599999999999</v>
      </c>
      <c r="B153">
        <v>91900</v>
      </c>
      <c r="C153" s="6">
        <f>A153-$J$2</f>
        <v>-21.549687421383553</v>
      </c>
      <c r="D153" s="7">
        <f>B153-$J$3</f>
        <v>-5986.4779874213855</v>
      </c>
      <c r="E153">
        <f t="shared" si="6"/>
        <v>129006.72938392416</v>
      </c>
      <c r="F153" s="8">
        <f t="shared" si="7"/>
        <v>464.38902795933649</v>
      </c>
      <c r="G153" s="9">
        <f t="shared" si="8"/>
        <v>35837918.693880804</v>
      </c>
    </row>
    <row r="154" spans="1:7" x14ac:dyDescent="0.4">
      <c r="A154">
        <v>15.09</v>
      </c>
      <c r="B154">
        <v>12200</v>
      </c>
      <c r="C154" s="6">
        <f>A154-$J$2</f>
        <v>-66.402287421383548</v>
      </c>
      <c r="D154" s="7">
        <f>B154-$J$3</f>
        <v>-85686.477987421385</v>
      </c>
      <c r="E154">
        <f t="shared" si="6"/>
        <v>5689778.139446809</v>
      </c>
      <c r="F154" s="8">
        <f t="shared" si="7"/>
        <v>4409.2637747920317</v>
      </c>
      <c r="G154" s="9">
        <f t="shared" si="8"/>
        <v>7342172509.8888493</v>
      </c>
    </row>
    <row r="155" spans="1:7" x14ac:dyDescent="0.4">
      <c r="A155">
        <v>16.670000000000002</v>
      </c>
      <c r="B155">
        <v>12000</v>
      </c>
      <c r="C155" s="6">
        <f>A155-$J$2</f>
        <v>-64.82228742138355</v>
      </c>
      <c r="D155" s="7">
        <f>B155-$J$3</f>
        <v>-85886.477987421385</v>
      </c>
      <c r="E155">
        <f t="shared" si="6"/>
        <v>5567357.9617109606</v>
      </c>
      <c r="F155" s="8">
        <f t="shared" si="7"/>
        <v>4201.9289465404599</v>
      </c>
      <c r="G155" s="9">
        <f t="shared" si="8"/>
        <v>7376487101.0838184</v>
      </c>
    </row>
    <row r="156" spans="1:7" x14ac:dyDescent="0.4">
      <c r="A156">
        <v>112.54</v>
      </c>
      <c r="B156">
        <v>119500</v>
      </c>
      <c r="C156" s="6">
        <f>A156-$J$2</f>
        <v>31.047712578616455</v>
      </c>
      <c r="D156" s="7">
        <f>B156-$J$3</f>
        <v>21613.522012578615</v>
      </c>
      <c r="E156">
        <f t="shared" si="6"/>
        <v>671050.41925814073</v>
      </c>
      <c r="F156" s="8">
        <f t="shared" si="7"/>
        <v>963.96045636437839</v>
      </c>
      <c r="G156" s="9">
        <f t="shared" si="8"/>
        <v>467144333.78822035</v>
      </c>
    </row>
    <row r="157" spans="1:7" x14ac:dyDescent="0.4">
      <c r="A157">
        <v>84.614000000000004</v>
      </c>
      <c r="B157">
        <v>193000</v>
      </c>
      <c r="C157" s="6">
        <f>A157-$J$2</f>
        <v>3.121712578616453</v>
      </c>
      <c r="D157" s="7">
        <f>B157-$J$3</f>
        <v>95113.522012578615</v>
      </c>
      <c r="E157">
        <f t="shared" si="6"/>
        <v>296917.07806317956</v>
      </c>
      <c r="F157" s="8">
        <f t="shared" si="7"/>
        <v>9.7450894234921837</v>
      </c>
      <c r="G157" s="9">
        <f t="shared" si="8"/>
        <v>9046582069.6372776</v>
      </c>
    </row>
    <row r="158" spans="1:7" x14ac:dyDescent="0.4">
      <c r="A158">
        <v>84.835999999999999</v>
      </c>
      <c r="B158">
        <v>175000</v>
      </c>
      <c r="C158" s="6">
        <f>A158-$J$2</f>
        <v>3.3437125786164472</v>
      </c>
      <c r="D158" s="7">
        <f>B158-$J$3</f>
        <v>77113.522012578615</v>
      </c>
      <c r="E158">
        <f t="shared" si="6"/>
        <v>257845.45353487541</v>
      </c>
      <c r="F158" s="8">
        <f t="shared" si="7"/>
        <v>11.180413808397851</v>
      </c>
      <c r="G158" s="9">
        <f t="shared" si="8"/>
        <v>5946495277.1844463</v>
      </c>
    </row>
    <row r="159" spans="1:7" x14ac:dyDescent="0.4">
      <c r="A159">
        <v>84.906999999999996</v>
      </c>
      <c r="B159">
        <v>180000</v>
      </c>
      <c r="C159" s="6">
        <f>A159-$J$2</f>
        <v>3.4147125786164452</v>
      </c>
      <c r="D159" s="7">
        <f>B159-$J$3</f>
        <v>82113.522012578615</v>
      </c>
      <c r="E159">
        <f t="shared" si="6"/>
        <v>280394.07649085054</v>
      </c>
      <c r="F159" s="8">
        <f t="shared" si="7"/>
        <v>11.660261994561372</v>
      </c>
      <c r="G159" s="9">
        <f t="shared" si="8"/>
        <v>6742630497.3102331</v>
      </c>
    </row>
    <row r="160" spans="1:7" x14ac:dyDescent="0.4">
      <c r="A160">
        <v>84.944000000000003</v>
      </c>
      <c r="B160">
        <v>172000</v>
      </c>
      <c r="C160" s="6">
        <f>A160-$J$2</f>
        <v>3.4517125786164513</v>
      </c>
      <c r="D160" s="7">
        <f>B160-$J$3</f>
        <v>74113.522012578615</v>
      </c>
      <c r="E160">
        <f t="shared" si="6"/>
        <v>255818.57617638484</v>
      </c>
      <c r="F160" s="8">
        <f t="shared" si="7"/>
        <v>11.914319725379032</v>
      </c>
      <c r="G160" s="9">
        <f t="shared" si="8"/>
        <v>5492814145.1089745</v>
      </c>
    </row>
    <row r="161" spans="1:7" x14ac:dyDescent="0.4">
      <c r="A161">
        <v>84.944000000000003</v>
      </c>
      <c r="B161">
        <v>172000</v>
      </c>
      <c r="C161" s="6">
        <f>A161-$J$2</f>
        <v>3.4517125786164513</v>
      </c>
      <c r="D161" s="7">
        <f>B161-$J$3</f>
        <v>74113.522012578615</v>
      </c>
      <c r="E161">
        <f t="shared" si="6"/>
        <v>255818.57617638484</v>
      </c>
      <c r="F161" s="8">
        <f t="shared" si="7"/>
        <v>11.914319725379032</v>
      </c>
      <c r="G161" s="9">
        <f t="shared" si="8"/>
        <v>5492814145.1089745</v>
      </c>
    </row>
    <row r="162" spans="1:7" x14ac:dyDescent="0.4">
      <c r="A162">
        <v>37.263500000000001</v>
      </c>
      <c r="B162">
        <v>88000</v>
      </c>
      <c r="C162" s="6">
        <f>A162-$J$2</f>
        <v>-44.228787421383551</v>
      </c>
      <c r="D162" s="7">
        <f>B162-$J$3</f>
        <v>-9886.4779874213855</v>
      </c>
      <c r="E162">
        <f t="shared" si="6"/>
        <v>437266.93325184833</v>
      </c>
      <c r="F162" s="8">
        <f t="shared" si="7"/>
        <v>1956.1856367659359</v>
      </c>
      <c r="G162" s="9">
        <f t="shared" si="8"/>
        <v>97742446.995767608</v>
      </c>
    </row>
    <row r="163" spans="1:7" x14ac:dyDescent="0.4">
      <c r="A163">
        <v>215.14599999999999</v>
      </c>
      <c r="B163">
        <v>175000</v>
      </c>
      <c r="C163" s="6">
        <f>A163-$J$2</f>
        <v>133.65371257861642</v>
      </c>
      <c r="D163" s="7">
        <f>B163-$J$3</f>
        <v>77113.522012578615</v>
      </c>
      <c r="E163">
        <f t="shared" si="6"/>
        <v>10306508.506993992</v>
      </c>
      <c r="F163" s="8">
        <f t="shared" si="7"/>
        <v>17863.31488604741</v>
      </c>
      <c r="G163" s="9">
        <f t="shared" si="8"/>
        <v>5946495277.1844463</v>
      </c>
    </row>
    <row r="164" spans="1:7" x14ac:dyDescent="0.4">
      <c r="A164">
        <v>84.93</v>
      </c>
      <c r="B164">
        <v>75300</v>
      </c>
      <c r="C164" s="6">
        <f>A164-$J$2</f>
        <v>3.4377125786164555</v>
      </c>
      <c r="D164" s="7">
        <f>B164-$J$3</f>
        <v>-22586.477987421385</v>
      </c>
      <c r="E164">
        <f t="shared" si="6"/>
        <v>-77645.819484002175</v>
      </c>
      <c r="F164" s="8">
        <f t="shared" si="7"/>
        <v>11.817867773177801</v>
      </c>
      <c r="G164" s="9">
        <f t="shared" si="8"/>
        <v>510148987.87627077</v>
      </c>
    </row>
    <row r="165" spans="1:7" x14ac:dyDescent="0.4">
      <c r="A165">
        <v>59.97</v>
      </c>
      <c r="B165">
        <v>52000</v>
      </c>
      <c r="C165" s="6">
        <f>A165-$J$2</f>
        <v>-21.522287421383552</v>
      </c>
      <c r="D165" s="7">
        <f>B165-$J$3</f>
        <v>-45886.477987421385</v>
      </c>
      <c r="E165">
        <f t="shared" si="6"/>
        <v>987581.96800027252</v>
      </c>
      <c r="F165" s="8">
        <f t="shared" si="7"/>
        <v>463.2088558486447</v>
      </c>
      <c r="G165" s="9">
        <f t="shared" si="8"/>
        <v>2105568862.0901074</v>
      </c>
    </row>
    <row r="166" spans="1:7" x14ac:dyDescent="0.4">
      <c r="A166">
        <v>84.99</v>
      </c>
      <c r="B166">
        <v>76500</v>
      </c>
      <c r="C166" s="6">
        <f>A166-$J$2</f>
        <v>3.4977125786164436</v>
      </c>
      <c r="D166" s="7">
        <f>B166-$J$3</f>
        <v>-21386.477987421385</v>
      </c>
      <c r="E166">
        <f t="shared" si="6"/>
        <v>-74803.753068907463</v>
      </c>
      <c r="F166" s="8">
        <f t="shared" si="7"/>
        <v>12.23399328261169</v>
      </c>
      <c r="G166" s="9">
        <f t="shared" si="8"/>
        <v>457381440.70645946</v>
      </c>
    </row>
    <row r="167" spans="1:7" x14ac:dyDescent="0.4">
      <c r="A167">
        <v>150.83000000000001</v>
      </c>
      <c r="B167">
        <v>140000</v>
      </c>
      <c r="C167" s="6">
        <f>A167-$J$2</f>
        <v>69.337712578616461</v>
      </c>
      <c r="D167" s="7">
        <f>B167-$J$3</f>
        <v>42113.522012578615</v>
      </c>
      <c r="E167">
        <f t="shared" si="6"/>
        <v>2920055.2849814133</v>
      </c>
      <c r="F167" s="8">
        <f t="shared" si="7"/>
        <v>4807.7183856348274</v>
      </c>
      <c r="G167" s="9">
        <f t="shared" si="8"/>
        <v>1773548736.3039436</v>
      </c>
    </row>
    <row r="168" spans="1:7" x14ac:dyDescent="0.4">
      <c r="A168">
        <v>59.82</v>
      </c>
      <c r="B168">
        <v>54900</v>
      </c>
      <c r="C168" s="6">
        <f>A168-$J$2</f>
        <v>-21.672287421383551</v>
      </c>
      <c r="D168" s="7">
        <f>B168-$J$3</f>
        <v>-42986.477987421385</v>
      </c>
      <c r="E168">
        <f t="shared" si="6"/>
        <v>931615.30617637339</v>
      </c>
      <c r="F168" s="8">
        <f t="shared" si="7"/>
        <v>469.68804207505968</v>
      </c>
      <c r="G168" s="9">
        <f t="shared" si="8"/>
        <v>1847837289.7630634</v>
      </c>
    </row>
    <row r="169" spans="1:7" x14ac:dyDescent="0.4">
      <c r="A169">
        <v>84.93</v>
      </c>
      <c r="B169">
        <v>75700</v>
      </c>
      <c r="C169" s="6">
        <f>A169-$J$2</f>
        <v>3.4377125786164555</v>
      </c>
      <c r="D169" s="7">
        <f>B169-$J$3</f>
        <v>-22186.477987421385</v>
      </c>
      <c r="E169">
        <f t="shared" si="6"/>
        <v>-76270.734452555596</v>
      </c>
      <c r="F169" s="8">
        <f t="shared" si="7"/>
        <v>11.817867773177801</v>
      </c>
      <c r="G169" s="9">
        <f t="shared" si="8"/>
        <v>492239805.48633367</v>
      </c>
    </row>
    <row r="170" spans="1:7" x14ac:dyDescent="0.4">
      <c r="A170">
        <v>114.931</v>
      </c>
      <c r="B170">
        <v>165000</v>
      </c>
      <c r="C170" s="6">
        <f>A170-$J$2</f>
        <v>33.438712578616446</v>
      </c>
      <c r="D170" s="7">
        <f>B170-$J$3</f>
        <v>67113.522012578615</v>
      </c>
      <c r="E170">
        <f t="shared" si="6"/>
        <v>2244189.7727172645</v>
      </c>
      <c r="F170" s="8">
        <f t="shared" si="7"/>
        <v>1118.1474989153216</v>
      </c>
      <c r="G170" s="9">
        <f t="shared" si="8"/>
        <v>4504224836.9328747</v>
      </c>
    </row>
    <row r="171" spans="1:7" x14ac:dyDescent="0.4">
      <c r="A171">
        <v>112.81440000000001</v>
      </c>
      <c r="B171">
        <v>145000</v>
      </c>
      <c r="C171" s="6">
        <f>A171-$J$2</f>
        <v>31.322112578616455</v>
      </c>
      <c r="D171" s="7">
        <f>B171-$J$3</f>
        <v>47113.522012578615</v>
      </c>
      <c r="E171">
        <f t="shared" si="6"/>
        <v>1475695.0404531118</v>
      </c>
      <c r="F171" s="8">
        <f t="shared" si="7"/>
        <v>981.0747363875231</v>
      </c>
      <c r="G171" s="9">
        <f t="shared" si="8"/>
        <v>2219683956.4297295</v>
      </c>
    </row>
    <row r="172" spans="1:7" x14ac:dyDescent="0.4">
      <c r="A172">
        <v>114.9</v>
      </c>
      <c r="B172">
        <v>146000</v>
      </c>
      <c r="C172" s="6">
        <f>A172-$J$2</f>
        <v>33.407712578616454</v>
      </c>
      <c r="D172" s="7">
        <f>B172-$J$3</f>
        <v>48113.522012578615</v>
      </c>
      <c r="E172">
        <f t="shared" si="6"/>
        <v>1607362.7145411621</v>
      </c>
      <c r="F172" s="8">
        <f t="shared" si="7"/>
        <v>1116.0752597354481</v>
      </c>
      <c r="G172" s="9">
        <f t="shared" si="8"/>
        <v>2314911000.4548869</v>
      </c>
    </row>
    <row r="173" spans="1:7" x14ac:dyDescent="0.4">
      <c r="A173">
        <v>84.239500000000007</v>
      </c>
      <c r="B173">
        <v>127000</v>
      </c>
      <c r="C173" s="6">
        <f>A173-$J$2</f>
        <v>2.7472125786164554</v>
      </c>
      <c r="D173" s="7">
        <f>B173-$J$3</f>
        <v>29113.522012578615</v>
      </c>
      <c r="E173">
        <f t="shared" si="6"/>
        <v>79981.033880783027</v>
      </c>
      <c r="F173" s="8">
        <f t="shared" si="7"/>
        <v>7.5471769521084742</v>
      </c>
      <c r="G173" s="9">
        <f t="shared" si="8"/>
        <v>847597163.9768995</v>
      </c>
    </row>
    <row r="174" spans="1:7" x14ac:dyDescent="0.4">
      <c r="A174">
        <v>60</v>
      </c>
      <c r="B174">
        <v>84970</v>
      </c>
      <c r="C174" s="6">
        <f>A174-$J$2</f>
        <v>-21.492287421383551</v>
      </c>
      <c r="D174" s="7">
        <f>B174-$J$3</f>
        <v>-12916.477987421385</v>
      </c>
      <c r="E174">
        <f t="shared" si="6"/>
        <v>277604.6573776342</v>
      </c>
      <c r="F174" s="8">
        <f t="shared" si="7"/>
        <v>461.9184186033616</v>
      </c>
      <c r="G174" s="9">
        <f t="shared" si="8"/>
        <v>166835403.59954122</v>
      </c>
    </row>
    <row r="175" spans="1:7" x14ac:dyDescent="0.4">
      <c r="A175">
        <v>84.92</v>
      </c>
      <c r="B175">
        <v>123460</v>
      </c>
      <c r="C175" s="6">
        <f>A175-$J$2</f>
        <v>3.4277125786164504</v>
      </c>
      <c r="D175" s="7">
        <f>B175-$J$3</f>
        <v>25573.522012578615</v>
      </c>
      <c r="E175">
        <f t="shared" si="6"/>
        <v>87658.683082040399</v>
      </c>
      <c r="F175" s="8">
        <f t="shared" si="7"/>
        <v>11.749213521605435</v>
      </c>
      <c r="G175" s="9">
        <f t="shared" si="8"/>
        <v>654005028.1278429</v>
      </c>
    </row>
    <row r="176" spans="1:7" x14ac:dyDescent="0.4">
      <c r="A176">
        <v>158.99</v>
      </c>
      <c r="B176">
        <v>155000</v>
      </c>
      <c r="C176" s="6">
        <f>A176-$J$2</f>
        <v>77.497712578616458</v>
      </c>
      <c r="D176" s="7">
        <f>B176-$J$3</f>
        <v>57113.522012578615</v>
      </c>
      <c r="E176">
        <f t="shared" si="6"/>
        <v>4426167.3132833019</v>
      </c>
      <c r="F176" s="8">
        <f t="shared" si="7"/>
        <v>6005.8954549178479</v>
      </c>
      <c r="G176" s="9">
        <f t="shared" si="8"/>
        <v>3261954396.6813021</v>
      </c>
    </row>
    <row r="177" spans="1:7" x14ac:dyDescent="0.4">
      <c r="A177">
        <v>95.88</v>
      </c>
      <c r="B177">
        <v>134000</v>
      </c>
      <c r="C177" s="6">
        <f>A177-$J$2</f>
        <v>14.387712578616444</v>
      </c>
      <c r="D177" s="7">
        <f>B177-$J$3</f>
        <v>36113.522012578615</v>
      </c>
      <c r="E177">
        <f t="shared" si="6"/>
        <v>519590.97491851915</v>
      </c>
      <c r="F177" s="8">
        <f t="shared" si="7"/>
        <v>207.00627324487786</v>
      </c>
      <c r="G177" s="9">
        <f t="shared" si="8"/>
        <v>1304186472.1530001</v>
      </c>
    </row>
    <row r="178" spans="1:7" x14ac:dyDescent="0.4">
      <c r="A178">
        <v>95.88</v>
      </c>
      <c r="B178">
        <v>134500</v>
      </c>
      <c r="C178" s="6">
        <f>A178-$J$2</f>
        <v>14.387712578616444</v>
      </c>
      <c r="D178" s="7">
        <f>B178-$J$3</f>
        <v>36613.522012578615</v>
      </c>
      <c r="E178">
        <f t="shared" si="6"/>
        <v>526784.83120782743</v>
      </c>
      <c r="F178" s="8">
        <f t="shared" si="7"/>
        <v>207.00627324487786</v>
      </c>
      <c r="G178" s="9">
        <f t="shared" si="8"/>
        <v>1340549994.1655788</v>
      </c>
    </row>
    <row r="179" spans="1:7" x14ac:dyDescent="0.4">
      <c r="A179">
        <v>108.07</v>
      </c>
      <c r="B179">
        <v>144000</v>
      </c>
      <c r="C179" s="6">
        <f>A179-$J$2</f>
        <v>26.577712578616442</v>
      </c>
      <c r="D179" s="7">
        <f>B179-$J$3</f>
        <v>46113.522012578615</v>
      </c>
      <c r="E179">
        <f t="shared" si="6"/>
        <v>1225591.9340380167</v>
      </c>
      <c r="F179" s="8">
        <f t="shared" si="7"/>
        <v>706.37480591154667</v>
      </c>
      <c r="G179" s="9">
        <f t="shared" si="8"/>
        <v>2126456912.4045725</v>
      </c>
    </row>
    <row r="180" spans="1:7" x14ac:dyDescent="0.4">
      <c r="A180">
        <v>108.07</v>
      </c>
      <c r="B180">
        <v>144000</v>
      </c>
      <c r="C180" s="6">
        <f>A180-$J$2</f>
        <v>26.577712578616442</v>
      </c>
      <c r="D180" s="7">
        <f>B180-$J$3</f>
        <v>46113.522012578615</v>
      </c>
      <c r="E180">
        <f t="shared" si="6"/>
        <v>1225591.9340380167</v>
      </c>
      <c r="F180" s="8">
        <f t="shared" si="7"/>
        <v>706.37480591154667</v>
      </c>
      <c r="G180" s="9">
        <f t="shared" si="8"/>
        <v>2126456912.4045725</v>
      </c>
    </row>
    <row r="181" spans="1:7" x14ac:dyDescent="0.4">
      <c r="A181">
        <v>159.01</v>
      </c>
      <c r="B181">
        <v>184000</v>
      </c>
      <c r="C181" s="6">
        <f>A181-$J$2</f>
        <v>77.51771257861644</v>
      </c>
      <c r="D181" s="7">
        <f>B181-$J$3</f>
        <v>86113.522012578615</v>
      </c>
      <c r="E181">
        <f t="shared" si="6"/>
        <v>6675323.2485034289</v>
      </c>
      <c r="F181" s="8">
        <f t="shared" si="7"/>
        <v>6008.9957634209895</v>
      </c>
      <c r="G181" s="9">
        <f t="shared" si="8"/>
        <v>7415538673.410862</v>
      </c>
    </row>
    <row r="182" spans="1:7" x14ac:dyDescent="0.4">
      <c r="A182">
        <v>48.54</v>
      </c>
      <c r="B182">
        <v>33000</v>
      </c>
      <c r="C182" s="6">
        <f>A182-$J$2</f>
        <v>-32.952287421383552</v>
      </c>
      <c r="D182" s="7">
        <f>B182-$J$3</f>
        <v>-64886.477987421385</v>
      </c>
      <c r="E182">
        <f t="shared" si="6"/>
        <v>2138157.8724027863</v>
      </c>
      <c r="F182" s="8">
        <f t="shared" si="7"/>
        <v>1085.8532463014726</v>
      </c>
      <c r="G182" s="9">
        <f t="shared" si="8"/>
        <v>4210255025.6121202</v>
      </c>
    </row>
    <row r="183" spans="1:7" x14ac:dyDescent="0.4">
      <c r="A183">
        <v>36.08</v>
      </c>
      <c r="B183">
        <v>26000</v>
      </c>
      <c r="C183" s="6">
        <f>A183-$J$2</f>
        <v>-45.412287421383553</v>
      </c>
      <c r="D183" s="7">
        <f>B183-$J$3</f>
        <v>-71886.477987421385</v>
      </c>
      <c r="E183">
        <f t="shared" si="6"/>
        <v>3264529.400075742</v>
      </c>
      <c r="F183" s="8">
        <f t="shared" si="7"/>
        <v>2062.275848842351</v>
      </c>
      <c r="G183" s="9">
        <f t="shared" si="8"/>
        <v>5167665717.4360189</v>
      </c>
    </row>
    <row r="184" spans="1:7" x14ac:dyDescent="0.4">
      <c r="A184">
        <v>45.5</v>
      </c>
      <c r="B184">
        <v>25000</v>
      </c>
      <c r="C184" s="6">
        <f>A184-$J$2</f>
        <v>-35.992287421383551</v>
      </c>
      <c r="D184" s="7">
        <f>B184-$J$3</f>
        <v>-72886.477987421385</v>
      </c>
      <c r="E184">
        <f t="shared" si="6"/>
        <v>2623351.0648556156</v>
      </c>
      <c r="F184" s="8">
        <f t="shared" si="7"/>
        <v>1295.4447538234847</v>
      </c>
      <c r="G184" s="9">
        <f t="shared" si="8"/>
        <v>5312438673.410862</v>
      </c>
    </row>
    <row r="185" spans="1:7" x14ac:dyDescent="0.4">
      <c r="A185">
        <v>46.64</v>
      </c>
      <c r="B185">
        <v>30000</v>
      </c>
      <c r="C185" s="6">
        <f>A185-$J$2</f>
        <v>-34.852287421383551</v>
      </c>
      <c r="D185" s="7">
        <f>B185-$J$3</f>
        <v>-67886.477987421385</v>
      </c>
      <c r="E185">
        <f t="shared" si="6"/>
        <v>2365999.0428430378</v>
      </c>
      <c r="F185" s="8">
        <f t="shared" si="7"/>
        <v>1214.68193850273</v>
      </c>
      <c r="G185" s="9">
        <f t="shared" si="8"/>
        <v>4608573893.5366488</v>
      </c>
    </row>
    <row r="186" spans="1:7" x14ac:dyDescent="0.4">
      <c r="A186">
        <v>84.98</v>
      </c>
      <c r="B186">
        <v>78000</v>
      </c>
      <c r="C186" s="6">
        <f>A186-$J$2</f>
        <v>3.4877125786164527</v>
      </c>
      <c r="D186" s="7">
        <f>B186-$J$3</f>
        <v>-19886.477987421385</v>
      </c>
      <c r="E186">
        <f t="shared" si="6"/>
        <v>-69358.319421108768</v>
      </c>
      <c r="F186" s="8">
        <f t="shared" si="7"/>
        <v>12.164139031039426</v>
      </c>
      <c r="G186" s="9">
        <f t="shared" si="8"/>
        <v>395472006.74419534</v>
      </c>
    </row>
    <row r="187" spans="1:7" x14ac:dyDescent="0.4">
      <c r="A187">
        <v>22.058399999999999</v>
      </c>
      <c r="B187">
        <v>26000</v>
      </c>
      <c r="C187" s="6">
        <f>A187-$J$2</f>
        <v>-59.433887421383552</v>
      </c>
      <c r="D187" s="7">
        <f>B187-$J$3</f>
        <v>-71886.477987421385</v>
      </c>
      <c r="E187">
        <f t="shared" si="6"/>
        <v>4272492.8398241699</v>
      </c>
      <c r="F187" s="8">
        <f t="shared" si="7"/>
        <v>3532.3869740176942</v>
      </c>
      <c r="G187" s="9">
        <f t="shared" si="8"/>
        <v>5167665717.4360189</v>
      </c>
    </row>
    <row r="188" spans="1:7" x14ac:dyDescent="0.4">
      <c r="A188">
        <v>107.94</v>
      </c>
      <c r="B188">
        <v>91000</v>
      </c>
      <c r="C188" s="6">
        <f>A188-$J$2</f>
        <v>26.447712578616446</v>
      </c>
      <c r="D188" s="7">
        <f>B188-$J$3</f>
        <v>-6886.4779874213855</v>
      </c>
      <c r="E188">
        <f t="shared" si="6"/>
        <v>-182131.59049028985</v>
      </c>
      <c r="F188" s="8">
        <f t="shared" si="7"/>
        <v>699.48150064110655</v>
      </c>
      <c r="G188" s="9">
        <f t="shared" si="8"/>
        <v>47423579.071239293</v>
      </c>
    </row>
    <row r="189" spans="1:7" x14ac:dyDescent="0.4">
      <c r="A189">
        <v>53.42</v>
      </c>
      <c r="B189">
        <v>48000</v>
      </c>
      <c r="C189" s="6">
        <f>A189-$J$2</f>
        <v>-28.07228742138355</v>
      </c>
      <c r="D189" s="7">
        <f>B189-$J$3</f>
        <v>-49886.477987421385</v>
      </c>
      <c r="E189">
        <f t="shared" si="6"/>
        <v>1400427.5485034166</v>
      </c>
      <c r="F189" s="8">
        <f t="shared" si="7"/>
        <v>788.05332106876904</v>
      </c>
      <c r="G189" s="9">
        <f t="shared" si="8"/>
        <v>2488660685.9894786</v>
      </c>
    </row>
    <row r="190" spans="1:7" x14ac:dyDescent="0.4">
      <c r="A190">
        <v>84.9</v>
      </c>
      <c r="B190">
        <v>107500</v>
      </c>
      <c r="C190" s="6">
        <f>A190-$J$2</f>
        <v>3.4077125786164544</v>
      </c>
      <c r="D190" s="7">
        <f>B190-$J$3</f>
        <v>9613.5220125786145</v>
      </c>
      <c r="E190">
        <f t="shared" si="6"/>
        <v>32760.119887070316</v>
      </c>
      <c r="F190" s="8">
        <f t="shared" si="7"/>
        <v>11.612505018460805</v>
      </c>
      <c r="G190" s="9">
        <f t="shared" si="8"/>
        <v>92419805.486333579</v>
      </c>
    </row>
    <row r="191" spans="1:7" x14ac:dyDescent="0.4">
      <c r="A191">
        <v>84.9</v>
      </c>
      <c r="B191">
        <v>109250</v>
      </c>
      <c r="C191" s="6">
        <f>A191-$J$2</f>
        <v>3.4077125786164544</v>
      </c>
      <c r="D191" s="7">
        <f>B191-$J$3</f>
        <v>11363.522012578615</v>
      </c>
      <c r="E191">
        <f t="shared" si="6"/>
        <v>38723.616899649111</v>
      </c>
      <c r="F191" s="8">
        <f t="shared" si="7"/>
        <v>11.612505018460805</v>
      </c>
      <c r="G191" s="9">
        <f t="shared" si="8"/>
        <v>129129632.53035873</v>
      </c>
    </row>
    <row r="192" spans="1:7" x14ac:dyDescent="0.4">
      <c r="A192">
        <v>64.66</v>
      </c>
      <c r="B192">
        <v>66000</v>
      </c>
      <c r="C192" s="6">
        <f>A192-$J$2</f>
        <v>-16.832287421383555</v>
      </c>
      <c r="D192" s="7">
        <f>B192-$J$3</f>
        <v>-31886.477987421385</v>
      </c>
      <c r="E192">
        <f t="shared" si="6"/>
        <v>536722.36233989662</v>
      </c>
      <c r="F192" s="8">
        <f t="shared" si="7"/>
        <v>283.32589983606704</v>
      </c>
      <c r="G192" s="9">
        <f t="shared" si="8"/>
        <v>1016747478.4423085</v>
      </c>
    </row>
    <row r="193" spans="1:7" x14ac:dyDescent="0.4">
      <c r="A193">
        <v>106.62</v>
      </c>
      <c r="B193">
        <v>89700</v>
      </c>
      <c r="C193" s="6">
        <f>A193-$J$2</f>
        <v>25.127712578616453</v>
      </c>
      <c r="D193" s="7">
        <f>B193-$J$3</f>
        <v>-8186.4779874213855</v>
      </c>
      <c r="E193">
        <f t="shared" si="6"/>
        <v>-205707.46589909506</v>
      </c>
      <c r="F193" s="8">
        <f t="shared" si="7"/>
        <v>631.40193943355951</v>
      </c>
      <c r="G193" s="9">
        <f t="shared" si="8"/>
        <v>67018421.838534899</v>
      </c>
    </row>
    <row r="194" spans="1:7" x14ac:dyDescent="0.4">
      <c r="A194">
        <v>54.7</v>
      </c>
      <c r="B194">
        <v>68500</v>
      </c>
      <c r="C194" s="6">
        <f>A194-$J$2</f>
        <v>-26.792287421383548</v>
      </c>
      <c r="D194" s="7">
        <f>B194-$J$3</f>
        <v>-29386.477987421385</v>
      </c>
      <c r="E194">
        <f t="shared" si="6"/>
        <v>787330.96454115456</v>
      </c>
      <c r="F194" s="8">
        <f t="shared" si="7"/>
        <v>717.82666527002709</v>
      </c>
      <c r="G194" s="9">
        <f t="shared" si="8"/>
        <v>863565088.5052017</v>
      </c>
    </row>
    <row r="195" spans="1:7" x14ac:dyDescent="0.4">
      <c r="A195">
        <v>106.62</v>
      </c>
      <c r="B195">
        <v>98500</v>
      </c>
      <c r="C195" s="6">
        <f>A195-$J$2</f>
        <v>25.127712578616453</v>
      </c>
      <c r="D195" s="7">
        <f>B195-$J$3</f>
        <v>613.52201257861452</v>
      </c>
      <c r="E195">
        <f t="shared" ref="E195:E258" si="9">C195*D195</f>
        <v>15416.404792729734</v>
      </c>
      <c r="F195" s="8">
        <f t="shared" ref="F195:F258" si="10">C195^2</f>
        <v>631.40193943355951</v>
      </c>
      <c r="G195" s="9">
        <f t="shared" ref="G195:G258" si="11">D195^2</f>
        <v>376409.25991851365</v>
      </c>
    </row>
    <row r="196" spans="1:7" x14ac:dyDescent="0.4">
      <c r="A196">
        <v>79.87</v>
      </c>
      <c r="B196">
        <v>80000</v>
      </c>
      <c r="C196" s="6">
        <f>A196-$J$2</f>
        <v>-1.6222874213835468</v>
      </c>
      <c r="D196" s="7">
        <f>B196-$J$3</f>
        <v>-17886.477987421385</v>
      </c>
      <c r="E196">
        <f t="shared" si="9"/>
        <v>29017.008251847412</v>
      </c>
      <c r="F196" s="8">
        <f t="shared" si="10"/>
        <v>2.6318164775792776</v>
      </c>
      <c r="G196" s="9">
        <f t="shared" si="11"/>
        <v>319926094.79450977</v>
      </c>
    </row>
    <row r="197" spans="1:7" x14ac:dyDescent="0.4">
      <c r="A197">
        <v>54.7</v>
      </c>
      <c r="B197">
        <v>63300</v>
      </c>
      <c r="C197" s="6">
        <f>A197-$J$2</f>
        <v>-26.792287421383548</v>
      </c>
      <c r="D197" s="7">
        <f>B197-$J$3</f>
        <v>-34586.477987421385</v>
      </c>
      <c r="E197">
        <f t="shared" si="9"/>
        <v>926650.85913234903</v>
      </c>
      <c r="F197" s="8">
        <f t="shared" si="10"/>
        <v>717.82666527002709</v>
      </c>
      <c r="G197" s="9">
        <f t="shared" si="11"/>
        <v>1196224459.574384</v>
      </c>
    </row>
    <row r="198" spans="1:7" x14ac:dyDescent="0.4">
      <c r="A198">
        <v>59.28</v>
      </c>
      <c r="B198">
        <v>53000</v>
      </c>
      <c r="C198" s="6">
        <f>A198-$J$2</f>
        <v>-22.21228742138355</v>
      </c>
      <c r="D198" s="7">
        <f>B198-$J$3</f>
        <v>-44886.477987421385</v>
      </c>
      <c r="E198">
        <f t="shared" si="9"/>
        <v>997031.3503902097</v>
      </c>
      <c r="F198" s="8">
        <f t="shared" si="10"/>
        <v>493.38571249015388</v>
      </c>
      <c r="G198" s="9">
        <f t="shared" si="11"/>
        <v>2014795906.1152647</v>
      </c>
    </row>
    <row r="199" spans="1:7" x14ac:dyDescent="0.4">
      <c r="A199">
        <v>59.28</v>
      </c>
      <c r="B199">
        <v>53000</v>
      </c>
      <c r="C199" s="6">
        <f>A199-$J$2</f>
        <v>-22.21228742138355</v>
      </c>
      <c r="D199" s="7">
        <f>B199-$J$3</f>
        <v>-44886.477987421385</v>
      </c>
      <c r="E199">
        <f t="shared" si="9"/>
        <v>997031.3503902097</v>
      </c>
      <c r="F199" s="8">
        <f t="shared" si="10"/>
        <v>493.38571249015388</v>
      </c>
      <c r="G199" s="9">
        <f t="shared" si="11"/>
        <v>2014795906.1152647</v>
      </c>
    </row>
    <row r="200" spans="1:7" x14ac:dyDescent="0.4">
      <c r="A200">
        <v>59.95</v>
      </c>
      <c r="B200">
        <v>79500</v>
      </c>
      <c r="C200" s="6">
        <f>A200-$J$2</f>
        <v>-21.542287421383548</v>
      </c>
      <c r="D200" s="7">
        <f>B200-$J$3</f>
        <v>-18386.477987421385</v>
      </c>
      <c r="E200">
        <f t="shared" si="9"/>
        <v>396086.79347197321</v>
      </c>
      <c r="F200" s="8">
        <f t="shared" si="10"/>
        <v>464.07014734549983</v>
      </c>
      <c r="G200" s="9">
        <f t="shared" si="11"/>
        <v>338062572.78193116</v>
      </c>
    </row>
    <row r="201" spans="1:7" x14ac:dyDescent="0.4">
      <c r="A201">
        <v>79.87</v>
      </c>
      <c r="B201">
        <v>86500</v>
      </c>
      <c r="C201" s="6">
        <f>A201-$J$2</f>
        <v>-1.6222874213835468</v>
      </c>
      <c r="D201" s="7">
        <f>B201-$J$3</f>
        <v>-11386.477987421385</v>
      </c>
      <c r="E201">
        <f t="shared" si="9"/>
        <v>18472.140012854357</v>
      </c>
      <c r="F201" s="8">
        <f t="shared" si="10"/>
        <v>2.6318164775792776</v>
      </c>
      <c r="G201" s="9">
        <f t="shared" si="11"/>
        <v>129651880.95803176</v>
      </c>
    </row>
    <row r="202" spans="1:7" x14ac:dyDescent="0.4">
      <c r="A202">
        <v>15.855</v>
      </c>
      <c r="B202">
        <v>11450</v>
      </c>
      <c r="C202" s="6">
        <f>A202-$J$2</f>
        <v>-65.637287421383547</v>
      </c>
      <c r="D202" s="7">
        <f>B202-$J$3</f>
        <v>-86436.477987421385</v>
      </c>
      <c r="E202">
        <f t="shared" si="9"/>
        <v>5673455.9493524693</v>
      </c>
      <c r="F202" s="8">
        <f t="shared" si="10"/>
        <v>4308.2535000373146</v>
      </c>
      <c r="G202" s="9">
        <f t="shared" si="11"/>
        <v>7471264726.8699818</v>
      </c>
    </row>
    <row r="203" spans="1:7" x14ac:dyDescent="0.4">
      <c r="A203">
        <v>84.95</v>
      </c>
      <c r="B203">
        <v>104500</v>
      </c>
      <c r="C203" s="6">
        <f>A203-$J$2</f>
        <v>3.4577125786164515</v>
      </c>
      <c r="D203" s="7">
        <f>B203-$J$3</f>
        <v>6613.5220125786145</v>
      </c>
      <c r="E203">
        <f t="shared" si="9"/>
        <v>22867.658251849865</v>
      </c>
      <c r="F203" s="8">
        <f t="shared" si="10"/>
        <v>11.95577627632243</v>
      </c>
      <c r="G203" s="9">
        <f t="shared" si="11"/>
        <v>43738673.410861887</v>
      </c>
    </row>
    <row r="204" spans="1:7" x14ac:dyDescent="0.4">
      <c r="A204">
        <v>12.01</v>
      </c>
      <c r="B204">
        <v>11000</v>
      </c>
      <c r="C204" s="6">
        <f>A204-$J$2</f>
        <v>-69.482287421383546</v>
      </c>
      <c r="D204" s="7">
        <f>B204-$J$3</f>
        <v>-86886.477987421385</v>
      </c>
      <c r="E204">
        <f t="shared" si="9"/>
        <v>6037071.2365537276</v>
      </c>
      <c r="F204" s="8">
        <f t="shared" si="10"/>
        <v>4827.788265307754</v>
      </c>
      <c r="G204" s="9">
        <f t="shared" si="11"/>
        <v>7549260057.0586605</v>
      </c>
    </row>
    <row r="205" spans="1:7" x14ac:dyDescent="0.4">
      <c r="A205">
        <v>59</v>
      </c>
      <c r="B205">
        <v>31000</v>
      </c>
      <c r="C205" s="6">
        <f>A205-$J$2</f>
        <v>-22.492287421383551</v>
      </c>
      <c r="D205" s="7">
        <f>B205-$J$3</f>
        <v>-66886.477987421385</v>
      </c>
      <c r="E205">
        <f t="shared" si="9"/>
        <v>1504429.8874971259</v>
      </c>
      <c r="F205" s="8">
        <f t="shared" si="10"/>
        <v>505.90299344612873</v>
      </c>
      <c r="G205" s="9">
        <f t="shared" si="11"/>
        <v>4473800937.5618057</v>
      </c>
    </row>
    <row r="206" spans="1:7" x14ac:dyDescent="0.4">
      <c r="A206">
        <v>15.09</v>
      </c>
      <c r="B206">
        <v>12250</v>
      </c>
      <c r="C206" s="6">
        <f>A206-$J$2</f>
        <v>-66.402287421383548</v>
      </c>
      <c r="D206" s="7">
        <f>B206-$J$3</f>
        <v>-85636.477987421385</v>
      </c>
      <c r="E206">
        <f t="shared" si="9"/>
        <v>5686458.0250757402</v>
      </c>
      <c r="F206" s="8">
        <f t="shared" si="10"/>
        <v>4409.2637747920317</v>
      </c>
      <c r="G206" s="9">
        <f t="shared" si="11"/>
        <v>7333606362.0901079</v>
      </c>
    </row>
    <row r="207" spans="1:7" x14ac:dyDescent="0.4">
      <c r="A207">
        <v>59.755000000000003</v>
      </c>
      <c r="B207">
        <v>151000</v>
      </c>
      <c r="C207" s="6">
        <f>A207-$J$2</f>
        <v>-21.737287421383549</v>
      </c>
      <c r="D207" s="7">
        <f>B207-$J$3</f>
        <v>53113.522012578615</v>
      </c>
      <c r="E207">
        <f t="shared" si="9"/>
        <v>-1154543.8939494034</v>
      </c>
      <c r="F207" s="8">
        <f t="shared" si="10"/>
        <v>472.50966443983947</v>
      </c>
      <c r="G207" s="9">
        <f t="shared" si="11"/>
        <v>2821046220.5806732</v>
      </c>
    </row>
    <row r="208" spans="1:7" x14ac:dyDescent="0.4">
      <c r="A208">
        <v>84.933999999999997</v>
      </c>
      <c r="B208">
        <v>175000</v>
      </c>
      <c r="C208" s="6">
        <f>A208-$J$2</f>
        <v>3.4417125786164462</v>
      </c>
      <c r="D208" s="7">
        <f>B208-$J$3</f>
        <v>77113.522012578615</v>
      </c>
      <c r="E208">
        <f t="shared" si="9"/>
        <v>265402.57869210804</v>
      </c>
      <c r="F208" s="8">
        <f t="shared" si="10"/>
        <v>11.845385473806667</v>
      </c>
      <c r="G208" s="9">
        <f t="shared" si="11"/>
        <v>5946495277.1844463</v>
      </c>
    </row>
    <row r="209" spans="1:7" x14ac:dyDescent="0.4">
      <c r="A209">
        <v>101.991</v>
      </c>
      <c r="B209">
        <v>220000</v>
      </c>
      <c r="C209" s="6">
        <f>A209-$J$2</f>
        <v>20.498712578616448</v>
      </c>
      <c r="D209" s="7">
        <f>B209-$J$3</f>
        <v>122113.52201257861</v>
      </c>
      <c r="E209">
        <f t="shared" si="9"/>
        <v>2503169.9896984017</v>
      </c>
      <c r="F209" s="8">
        <f t="shared" si="10"/>
        <v>420.1972173807282</v>
      </c>
      <c r="G209" s="9">
        <f t="shared" si="11"/>
        <v>14911712258.316523</v>
      </c>
    </row>
    <row r="210" spans="1:7" x14ac:dyDescent="0.4">
      <c r="A210">
        <v>59.854999999999997</v>
      </c>
      <c r="B210">
        <v>160000</v>
      </c>
      <c r="C210" s="6">
        <f>A210-$J$2</f>
        <v>-21.637287421383554</v>
      </c>
      <c r="D210" s="7">
        <f>B210-$J$3</f>
        <v>62113.522012578615</v>
      </c>
      <c r="E210">
        <f t="shared" si="9"/>
        <v>-1343968.1285405979</v>
      </c>
      <c r="F210" s="8">
        <f t="shared" si="10"/>
        <v>468.17220695556301</v>
      </c>
      <c r="G210" s="9">
        <f t="shared" si="11"/>
        <v>3858089616.8070879</v>
      </c>
    </row>
    <row r="211" spans="1:7" x14ac:dyDescent="0.4">
      <c r="A211">
        <v>84.835999999999999</v>
      </c>
      <c r="B211">
        <v>192000</v>
      </c>
      <c r="C211" s="6">
        <f>A211-$J$2</f>
        <v>3.3437125786164472</v>
      </c>
      <c r="D211" s="7">
        <f>B211-$J$3</f>
        <v>94113.522012578615</v>
      </c>
      <c r="E211">
        <f t="shared" si="9"/>
        <v>314688.56737135502</v>
      </c>
      <c r="F211" s="8">
        <f t="shared" si="10"/>
        <v>11.180413808397851</v>
      </c>
      <c r="G211" s="9">
        <f t="shared" si="11"/>
        <v>8857355025.6121197</v>
      </c>
    </row>
    <row r="212" spans="1:7" x14ac:dyDescent="0.4">
      <c r="A212">
        <v>19.27</v>
      </c>
      <c r="B212">
        <v>7500</v>
      </c>
      <c r="C212" s="6">
        <f>A212-$J$2</f>
        <v>-62.222287421383555</v>
      </c>
      <c r="D212" s="7">
        <f>B212-$J$3</f>
        <v>-90386.477987421385</v>
      </c>
      <c r="E212">
        <f t="shared" si="9"/>
        <v>5624053.4123398913</v>
      </c>
      <c r="F212" s="8">
        <f t="shared" si="10"/>
        <v>3871.6130519492663</v>
      </c>
      <c r="G212" s="9">
        <f t="shared" si="11"/>
        <v>8169715402.9706106</v>
      </c>
    </row>
    <row r="213" spans="1:7" x14ac:dyDescent="0.4">
      <c r="A213">
        <v>213.07</v>
      </c>
      <c r="B213">
        <v>125000</v>
      </c>
      <c r="C213" s="6">
        <f>A213-$J$2</f>
        <v>131.57771257861646</v>
      </c>
      <c r="D213" s="7">
        <f>B213-$J$3</f>
        <v>27113.522012578615</v>
      </c>
      <c r="E213">
        <f t="shared" si="9"/>
        <v>3567535.2063650591</v>
      </c>
      <c r="F213" s="8">
        <f t="shared" si="10"/>
        <v>17312.694447421003</v>
      </c>
      <c r="G213" s="9">
        <f t="shared" si="11"/>
        <v>735143075.92658508</v>
      </c>
    </row>
    <row r="214" spans="1:7" x14ac:dyDescent="0.4">
      <c r="A214">
        <v>84.41</v>
      </c>
      <c r="B214">
        <v>65000</v>
      </c>
      <c r="C214" s="6">
        <f>A214-$J$2</f>
        <v>2.9177125786164453</v>
      </c>
      <c r="D214" s="7">
        <f>B214-$J$3</f>
        <v>-32886.477987421385</v>
      </c>
      <c r="E214">
        <f t="shared" si="9"/>
        <v>-95953.290490292216</v>
      </c>
      <c r="F214" s="8">
        <f t="shared" si="10"/>
        <v>8.5130466914166263</v>
      </c>
      <c r="G214" s="9">
        <f t="shared" si="11"/>
        <v>1081520434.4171515</v>
      </c>
    </row>
    <row r="215" spans="1:7" x14ac:dyDescent="0.4">
      <c r="A215">
        <v>84.98</v>
      </c>
      <c r="B215">
        <v>50000</v>
      </c>
      <c r="C215" s="6">
        <f>A215-$J$2</f>
        <v>3.4877125786164527</v>
      </c>
      <c r="D215" s="7">
        <f>B215-$J$3</f>
        <v>-47886.477987421385</v>
      </c>
      <c r="E215">
        <f t="shared" si="9"/>
        <v>-167014.27162236944</v>
      </c>
      <c r="F215" s="8">
        <f t="shared" si="10"/>
        <v>12.164139031039426</v>
      </c>
      <c r="G215" s="9">
        <f t="shared" si="11"/>
        <v>2293114774.039793</v>
      </c>
    </row>
    <row r="216" spans="1:7" x14ac:dyDescent="0.4">
      <c r="A216">
        <v>200.19</v>
      </c>
      <c r="B216">
        <v>120000</v>
      </c>
      <c r="C216" s="6">
        <f>A216-$J$2</f>
        <v>118.69771257861645</v>
      </c>
      <c r="D216" s="7">
        <f>B216-$J$3</f>
        <v>22113.522012578615</v>
      </c>
      <c r="E216">
        <f t="shared" si="9"/>
        <v>2624824.4799499642</v>
      </c>
      <c r="F216" s="8">
        <f t="shared" si="10"/>
        <v>14089.146971395841</v>
      </c>
      <c r="G216" s="9">
        <f t="shared" si="11"/>
        <v>489007855.80079895</v>
      </c>
    </row>
    <row r="217" spans="1:7" x14ac:dyDescent="0.4">
      <c r="A217">
        <v>59.82</v>
      </c>
      <c r="B217">
        <v>51500</v>
      </c>
      <c r="C217" s="6">
        <f>A217-$J$2</f>
        <v>-21.672287421383551</v>
      </c>
      <c r="D217" s="7">
        <f>B217-$J$3</f>
        <v>-46386.477987421385</v>
      </c>
      <c r="E217">
        <f t="shared" si="9"/>
        <v>1005301.0834090775</v>
      </c>
      <c r="F217" s="8">
        <f t="shared" si="10"/>
        <v>469.68804207505968</v>
      </c>
      <c r="G217" s="9">
        <f t="shared" si="11"/>
        <v>2151705340.077529</v>
      </c>
    </row>
    <row r="218" spans="1:7" x14ac:dyDescent="0.4">
      <c r="A218">
        <v>81</v>
      </c>
      <c r="B218">
        <v>48500</v>
      </c>
      <c r="C218" s="6">
        <f>A218-$J$2</f>
        <v>-0.4922874213835513</v>
      </c>
      <c r="D218" s="7">
        <f>B218-$J$3</f>
        <v>-49386.477987421385</v>
      </c>
      <c r="E218">
        <f t="shared" si="9"/>
        <v>24312.341899643194</v>
      </c>
      <c r="F218" s="8">
        <f t="shared" si="10"/>
        <v>0.24234690525246622</v>
      </c>
      <c r="G218" s="9">
        <f t="shared" si="11"/>
        <v>2439024208.0020571</v>
      </c>
    </row>
    <row r="219" spans="1:7" x14ac:dyDescent="0.4">
      <c r="A219">
        <v>84.94</v>
      </c>
      <c r="B219">
        <v>45000</v>
      </c>
      <c r="C219" s="6">
        <f>A219-$J$2</f>
        <v>3.4477125786164464</v>
      </c>
      <c r="D219" s="7">
        <f>B219-$J$3</f>
        <v>-52886.477987421385</v>
      </c>
      <c r="E219">
        <f t="shared" si="9"/>
        <v>-182337.37539595453</v>
      </c>
      <c r="F219" s="8">
        <f t="shared" si="10"/>
        <v>11.886722024750066</v>
      </c>
      <c r="G219" s="9">
        <f t="shared" si="11"/>
        <v>2796979553.9140067</v>
      </c>
    </row>
    <row r="220" spans="1:7" x14ac:dyDescent="0.4">
      <c r="A220">
        <v>84.858000000000004</v>
      </c>
      <c r="B220">
        <v>139800</v>
      </c>
      <c r="C220" s="6">
        <f>A220-$J$2</f>
        <v>3.3657125786164528</v>
      </c>
      <c r="D220" s="7">
        <f>B220-$J$3</f>
        <v>41913.522012578615</v>
      </c>
      <c r="E220">
        <f t="shared" si="9"/>
        <v>141068.86825185342</v>
      </c>
      <c r="F220" s="8">
        <f t="shared" si="10"/>
        <v>11.328021161857011</v>
      </c>
      <c r="G220" s="9">
        <f t="shared" si="11"/>
        <v>1756743327.4989121</v>
      </c>
    </row>
    <row r="221" spans="1:7" x14ac:dyDescent="0.4">
      <c r="A221">
        <v>84.858000000000004</v>
      </c>
      <c r="B221">
        <v>139800</v>
      </c>
      <c r="C221" s="6">
        <f>A221-$J$2</f>
        <v>3.3657125786164528</v>
      </c>
      <c r="D221" s="7">
        <f>B221-$J$3</f>
        <v>41913.522012578615</v>
      </c>
      <c r="E221">
        <f t="shared" si="9"/>
        <v>141068.86825185342</v>
      </c>
      <c r="F221" s="8">
        <f t="shared" si="10"/>
        <v>11.328021161857011</v>
      </c>
      <c r="G221" s="9">
        <f t="shared" si="11"/>
        <v>1756743327.4989121</v>
      </c>
    </row>
    <row r="222" spans="1:7" x14ac:dyDescent="0.4">
      <c r="A222">
        <v>157.28899999999999</v>
      </c>
      <c r="B222">
        <v>165000</v>
      </c>
      <c r="C222" s="6">
        <f>A222-$J$2</f>
        <v>75.796712578616436</v>
      </c>
      <c r="D222" s="7">
        <f>B222-$J$3</f>
        <v>67113.522012578615</v>
      </c>
      <c r="E222">
        <f t="shared" si="9"/>
        <v>5086984.3381260689</v>
      </c>
      <c r="F222" s="8">
        <f t="shared" si="10"/>
        <v>5745.1416377253909</v>
      </c>
      <c r="G222" s="9">
        <f t="shared" si="11"/>
        <v>4504224836.9328747</v>
      </c>
    </row>
    <row r="223" spans="1:7" x14ac:dyDescent="0.4">
      <c r="A223">
        <v>114.9</v>
      </c>
      <c r="B223">
        <v>144950</v>
      </c>
      <c r="C223" s="6">
        <f>A223-$J$2</f>
        <v>33.407712578616454</v>
      </c>
      <c r="D223" s="7">
        <f>B223-$J$3</f>
        <v>47063.522012578615</v>
      </c>
      <c r="E223">
        <f t="shared" si="9"/>
        <v>1572284.616333615</v>
      </c>
      <c r="F223" s="8">
        <f t="shared" si="10"/>
        <v>1116.0752597354481</v>
      </c>
      <c r="G223" s="9">
        <f t="shared" si="11"/>
        <v>2214975104.2284718</v>
      </c>
    </row>
    <row r="224" spans="1:7" x14ac:dyDescent="0.4">
      <c r="A224">
        <v>126.34</v>
      </c>
      <c r="B224">
        <v>155000</v>
      </c>
      <c r="C224" s="6">
        <f>A224-$J$2</f>
        <v>44.847712578616452</v>
      </c>
      <c r="D224" s="7">
        <f>B224-$J$3</f>
        <v>57113.522012578615</v>
      </c>
      <c r="E224">
        <f t="shared" si="9"/>
        <v>2561410.8195726094</v>
      </c>
      <c r="F224" s="8">
        <f t="shared" si="10"/>
        <v>2011.3173235341924</v>
      </c>
      <c r="G224" s="9">
        <f t="shared" si="11"/>
        <v>3261954396.6813021</v>
      </c>
    </row>
    <row r="225" spans="1:7" x14ac:dyDescent="0.4">
      <c r="A225">
        <v>124.17</v>
      </c>
      <c r="B225">
        <v>169000</v>
      </c>
      <c r="C225" s="6">
        <f>A225-$J$2</f>
        <v>42.67771257861645</v>
      </c>
      <c r="D225" s="7">
        <f>B225-$J$3</f>
        <v>71113.522012578615</v>
      </c>
      <c r="E225">
        <f t="shared" si="9"/>
        <v>3034962.4529059441</v>
      </c>
      <c r="F225" s="8">
        <f t="shared" si="10"/>
        <v>1821.3871509429969</v>
      </c>
      <c r="G225" s="9">
        <f t="shared" si="11"/>
        <v>5057133013.0335035</v>
      </c>
    </row>
    <row r="226" spans="1:7" x14ac:dyDescent="0.4">
      <c r="A226">
        <v>83.26</v>
      </c>
      <c r="B226">
        <v>74000</v>
      </c>
      <c r="C226" s="6">
        <f>A226-$J$2</f>
        <v>1.7677125786164538</v>
      </c>
      <c r="D226" s="7">
        <f>B226-$J$3</f>
        <v>-23886.477987421385</v>
      </c>
      <c r="E226">
        <f t="shared" si="9"/>
        <v>-42224.427597209818</v>
      </c>
      <c r="F226" s="8">
        <f t="shared" si="10"/>
        <v>3.1248077605988325</v>
      </c>
      <c r="G226" s="9">
        <f t="shared" si="11"/>
        <v>570563830.64356637</v>
      </c>
    </row>
    <row r="227" spans="1:7" x14ac:dyDescent="0.4">
      <c r="A227">
        <v>46.64</v>
      </c>
      <c r="B227">
        <v>32000</v>
      </c>
      <c r="C227" s="6">
        <f>A227-$J$2</f>
        <v>-34.852287421383551</v>
      </c>
      <c r="D227" s="7">
        <f>B227-$J$3</f>
        <v>-65886.477987421385</v>
      </c>
      <c r="E227">
        <f t="shared" si="9"/>
        <v>2296294.4680002704</v>
      </c>
      <c r="F227" s="8">
        <f t="shared" si="10"/>
        <v>1214.68193850273</v>
      </c>
      <c r="G227" s="9">
        <f t="shared" si="11"/>
        <v>4341027981.5869627</v>
      </c>
    </row>
    <row r="228" spans="1:7" x14ac:dyDescent="0.4">
      <c r="A228">
        <v>84.64</v>
      </c>
      <c r="B228">
        <v>87500</v>
      </c>
      <c r="C228" s="6">
        <f>A228-$J$2</f>
        <v>3.1477125786164493</v>
      </c>
      <c r="D228" s="7">
        <f>B228-$J$3</f>
        <v>-10386.477987421385</v>
      </c>
      <c r="E228">
        <f t="shared" si="9"/>
        <v>-32693.647408529159</v>
      </c>
      <c r="F228" s="8">
        <f t="shared" si="10"/>
        <v>9.9080944775802156</v>
      </c>
      <c r="G228" s="9">
        <f t="shared" si="11"/>
        <v>107878924.98318899</v>
      </c>
    </row>
    <row r="229" spans="1:7" x14ac:dyDescent="0.4">
      <c r="A229">
        <v>22.17</v>
      </c>
      <c r="B229">
        <v>15000</v>
      </c>
      <c r="C229" s="6">
        <f>A229-$J$2</f>
        <v>-59.32228742138355</v>
      </c>
      <c r="D229" s="7">
        <f>B229-$J$3</f>
        <v>-82886.477987421385</v>
      </c>
      <c r="E229">
        <f t="shared" si="9"/>
        <v>4917015.4705159925</v>
      </c>
      <c r="F229" s="8">
        <f t="shared" si="10"/>
        <v>3519.1337849052411</v>
      </c>
      <c r="G229" s="9">
        <f t="shared" si="11"/>
        <v>6870168233.1592903</v>
      </c>
    </row>
    <row r="230" spans="1:7" x14ac:dyDescent="0.4">
      <c r="A230">
        <v>54.7</v>
      </c>
      <c r="B230">
        <v>66500</v>
      </c>
      <c r="C230" s="6">
        <f>A230-$J$2</f>
        <v>-26.792287421383548</v>
      </c>
      <c r="D230" s="7">
        <f>B230-$J$3</f>
        <v>-31386.477987421385</v>
      </c>
      <c r="E230">
        <f t="shared" si="9"/>
        <v>840915.53938392166</v>
      </c>
      <c r="F230" s="8">
        <f t="shared" si="10"/>
        <v>717.82666527002709</v>
      </c>
      <c r="G230" s="9">
        <f t="shared" si="11"/>
        <v>985111000.45488715</v>
      </c>
    </row>
    <row r="231" spans="1:7" x14ac:dyDescent="0.4">
      <c r="A231">
        <v>79.87</v>
      </c>
      <c r="B231">
        <v>79400</v>
      </c>
      <c r="C231" s="6">
        <f>A231-$J$2</f>
        <v>-1.6222874213835468</v>
      </c>
      <c r="D231" s="7">
        <f>B231-$J$3</f>
        <v>-18486.477987421385</v>
      </c>
      <c r="E231">
        <f t="shared" si="9"/>
        <v>29990.38070467754</v>
      </c>
      <c r="F231" s="8">
        <f t="shared" si="10"/>
        <v>2.6318164775792776</v>
      </c>
      <c r="G231" s="9">
        <f t="shared" si="11"/>
        <v>341749868.37941545</v>
      </c>
    </row>
    <row r="232" spans="1:7" x14ac:dyDescent="0.4">
      <c r="A232">
        <v>79.87</v>
      </c>
      <c r="B232">
        <v>77800</v>
      </c>
      <c r="C232" s="6">
        <f>A232-$J$2</f>
        <v>-1.6222874213835468</v>
      </c>
      <c r="D232" s="7">
        <f>B232-$J$3</f>
        <v>-20086.477987421385</v>
      </c>
      <c r="E232">
        <f t="shared" si="9"/>
        <v>32586.040578891214</v>
      </c>
      <c r="F232" s="8">
        <f t="shared" si="10"/>
        <v>2.6318164775792776</v>
      </c>
      <c r="G232" s="9">
        <f t="shared" si="11"/>
        <v>403466597.93916386</v>
      </c>
    </row>
    <row r="233" spans="1:7" x14ac:dyDescent="0.4">
      <c r="A233">
        <v>64.66</v>
      </c>
      <c r="B233">
        <v>68000</v>
      </c>
      <c r="C233" s="6">
        <f>A233-$J$2</f>
        <v>-16.832287421383555</v>
      </c>
      <c r="D233" s="7">
        <f>B233-$J$3</f>
        <v>-29886.477987421385</v>
      </c>
      <c r="E233">
        <f t="shared" si="9"/>
        <v>503057.78749712947</v>
      </c>
      <c r="F233" s="8">
        <f t="shared" si="10"/>
        <v>283.32589983606704</v>
      </c>
      <c r="G233" s="9">
        <f t="shared" si="11"/>
        <v>893201566.49262297</v>
      </c>
    </row>
    <row r="234" spans="1:7" x14ac:dyDescent="0.4">
      <c r="A234">
        <v>68.06</v>
      </c>
      <c r="B234">
        <v>74800</v>
      </c>
      <c r="C234" s="6">
        <f>A234-$J$2</f>
        <v>-13.432287421383549</v>
      </c>
      <c r="D234" s="7">
        <f>B234-$J$3</f>
        <v>-23086.477987421385</v>
      </c>
      <c r="E234">
        <f t="shared" si="9"/>
        <v>310104.20787448849</v>
      </c>
      <c r="F234" s="8">
        <f t="shared" si="10"/>
        <v>180.42634537065871</v>
      </c>
      <c r="G234" s="9">
        <f t="shared" si="11"/>
        <v>532985465.86369216</v>
      </c>
    </row>
    <row r="235" spans="1:7" x14ac:dyDescent="0.4">
      <c r="A235">
        <v>54.7</v>
      </c>
      <c r="B235">
        <v>64000</v>
      </c>
      <c r="C235" s="6">
        <f>A235-$J$2</f>
        <v>-26.792287421383548</v>
      </c>
      <c r="D235" s="7">
        <f>B235-$J$3</f>
        <v>-33886.477987421385</v>
      </c>
      <c r="E235">
        <f t="shared" si="9"/>
        <v>907896.25793738046</v>
      </c>
      <c r="F235" s="8">
        <f t="shared" si="10"/>
        <v>717.82666527002709</v>
      </c>
      <c r="G235" s="9">
        <f t="shared" si="11"/>
        <v>1148293390.391994</v>
      </c>
    </row>
    <row r="236" spans="1:7" x14ac:dyDescent="0.4">
      <c r="A236">
        <v>54.7</v>
      </c>
      <c r="B236">
        <v>54000</v>
      </c>
      <c r="C236" s="6">
        <f>A236-$J$2</f>
        <v>-26.792287421383548</v>
      </c>
      <c r="D236" s="7">
        <f>B236-$J$3</f>
        <v>-43886.477987421385</v>
      </c>
      <c r="E236">
        <f t="shared" si="9"/>
        <v>1175819.132151216</v>
      </c>
      <c r="F236" s="8">
        <f t="shared" si="10"/>
        <v>717.82666527002709</v>
      </c>
      <c r="G236" s="9">
        <f t="shared" si="11"/>
        <v>1926022950.1404219</v>
      </c>
    </row>
    <row r="237" spans="1:7" x14ac:dyDescent="0.4">
      <c r="A237">
        <v>84.947800000000001</v>
      </c>
      <c r="B237">
        <v>104000</v>
      </c>
      <c r="C237" s="6">
        <f>A237-$J$2</f>
        <v>3.4555125786164496</v>
      </c>
      <c r="D237" s="7">
        <f>B237-$J$3</f>
        <v>6113.5220125786145</v>
      </c>
      <c r="E237">
        <f t="shared" si="9"/>
        <v>21125.352214113955</v>
      </c>
      <c r="F237" s="8">
        <f t="shared" si="10"/>
        <v>11.940567180976505</v>
      </c>
      <c r="G237" s="9">
        <f t="shared" si="11"/>
        <v>37375151.398283273</v>
      </c>
    </row>
    <row r="238" spans="1:7" x14ac:dyDescent="0.4">
      <c r="A238">
        <v>59.942599999999999</v>
      </c>
      <c r="B238">
        <v>92400</v>
      </c>
      <c r="C238" s="6">
        <f>A238-$J$2</f>
        <v>-21.549687421383553</v>
      </c>
      <c r="D238" s="7">
        <f>B238-$J$3</f>
        <v>-5486.4779874213855</v>
      </c>
      <c r="E238">
        <f t="shared" si="9"/>
        <v>118231.88567323238</v>
      </c>
      <c r="F238" s="8">
        <f t="shared" si="10"/>
        <v>464.38902795933649</v>
      </c>
      <c r="G238" s="9">
        <f t="shared" si="11"/>
        <v>30101440.706459418</v>
      </c>
    </row>
    <row r="239" spans="1:7" x14ac:dyDescent="0.4">
      <c r="A239">
        <v>59.92</v>
      </c>
      <c r="B239">
        <v>98000</v>
      </c>
      <c r="C239" s="6">
        <f>A239-$J$2</f>
        <v>-21.57228742138355</v>
      </c>
      <c r="D239" s="7">
        <f>B239-$J$3</f>
        <v>113.52201257861452</v>
      </c>
      <c r="E239">
        <f t="shared" si="9"/>
        <v>-2448.929483999791</v>
      </c>
      <c r="F239" s="8">
        <f t="shared" si="10"/>
        <v>465.36358459078292</v>
      </c>
      <c r="G239" s="9">
        <f t="shared" si="11"/>
        <v>12887.247339899113</v>
      </c>
    </row>
    <row r="240" spans="1:7" x14ac:dyDescent="0.4">
      <c r="A240">
        <v>16.670000000000002</v>
      </c>
      <c r="B240">
        <v>10300</v>
      </c>
      <c r="C240" s="6">
        <f>A240-$J$2</f>
        <v>-64.82228742138355</v>
      </c>
      <c r="D240" s="7">
        <f>B240-$J$3</f>
        <v>-87586.477987421385</v>
      </c>
      <c r="E240">
        <f t="shared" si="9"/>
        <v>5677555.850327312</v>
      </c>
      <c r="F240" s="8">
        <f t="shared" si="10"/>
        <v>4201.9289465404599</v>
      </c>
      <c r="G240" s="9">
        <f t="shared" si="11"/>
        <v>7671391126.2410507</v>
      </c>
    </row>
    <row r="241" spans="1:7" x14ac:dyDescent="0.4">
      <c r="A241">
        <v>60</v>
      </c>
      <c r="B241">
        <v>36000</v>
      </c>
      <c r="C241" s="6">
        <f>A241-$J$2</f>
        <v>-21.492287421383551</v>
      </c>
      <c r="D241" s="7">
        <f>B241-$J$3</f>
        <v>-61886.477987421385</v>
      </c>
      <c r="E241">
        <f t="shared" si="9"/>
        <v>1330081.9724027866</v>
      </c>
      <c r="F241" s="8">
        <f t="shared" si="10"/>
        <v>461.9184186033616</v>
      </c>
      <c r="G241" s="9">
        <f t="shared" si="11"/>
        <v>3829936157.6875916</v>
      </c>
    </row>
    <row r="242" spans="1:7" x14ac:dyDescent="0.4">
      <c r="A242">
        <v>84.835999999999999</v>
      </c>
      <c r="B242">
        <v>185000</v>
      </c>
      <c r="C242" s="6">
        <f>A242-$J$2</f>
        <v>3.3437125786164472</v>
      </c>
      <c r="D242" s="7">
        <f>B242-$J$3</f>
        <v>87113.522012578615</v>
      </c>
      <c r="E242">
        <f t="shared" si="9"/>
        <v>291282.5793210399</v>
      </c>
      <c r="F242" s="8">
        <f t="shared" si="10"/>
        <v>11.180413808397851</v>
      </c>
      <c r="G242" s="9">
        <f t="shared" si="11"/>
        <v>7588765717.4360189</v>
      </c>
    </row>
    <row r="243" spans="1:7" x14ac:dyDescent="0.4">
      <c r="A243">
        <v>84.835999999999999</v>
      </c>
      <c r="B243">
        <v>185000</v>
      </c>
      <c r="C243" s="6">
        <f>A243-$J$2</f>
        <v>3.3437125786164472</v>
      </c>
      <c r="D243" s="7">
        <f>B243-$J$3</f>
        <v>87113.522012578615</v>
      </c>
      <c r="E243">
        <f t="shared" si="9"/>
        <v>291282.5793210399</v>
      </c>
      <c r="F243" s="8">
        <f t="shared" si="10"/>
        <v>11.180413808397851</v>
      </c>
      <c r="G243" s="9">
        <f t="shared" si="11"/>
        <v>7588765717.4360189</v>
      </c>
    </row>
    <row r="244" spans="1:7" x14ac:dyDescent="0.4">
      <c r="A244">
        <v>37.263500000000001</v>
      </c>
      <c r="B244">
        <v>85500</v>
      </c>
      <c r="C244" s="6">
        <f>A244-$J$2</f>
        <v>-44.228787421383551</v>
      </c>
      <c r="D244" s="7">
        <f>B244-$J$3</f>
        <v>-12386.477987421385</v>
      </c>
      <c r="E244">
        <f t="shared" si="9"/>
        <v>547838.90180530725</v>
      </c>
      <c r="F244" s="8">
        <f t="shared" si="10"/>
        <v>1956.1856367659359</v>
      </c>
      <c r="G244" s="9">
        <f t="shared" si="11"/>
        <v>153424836.93287453</v>
      </c>
    </row>
    <row r="245" spans="1:7" x14ac:dyDescent="0.4">
      <c r="A245">
        <v>37.263500000000001</v>
      </c>
      <c r="B245">
        <v>85900</v>
      </c>
      <c r="C245" s="6">
        <f>A245-$J$2</f>
        <v>-44.228787421383551</v>
      </c>
      <c r="D245" s="7">
        <f>B245-$J$3</f>
        <v>-11986.477987421385</v>
      </c>
      <c r="E245">
        <f t="shared" si="9"/>
        <v>530147.38683675381</v>
      </c>
      <c r="F245" s="8">
        <f t="shared" si="10"/>
        <v>1956.1856367659359</v>
      </c>
      <c r="G245" s="9">
        <f t="shared" si="11"/>
        <v>143675654.54293743</v>
      </c>
    </row>
    <row r="246" spans="1:7" x14ac:dyDescent="0.4">
      <c r="A246">
        <v>37.263500000000001</v>
      </c>
      <c r="B246">
        <v>89500</v>
      </c>
      <c r="C246" s="6">
        <f>A246-$J$2</f>
        <v>-44.228787421383551</v>
      </c>
      <c r="D246" s="7">
        <f>B246-$J$3</f>
        <v>-8386.4779874213855</v>
      </c>
      <c r="E246">
        <f t="shared" si="9"/>
        <v>370923.75211977301</v>
      </c>
      <c r="F246" s="8">
        <f t="shared" si="10"/>
        <v>1956.1856367659359</v>
      </c>
      <c r="G246" s="9">
        <f t="shared" si="11"/>
        <v>70333013.033503458</v>
      </c>
    </row>
    <row r="247" spans="1:7" x14ac:dyDescent="0.4">
      <c r="A247">
        <v>45.39</v>
      </c>
      <c r="B247">
        <v>23000</v>
      </c>
      <c r="C247" s="6">
        <f>A247-$J$2</f>
        <v>-36.102287421383551</v>
      </c>
      <c r="D247" s="7">
        <f>B247-$J$3</f>
        <v>-74886.477987421385</v>
      </c>
      <c r="E247">
        <f t="shared" si="9"/>
        <v>2703573.1522769993</v>
      </c>
      <c r="F247" s="8">
        <f t="shared" si="10"/>
        <v>1303.375157056189</v>
      </c>
      <c r="G247" s="9">
        <f t="shared" si="11"/>
        <v>5607984585.360548</v>
      </c>
    </row>
    <row r="248" spans="1:7" x14ac:dyDescent="0.4">
      <c r="A248">
        <v>108.18</v>
      </c>
      <c r="B248">
        <v>74000</v>
      </c>
      <c r="C248" s="6">
        <f>A248-$J$2</f>
        <v>26.687712578616456</v>
      </c>
      <c r="D248" s="7">
        <f>B248-$J$3</f>
        <v>-23886.477987421385</v>
      </c>
      <c r="E248">
        <f t="shared" si="9"/>
        <v>-637475.45904375077</v>
      </c>
      <c r="F248" s="8">
        <f t="shared" si="10"/>
        <v>712.23400267884301</v>
      </c>
      <c r="G248" s="9">
        <f t="shared" si="11"/>
        <v>570563830.64356637</v>
      </c>
    </row>
    <row r="249" spans="1:7" x14ac:dyDescent="0.4">
      <c r="A249">
        <v>91.87</v>
      </c>
      <c r="B249">
        <v>44000</v>
      </c>
      <c r="C249" s="6">
        <f>A249-$J$2</f>
        <v>10.377712578616453</v>
      </c>
      <c r="D249" s="7">
        <f>B249-$J$3</f>
        <v>-53886.477987421385</v>
      </c>
      <c r="E249">
        <f t="shared" si="9"/>
        <v>-559218.38042740151</v>
      </c>
      <c r="F249" s="8">
        <f t="shared" si="10"/>
        <v>107.69691836437416</v>
      </c>
      <c r="G249" s="9">
        <f t="shared" si="11"/>
        <v>2903752509.8888497</v>
      </c>
    </row>
    <row r="250" spans="1:7" x14ac:dyDescent="0.4">
      <c r="A250">
        <v>59.97</v>
      </c>
      <c r="B250">
        <v>54000</v>
      </c>
      <c r="C250" s="6">
        <f>A250-$J$2</f>
        <v>-21.522287421383552</v>
      </c>
      <c r="D250" s="7">
        <f>B250-$J$3</f>
        <v>-43886.477987421385</v>
      </c>
      <c r="E250">
        <f t="shared" si="9"/>
        <v>944537.39315750543</v>
      </c>
      <c r="F250" s="8">
        <f t="shared" si="10"/>
        <v>463.2088558486447</v>
      </c>
      <c r="G250" s="9">
        <f t="shared" si="11"/>
        <v>1926022950.1404219</v>
      </c>
    </row>
    <row r="251" spans="1:7" x14ac:dyDescent="0.4">
      <c r="A251">
        <v>133.34</v>
      </c>
      <c r="B251">
        <v>105000</v>
      </c>
      <c r="C251" s="6">
        <f>A251-$J$2</f>
        <v>51.847712578616452</v>
      </c>
      <c r="D251" s="7">
        <f>B251-$J$3</f>
        <v>7113.5220125786145</v>
      </c>
      <c r="E251">
        <f t="shared" si="9"/>
        <v>368819.84472983726</v>
      </c>
      <c r="F251" s="8">
        <f t="shared" si="10"/>
        <v>2688.1852996348225</v>
      </c>
      <c r="G251" s="9">
        <f t="shared" si="11"/>
        <v>50602195.423440501</v>
      </c>
    </row>
    <row r="252" spans="1:7" x14ac:dyDescent="0.4">
      <c r="A252">
        <v>110.53</v>
      </c>
      <c r="B252">
        <v>108000</v>
      </c>
      <c r="C252" s="6">
        <f>A252-$J$2</f>
        <v>29.03771257861645</v>
      </c>
      <c r="D252" s="7">
        <f>B252-$J$3</f>
        <v>10113.522012578615</v>
      </c>
      <c r="E252">
        <f t="shared" si="9"/>
        <v>293673.54535876837</v>
      </c>
      <c r="F252" s="8">
        <f t="shared" si="10"/>
        <v>843.18875179834004</v>
      </c>
      <c r="G252" s="9">
        <f t="shared" si="11"/>
        <v>102283327.49891219</v>
      </c>
    </row>
    <row r="253" spans="1:7" x14ac:dyDescent="0.4">
      <c r="A253">
        <v>81.08</v>
      </c>
      <c r="B253">
        <v>50000</v>
      </c>
      <c r="C253" s="6">
        <f>A253-$J$2</f>
        <v>-0.41228742138355301</v>
      </c>
      <c r="D253" s="7">
        <f>B253-$J$3</f>
        <v>-47886.477987421385</v>
      </c>
      <c r="E253">
        <f t="shared" si="9"/>
        <v>19742.992528574236</v>
      </c>
      <c r="F253" s="8">
        <f t="shared" si="10"/>
        <v>0.16998091783109939</v>
      </c>
      <c r="G253" s="9">
        <f t="shared" si="11"/>
        <v>2293114774.039793</v>
      </c>
    </row>
    <row r="254" spans="1:7" x14ac:dyDescent="0.4">
      <c r="A254">
        <v>84.92</v>
      </c>
      <c r="B254">
        <v>119950</v>
      </c>
      <c r="C254" s="6">
        <f>A254-$J$2</f>
        <v>3.4277125786164504</v>
      </c>
      <c r="D254" s="7">
        <f>B254-$J$3</f>
        <v>22063.522012578615</v>
      </c>
      <c r="E254">
        <f t="shared" si="9"/>
        <v>75627.411931096663</v>
      </c>
      <c r="F254" s="8">
        <f t="shared" si="10"/>
        <v>11.749213521605435</v>
      </c>
      <c r="G254" s="9">
        <f t="shared" si="11"/>
        <v>486799003.59954107</v>
      </c>
    </row>
    <row r="255" spans="1:7" x14ac:dyDescent="0.4">
      <c r="A255">
        <v>84.92</v>
      </c>
      <c r="B255">
        <v>119960</v>
      </c>
      <c r="C255" s="6">
        <f>A255-$J$2</f>
        <v>3.4277125786164504</v>
      </c>
      <c r="D255" s="7">
        <f>B255-$J$3</f>
        <v>22073.522012578615</v>
      </c>
      <c r="E255">
        <f t="shared" si="9"/>
        <v>75661.689056882824</v>
      </c>
      <c r="F255" s="8">
        <f t="shared" si="10"/>
        <v>11.749213521605435</v>
      </c>
      <c r="G255" s="9">
        <f t="shared" si="11"/>
        <v>487240374.03979266</v>
      </c>
    </row>
    <row r="256" spans="1:7" x14ac:dyDescent="0.4">
      <c r="A256">
        <v>84.879199999999997</v>
      </c>
      <c r="B256">
        <v>163000</v>
      </c>
      <c r="C256" s="6">
        <f>A256-$J$2</f>
        <v>3.386912578616446</v>
      </c>
      <c r="D256" s="7">
        <f>B256-$J$3</f>
        <v>65113.522012578615</v>
      </c>
      <c r="E256">
        <f t="shared" si="9"/>
        <v>220533.80674242135</v>
      </c>
      <c r="F256" s="8">
        <f t="shared" si="10"/>
        <v>11.471176815190304</v>
      </c>
      <c r="G256" s="9">
        <f t="shared" si="11"/>
        <v>4239770748.8825598</v>
      </c>
    </row>
    <row r="257" spans="1:7" x14ac:dyDescent="0.4">
      <c r="A257">
        <v>84.454099999999997</v>
      </c>
      <c r="B257">
        <v>126000</v>
      </c>
      <c r="C257" s="6">
        <f>A257-$J$2</f>
        <v>2.9618125786164455</v>
      </c>
      <c r="D257" s="7">
        <f>B257-$J$3</f>
        <v>28113.522012578615</v>
      </c>
      <c r="E257">
        <f t="shared" si="9"/>
        <v>83266.983126065665</v>
      </c>
      <c r="F257" s="8">
        <f t="shared" si="10"/>
        <v>8.7723337508505992</v>
      </c>
      <c r="G257" s="9">
        <f t="shared" si="11"/>
        <v>790370119.95174229</v>
      </c>
    </row>
    <row r="258" spans="1:7" x14ac:dyDescent="0.4">
      <c r="A258">
        <v>114.931</v>
      </c>
      <c r="B258">
        <v>140000</v>
      </c>
      <c r="C258" s="6">
        <f>A258-$J$2</f>
        <v>33.438712578616446</v>
      </c>
      <c r="D258" s="7">
        <f>B258-$J$3</f>
        <v>42113.522012578615</v>
      </c>
      <c r="E258">
        <f t="shared" si="9"/>
        <v>1408221.958251853</v>
      </c>
      <c r="F258" s="8">
        <f t="shared" si="10"/>
        <v>1118.1474989153216</v>
      </c>
      <c r="G258" s="9">
        <f t="shared" si="11"/>
        <v>1773548736.3039436</v>
      </c>
    </row>
    <row r="259" spans="1:7" x14ac:dyDescent="0.4">
      <c r="A259">
        <v>84.858000000000004</v>
      </c>
      <c r="B259">
        <v>120000</v>
      </c>
      <c r="C259" s="6">
        <f>A259-$J$2</f>
        <v>3.3657125786164528</v>
      </c>
      <c r="D259" s="7">
        <f>B259-$J$3</f>
        <v>22113.522012578615</v>
      </c>
      <c r="E259">
        <f t="shared" ref="E259:E319" si="12">C259*D259</f>
        <v>74427.759195247665</v>
      </c>
      <c r="F259" s="8">
        <f t="shared" ref="F259:F319" si="13">C259^2</f>
        <v>11.328021161857011</v>
      </c>
      <c r="G259" s="9">
        <f t="shared" ref="G259:G319" si="14">D259^2</f>
        <v>489007855.80079895</v>
      </c>
    </row>
    <row r="260" spans="1:7" x14ac:dyDescent="0.4">
      <c r="A260">
        <v>84.92</v>
      </c>
      <c r="B260">
        <v>124950</v>
      </c>
      <c r="C260" s="6">
        <f>A260-$J$2</f>
        <v>3.4277125786164504</v>
      </c>
      <c r="D260" s="7">
        <f>B260-$J$3</f>
        <v>27063.522012578615</v>
      </c>
      <c r="E260">
        <f t="shared" si="12"/>
        <v>92765.974824178906</v>
      </c>
      <c r="F260" s="8">
        <f t="shared" si="13"/>
        <v>11.749213521605435</v>
      </c>
      <c r="G260" s="9">
        <f t="shared" si="14"/>
        <v>732434223.72532725</v>
      </c>
    </row>
    <row r="261" spans="1:7" x14ac:dyDescent="0.4">
      <c r="A261">
        <v>84.879199999999997</v>
      </c>
      <c r="B261">
        <v>151000</v>
      </c>
      <c r="C261" s="6">
        <f>A261-$J$2</f>
        <v>3.386912578616446</v>
      </c>
      <c r="D261" s="7">
        <f>B261-$J$3</f>
        <v>53113.522012578615</v>
      </c>
      <c r="E261">
        <f t="shared" si="12"/>
        <v>179890.85579902399</v>
      </c>
      <c r="F261" s="8">
        <f t="shared" si="13"/>
        <v>11.471176815190304</v>
      </c>
      <c r="G261" s="9">
        <f t="shared" si="14"/>
        <v>2821046220.5806732</v>
      </c>
    </row>
    <row r="262" spans="1:7" x14ac:dyDescent="0.4">
      <c r="A262">
        <v>84.858000000000004</v>
      </c>
      <c r="B262">
        <v>120000</v>
      </c>
      <c r="C262" s="6">
        <f>A262-$J$2</f>
        <v>3.3657125786164528</v>
      </c>
      <c r="D262" s="7">
        <f>B262-$J$3</f>
        <v>22113.522012578615</v>
      </c>
      <c r="E262">
        <f t="shared" si="12"/>
        <v>74427.759195247665</v>
      </c>
      <c r="F262" s="8">
        <f t="shared" si="13"/>
        <v>11.328021161857011</v>
      </c>
      <c r="G262" s="9">
        <f t="shared" si="14"/>
        <v>489007855.80079895</v>
      </c>
    </row>
    <row r="263" spans="1:7" x14ac:dyDescent="0.4">
      <c r="A263">
        <v>84.858000000000004</v>
      </c>
      <c r="B263">
        <v>130000</v>
      </c>
      <c r="C263" s="6">
        <f>A263-$J$2</f>
        <v>3.3657125786164528</v>
      </c>
      <c r="D263" s="7">
        <f>B263-$J$3</f>
        <v>32113.522012578615</v>
      </c>
      <c r="E263">
        <f t="shared" si="12"/>
        <v>108084.88498141219</v>
      </c>
      <c r="F263" s="8">
        <f t="shared" si="13"/>
        <v>11.328021161857011</v>
      </c>
      <c r="G263" s="9">
        <f t="shared" si="14"/>
        <v>1031278296.0523713</v>
      </c>
    </row>
    <row r="264" spans="1:7" x14ac:dyDescent="0.4">
      <c r="A264">
        <v>84.858000000000004</v>
      </c>
      <c r="B264">
        <v>144000</v>
      </c>
      <c r="C264" s="6">
        <f>A264-$J$2</f>
        <v>3.3657125786164528</v>
      </c>
      <c r="D264" s="7">
        <f>B264-$J$3</f>
        <v>46113.522012578615</v>
      </c>
      <c r="E264">
        <f t="shared" si="12"/>
        <v>155204.86108204254</v>
      </c>
      <c r="F264" s="8">
        <f t="shared" si="13"/>
        <v>11.328021161857011</v>
      </c>
      <c r="G264" s="9">
        <f t="shared" si="14"/>
        <v>2126456912.4045725</v>
      </c>
    </row>
    <row r="265" spans="1:7" x14ac:dyDescent="0.4">
      <c r="A265">
        <v>129.76</v>
      </c>
      <c r="B265">
        <v>130000</v>
      </c>
      <c r="C265" s="6">
        <f>A265-$J$2</f>
        <v>48.26771257861644</v>
      </c>
      <c r="D265" s="7">
        <f>B265-$J$3</f>
        <v>32113.522012578615</v>
      </c>
      <c r="E265">
        <f t="shared" si="12"/>
        <v>1550046.2503902167</v>
      </c>
      <c r="F265" s="8">
        <f t="shared" si="13"/>
        <v>2329.7720775719276</v>
      </c>
      <c r="G265" s="9">
        <f t="shared" si="14"/>
        <v>1031278296.0523713</v>
      </c>
    </row>
    <row r="266" spans="1:7" x14ac:dyDescent="0.4">
      <c r="A266">
        <v>144.52000000000001</v>
      </c>
      <c r="B266">
        <v>150000</v>
      </c>
      <c r="C266" s="6">
        <f>A266-$J$2</f>
        <v>63.027712578616459</v>
      </c>
      <c r="D266" s="7">
        <f>B266-$J$3</f>
        <v>52113.522012578615</v>
      </c>
      <c r="E266">
        <f t="shared" si="12"/>
        <v>3284596.086868207</v>
      </c>
      <c r="F266" s="8">
        <f t="shared" si="13"/>
        <v>3972.4925528926874</v>
      </c>
      <c r="G266" s="9">
        <f t="shared" si="14"/>
        <v>2715819176.5555158</v>
      </c>
    </row>
    <row r="267" spans="1:7" x14ac:dyDescent="0.4">
      <c r="A267">
        <v>174.55</v>
      </c>
      <c r="B267">
        <v>175000</v>
      </c>
      <c r="C267" s="6">
        <f>A267-$J$2</f>
        <v>93.05771257861646</v>
      </c>
      <c r="D267" s="7">
        <f>B267-$J$3</f>
        <v>77113.522012578615</v>
      </c>
      <c r="E267">
        <f t="shared" si="12"/>
        <v>7176007.9673713539</v>
      </c>
      <c r="F267" s="8">
        <f t="shared" si="13"/>
        <v>8659.7378703643917</v>
      </c>
      <c r="G267" s="9">
        <f t="shared" si="14"/>
        <v>5946495277.1844463</v>
      </c>
    </row>
    <row r="268" spans="1:7" x14ac:dyDescent="0.4">
      <c r="A268">
        <v>174.55</v>
      </c>
      <c r="B268">
        <v>175000</v>
      </c>
      <c r="C268" s="6">
        <f>A268-$J$2</f>
        <v>93.05771257861646</v>
      </c>
      <c r="D268" s="7">
        <f>B268-$J$3</f>
        <v>77113.522012578615</v>
      </c>
      <c r="E268">
        <f t="shared" si="12"/>
        <v>7176007.9673713539</v>
      </c>
      <c r="F268" s="8">
        <f t="shared" si="13"/>
        <v>8659.7378703643917</v>
      </c>
      <c r="G268" s="9">
        <f t="shared" si="14"/>
        <v>5946495277.1844463</v>
      </c>
    </row>
    <row r="269" spans="1:7" x14ac:dyDescent="0.4">
      <c r="A269">
        <v>123.13</v>
      </c>
      <c r="B269">
        <v>180000</v>
      </c>
      <c r="C269" s="6">
        <f>A269-$J$2</f>
        <v>41.637712578616444</v>
      </c>
      <c r="D269" s="7">
        <f>B269-$J$3</f>
        <v>82113.522012578615</v>
      </c>
      <c r="E269">
        <f t="shared" si="12"/>
        <v>3419019.228377643</v>
      </c>
      <c r="F269" s="8">
        <f t="shared" si="13"/>
        <v>1733.699108779474</v>
      </c>
      <c r="G269" s="9">
        <f t="shared" si="14"/>
        <v>6742630497.3102331</v>
      </c>
    </row>
    <row r="270" spans="1:7" x14ac:dyDescent="0.4">
      <c r="A270">
        <v>123.13</v>
      </c>
      <c r="B270">
        <v>180000</v>
      </c>
      <c r="C270" s="6">
        <f>A270-$J$2</f>
        <v>41.637712578616444</v>
      </c>
      <c r="D270" s="7">
        <f>B270-$J$3</f>
        <v>82113.522012578615</v>
      </c>
      <c r="E270">
        <f t="shared" si="12"/>
        <v>3419019.228377643</v>
      </c>
      <c r="F270" s="8">
        <f t="shared" si="13"/>
        <v>1733.699108779474</v>
      </c>
      <c r="G270" s="9">
        <f t="shared" si="14"/>
        <v>6742630497.3102331</v>
      </c>
    </row>
    <row r="271" spans="1:7" x14ac:dyDescent="0.4">
      <c r="A271">
        <v>149.80000000000001</v>
      </c>
      <c r="B271">
        <v>127000</v>
      </c>
      <c r="C271" s="6">
        <f>A271-$J$2</f>
        <v>68.30771257861646</v>
      </c>
      <c r="D271" s="7">
        <f>B271-$J$3</f>
        <v>29113.522012578615</v>
      </c>
      <c r="E271">
        <f t="shared" si="12"/>
        <v>1988678.0937864434</v>
      </c>
      <c r="F271" s="8">
        <f t="shared" si="13"/>
        <v>4665.9435977228777</v>
      </c>
      <c r="G271" s="9">
        <f t="shared" si="14"/>
        <v>847597163.9768995</v>
      </c>
    </row>
    <row r="272" spans="1:7" x14ac:dyDescent="0.4">
      <c r="A272">
        <v>45.5</v>
      </c>
      <c r="B272">
        <v>29800</v>
      </c>
      <c r="C272" s="6">
        <f>A272-$J$2</f>
        <v>-35.992287421383551</v>
      </c>
      <c r="D272" s="7">
        <f>B272-$J$3</f>
        <v>-68086.477987421385</v>
      </c>
      <c r="E272">
        <f t="shared" si="12"/>
        <v>2450588.085232975</v>
      </c>
      <c r="F272" s="8">
        <f t="shared" si="13"/>
        <v>1295.4447538234847</v>
      </c>
      <c r="G272" s="9">
        <f t="shared" si="14"/>
        <v>4635768484.731617</v>
      </c>
    </row>
    <row r="273" spans="1:7" x14ac:dyDescent="0.4">
      <c r="A273">
        <v>45.5</v>
      </c>
      <c r="B273">
        <v>29500</v>
      </c>
      <c r="C273" s="6">
        <f>A273-$J$2</f>
        <v>-35.992287421383551</v>
      </c>
      <c r="D273" s="7">
        <f>B273-$J$3</f>
        <v>-68386.477987421385</v>
      </c>
      <c r="E273">
        <f t="shared" si="12"/>
        <v>2461385.7714593899</v>
      </c>
      <c r="F273" s="8">
        <f t="shared" si="13"/>
        <v>1295.4447538234847</v>
      </c>
      <c r="G273" s="9">
        <f t="shared" si="14"/>
        <v>4676710371.5240698</v>
      </c>
    </row>
    <row r="274" spans="1:7" x14ac:dyDescent="0.4">
      <c r="A274">
        <v>84.98</v>
      </c>
      <c r="B274">
        <v>86500</v>
      </c>
      <c r="C274" s="6">
        <f>A274-$J$2</f>
        <v>3.4877125786164527</v>
      </c>
      <c r="D274" s="7">
        <f>B274-$J$3</f>
        <v>-11386.477987421385</v>
      </c>
      <c r="E274">
        <f t="shared" si="12"/>
        <v>-39712.762502868914</v>
      </c>
      <c r="F274" s="8">
        <f t="shared" si="13"/>
        <v>12.164139031039426</v>
      </c>
      <c r="G274" s="9">
        <f t="shared" si="14"/>
        <v>129651880.95803176</v>
      </c>
    </row>
    <row r="275" spans="1:7" x14ac:dyDescent="0.4">
      <c r="A275">
        <v>22.17</v>
      </c>
      <c r="B275">
        <v>15000</v>
      </c>
      <c r="C275" s="6">
        <f>A275-$J$2</f>
        <v>-59.32228742138355</v>
      </c>
      <c r="D275" s="7">
        <f>B275-$J$3</f>
        <v>-82886.477987421385</v>
      </c>
      <c r="E275">
        <f t="shared" si="12"/>
        <v>4917015.4705159925</v>
      </c>
      <c r="F275" s="8">
        <f t="shared" si="13"/>
        <v>3519.1337849052411</v>
      </c>
      <c r="G275" s="9">
        <f t="shared" si="14"/>
        <v>6870168233.1592903</v>
      </c>
    </row>
    <row r="276" spans="1:7" x14ac:dyDescent="0.4">
      <c r="A276">
        <v>84.62</v>
      </c>
      <c r="B276">
        <v>63000</v>
      </c>
      <c r="C276" s="6">
        <f>A276-$J$2</f>
        <v>3.1277125786164532</v>
      </c>
      <c r="D276" s="7">
        <f>B276-$J$3</f>
        <v>-34886.477987421385</v>
      </c>
      <c r="E276">
        <f t="shared" si="12"/>
        <v>-109114.87602488388</v>
      </c>
      <c r="F276" s="8">
        <f t="shared" si="13"/>
        <v>9.7825859744355839</v>
      </c>
      <c r="G276" s="9">
        <f t="shared" si="14"/>
        <v>1217066346.3668368</v>
      </c>
    </row>
    <row r="277" spans="1:7" x14ac:dyDescent="0.4">
      <c r="A277">
        <v>84.9</v>
      </c>
      <c r="B277">
        <v>110000</v>
      </c>
      <c r="C277" s="6">
        <f>A277-$J$2</f>
        <v>3.4077125786164544</v>
      </c>
      <c r="D277" s="7">
        <f>B277-$J$3</f>
        <v>12113.522012578615</v>
      </c>
      <c r="E277">
        <f t="shared" si="12"/>
        <v>41279.401333611451</v>
      </c>
      <c r="F277" s="8">
        <f t="shared" si="13"/>
        <v>11.612505018460805</v>
      </c>
      <c r="G277" s="9">
        <f t="shared" si="14"/>
        <v>146737415.54922664</v>
      </c>
    </row>
    <row r="278" spans="1:7" x14ac:dyDescent="0.4">
      <c r="A278">
        <v>172.17</v>
      </c>
      <c r="B278">
        <v>160000</v>
      </c>
      <c r="C278" s="6">
        <f>A278-$J$2</f>
        <v>90.677712578616436</v>
      </c>
      <c r="D278" s="7">
        <f>B278-$J$3</f>
        <v>62113.522012578615</v>
      </c>
      <c r="E278">
        <f t="shared" si="12"/>
        <v>5632312.0963021684</v>
      </c>
      <c r="F278" s="8">
        <f t="shared" si="13"/>
        <v>8222.4475584901738</v>
      </c>
      <c r="G278" s="9">
        <f t="shared" si="14"/>
        <v>3858089616.8070879</v>
      </c>
    </row>
    <row r="279" spans="1:7" x14ac:dyDescent="0.4">
      <c r="A279">
        <v>172.17</v>
      </c>
      <c r="B279">
        <v>160000</v>
      </c>
      <c r="C279" s="6">
        <f>A279-$J$2</f>
        <v>90.677712578616436</v>
      </c>
      <c r="D279" s="7">
        <f>B279-$J$3</f>
        <v>62113.522012578615</v>
      </c>
      <c r="E279">
        <f t="shared" si="12"/>
        <v>5632312.0963021684</v>
      </c>
      <c r="F279" s="8">
        <f t="shared" si="13"/>
        <v>8222.4475584901738</v>
      </c>
      <c r="G279" s="9">
        <f t="shared" si="14"/>
        <v>3858089616.8070879</v>
      </c>
    </row>
    <row r="280" spans="1:7" x14ac:dyDescent="0.4">
      <c r="A280">
        <v>64.66</v>
      </c>
      <c r="B280">
        <v>65000</v>
      </c>
      <c r="C280" s="6">
        <f>A280-$J$2</f>
        <v>-16.832287421383555</v>
      </c>
      <c r="D280" s="7">
        <f>B280-$J$3</f>
        <v>-32886.477987421385</v>
      </c>
      <c r="E280">
        <f t="shared" si="12"/>
        <v>553554.64976128016</v>
      </c>
      <c r="F280" s="8">
        <f t="shared" si="13"/>
        <v>283.32589983606704</v>
      </c>
      <c r="G280" s="9">
        <f t="shared" si="14"/>
        <v>1081520434.4171515</v>
      </c>
    </row>
    <row r="281" spans="1:7" x14ac:dyDescent="0.4">
      <c r="A281">
        <v>115.53</v>
      </c>
      <c r="B281">
        <v>88000</v>
      </c>
      <c r="C281" s="6">
        <f>A281-$J$2</f>
        <v>34.03771257861645</v>
      </c>
      <c r="D281" s="7">
        <f>B281-$J$3</f>
        <v>-9886.4779874213855</v>
      </c>
      <c r="E281">
        <f t="shared" si="12"/>
        <v>-336513.09615066752</v>
      </c>
      <c r="F281" s="8">
        <f t="shared" si="13"/>
        <v>1158.5658775845045</v>
      </c>
      <c r="G281" s="9">
        <f t="shared" si="14"/>
        <v>97742446.995767608</v>
      </c>
    </row>
    <row r="282" spans="1:7" x14ac:dyDescent="0.4">
      <c r="A282">
        <v>64.66</v>
      </c>
      <c r="B282">
        <v>67500</v>
      </c>
      <c r="C282" s="6">
        <f>A282-$J$2</f>
        <v>-16.832287421383555</v>
      </c>
      <c r="D282" s="7">
        <f>B282-$J$3</f>
        <v>-30386.477987421385</v>
      </c>
      <c r="E282">
        <f t="shared" si="12"/>
        <v>511473.93120782124</v>
      </c>
      <c r="F282" s="8">
        <f t="shared" si="13"/>
        <v>283.32589983606704</v>
      </c>
      <c r="G282" s="9">
        <f t="shared" si="14"/>
        <v>923338044.48004436</v>
      </c>
    </row>
    <row r="283" spans="1:7" x14ac:dyDescent="0.4">
      <c r="A283">
        <v>79.87</v>
      </c>
      <c r="B283">
        <v>74000</v>
      </c>
      <c r="C283" s="6">
        <f>A283-$J$2</f>
        <v>-1.6222874213835468</v>
      </c>
      <c r="D283" s="7">
        <f>B283-$J$3</f>
        <v>-23886.477987421385</v>
      </c>
      <c r="E283">
        <f t="shared" si="12"/>
        <v>38750.73278014869</v>
      </c>
      <c r="F283" s="8">
        <f t="shared" si="13"/>
        <v>2.6318164775792776</v>
      </c>
      <c r="G283" s="9">
        <f t="shared" si="14"/>
        <v>570563830.64356637</v>
      </c>
    </row>
    <row r="284" spans="1:7" x14ac:dyDescent="0.4">
      <c r="A284">
        <v>59.3</v>
      </c>
      <c r="B284">
        <v>31000</v>
      </c>
      <c r="C284" s="6">
        <f>A284-$J$2</f>
        <v>-22.192287421383554</v>
      </c>
      <c r="D284" s="7">
        <f>B284-$J$3</f>
        <v>-66886.477987421385</v>
      </c>
      <c r="E284">
        <f t="shared" si="12"/>
        <v>1484363.9441008996</v>
      </c>
      <c r="F284" s="8">
        <f t="shared" si="13"/>
        <v>492.49762099329871</v>
      </c>
      <c r="G284" s="9">
        <f t="shared" si="14"/>
        <v>4473800937.5618057</v>
      </c>
    </row>
    <row r="285" spans="1:7" x14ac:dyDescent="0.4">
      <c r="A285">
        <v>84.9</v>
      </c>
      <c r="B285">
        <v>92000</v>
      </c>
      <c r="C285" s="6">
        <f>A285-$J$2</f>
        <v>3.4077125786164544</v>
      </c>
      <c r="D285" s="7">
        <f>B285-$J$3</f>
        <v>-5886.4779874213855</v>
      </c>
      <c r="E285">
        <f t="shared" si="12"/>
        <v>-20059.425081484726</v>
      </c>
      <c r="F285" s="8">
        <f t="shared" si="13"/>
        <v>11.612505018460805</v>
      </c>
      <c r="G285" s="9">
        <f t="shared" si="14"/>
        <v>34650623.096396528</v>
      </c>
    </row>
    <row r="286" spans="1:7" x14ac:dyDescent="0.4">
      <c r="A286">
        <v>79.87</v>
      </c>
      <c r="B286">
        <v>73000</v>
      </c>
      <c r="C286" s="6">
        <f>A286-$J$2</f>
        <v>-1.6222874213835468</v>
      </c>
      <c r="D286" s="7">
        <f>B286-$J$3</f>
        <v>-24886.477987421385</v>
      </c>
      <c r="E286">
        <f t="shared" si="12"/>
        <v>40373.020201532236</v>
      </c>
      <c r="F286" s="8">
        <f t="shared" si="13"/>
        <v>2.6318164775792776</v>
      </c>
      <c r="G286" s="9">
        <f t="shared" si="14"/>
        <v>619336786.61840916</v>
      </c>
    </row>
    <row r="287" spans="1:7" x14ac:dyDescent="0.4">
      <c r="A287">
        <v>64.66</v>
      </c>
      <c r="B287">
        <v>64000</v>
      </c>
      <c r="C287" s="6">
        <f>A287-$J$2</f>
        <v>-16.832287421383555</v>
      </c>
      <c r="D287" s="7">
        <f>B287-$J$3</f>
        <v>-33886.477987421385</v>
      </c>
      <c r="E287">
        <f t="shared" si="12"/>
        <v>570386.93718266371</v>
      </c>
      <c r="F287" s="8">
        <f t="shared" si="13"/>
        <v>283.32589983606704</v>
      </c>
      <c r="G287" s="9">
        <f t="shared" si="14"/>
        <v>1148293390.391994</v>
      </c>
    </row>
    <row r="288" spans="1:7" x14ac:dyDescent="0.4">
      <c r="A288">
        <v>84.5</v>
      </c>
      <c r="B288">
        <v>83500</v>
      </c>
      <c r="C288" s="6">
        <f>A288-$J$2</f>
        <v>3.0077125786164487</v>
      </c>
      <c r="D288" s="7">
        <f>B288-$J$3</f>
        <v>-14386.477987421385</v>
      </c>
      <c r="E288">
        <f t="shared" si="12"/>
        <v>-43270.390804755953</v>
      </c>
      <c r="F288" s="8">
        <f t="shared" si="13"/>
        <v>9.0463349555676071</v>
      </c>
      <c r="G288" s="9">
        <f t="shared" si="14"/>
        <v>206970748.88256007</v>
      </c>
    </row>
    <row r="289" spans="1:7" x14ac:dyDescent="0.4">
      <c r="A289">
        <v>84.9</v>
      </c>
      <c r="B289">
        <v>102000</v>
      </c>
      <c r="C289" s="6">
        <f>A289-$J$2</f>
        <v>3.4077125786164544</v>
      </c>
      <c r="D289" s="7">
        <f>B289-$J$3</f>
        <v>4113.5220125786145</v>
      </c>
      <c r="E289">
        <f t="shared" si="12"/>
        <v>14017.700704679817</v>
      </c>
      <c r="F289" s="8">
        <f t="shared" si="13"/>
        <v>11.612505018460805</v>
      </c>
      <c r="G289" s="9">
        <f t="shared" si="14"/>
        <v>16921063.347968817</v>
      </c>
    </row>
    <row r="290" spans="1:7" x14ac:dyDescent="0.4">
      <c r="A290">
        <v>59.67</v>
      </c>
      <c r="B290">
        <v>32000</v>
      </c>
      <c r="C290" s="6">
        <f>A290-$J$2</f>
        <v>-21.82228742138355</v>
      </c>
      <c r="D290" s="7">
        <f>B290-$J$3</f>
        <v>-65886.477987421385</v>
      </c>
      <c r="E290">
        <f t="shared" si="12"/>
        <v>1437793.6598241699</v>
      </c>
      <c r="F290" s="8">
        <f t="shared" si="13"/>
        <v>476.21222830147468</v>
      </c>
      <c r="G290" s="9">
        <f t="shared" si="14"/>
        <v>4341027981.5869627</v>
      </c>
    </row>
    <row r="291" spans="1:7" x14ac:dyDescent="0.4">
      <c r="A291">
        <v>54.7</v>
      </c>
      <c r="B291">
        <v>61500</v>
      </c>
      <c r="C291" s="6">
        <f>A291-$J$2</f>
        <v>-26.792287421383548</v>
      </c>
      <c r="D291" s="7">
        <f>B291-$J$3</f>
        <v>-36386.477987421385</v>
      </c>
      <c r="E291">
        <f t="shared" si="12"/>
        <v>974876.97649083938</v>
      </c>
      <c r="F291" s="8">
        <f t="shared" si="13"/>
        <v>717.82666527002709</v>
      </c>
      <c r="G291" s="9">
        <f t="shared" si="14"/>
        <v>1323975780.3291011</v>
      </c>
    </row>
    <row r="292" spans="1:7" x14ac:dyDescent="0.4">
      <c r="A292">
        <v>79.87</v>
      </c>
      <c r="B292">
        <v>74000</v>
      </c>
      <c r="C292" s="6">
        <f>A292-$J$2</f>
        <v>-1.6222874213835468</v>
      </c>
      <c r="D292" s="7">
        <f>B292-$J$3</f>
        <v>-23886.477987421385</v>
      </c>
      <c r="E292">
        <f t="shared" si="12"/>
        <v>38750.73278014869</v>
      </c>
      <c r="F292" s="8">
        <f t="shared" si="13"/>
        <v>2.6318164775792776</v>
      </c>
      <c r="G292" s="9">
        <f t="shared" si="14"/>
        <v>570563830.64356637</v>
      </c>
    </row>
    <row r="293" spans="1:7" x14ac:dyDescent="0.4">
      <c r="A293">
        <v>54.7</v>
      </c>
      <c r="B293">
        <v>63500</v>
      </c>
      <c r="C293" s="6">
        <f>A293-$J$2</f>
        <v>-26.792287421383548</v>
      </c>
      <c r="D293" s="7">
        <f>B293-$J$3</f>
        <v>-34386.477987421385</v>
      </c>
      <c r="E293">
        <f t="shared" si="12"/>
        <v>921292.40164807229</v>
      </c>
      <c r="F293" s="8">
        <f t="shared" si="13"/>
        <v>717.82666527002709</v>
      </c>
      <c r="G293" s="9">
        <f t="shared" si="14"/>
        <v>1182429868.3794155</v>
      </c>
    </row>
    <row r="294" spans="1:7" x14ac:dyDescent="0.4">
      <c r="A294">
        <v>111.73</v>
      </c>
      <c r="B294">
        <v>107750</v>
      </c>
      <c r="C294" s="6">
        <f>A294-$J$2</f>
        <v>30.237712578616453</v>
      </c>
      <c r="D294" s="7">
        <f>B294-$J$3</f>
        <v>9863.5220125786145</v>
      </c>
      <c r="E294">
        <f t="shared" si="12"/>
        <v>298250.34362920863</v>
      </c>
      <c r="F294" s="8">
        <f t="shared" si="13"/>
        <v>914.31926198701967</v>
      </c>
      <c r="G294" s="9">
        <f t="shared" si="14"/>
        <v>97289066.492622882</v>
      </c>
    </row>
    <row r="295" spans="1:7" x14ac:dyDescent="0.4">
      <c r="A295">
        <v>59.942599999999999</v>
      </c>
      <c r="B295">
        <v>84000</v>
      </c>
      <c r="C295" s="6">
        <f>A295-$J$2</f>
        <v>-21.549687421383553</v>
      </c>
      <c r="D295" s="7">
        <f>B295-$J$3</f>
        <v>-13886.477987421385</v>
      </c>
      <c r="E295">
        <f t="shared" si="12"/>
        <v>299249.26001285424</v>
      </c>
      <c r="F295" s="8">
        <f t="shared" si="13"/>
        <v>464.38902795933649</v>
      </c>
      <c r="G295" s="9">
        <f t="shared" si="14"/>
        <v>192834270.89513868</v>
      </c>
    </row>
    <row r="296" spans="1:7" x14ac:dyDescent="0.4">
      <c r="A296">
        <v>15.855</v>
      </c>
      <c r="B296">
        <v>10800</v>
      </c>
      <c r="C296" s="6">
        <f>A296-$J$2</f>
        <v>-65.637287421383547</v>
      </c>
      <c r="D296" s="7">
        <f>B296-$J$3</f>
        <v>-87086.477987421385</v>
      </c>
      <c r="E296">
        <f t="shared" si="12"/>
        <v>5716120.186176369</v>
      </c>
      <c r="F296" s="8">
        <f t="shared" si="13"/>
        <v>4308.2535000373146</v>
      </c>
      <c r="G296" s="9">
        <f t="shared" si="14"/>
        <v>7584054648.2536297</v>
      </c>
    </row>
    <row r="297" spans="1:7" x14ac:dyDescent="0.4">
      <c r="A297">
        <v>59.92</v>
      </c>
      <c r="B297">
        <v>81000</v>
      </c>
      <c r="C297" s="6">
        <f>A297-$J$2</f>
        <v>-21.57228742138355</v>
      </c>
      <c r="D297" s="7">
        <f>B297-$J$3</f>
        <v>-16886.477987421385</v>
      </c>
      <c r="E297">
        <f t="shared" si="12"/>
        <v>364279.95667952055</v>
      </c>
      <c r="F297" s="8">
        <f t="shared" si="13"/>
        <v>465.36358459078292</v>
      </c>
      <c r="G297" s="9">
        <f t="shared" si="14"/>
        <v>285153138.81966698</v>
      </c>
    </row>
    <row r="298" spans="1:7" x14ac:dyDescent="0.4">
      <c r="A298">
        <v>75.25</v>
      </c>
      <c r="B298">
        <v>52000</v>
      </c>
      <c r="C298" s="6">
        <f>A298-$J$2</f>
        <v>-6.2422874213835513</v>
      </c>
      <c r="D298" s="7">
        <f>B298-$J$3</f>
        <v>-45886.477987421385</v>
      </c>
      <c r="E298">
        <f t="shared" si="12"/>
        <v>286436.58435247373</v>
      </c>
      <c r="F298" s="8">
        <f t="shared" si="13"/>
        <v>38.966152251163308</v>
      </c>
      <c r="G298" s="9">
        <f t="shared" si="14"/>
        <v>2105568862.0901074</v>
      </c>
    </row>
    <row r="299" spans="1:7" x14ac:dyDescent="0.4">
      <c r="A299">
        <v>69.94</v>
      </c>
      <c r="B299">
        <v>53000</v>
      </c>
      <c r="C299" s="6">
        <f>A299-$J$2</f>
        <v>-11.552287421383554</v>
      </c>
      <c r="D299" s="7">
        <f>B299-$J$3</f>
        <v>-44886.477987421385</v>
      </c>
      <c r="E299">
        <f t="shared" si="12"/>
        <v>518541.49504429783</v>
      </c>
      <c r="F299" s="8">
        <f t="shared" si="13"/>
        <v>133.45534466625668</v>
      </c>
      <c r="G299" s="9">
        <f t="shared" si="14"/>
        <v>2014795906.1152647</v>
      </c>
    </row>
    <row r="300" spans="1:7" x14ac:dyDescent="0.4">
      <c r="A300">
        <v>15.09</v>
      </c>
      <c r="B300">
        <v>12000</v>
      </c>
      <c r="C300" s="6">
        <f>A300-$J$2</f>
        <v>-66.402287421383548</v>
      </c>
      <c r="D300" s="7">
        <f>B300-$J$3</f>
        <v>-85886.477987421385</v>
      </c>
      <c r="E300">
        <f t="shared" si="12"/>
        <v>5703058.5969310859</v>
      </c>
      <c r="F300" s="8">
        <f t="shared" si="13"/>
        <v>4409.2637747920317</v>
      </c>
      <c r="G300" s="9">
        <f t="shared" si="14"/>
        <v>7376487101.0838184</v>
      </c>
    </row>
    <row r="301" spans="1:7" x14ac:dyDescent="0.4">
      <c r="A301">
        <v>84.835999999999999</v>
      </c>
      <c r="B301">
        <v>190000</v>
      </c>
      <c r="C301" s="6">
        <f>A301-$J$2</f>
        <v>3.3437125786164472</v>
      </c>
      <c r="D301" s="7">
        <f>B301-$J$3</f>
        <v>92113.522012578615</v>
      </c>
      <c r="E301">
        <f t="shared" si="12"/>
        <v>308001.14221412211</v>
      </c>
      <c r="F301" s="8">
        <f t="shared" si="13"/>
        <v>11.180413808397851</v>
      </c>
      <c r="G301" s="9">
        <f t="shared" si="14"/>
        <v>8484900937.5618048</v>
      </c>
    </row>
    <row r="302" spans="1:7" x14ac:dyDescent="0.4">
      <c r="A302">
        <v>84.906999999999996</v>
      </c>
      <c r="B302">
        <v>175000</v>
      </c>
      <c r="C302" s="6">
        <f>A302-$J$2</f>
        <v>3.4147125786164452</v>
      </c>
      <c r="D302" s="7">
        <f>B302-$J$3</f>
        <v>77113.522012578615</v>
      </c>
      <c r="E302">
        <f t="shared" si="12"/>
        <v>263320.51359776832</v>
      </c>
      <c r="F302" s="8">
        <f t="shared" si="13"/>
        <v>11.660261994561372</v>
      </c>
      <c r="G302" s="9">
        <f t="shared" si="14"/>
        <v>5946495277.1844463</v>
      </c>
    </row>
    <row r="303" spans="1:7" x14ac:dyDescent="0.4">
      <c r="A303">
        <v>84.906999999999996</v>
      </c>
      <c r="B303">
        <v>175000</v>
      </c>
      <c r="C303" s="6">
        <f>A303-$J$2</f>
        <v>3.4147125786164452</v>
      </c>
      <c r="D303" s="7">
        <f>B303-$J$3</f>
        <v>77113.522012578615</v>
      </c>
      <c r="E303">
        <f t="shared" si="12"/>
        <v>263320.51359776832</v>
      </c>
      <c r="F303" s="8">
        <f t="shared" si="13"/>
        <v>11.660261994561372</v>
      </c>
      <c r="G303" s="9">
        <f t="shared" si="14"/>
        <v>5946495277.1844463</v>
      </c>
    </row>
    <row r="304" spans="1:7" x14ac:dyDescent="0.4">
      <c r="A304">
        <v>45.878999999999998</v>
      </c>
      <c r="B304">
        <v>114000</v>
      </c>
      <c r="C304" s="6">
        <f>A304-$J$2</f>
        <v>-35.613287421383554</v>
      </c>
      <c r="D304" s="7">
        <f>B304-$J$3</f>
        <v>16113.522012578615</v>
      </c>
      <c r="E304">
        <f t="shared" si="12"/>
        <v>-573855.49080475292</v>
      </c>
      <c r="F304" s="8">
        <f t="shared" si="13"/>
        <v>1268.3062409580759</v>
      </c>
      <c r="G304" s="9">
        <f t="shared" si="14"/>
        <v>259645591.64985555</v>
      </c>
    </row>
    <row r="305" spans="1:7" x14ac:dyDescent="0.4">
      <c r="A305">
        <v>30.28</v>
      </c>
      <c r="B305">
        <v>16000</v>
      </c>
      <c r="C305" s="6">
        <f>A305-$J$2</f>
        <v>-51.21228742138355</v>
      </c>
      <c r="D305" s="7">
        <f>B305-$J$3</f>
        <v>-81886.477987421385</v>
      </c>
      <c r="E305">
        <f t="shared" si="12"/>
        <v>4193593.8466166211</v>
      </c>
      <c r="F305" s="8">
        <f t="shared" si="13"/>
        <v>2622.6983829303999</v>
      </c>
      <c r="G305" s="9">
        <f t="shared" si="14"/>
        <v>6705395277.1844473</v>
      </c>
    </row>
    <row r="306" spans="1:7" x14ac:dyDescent="0.4">
      <c r="A306">
        <v>84.93</v>
      </c>
      <c r="B306">
        <v>70000</v>
      </c>
      <c r="C306" s="6">
        <f>A306-$J$2</f>
        <v>3.4377125786164555</v>
      </c>
      <c r="D306" s="7">
        <f>B306-$J$3</f>
        <v>-27886.477987421385</v>
      </c>
      <c r="E306">
        <f t="shared" si="12"/>
        <v>-95865.696150669391</v>
      </c>
      <c r="F306" s="8">
        <f t="shared" si="13"/>
        <v>11.817867773177801</v>
      </c>
      <c r="G306" s="9">
        <f t="shared" si="14"/>
        <v>777655654.54293752</v>
      </c>
    </row>
    <row r="307" spans="1:7" x14ac:dyDescent="0.4">
      <c r="A307">
        <v>236.07</v>
      </c>
      <c r="B307">
        <v>123000</v>
      </c>
      <c r="C307" s="6">
        <f>A307-$J$2</f>
        <v>154.57771257861646</v>
      </c>
      <c r="D307" s="7">
        <f>B307-$J$3</f>
        <v>25113.522012578615</v>
      </c>
      <c r="E307">
        <f t="shared" si="12"/>
        <v>3881990.7874971344</v>
      </c>
      <c r="F307" s="8">
        <f t="shared" si="13"/>
        <v>23894.269226037359</v>
      </c>
      <c r="G307" s="9">
        <f t="shared" si="14"/>
        <v>630688987.87627065</v>
      </c>
    </row>
    <row r="308" spans="1:7" x14ac:dyDescent="0.4">
      <c r="A308">
        <v>84.99</v>
      </c>
      <c r="B308">
        <v>67900</v>
      </c>
      <c r="C308" s="6">
        <f>A308-$J$2</f>
        <v>3.4977125786164436</v>
      </c>
      <c r="D308" s="7">
        <f>B308-$J$3</f>
        <v>-29986.477987421385</v>
      </c>
      <c r="E308">
        <f t="shared" si="12"/>
        <v>-104884.08124500887</v>
      </c>
      <c r="F308" s="8">
        <f t="shared" si="13"/>
        <v>12.23399328261169</v>
      </c>
      <c r="G308" s="9">
        <f t="shared" si="14"/>
        <v>899188862.09010732</v>
      </c>
    </row>
    <row r="309" spans="1:7" x14ac:dyDescent="0.4">
      <c r="A309">
        <v>84.92</v>
      </c>
      <c r="B309">
        <v>112400</v>
      </c>
      <c r="C309" s="6">
        <f>A309-$J$2</f>
        <v>3.4277125786164504</v>
      </c>
      <c r="D309" s="7">
        <f>B309-$J$3</f>
        <v>14513.522012578615</v>
      </c>
      <c r="E309">
        <f t="shared" si="12"/>
        <v>49748.181962542454</v>
      </c>
      <c r="F309" s="8">
        <f t="shared" si="13"/>
        <v>11.749213521605435</v>
      </c>
      <c r="G309" s="9">
        <f t="shared" si="14"/>
        <v>210642321.209604</v>
      </c>
    </row>
    <row r="310" spans="1:7" x14ac:dyDescent="0.4">
      <c r="A310">
        <v>84.92</v>
      </c>
      <c r="B310">
        <v>112400</v>
      </c>
      <c r="C310" s="6">
        <f>A310-$J$2</f>
        <v>3.4277125786164504</v>
      </c>
      <c r="D310" s="7">
        <f>B310-$J$3</f>
        <v>14513.522012578615</v>
      </c>
      <c r="E310">
        <f t="shared" si="12"/>
        <v>49748.181962542454</v>
      </c>
      <c r="F310" s="8">
        <f t="shared" si="13"/>
        <v>11.749213521605435</v>
      </c>
      <c r="G310" s="9">
        <f t="shared" si="14"/>
        <v>210642321.209604</v>
      </c>
    </row>
    <row r="311" spans="1:7" x14ac:dyDescent="0.4">
      <c r="A311">
        <v>60</v>
      </c>
      <c r="B311">
        <v>89970</v>
      </c>
      <c r="C311" s="6">
        <f>A311-$J$2</f>
        <v>-21.492287421383551</v>
      </c>
      <c r="D311" s="7">
        <f>B311-$J$3</f>
        <v>-7916.4779874213855</v>
      </c>
      <c r="E311">
        <f t="shared" si="12"/>
        <v>170143.22027071641</v>
      </c>
      <c r="F311" s="8">
        <f t="shared" si="13"/>
        <v>461.9184186033616</v>
      </c>
      <c r="G311" s="9">
        <f t="shared" si="14"/>
        <v>62670623.72532735</v>
      </c>
    </row>
    <row r="312" spans="1:7" x14ac:dyDescent="0.4">
      <c r="A312">
        <v>84.028300000000002</v>
      </c>
      <c r="B312">
        <v>125000</v>
      </c>
      <c r="C312" s="6">
        <f>A312-$J$2</f>
        <v>2.5360125786164502</v>
      </c>
      <c r="D312" s="7">
        <f>B312-$J$3</f>
        <v>27113.522012578615</v>
      </c>
      <c r="E312">
        <f t="shared" si="12"/>
        <v>68760.232874493377</v>
      </c>
      <c r="F312" s="8">
        <f t="shared" si="13"/>
        <v>6.4313597989008571</v>
      </c>
      <c r="G312" s="9">
        <f t="shared" si="14"/>
        <v>735143075.92658508</v>
      </c>
    </row>
    <row r="313" spans="1:7" x14ac:dyDescent="0.4">
      <c r="A313">
        <v>84.92</v>
      </c>
      <c r="B313">
        <v>116000</v>
      </c>
      <c r="C313" s="6">
        <f>A313-$J$2</f>
        <v>3.4277125786164504</v>
      </c>
      <c r="D313" s="7">
        <f>B313-$J$3</f>
        <v>18113.522012578615</v>
      </c>
      <c r="E313">
        <f t="shared" si="12"/>
        <v>62087.947245561678</v>
      </c>
      <c r="F313" s="8">
        <f t="shared" si="13"/>
        <v>11.749213521605435</v>
      </c>
      <c r="G313" s="9">
        <f t="shared" si="14"/>
        <v>328099679.70017004</v>
      </c>
    </row>
    <row r="314" spans="1:7" x14ac:dyDescent="0.4">
      <c r="A314">
        <v>59.673699999999997</v>
      </c>
      <c r="B314">
        <v>138000</v>
      </c>
      <c r="C314" s="6">
        <f>A314-$J$2</f>
        <v>-21.818587421383555</v>
      </c>
      <c r="D314" s="7">
        <f>B314-$J$3</f>
        <v>40113.522012578615</v>
      </c>
      <c r="E314">
        <f t="shared" si="12"/>
        <v>-875220.38681104011</v>
      </c>
      <c r="F314" s="8">
        <f t="shared" si="13"/>
        <v>476.05075706455665</v>
      </c>
      <c r="G314" s="9">
        <f t="shared" si="14"/>
        <v>1609094648.253629</v>
      </c>
    </row>
    <row r="315" spans="1:7" x14ac:dyDescent="0.4">
      <c r="A315">
        <v>60</v>
      </c>
      <c r="B315">
        <v>86470</v>
      </c>
      <c r="C315" s="6">
        <f>A315-$J$2</f>
        <v>-21.492287421383551</v>
      </c>
      <c r="D315" s="7">
        <f>B315-$J$3</f>
        <v>-11416.477987421385</v>
      </c>
      <c r="E315">
        <f t="shared" si="12"/>
        <v>245366.22624555885</v>
      </c>
      <c r="F315" s="8">
        <f t="shared" si="13"/>
        <v>461.9184186033616</v>
      </c>
      <c r="G315" s="9">
        <f t="shared" si="14"/>
        <v>130335969.63727705</v>
      </c>
    </row>
    <row r="316" spans="1:7" x14ac:dyDescent="0.4">
      <c r="A316">
        <v>60</v>
      </c>
      <c r="B316">
        <v>86500</v>
      </c>
      <c r="C316" s="6">
        <f>A316-$J$2</f>
        <v>-21.492287421383551</v>
      </c>
      <c r="D316" s="7">
        <f>B316-$J$3</f>
        <v>-11386.477987421385</v>
      </c>
      <c r="E316">
        <f t="shared" si="12"/>
        <v>244721.45762291734</v>
      </c>
      <c r="F316" s="8">
        <f t="shared" si="13"/>
        <v>461.9184186033616</v>
      </c>
      <c r="G316" s="9">
        <f t="shared" si="14"/>
        <v>129651880.95803176</v>
      </c>
    </row>
    <row r="317" spans="1:7" x14ac:dyDescent="0.4">
      <c r="A317">
        <v>59.673699999999997</v>
      </c>
      <c r="B317">
        <v>135000</v>
      </c>
      <c r="C317" s="6">
        <f>A317-$J$2</f>
        <v>-21.818587421383555</v>
      </c>
      <c r="D317" s="7">
        <f>B317-$J$3</f>
        <v>37113.522012578615</v>
      </c>
      <c r="E317">
        <f t="shared" si="12"/>
        <v>-809764.62454688945</v>
      </c>
      <c r="F317" s="8">
        <f t="shared" si="13"/>
        <v>476.05075706455665</v>
      </c>
      <c r="G317" s="9">
        <f t="shared" si="14"/>
        <v>1377413516.1781573</v>
      </c>
    </row>
    <row r="318" spans="1:7" x14ac:dyDescent="0.4">
      <c r="A318">
        <v>114.931</v>
      </c>
      <c r="B318">
        <v>120000</v>
      </c>
      <c r="C318" s="6">
        <f>A318-$J$2</f>
        <v>33.438712578616446</v>
      </c>
      <c r="D318" s="7">
        <f>B318-$J$3</f>
        <v>22113.522012578615</v>
      </c>
      <c r="E318">
        <f t="shared" si="12"/>
        <v>739447.70667952416</v>
      </c>
      <c r="F318" s="8">
        <f t="shared" si="13"/>
        <v>1118.1474989153216</v>
      </c>
      <c r="G318" s="9">
        <f t="shared" si="14"/>
        <v>489007855.80079895</v>
      </c>
    </row>
    <row r="319" spans="1:7" x14ac:dyDescent="0.4">
      <c r="A319">
        <v>84.92</v>
      </c>
      <c r="B319">
        <v>109990</v>
      </c>
      <c r="C319" s="6">
        <f>A319-$J$2</f>
        <v>3.4277125786164504</v>
      </c>
      <c r="D319" s="7">
        <f>B319-$J$3</f>
        <v>12103.522012578615</v>
      </c>
      <c r="E319">
        <f t="shared" si="12"/>
        <v>41487.394648076814</v>
      </c>
      <c r="F319" s="8">
        <f t="shared" si="13"/>
        <v>11.749213521605435</v>
      </c>
      <c r="G319" s="9">
        <f t="shared" si="14"/>
        <v>146495245.10897508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21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T15" sqref="T15"/>
    </sheetView>
  </sheetViews>
  <sheetFormatPr defaultRowHeight="17.399999999999999" x14ac:dyDescent="0.4"/>
  <cols>
    <col min="6" max="6" width="12" bestFit="1" customWidth="1"/>
    <col min="19" max="19" width="12" bestFit="1" customWidth="1"/>
  </cols>
  <sheetData>
    <row r="2" spans="1:25" x14ac:dyDescent="0.4">
      <c r="D2" t="s">
        <v>268</v>
      </c>
      <c r="G2" t="s">
        <v>267</v>
      </c>
      <c r="Q2" t="s">
        <v>268</v>
      </c>
      <c r="T2" t="s">
        <v>267</v>
      </c>
    </row>
    <row r="3" spans="1:25" x14ac:dyDescent="0.4">
      <c r="A3" s="1" t="s">
        <v>264</v>
      </c>
      <c r="B3" s="1" t="s">
        <v>265</v>
      </c>
      <c r="D3">
        <v>2</v>
      </c>
      <c r="E3">
        <v>20</v>
      </c>
      <c r="F3" t="s">
        <v>266</v>
      </c>
      <c r="G3">
        <v>15</v>
      </c>
      <c r="H3">
        <v>10</v>
      </c>
      <c r="I3" t="s">
        <v>266</v>
      </c>
      <c r="J3" t="s">
        <v>269</v>
      </c>
      <c r="K3" t="s">
        <v>270</v>
      </c>
      <c r="L3" t="s">
        <v>271</v>
      </c>
      <c r="Q3">
        <v>2</v>
      </c>
      <c r="R3">
        <v>20</v>
      </c>
      <c r="S3" t="s">
        <v>266</v>
      </c>
      <c r="T3">
        <v>15</v>
      </c>
      <c r="U3">
        <v>10</v>
      </c>
      <c r="V3" t="s">
        <v>266</v>
      </c>
      <c r="W3" t="s">
        <v>269</v>
      </c>
      <c r="X3" t="s">
        <v>270</v>
      </c>
      <c r="Y3" t="s">
        <v>271</v>
      </c>
    </row>
    <row r="4" spans="1:25" x14ac:dyDescent="0.4">
      <c r="A4">
        <v>1</v>
      </c>
      <c r="B4">
        <v>19</v>
      </c>
      <c r="D4">
        <f>($A4-D$3)^2</f>
        <v>1</v>
      </c>
      <c r="E4">
        <f>($B4-E$3)^2</f>
        <v>1</v>
      </c>
      <c r="F4" s="5">
        <f>SQRT(D4+E4)</f>
        <v>1.4142135623730951</v>
      </c>
      <c r="G4">
        <f>($A4-G$3)^2</f>
        <v>196</v>
      </c>
      <c r="H4">
        <f>($B4-H$3)^2</f>
        <v>81</v>
      </c>
      <c r="I4" s="5">
        <f>SQRT(G4+H4)</f>
        <v>16.643316977093239</v>
      </c>
      <c r="J4" s="5">
        <f>F4-I4</f>
        <v>-15.229103414720143</v>
      </c>
      <c r="K4">
        <f>IF(J4&lt;=0, $B4, NA())</f>
        <v>19</v>
      </c>
      <c r="L4" t="e">
        <f>IF(J4&gt;0, $B4, NA())</f>
        <v>#N/A</v>
      </c>
      <c r="Q4">
        <f>($A4-Q$3)^2</f>
        <v>1</v>
      </c>
      <c r="R4">
        <f>($B4-R$3)^2</f>
        <v>1</v>
      </c>
      <c r="S4" s="5">
        <f>SQRT(Q4+R4)</f>
        <v>1.4142135623730951</v>
      </c>
      <c r="T4">
        <f>($A4-T$3)^2</f>
        <v>196</v>
      </c>
      <c r="U4">
        <f>($B4-U$3)^2</f>
        <v>81</v>
      </c>
      <c r="V4" s="5">
        <f>SQRT(T4+U4)</f>
        <v>16.643316977093239</v>
      </c>
      <c r="W4" s="5">
        <f>S4-V4</f>
        <v>-15.229103414720143</v>
      </c>
      <c r="X4">
        <f>IF(W4&lt;=0, $B4, NA())</f>
        <v>19</v>
      </c>
      <c r="Y4" t="e">
        <f>IF(W4&gt;0, $B4, NA())</f>
        <v>#N/A</v>
      </c>
    </row>
    <row r="5" spans="1:25" x14ac:dyDescent="0.4">
      <c r="A5">
        <v>13</v>
      </c>
      <c r="B5">
        <v>13</v>
      </c>
      <c r="D5">
        <f t="shared" ref="D5:D68" si="0">($A5-D$3)^2</f>
        <v>121</v>
      </c>
      <c r="E5">
        <f t="shared" ref="E5:E68" si="1">($B5-E$3)^2</f>
        <v>49</v>
      </c>
      <c r="F5" s="5">
        <f t="shared" ref="F5:F68" si="2">SQRT(D5+E5)</f>
        <v>13.038404810405298</v>
      </c>
      <c r="G5">
        <f t="shared" ref="G5:G68" si="3">($A5-G$3)^2</f>
        <v>4</v>
      </c>
      <c r="H5">
        <f t="shared" ref="H5:H68" si="4">($B5-H$3)^2</f>
        <v>9</v>
      </c>
      <c r="I5" s="5">
        <f t="shared" ref="I5:I68" si="5">SQRT(G5+H5)</f>
        <v>3.6055512754639891</v>
      </c>
      <c r="J5" s="5">
        <f t="shared" ref="J5:J68" si="6">F5-I5</f>
        <v>9.4328535349413087</v>
      </c>
      <c r="K5" t="e">
        <f t="shared" ref="K5:K68" si="7">IF(J5&lt;=0, $B5, NA())</f>
        <v>#N/A</v>
      </c>
      <c r="L5">
        <f t="shared" ref="L5:L68" si="8">IF(J5&gt;0, $B5, NA())</f>
        <v>13</v>
      </c>
      <c r="Q5">
        <f t="shared" ref="Q5:Q68" si="9">($A5-Q$3)^2</f>
        <v>121</v>
      </c>
      <c r="R5">
        <f t="shared" ref="R5:R68" si="10">($B5-R$3)^2</f>
        <v>49</v>
      </c>
      <c r="S5" s="5">
        <f t="shared" ref="S5:S68" si="11">SQRT(Q5+R5)</f>
        <v>13.038404810405298</v>
      </c>
      <c r="T5">
        <f t="shared" ref="T5:T68" si="12">($A5-T$3)^2</f>
        <v>4</v>
      </c>
      <c r="U5">
        <f t="shared" ref="U5:U68" si="13">($B5-U$3)^2</f>
        <v>9</v>
      </c>
      <c r="V5" s="5">
        <f t="shared" ref="V5:V68" si="14">SQRT(T5+U5)</f>
        <v>3.6055512754639891</v>
      </c>
      <c r="W5" s="5">
        <f t="shared" ref="W5:W68" si="15">S5-V5</f>
        <v>9.4328535349413087</v>
      </c>
      <c r="X5" t="e">
        <f t="shared" ref="X5:X68" si="16">IF(W5&lt;=0, $B5, NA())</f>
        <v>#N/A</v>
      </c>
      <c r="Y5">
        <f t="shared" ref="Y5:Y68" si="17">IF(W5&gt;0, $B5, NA())</f>
        <v>13</v>
      </c>
    </row>
    <row r="6" spans="1:25" x14ac:dyDescent="0.4">
      <c r="A6">
        <v>4</v>
      </c>
      <c r="B6">
        <v>13</v>
      </c>
      <c r="D6">
        <f t="shared" si="0"/>
        <v>4</v>
      </c>
      <c r="E6">
        <f t="shared" si="1"/>
        <v>49</v>
      </c>
      <c r="F6" s="5">
        <f t="shared" si="2"/>
        <v>7.2801098892805181</v>
      </c>
      <c r="G6">
        <f t="shared" si="3"/>
        <v>121</v>
      </c>
      <c r="H6">
        <f t="shared" si="4"/>
        <v>9</v>
      </c>
      <c r="I6" s="5">
        <f t="shared" si="5"/>
        <v>11.401754250991379</v>
      </c>
      <c r="J6" s="5">
        <f t="shared" si="6"/>
        <v>-4.1216443617108611</v>
      </c>
      <c r="K6">
        <f t="shared" si="7"/>
        <v>13</v>
      </c>
      <c r="L6" t="e">
        <f t="shared" si="8"/>
        <v>#N/A</v>
      </c>
      <c r="Q6">
        <f t="shared" si="9"/>
        <v>4</v>
      </c>
      <c r="R6">
        <f t="shared" si="10"/>
        <v>49</v>
      </c>
      <c r="S6" s="5">
        <f t="shared" si="11"/>
        <v>7.2801098892805181</v>
      </c>
      <c r="T6">
        <f t="shared" si="12"/>
        <v>121</v>
      </c>
      <c r="U6">
        <f t="shared" si="13"/>
        <v>9</v>
      </c>
      <c r="V6" s="5">
        <f t="shared" si="14"/>
        <v>11.401754250991379</v>
      </c>
      <c r="W6" s="5">
        <f t="shared" si="15"/>
        <v>-4.1216443617108611</v>
      </c>
      <c r="X6">
        <f t="shared" si="16"/>
        <v>13</v>
      </c>
      <c r="Y6" t="e">
        <f t="shared" si="17"/>
        <v>#N/A</v>
      </c>
    </row>
    <row r="7" spans="1:25" x14ac:dyDescent="0.4">
      <c r="A7">
        <v>5</v>
      </c>
      <c r="B7">
        <v>13</v>
      </c>
      <c r="D7">
        <f t="shared" si="0"/>
        <v>9</v>
      </c>
      <c r="E7">
        <f t="shared" si="1"/>
        <v>49</v>
      </c>
      <c r="F7" s="5">
        <f t="shared" si="2"/>
        <v>7.6157731058639087</v>
      </c>
      <c r="G7">
        <f t="shared" si="3"/>
        <v>100</v>
      </c>
      <c r="H7">
        <f t="shared" si="4"/>
        <v>9</v>
      </c>
      <c r="I7" s="5">
        <f t="shared" si="5"/>
        <v>10.440306508910551</v>
      </c>
      <c r="J7" s="5">
        <f t="shared" si="6"/>
        <v>-2.824533403046642</v>
      </c>
      <c r="K7">
        <f t="shared" si="7"/>
        <v>13</v>
      </c>
      <c r="L7" t="e">
        <f t="shared" si="8"/>
        <v>#N/A</v>
      </c>
      <c r="Q7">
        <f t="shared" si="9"/>
        <v>9</v>
      </c>
      <c r="R7">
        <f t="shared" si="10"/>
        <v>49</v>
      </c>
      <c r="S7" s="5">
        <f t="shared" si="11"/>
        <v>7.6157731058639087</v>
      </c>
      <c r="T7">
        <f t="shared" si="12"/>
        <v>100</v>
      </c>
      <c r="U7">
        <f t="shared" si="13"/>
        <v>9</v>
      </c>
      <c r="V7" s="5">
        <f t="shared" si="14"/>
        <v>10.440306508910551</v>
      </c>
      <c r="W7" s="5">
        <f t="shared" si="15"/>
        <v>-2.824533403046642</v>
      </c>
      <c r="X7">
        <f t="shared" si="16"/>
        <v>13</v>
      </c>
      <c r="Y7" t="e">
        <f t="shared" si="17"/>
        <v>#N/A</v>
      </c>
    </row>
    <row r="8" spans="1:25" x14ac:dyDescent="0.4">
      <c r="A8">
        <v>7</v>
      </c>
      <c r="B8">
        <v>18</v>
      </c>
      <c r="D8">
        <f t="shared" si="0"/>
        <v>25</v>
      </c>
      <c r="E8">
        <f t="shared" si="1"/>
        <v>4</v>
      </c>
      <c r="F8" s="5">
        <f t="shared" si="2"/>
        <v>5.3851648071345037</v>
      </c>
      <c r="G8">
        <f t="shared" si="3"/>
        <v>64</v>
      </c>
      <c r="H8">
        <f t="shared" si="4"/>
        <v>64</v>
      </c>
      <c r="I8" s="5">
        <f t="shared" si="5"/>
        <v>11.313708498984761</v>
      </c>
      <c r="J8" s="5">
        <f t="shared" si="6"/>
        <v>-5.9285436918502574</v>
      </c>
      <c r="K8">
        <f t="shared" si="7"/>
        <v>18</v>
      </c>
      <c r="L8" t="e">
        <f t="shared" si="8"/>
        <v>#N/A</v>
      </c>
      <c r="Q8">
        <f t="shared" si="9"/>
        <v>25</v>
      </c>
      <c r="R8">
        <f t="shared" si="10"/>
        <v>4</v>
      </c>
      <c r="S8" s="5">
        <f t="shared" si="11"/>
        <v>5.3851648071345037</v>
      </c>
      <c r="T8">
        <f t="shared" si="12"/>
        <v>64</v>
      </c>
      <c r="U8">
        <f t="shared" si="13"/>
        <v>64</v>
      </c>
      <c r="V8" s="5">
        <f t="shared" si="14"/>
        <v>11.313708498984761</v>
      </c>
      <c r="W8" s="5">
        <f t="shared" si="15"/>
        <v>-5.9285436918502574</v>
      </c>
      <c r="X8">
        <f t="shared" si="16"/>
        <v>18</v>
      </c>
      <c r="Y8" t="e">
        <f t="shared" si="17"/>
        <v>#N/A</v>
      </c>
    </row>
    <row r="9" spans="1:25" x14ac:dyDescent="0.4">
      <c r="A9">
        <v>4</v>
      </c>
      <c r="B9">
        <v>7</v>
      </c>
      <c r="D9">
        <f t="shared" si="0"/>
        <v>4</v>
      </c>
      <c r="E9">
        <f t="shared" si="1"/>
        <v>169</v>
      </c>
      <c r="F9" s="5">
        <f t="shared" si="2"/>
        <v>13.152946437965905</v>
      </c>
      <c r="G9">
        <f t="shared" si="3"/>
        <v>121</v>
      </c>
      <c r="H9">
        <f t="shared" si="4"/>
        <v>9</v>
      </c>
      <c r="I9" s="5">
        <f t="shared" si="5"/>
        <v>11.401754250991379</v>
      </c>
      <c r="J9" s="5">
        <f t="shared" si="6"/>
        <v>1.7511921869745262</v>
      </c>
      <c r="K9" t="e">
        <f t="shared" si="7"/>
        <v>#N/A</v>
      </c>
      <c r="L9">
        <f t="shared" si="8"/>
        <v>7</v>
      </c>
      <c r="Q9">
        <f t="shared" si="9"/>
        <v>4</v>
      </c>
      <c r="R9">
        <f t="shared" si="10"/>
        <v>169</v>
      </c>
      <c r="S9" s="5">
        <f t="shared" si="11"/>
        <v>13.152946437965905</v>
      </c>
      <c r="T9">
        <f t="shared" si="12"/>
        <v>121</v>
      </c>
      <c r="U9">
        <f t="shared" si="13"/>
        <v>9</v>
      </c>
      <c r="V9" s="5">
        <f t="shared" si="14"/>
        <v>11.401754250991379</v>
      </c>
      <c r="W9" s="5">
        <f t="shared" si="15"/>
        <v>1.7511921869745262</v>
      </c>
      <c r="X9" t="e">
        <f t="shared" si="16"/>
        <v>#N/A</v>
      </c>
      <c r="Y9">
        <f t="shared" si="17"/>
        <v>7</v>
      </c>
    </row>
    <row r="10" spans="1:25" x14ac:dyDescent="0.4">
      <c r="A10">
        <v>12</v>
      </c>
      <c r="B10">
        <v>7</v>
      </c>
      <c r="D10">
        <f t="shared" si="0"/>
        <v>100</v>
      </c>
      <c r="E10">
        <f t="shared" si="1"/>
        <v>169</v>
      </c>
      <c r="F10" s="5">
        <f t="shared" si="2"/>
        <v>16.401219466856727</v>
      </c>
      <c r="G10">
        <f t="shared" si="3"/>
        <v>9</v>
      </c>
      <c r="H10">
        <f t="shared" si="4"/>
        <v>9</v>
      </c>
      <c r="I10" s="5">
        <f t="shared" si="5"/>
        <v>4.2426406871192848</v>
      </c>
      <c r="J10" s="5">
        <f t="shared" si="6"/>
        <v>12.158578779737443</v>
      </c>
      <c r="K10" t="e">
        <f t="shared" si="7"/>
        <v>#N/A</v>
      </c>
      <c r="L10">
        <f t="shared" si="8"/>
        <v>7</v>
      </c>
      <c r="Q10">
        <f t="shared" si="9"/>
        <v>100</v>
      </c>
      <c r="R10">
        <f t="shared" si="10"/>
        <v>169</v>
      </c>
      <c r="S10" s="5">
        <f t="shared" si="11"/>
        <v>16.401219466856727</v>
      </c>
      <c r="T10">
        <f t="shared" si="12"/>
        <v>9</v>
      </c>
      <c r="U10">
        <f t="shared" si="13"/>
        <v>9</v>
      </c>
      <c r="V10" s="5">
        <f t="shared" si="14"/>
        <v>4.2426406871192848</v>
      </c>
      <c r="W10" s="5">
        <f t="shared" si="15"/>
        <v>12.158578779737443</v>
      </c>
      <c r="X10" t="e">
        <f t="shared" si="16"/>
        <v>#N/A</v>
      </c>
      <c r="Y10">
        <f t="shared" si="17"/>
        <v>7</v>
      </c>
    </row>
    <row r="11" spans="1:25" x14ac:dyDescent="0.4">
      <c r="A11">
        <v>7</v>
      </c>
      <c r="B11">
        <v>26</v>
      </c>
      <c r="D11">
        <f t="shared" si="0"/>
        <v>25</v>
      </c>
      <c r="E11">
        <f t="shared" si="1"/>
        <v>36</v>
      </c>
      <c r="F11" s="5">
        <f t="shared" si="2"/>
        <v>7.810249675906654</v>
      </c>
      <c r="G11">
        <f t="shared" si="3"/>
        <v>64</v>
      </c>
      <c r="H11">
        <f t="shared" si="4"/>
        <v>256</v>
      </c>
      <c r="I11" s="5">
        <f t="shared" si="5"/>
        <v>17.888543819998318</v>
      </c>
      <c r="J11" s="5">
        <f t="shared" si="6"/>
        <v>-10.078294144091664</v>
      </c>
      <c r="K11">
        <f t="shared" si="7"/>
        <v>26</v>
      </c>
      <c r="L11" t="e">
        <f t="shared" si="8"/>
        <v>#N/A</v>
      </c>
      <c r="Q11">
        <f t="shared" si="9"/>
        <v>25</v>
      </c>
      <c r="R11">
        <f t="shared" si="10"/>
        <v>36</v>
      </c>
      <c r="S11" s="5">
        <f t="shared" si="11"/>
        <v>7.810249675906654</v>
      </c>
      <c r="T11">
        <f t="shared" si="12"/>
        <v>64</v>
      </c>
      <c r="U11">
        <f t="shared" si="13"/>
        <v>256</v>
      </c>
      <c r="V11" s="5">
        <f t="shared" si="14"/>
        <v>17.888543819998318</v>
      </c>
      <c r="W11" s="5">
        <f t="shared" si="15"/>
        <v>-10.078294144091664</v>
      </c>
      <c r="X11">
        <f t="shared" si="16"/>
        <v>26</v>
      </c>
      <c r="Y11" t="e">
        <f t="shared" si="17"/>
        <v>#N/A</v>
      </c>
    </row>
    <row r="12" spans="1:25" x14ac:dyDescent="0.4">
      <c r="A12">
        <v>12</v>
      </c>
      <c r="B12">
        <v>15</v>
      </c>
      <c r="D12">
        <f t="shared" si="0"/>
        <v>100</v>
      </c>
      <c r="E12">
        <f t="shared" si="1"/>
        <v>25</v>
      </c>
      <c r="F12" s="5">
        <f t="shared" si="2"/>
        <v>11.180339887498949</v>
      </c>
      <c r="G12">
        <f t="shared" si="3"/>
        <v>9</v>
      </c>
      <c r="H12">
        <f t="shared" si="4"/>
        <v>25</v>
      </c>
      <c r="I12" s="5">
        <f t="shared" si="5"/>
        <v>5.8309518948453007</v>
      </c>
      <c r="J12" s="5">
        <f t="shared" si="6"/>
        <v>5.3493879926536483</v>
      </c>
      <c r="K12" t="e">
        <f t="shared" si="7"/>
        <v>#N/A</v>
      </c>
      <c r="L12">
        <f t="shared" si="8"/>
        <v>15</v>
      </c>
      <c r="Q12">
        <f t="shared" si="9"/>
        <v>100</v>
      </c>
      <c r="R12">
        <f t="shared" si="10"/>
        <v>25</v>
      </c>
      <c r="S12" s="5">
        <f t="shared" si="11"/>
        <v>11.180339887498949</v>
      </c>
      <c r="T12">
        <f t="shared" si="12"/>
        <v>9</v>
      </c>
      <c r="U12">
        <f t="shared" si="13"/>
        <v>25</v>
      </c>
      <c r="V12" s="5">
        <f t="shared" si="14"/>
        <v>5.8309518948453007</v>
      </c>
      <c r="W12" s="5">
        <f t="shared" si="15"/>
        <v>5.3493879926536483</v>
      </c>
      <c r="X12" t="e">
        <f t="shared" si="16"/>
        <v>#N/A</v>
      </c>
      <c r="Y12">
        <f t="shared" si="17"/>
        <v>15</v>
      </c>
    </row>
    <row r="13" spans="1:25" x14ac:dyDescent="0.4">
      <c r="A13">
        <v>3</v>
      </c>
      <c r="B13">
        <v>28</v>
      </c>
      <c r="D13">
        <f t="shared" si="0"/>
        <v>1</v>
      </c>
      <c r="E13">
        <f t="shared" si="1"/>
        <v>64</v>
      </c>
      <c r="F13" s="5">
        <f t="shared" si="2"/>
        <v>8.0622577482985491</v>
      </c>
      <c r="G13">
        <f t="shared" si="3"/>
        <v>144</v>
      </c>
      <c r="H13">
        <f t="shared" si="4"/>
        <v>324</v>
      </c>
      <c r="I13" s="5">
        <f t="shared" si="5"/>
        <v>21.633307652783937</v>
      </c>
      <c r="J13" s="5">
        <f t="shared" si="6"/>
        <v>-13.571049904485388</v>
      </c>
      <c r="K13">
        <f t="shared" si="7"/>
        <v>28</v>
      </c>
      <c r="L13" t="e">
        <f t="shared" si="8"/>
        <v>#N/A</v>
      </c>
      <c r="Q13">
        <f t="shared" si="9"/>
        <v>1</v>
      </c>
      <c r="R13">
        <f t="shared" si="10"/>
        <v>64</v>
      </c>
      <c r="S13" s="5">
        <f t="shared" si="11"/>
        <v>8.0622577482985491</v>
      </c>
      <c r="T13">
        <f t="shared" si="12"/>
        <v>144</v>
      </c>
      <c r="U13">
        <f t="shared" si="13"/>
        <v>324</v>
      </c>
      <c r="V13" s="5">
        <f t="shared" si="14"/>
        <v>21.633307652783937</v>
      </c>
      <c r="W13" s="5">
        <f t="shared" si="15"/>
        <v>-13.571049904485388</v>
      </c>
      <c r="X13">
        <f t="shared" si="16"/>
        <v>28</v>
      </c>
      <c r="Y13" t="e">
        <f t="shared" si="17"/>
        <v>#N/A</v>
      </c>
    </row>
    <row r="14" spans="1:25" x14ac:dyDescent="0.4">
      <c r="A14">
        <v>17</v>
      </c>
      <c r="B14">
        <v>17</v>
      </c>
      <c r="D14">
        <f t="shared" si="0"/>
        <v>225</v>
      </c>
      <c r="E14">
        <f t="shared" si="1"/>
        <v>9</v>
      </c>
      <c r="F14" s="5">
        <f t="shared" si="2"/>
        <v>15.297058540778355</v>
      </c>
      <c r="G14">
        <f t="shared" si="3"/>
        <v>4</v>
      </c>
      <c r="H14">
        <f t="shared" si="4"/>
        <v>49</v>
      </c>
      <c r="I14" s="5">
        <f t="shared" si="5"/>
        <v>7.2801098892805181</v>
      </c>
      <c r="J14" s="5">
        <f t="shared" si="6"/>
        <v>8.0169486514978381</v>
      </c>
      <c r="K14" t="e">
        <f t="shared" si="7"/>
        <v>#N/A</v>
      </c>
      <c r="L14">
        <f t="shared" si="8"/>
        <v>17</v>
      </c>
      <c r="Q14">
        <f t="shared" si="9"/>
        <v>225</v>
      </c>
      <c r="R14">
        <f t="shared" si="10"/>
        <v>9</v>
      </c>
      <c r="S14" s="5">
        <f t="shared" si="11"/>
        <v>15.297058540778355</v>
      </c>
      <c r="T14">
        <f t="shared" si="12"/>
        <v>4</v>
      </c>
      <c r="U14">
        <f t="shared" si="13"/>
        <v>49</v>
      </c>
      <c r="V14" s="5">
        <f t="shared" si="14"/>
        <v>7.2801098892805181</v>
      </c>
      <c r="W14" s="5">
        <f t="shared" si="15"/>
        <v>8.0169486514978381</v>
      </c>
      <c r="X14" t="e">
        <f t="shared" si="16"/>
        <v>#N/A</v>
      </c>
      <c r="Y14">
        <f t="shared" si="17"/>
        <v>17</v>
      </c>
    </row>
    <row r="15" spans="1:25" x14ac:dyDescent="0.4">
      <c r="A15">
        <v>7</v>
      </c>
      <c r="B15">
        <v>9</v>
      </c>
      <c r="D15">
        <f t="shared" si="0"/>
        <v>25</v>
      </c>
      <c r="E15">
        <f t="shared" si="1"/>
        <v>121</v>
      </c>
      <c r="F15" s="5">
        <f t="shared" si="2"/>
        <v>12.083045973594572</v>
      </c>
      <c r="G15">
        <f t="shared" si="3"/>
        <v>64</v>
      </c>
      <c r="H15">
        <f t="shared" si="4"/>
        <v>1</v>
      </c>
      <c r="I15" s="5">
        <f t="shared" si="5"/>
        <v>8.0622577482985491</v>
      </c>
      <c r="J15" s="5">
        <f t="shared" si="6"/>
        <v>4.0207882252960232</v>
      </c>
      <c r="K15" t="e">
        <f t="shared" si="7"/>
        <v>#N/A</v>
      </c>
      <c r="L15">
        <f t="shared" si="8"/>
        <v>9</v>
      </c>
      <c r="Q15">
        <f t="shared" si="9"/>
        <v>25</v>
      </c>
      <c r="R15">
        <f t="shared" si="10"/>
        <v>121</v>
      </c>
      <c r="S15" s="5">
        <f t="shared" si="11"/>
        <v>12.083045973594572</v>
      </c>
      <c r="T15">
        <f t="shared" si="12"/>
        <v>64</v>
      </c>
      <c r="U15">
        <f t="shared" si="13"/>
        <v>1</v>
      </c>
      <c r="V15" s="5">
        <f t="shared" si="14"/>
        <v>8.0622577482985491</v>
      </c>
      <c r="W15" s="5">
        <f t="shared" si="15"/>
        <v>4.0207882252960232</v>
      </c>
      <c r="X15" t="e">
        <f t="shared" si="16"/>
        <v>#N/A</v>
      </c>
      <c r="Y15">
        <f t="shared" si="17"/>
        <v>9</v>
      </c>
    </row>
    <row r="16" spans="1:25" x14ac:dyDescent="0.4">
      <c r="A16">
        <v>5</v>
      </c>
      <c r="B16">
        <v>8</v>
      </c>
      <c r="D16">
        <f t="shared" si="0"/>
        <v>9</v>
      </c>
      <c r="E16">
        <f t="shared" si="1"/>
        <v>144</v>
      </c>
      <c r="F16" s="5">
        <f t="shared" si="2"/>
        <v>12.369316876852981</v>
      </c>
      <c r="G16">
        <f t="shared" si="3"/>
        <v>100</v>
      </c>
      <c r="H16">
        <f t="shared" si="4"/>
        <v>4</v>
      </c>
      <c r="I16" s="5">
        <f t="shared" si="5"/>
        <v>10.198039027185569</v>
      </c>
      <c r="J16" s="5">
        <f t="shared" si="6"/>
        <v>2.1712778496674119</v>
      </c>
      <c r="K16" t="e">
        <f t="shared" si="7"/>
        <v>#N/A</v>
      </c>
      <c r="L16">
        <f t="shared" si="8"/>
        <v>8</v>
      </c>
      <c r="Q16">
        <f t="shared" si="9"/>
        <v>9</v>
      </c>
      <c r="R16">
        <f t="shared" si="10"/>
        <v>144</v>
      </c>
      <c r="S16" s="5">
        <f t="shared" si="11"/>
        <v>12.369316876852981</v>
      </c>
      <c r="T16">
        <f t="shared" si="12"/>
        <v>100</v>
      </c>
      <c r="U16">
        <f t="shared" si="13"/>
        <v>4</v>
      </c>
      <c r="V16" s="5">
        <f t="shared" si="14"/>
        <v>10.198039027185569</v>
      </c>
      <c r="W16" s="5">
        <f t="shared" si="15"/>
        <v>2.1712778496674119</v>
      </c>
      <c r="X16" t="e">
        <f t="shared" si="16"/>
        <v>#N/A</v>
      </c>
      <c r="Y16">
        <f t="shared" si="17"/>
        <v>8</v>
      </c>
    </row>
    <row r="17" spans="1:25" x14ac:dyDescent="0.4">
      <c r="A17">
        <v>6</v>
      </c>
      <c r="B17">
        <v>8</v>
      </c>
      <c r="D17">
        <f t="shared" si="0"/>
        <v>16</v>
      </c>
      <c r="E17">
        <f t="shared" si="1"/>
        <v>144</v>
      </c>
      <c r="F17" s="5">
        <f t="shared" si="2"/>
        <v>12.649110640673518</v>
      </c>
      <c r="G17">
        <f t="shared" si="3"/>
        <v>81</v>
      </c>
      <c r="H17">
        <f t="shared" si="4"/>
        <v>4</v>
      </c>
      <c r="I17" s="5">
        <f t="shared" si="5"/>
        <v>9.2195444572928871</v>
      </c>
      <c r="J17" s="5">
        <f t="shared" si="6"/>
        <v>3.429566183380631</v>
      </c>
      <c r="K17" t="e">
        <f t="shared" si="7"/>
        <v>#N/A</v>
      </c>
      <c r="L17">
        <f t="shared" si="8"/>
        <v>8</v>
      </c>
      <c r="Q17">
        <f t="shared" si="9"/>
        <v>16</v>
      </c>
      <c r="R17">
        <f t="shared" si="10"/>
        <v>144</v>
      </c>
      <c r="S17" s="5">
        <f t="shared" si="11"/>
        <v>12.649110640673518</v>
      </c>
      <c r="T17">
        <f t="shared" si="12"/>
        <v>81</v>
      </c>
      <c r="U17">
        <f t="shared" si="13"/>
        <v>4</v>
      </c>
      <c r="V17" s="5">
        <f t="shared" si="14"/>
        <v>9.2195444572928871</v>
      </c>
      <c r="W17" s="5">
        <f t="shared" si="15"/>
        <v>3.429566183380631</v>
      </c>
      <c r="X17" t="e">
        <f t="shared" si="16"/>
        <v>#N/A</v>
      </c>
      <c r="Y17">
        <f t="shared" si="17"/>
        <v>8</v>
      </c>
    </row>
    <row r="18" spans="1:25" x14ac:dyDescent="0.4">
      <c r="A18">
        <v>7</v>
      </c>
      <c r="B18">
        <v>8</v>
      </c>
      <c r="D18">
        <f t="shared" si="0"/>
        <v>25</v>
      </c>
      <c r="E18">
        <f t="shared" si="1"/>
        <v>144</v>
      </c>
      <c r="F18" s="5">
        <f t="shared" si="2"/>
        <v>13</v>
      </c>
      <c r="G18">
        <f t="shared" si="3"/>
        <v>64</v>
      </c>
      <c r="H18">
        <f t="shared" si="4"/>
        <v>4</v>
      </c>
      <c r="I18" s="5">
        <f t="shared" si="5"/>
        <v>8.2462112512353212</v>
      </c>
      <c r="J18" s="5">
        <f t="shared" si="6"/>
        <v>4.7537887487646788</v>
      </c>
      <c r="K18" t="e">
        <f t="shared" si="7"/>
        <v>#N/A</v>
      </c>
      <c r="L18">
        <f t="shared" si="8"/>
        <v>8</v>
      </c>
      <c r="Q18">
        <f t="shared" si="9"/>
        <v>25</v>
      </c>
      <c r="R18">
        <f t="shared" si="10"/>
        <v>144</v>
      </c>
      <c r="S18" s="5">
        <f t="shared" si="11"/>
        <v>13</v>
      </c>
      <c r="T18">
        <f t="shared" si="12"/>
        <v>64</v>
      </c>
      <c r="U18">
        <f t="shared" si="13"/>
        <v>4</v>
      </c>
      <c r="V18" s="5">
        <f t="shared" si="14"/>
        <v>8.2462112512353212</v>
      </c>
      <c r="W18" s="5">
        <f t="shared" si="15"/>
        <v>4.7537887487646788</v>
      </c>
      <c r="X18" t="e">
        <f t="shared" si="16"/>
        <v>#N/A</v>
      </c>
      <c r="Y18">
        <f t="shared" si="17"/>
        <v>8</v>
      </c>
    </row>
    <row r="19" spans="1:25" x14ac:dyDescent="0.4">
      <c r="A19">
        <v>5</v>
      </c>
      <c r="B19">
        <v>4</v>
      </c>
      <c r="D19">
        <f t="shared" si="0"/>
        <v>9</v>
      </c>
      <c r="E19">
        <f t="shared" si="1"/>
        <v>256</v>
      </c>
      <c r="F19" s="5">
        <f t="shared" si="2"/>
        <v>16.278820596099706</v>
      </c>
      <c r="G19">
        <f t="shared" si="3"/>
        <v>100</v>
      </c>
      <c r="H19">
        <f t="shared" si="4"/>
        <v>36</v>
      </c>
      <c r="I19" s="5">
        <f t="shared" si="5"/>
        <v>11.661903789690601</v>
      </c>
      <c r="J19" s="5">
        <f t="shared" si="6"/>
        <v>4.6169168064091046</v>
      </c>
      <c r="K19" t="e">
        <f t="shared" si="7"/>
        <v>#N/A</v>
      </c>
      <c r="L19">
        <f t="shared" si="8"/>
        <v>4</v>
      </c>
      <c r="Q19">
        <f t="shared" si="9"/>
        <v>9</v>
      </c>
      <c r="R19">
        <f t="shared" si="10"/>
        <v>256</v>
      </c>
      <c r="S19" s="5">
        <f t="shared" si="11"/>
        <v>16.278820596099706</v>
      </c>
      <c r="T19">
        <f t="shared" si="12"/>
        <v>100</v>
      </c>
      <c r="U19">
        <f t="shared" si="13"/>
        <v>36</v>
      </c>
      <c r="V19" s="5">
        <f t="shared" si="14"/>
        <v>11.661903789690601</v>
      </c>
      <c r="W19" s="5">
        <f t="shared" si="15"/>
        <v>4.6169168064091046</v>
      </c>
      <c r="X19" t="e">
        <f t="shared" si="16"/>
        <v>#N/A</v>
      </c>
      <c r="Y19">
        <f t="shared" si="17"/>
        <v>4</v>
      </c>
    </row>
    <row r="20" spans="1:25" x14ac:dyDescent="0.4">
      <c r="A20">
        <v>14</v>
      </c>
      <c r="B20">
        <v>4</v>
      </c>
      <c r="D20">
        <f t="shared" si="0"/>
        <v>144</v>
      </c>
      <c r="E20">
        <f t="shared" si="1"/>
        <v>256</v>
      </c>
      <c r="F20" s="5">
        <f t="shared" si="2"/>
        <v>20</v>
      </c>
      <c r="G20">
        <f t="shared" si="3"/>
        <v>1</v>
      </c>
      <c r="H20">
        <f t="shared" si="4"/>
        <v>36</v>
      </c>
      <c r="I20" s="5">
        <f t="shared" si="5"/>
        <v>6.0827625302982193</v>
      </c>
      <c r="J20" s="5">
        <f t="shared" si="6"/>
        <v>13.917237469701782</v>
      </c>
      <c r="K20" t="e">
        <f t="shared" si="7"/>
        <v>#N/A</v>
      </c>
      <c r="L20">
        <f t="shared" si="8"/>
        <v>4</v>
      </c>
      <c r="Q20">
        <f t="shared" si="9"/>
        <v>144</v>
      </c>
      <c r="R20">
        <f t="shared" si="10"/>
        <v>256</v>
      </c>
      <c r="S20" s="5">
        <f t="shared" si="11"/>
        <v>20</v>
      </c>
      <c r="T20">
        <f t="shared" si="12"/>
        <v>1</v>
      </c>
      <c r="U20">
        <f t="shared" si="13"/>
        <v>36</v>
      </c>
      <c r="V20" s="5">
        <f t="shared" si="14"/>
        <v>6.0827625302982193</v>
      </c>
      <c r="W20" s="5">
        <f t="shared" si="15"/>
        <v>13.917237469701782</v>
      </c>
      <c r="X20" t="e">
        <f t="shared" si="16"/>
        <v>#N/A</v>
      </c>
      <c r="Y20">
        <f t="shared" si="17"/>
        <v>4</v>
      </c>
    </row>
    <row r="21" spans="1:25" x14ac:dyDescent="0.4">
      <c r="A21">
        <v>8</v>
      </c>
      <c r="B21">
        <v>4</v>
      </c>
      <c r="D21">
        <f t="shared" si="0"/>
        <v>36</v>
      </c>
      <c r="E21">
        <f t="shared" si="1"/>
        <v>256</v>
      </c>
      <c r="F21" s="5">
        <f t="shared" si="2"/>
        <v>17.088007490635061</v>
      </c>
      <c r="G21">
        <f t="shared" si="3"/>
        <v>49</v>
      </c>
      <c r="H21">
        <f t="shared" si="4"/>
        <v>36</v>
      </c>
      <c r="I21" s="5">
        <f t="shared" si="5"/>
        <v>9.2195444572928871</v>
      </c>
      <c r="J21" s="5">
        <f t="shared" si="6"/>
        <v>7.8684630333421737</v>
      </c>
      <c r="K21" t="e">
        <f t="shared" si="7"/>
        <v>#N/A</v>
      </c>
      <c r="L21">
        <f t="shared" si="8"/>
        <v>4</v>
      </c>
      <c r="Q21">
        <f t="shared" si="9"/>
        <v>36</v>
      </c>
      <c r="R21">
        <f t="shared" si="10"/>
        <v>256</v>
      </c>
      <c r="S21" s="5">
        <f t="shared" si="11"/>
        <v>17.088007490635061</v>
      </c>
      <c r="T21">
        <f t="shared" si="12"/>
        <v>49</v>
      </c>
      <c r="U21">
        <f t="shared" si="13"/>
        <v>36</v>
      </c>
      <c r="V21" s="5">
        <f t="shared" si="14"/>
        <v>9.2195444572928871</v>
      </c>
      <c r="W21" s="5">
        <f t="shared" si="15"/>
        <v>7.8684630333421737</v>
      </c>
      <c r="X21" t="e">
        <f t="shared" si="16"/>
        <v>#N/A</v>
      </c>
      <c r="Y21">
        <f t="shared" si="17"/>
        <v>4</v>
      </c>
    </row>
    <row r="22" spans="1:25" x14ac:dyDescent="0.4">
      <c r="A22">
        <v>6</v>
      </c>
      <c r="B22">
        <v>50</v>
      </c>
      <c r="D22">
        <f t="shared" si="0"/>
        <v>16</v>
      </c>
      <c r="E22">
        <f t="shared" si="1"/>
        <v>900</v>
      </c>
      <c r="F22" s="5">
        <f t="shared" si="2"/>
        <v>30.265491900843113</v>
      </c>
      <c r="G22">
        <f t="shared" si="3"/>
        <v>81</v>
      </c>
      <c r="H22">
        <f t="shared" si="4"/>
        <v>1600</v>
      </c>
      <c r="I22" s="5">
        <f t="shared" si="5"/>
        <v>41</v>
      </c>
      <c r="J22" s="5">
        <f t="shared" si="6"/>
        <v>-10.734508099156887</v>
      </c>
      <c r="K22">
        <f t="shared" si="7"/>
        <v>50</v>
      </c>
      <c r="L22" t="e">
        <f t="shared" si="8"/>
        <v>#N/A</v>
      </c>
      <c r="Q22">
        <f t="shared" si="9"/>
        <v>16</v>
      </c>
      <c r="R22">
        <f t="shared" si="10"/>
        <v>900</v>
      </c>
      <c r="S22" s="5">
        <f t="shared" si="11"/>
        <v>30.265491900843113</v>
      </c>
      <c r="T22">
        <f t="shared" si="12"/>
        <v>81</v>
      </c>
      <c r="U22">
        <f t="shared" si="13"/>
        <v>1600</v>
      </c>
      <c r="V22" s="5">
        <f t="shared" si="14"/>
        <v>41</v>
      </c>
      <c r="W22" s="5">
        <f t="shared" si="15"/>
        <v>-10.734508099156887</v>
      </c>
      <c r="X22">
        <f t="shared" si="16"/>
        <v>50</v>
      </c>
      <c r="Y22" t="e">
        <f t="shared" si="17"/>
        <v>#N/A</v>
      </c>
    </row>
    <row r="23" spans="1:25" x14ac:dyDescent="0.4">
      <c r="A23">
        <v>11</v>
      </c>
      <c r="B23">
        <v>24</v>
      </c>
      <c r="D23">
        <f t="shared" si="0"/>
        <v>81</v>
      </c>
      <c r="E23">
        <f t="shared" si="1"/>
        <v>16</v>
      </c>
      <c r="F23" s="5">
        <f t="shared" si="2"/>
        <v>9.8488578017961039</v>
      </c>
      <c r="G23">
        <f t="shared" si="3"/>
        <v>16</v>
      </c>
      <c r="H23">
        <f t="shared" si="4"/>
        <v>196</v>
      </c>
      <c r="I23" s="5">
        <f t="shared" si="5"/>
        <v>14.560219778561036</v>
      </c>
      <c r="J23" s="5">
        <f t="shared" si="6"/>
        <v>-4.7113619767649322</v>
      </c>
      <c r="K23">
        <f t="shared" si="7"/>
        <v>24</v>
      </c>
      <c r="L23" t="e">
        <f t="shared" si="8"/>
        <v>#N/A</v>
      </c>
      <c r="Q23">
        <f t="shared" si="9"/>
        <v>81</v>
      </c>
      <c r="R23">
        <f t="shared" si="10"/>
        <v>16</v>
      </c>
      <c r="S23" s="5">
        <f t="shared" si="11"/>
        <v>9.8488578017961039</v>
      </c>
      <c r="T23">
        <f t="shared" si="12"/>
        <v>16</v>
      </c>
      <c r="U23">
        <f t="shared" si="13"/>
        <v>196</v>
      </c>
      <c r="V23" s="5">
        <f t="shared" si="14"/>
        <v>14.560219778561036</v>
      </c>
      <c r="W23" s="5">
        <f t="shared" si="15"/>
        <v>-4.7113619767649322</v>
      </c>
      <c r="X23">
        <f t="shared" si="16"/>
        <v>24</v>
      </c>
      <c r="Y23" t="e">
        <f t="shared" si="17"/>
        <v>#N/A</v>
      </c>
    </row>
    <row r="24" spans="1:25" x14ac:dyDescent="0.4">
      <c r="A24">
        <v>1</v>
      </c>
      <c r="B24">
        <v>19</v>
      </c>
      <c r="D24">
        <f t="shared" si="0"/>
        <v>1</v>
      </c>
      <c r="E24">
        <f t="shared" si="1"/>
        <v>1</v>
      </c>
      <c r="F24" s="5">
        <f t="shared" si="2"/>
        <v>1.4142135623730951</v>
      </c>
      <c r="G24">
        <f t="shared" si="3"/>
        <v>196</v>
      </c>
      <c r="H24">
        <f t="shared" si="4"/>
        <v>81</v>
      </c>
      <c r="I24" s="5">
        <f t="shared" si="5"/>
        <v>16.643316977093239</v>
      </c>
      <c r="J24" s="5">
        <f t="shared" si="6"/>
        <v>-15.229103414720143</v>
      </c>
      <c r="K24">
        <f t="shared" si="7"/>
        <v>19</v>
      </c>
      <c r="L24" t="e">
        <f t="shared" si="8"/>
        <v>#N/A</v>
      </c>
      <c r="Q24">
        <f t="shared" si="9"/>
        <v>1</v>
      </c>
      <c r="R24">
        <f t="shared" si="10"/>
        <v>1</v>
      </c>
      <c r="S24" s="5">
        <f t="shared" si="11"/>
        <v>1.4142135623730951</v>
      </c>
      <c r="T24">
        <f t="shared" si="12"/>
        <v>196</v>
      </c>
      <c r="U24">
        <f t="shared" si="13"/>
        <v>81</v>
      </c>
      <c r="V24" s="5">
        <f t="shared" si="14"/>
        <v>16.643316977093239</v>
      </c>
      <c r="W24" s="5">
        <f t="shared" si="15"/>
        <v>-15.229103414720143</v>
      </c>
      <c r="X24">
        <f t="shared" si="16"/>
        <v>19</v>
      </c>
      <c r="Y24" t="e">
        <f t="shared" si="17"/>
        <v>#N/A</v>
      </c>
    </row>
    <row r="25" spans="1:25" x14ac:dyDescent="0.4">
      <c r="A25">
        <v>16</v>
      </c>
      <c r="B25">
        <v>13</v>
      </c>
      <c r="D25">
        <f t="shared" si="0"/>
        <v>196</v>
      </c>
      <c r="E25">
        <f t="shared" si="1"/>
        <v>49</v>
      </c>
      <c r="F25" s="5">
        <f t="shared" si="2"/>
        <v>15.652475842498529</v>
      </c>
      <c r="G25">
        <f t="shared" si="3"/>
        <v>1</v>
      </c>
      <c r="H25">
        <f t="shared" si="4"/>
        <v>9</v>
      </c>
      <c r="I25" s="5">
        <f t="shared" si="5"/>
        <v>3.1622776601683795</v>
      </c>
      <c r="J25" s="5">
        <f t="shared" si="6"/>
        <v>12.490198182330149</v>
      </c>
      <c r="K25" t="e">
        <f t="shared" si="7"/>
        <v>#N/A</v>
      </c>
      <c r="L25">
        <f t="shared" si="8"/>
        <v>13</v>
      </c>
      <c r="Q25">
        <f t="shared" si="9"/>
        <v>196</v>
      </c>
      <c r="R25">
        <f t="shared" si="10"/>
        <v>49</v>
      </c>
      <c r="S25" s="5">
        <f t="shared" si="11"/>
        <v>15.652475842498529</v>
      </c>
      <c r="T25">
        <f t="shared" si="12"/>
        <v>1</v>
      </c>
      <c r="U25">
        <f t="shared" si="13"/>
        <v>9</v>
      </c>
      <c r="V25" s="5">
        <f t="shared" si="14"/>
        <v>3.1622776601683795</v>
      </c>
      <c r="W25" s="5">
        <f t="shared" si="15"/>
        <v>12.490198182330149</v>
      </c>
      <c r="X25" t="e">
        <f t="shared" si="16"/>
        <v>#N/A</v>
      </c>
      <c r="Y25">
        <f t="shared" si="17"/>
        <v>13</v>
      </c>
    </row>
    <row r="26" spans="1:25" x14ac:dyDescent="0.4">
      <c r="A26">
        <v>3</v>
      </c>
      <c r="B26">
        <v>13</v>
      </c>
      <c r="D26">
        <f t="shared" si="0"/>
        <v>1</v>
      </c>
      <c r="E26">
        <f t="shared" si="1"/>
        <v>49</v>
      </c>
      <c r="F26" s="5">
        <f t="shared" si="2"/>
        <v>7.0710678118654755</v>
      </c>
      <c r="G26">
        <f t="shared" si="3"/>
        <v>144</v>
      </c>
      <c r="H26">
        <f t="shared" si="4"/>
        <v>9</v>
      </c>
      <c r="I26" s="5">
        <f t="shared" si="5"/>
        <v>12.369316876852981</v>
      </c>
      <c r="J26" s="5">
        <f t="shared" si="6"/>
        <v>-5.2982490649875054</v>
      </c>
      <c r="K26">
        <f t="shared" si="7"/>
        <v>13</v>
      </c>
      <c r="L26" t="e">
        <f t="shared" si="8"/>
        <v>#N/A</v>
      </c>
      <c r="Q26">
        <f t="shared" si="9"/>
        <v>1</v>
      </c>
      <c r="R26">
        <f t="shared" si="10"/>
        <v>49</v>
      </c>
      <c r="S26" s="5">
        <f t="shared" si="11"/>
        <v>7.0710678118654755</v>
      </c>
      <c r="T26">
        <f t="shared" si="12"/>
        <v>144</v>
      </c>
      <c r="U26">
        <f t="shared" si="13"/>
        <v>9</v>
      </c>
      <c r="V26" s="5">
        <f t="shared" si="14"/>
        <v>12.369316876852981</v>
      </c>
      <c r="W26" s="5">
        <f t="shared" si="15"/>
        <v>-5.2982490649875054</v>
      </c>
      <c r="X26">
        <f t="shared" si="16"/>
        <v>13</v>
      </c>
      <c r="Y26" t="e">
        <f t="shared" si="17"/>
        <v>#N/A</v>
      </c>
    </row>
    <row r="27" spans="1:25" x14ac:dyDescent="0.4">
      <c r="A27">
        <v>6</v>
      </c>
      <c r="B27">
        <v>21</v>
      </c>
      <c r="D27">
        <f t="shared" si="0"/>
        <v>16</v>
      </c>
      <c r="E27">
        <f t="shared" si="1"/>
        <v>1</v>
      </c>
      <c r="F27" s="5">
        <f t="shared" si="2"/>
        <v>4.1231056256176606</v>
      </c>
      <c r="G27">
        <f t="shared" si="3"/>
        <v>81</v>
      </c>
      <c r="H27">
        <f t="shared" si="4"/>
        <v>121</v>
      </c>
      <c r="I27" s="5">
        <f t="shared" si="5"/>
        <v>14.212670403551895</v>
      </c>
      <c r="J27" s="5">
        <f t="shared" si="6"/>
        <v>-10.089564777934235</v>
      </c>
      <c r="K27">
        <f t="shared" si="7"/>
        <v>21</v>
      </c>
      <c r="L27" t="e">
        <f t="shared" si="8"/>
        <v>#N/A</v>
      </c>
      <c r="Q27">
        <f t="shared" si="9"/>
        <v>16</v>
      </c>
      <c r="R27">
        <f t="shared" si="10"/>
        <v>1</v>
      </c>
      <c r="S27" s="5">
        <f t="shared" si="11"/>
        <v>4.1231056256176606</v>
      </c>
      <c r="T27">
        <f t="shared" si="12"/>
        <v>81</v>
      </c>
      <c r="U27">
        <f t="shared" si="13"/>
        <v>121</v>
      </c>
      <c r="V27" s="5">
        <f t="shared" si="14"/>
        <v>14.212670403551895</v>
      </c>
      <c r="W27" s="5">
        <f t="shared" si="15"/>
        <v>-10.089564777934235</v>
      </c>
      <c r="X27">
        <f t="shared" si="16"/>
        <v>21</v>
      </c>
      <c r="Y27" t="e">
        <f t="shared" si="17"/>
        <v>#N/A</v>
      </c>
    </row>
    <row r="28" spans="1:25" x14ac:dyDescent="0.4">
      <c r="A28">
        <v>7</v>
      </c>
      <c r="B28">
        <v>13</v>
      </c>
      <c r="D28">
        <f t="shared" si="0"/>
        <v>25</v>
      </c>
      <c r="E28">
        <f t="shared" si="1"/>
        <v>49</v>
      </c>
      <c r="F28" s="5">
        <f t="shared" si="2"/>
        <v>8.6023252670426267</v>
      </c>
      <c r="G28">
        <f t="shared" si="3"/>
        <v>64</v>
      </c>
      <c r="H28">
        <f t="shared" si="4"/>
        <v>9</v>
      </c>
      <c r="I28" s="5">
        <f t="shared" si="5"/>
        <v>8.5440037453175304</v>
      </c>
      <c r="J28" s="5">
        <f t="shared" si="6"/>
        <v>5.8321521725096304E-2</v>
      </c>
      <c r="K28" t="e">
        <f t="shared" si="7"/>
        <v>#N/A</v>
      </c>
      <c r="L28">
        <f t="shared" si="8"/>
        <v>13</v>
      </c>
      <c r="Q28">
        <f t="shared" si="9"/>
        <v>25</v>
      </c>
      <c r="R28">
        <f t="shared" si="10"/>
        <v>49</v>
      </c>
      <c r="S28" s="5">
        <f t="shared" si="11"/>
        <v>8.6023252670426267</v>
      </c>
      <c r="T28">
        <f t="shared" si="12"/>
        <v>64</v>
      </c>
      <c r="U28">
        <f t="shared" si="13"/>
        <v>9</v>
      </c>
      <c r="V28" s="5">
        <f t="shared" si="14"/>
        <v>8.5440037453175304</v>
      </c>
      <c r="W28" s="5">
        <f t="shared" si="15"/>
        <v>5.8321521725096304E-2</v>
      </c>
      <c r="X28" t="e">
        <f t="shared" si="16"/>
        <v>#N/A</v>
      </c>
      <c r="Y28">
        <f t="shared" si="17"/>
        <v>13</v>
      </c>
    </row>
    <row r="29" spans="1:25" x14ac:dyDescent="0.4">
      <c r="A29">
        <v>7</v>
      </c>
      <c r="B29">
        <v>13</v>
      </c>
      <c r="D29">
        <f t="shared" si="0"/>
        <v>25</v>
      </c>
      <c r="E29">
        <f t="shared" si="1"/>
        <v>49</v>
      </c>
      <c r="F29" s="5">
        <f t="shared" si="2"/>
        <v>8.6023252670426267</v>
      </c>
      <c r="G29">
        <f t="shared" si="3"/>
        <v>64</v>
      </c>
      <c r="H29">
        <f t="shared" si="4"/>
        <v>9</v>
      </c>
      <c r="I29" s="5">
        <f t="shared" si="5"/>
        <v>8.5440037453175304</v>
      </c>
      <c r="J29" s="5">
        <f t="shared" si="6"/>
        <v>5.8321521725096304E-2</v>
      </c>
      <c r="K29" t="e">
        <f t="shared" si="7"/>
        <v>#N/A</v>
      </c>
      <c r="L29">
        <f t="shared" si="8"/>
        <v>13</v>
      </c>
      <c r="Q29">
        <f t="shared" si="9"/>
        <v>25</v>
      </c>
      <c r="R29">
        <f t="shared" si="10"/>
        <v>49</v>
      </c>
      <c r="S29" s="5">
        <f t="shared" si="11"/>
        <v>8.6023252670426267</v>
      </c>
      <c r="T29">
        <f t="shared" si="12"/>
        <v>64</v>
      </c>
      <c r="U29">
        <f t="shared" si="13"/>
        <v>9</v>
      </c>
      <c r="V29" s="5">
        <f t="shared" si="14"/>
        <v>8.5440037453175304</v>
      </c>
      <c r="W29" s="5">
        <f t="shared" si="15"/>
        <v>5.8321521725096304E-2</v>
      </c>
      <c r="X29" t="e">
        <f t="shared" si="16"/>
        <v>#N/A</v>
      </c>
      <c r="Y29">
        <f t="shared" si="17"/>
        <v>13</v>
      </c>
    </row>
    <row r="30" spans="1:25" x14ac:dyDescent="0.4">
      <c r="A30">
        <v>9</v>
      </c>
      <c r="B30">
        <v>13</v>
      </c>
      <c r="D30">
        <f t="shared" si="0"/>
        <v>49</v>
      </c>
      <c r="E30">
        <f t="shared" si="1"/>
        <v>49</v>
      </c>
      <c r="F30" s="5">
        <f t="shared" si="2"/>
        <v>9.8994949366116654</v>
      </c>
      <c r="G30">
        <f t="shared" si="3"/>
        <v>36</v>
      </c>
      <c r="H30">
        <f t="shared" si="4"/>
        <v>9</v>
      </c>
      <c r="I30" s="5">
        <f t="shared" si="5"/>
        <v>6.7082039324993694</v>
      </c>
      <c r="J30" s="5">
        <f t="shared" si="6"/>
        <v>3.1912910041122959</v>
      </c>
      <c r="K30" t="e">
        <f t="shared" si="7"/>
        <v>#N/A</v>
      </c>
      <c r="L30">
        <f t="shared" si="8"/>
        <v>13</v>
      </c>
      <c r="Q30">
        <f t="shared" si="9"/>
        <v>49</v>
      </c>
      <c r="R30">
        <f t="shared" si="10"/>
        <v>49</v>
      </c>
      <c r="S30" s="5">
        <f t="shared" si="11"/>
        <v>9.8994949366116654</v>
      </c>
      <c r="T30">
        <f t="shared" si="12"/>
        <v>36</v>
      </c>
      <c r="U30">
        <f t="shared" si="13"/>
        <v>9</v>
      </c>
      <c r="V30" s="5">
        <f t="shared" si="14"/>
        <v>6.7082039324993694</v>
      </c>
      <c r="W30" s="5">
        <f t="shared" si="15"/>
        <v>3.1912910041122959</v>
      </c>
      <c r="X30" t="e">
        <f t="shared" si="16"/>
        <v>#N/A</v>
      </c>
      <c r="Y30">
        <f t="shared" si="17"/>
        <v>13</v>
      </c>
    </row>
    <row r="31" spans="1:25" x14ac:dyDescent="0.4">
      <c r="A31">
        <v>7</v>
      </c>
      <c r="B31">
        <v>13</v>
      </c>
      <c r="D31">
        <f t="shared" si="0"/>
        <v>25</v>
      </c>
      <c r="E31">
        <f t="shared" si="1"/>
        <v>49</v>
      </c>
      <c r="F31" s="5">
        <f t="shared" si="2"/>
        <v>8.6023252670426267</v>
      </c>
      <c r="G31">
        <f t="shared" si="3"/>
        <v>64</v>
      </c>
      <c r="H31">
        <f t="shared" si="4"/>
        <v>9</v>
      </c>
      <c r="I31" s="5">
        <f t="shared" si="5"/>
        <v>8.5440037453175304</v>
      </c>
      <c r="J31" s="5">
        <f t="shared" si="6"/>
        <v>5.8321521725096304E-2</v>
      </c>
      <c r="K31" t="e">
        <f t="shared" si="7"/>
        <v>#N/A</v>
      </c>
      <c r="L31">
        <f t="shared" si="8"/>
        <v>13</v>
      </c>
      <c r="Q31">
        <f t="shared" si="9"/>
        <v>25</v>
      </c>
      <c r="R31">
        <f t="shared" si="10"/>
        <v>49</v>
      </c>
      <c r="S31" s="5">
        <f t="shared" si="11"/>
        <v>8.6023252670426267</v>
      </c>
      <c r="T31">
        <f t="shared" si="12"/>
        <v>64</v>
      </c>
      <c r="U31">
        <f t="shared" si="13"/>
        <v>9</v>
      </c>
      <c r="V31" s="5">
        <f t="shared" si="14"/>
        <v>8.5440037453175304</v>
      </c>
      <c r="W31" s="5">
        <f t="shared" si="15"/>
        <v>5.8321521725096304E-2</v>
      </c>
      <c r="X31" t="e">
        <f t="shared" si="16"/>
        <v>#N/A</v>
      </c>
      <c r="Y31">
        <f t="shared" si="17"/>
        <v>13</v>
      </c>
    </row>
    <row r="32" spans="1:25" x14ac:dyDescent="0.4">
      <c r="A32">
        <v>8</v>
      </c>
      <c r="B32">
        <v>13</v>
      </c>
      <c r="D32">
        <f t="shared" si="0"/>
        <v>36</v>
      </c>
      <c r="E32">
        <f t="shared" si="1"/>
        <v>49</v>
      </c>
      <c r="F32" s="5">
        <f t="shared" si="2"/>
        <v>9.2195444572928871</v>
      </c>
      <c r="G32">
        <f t="shared" si="3"/>
        <v>49</v>
      </c>
      <c r="H32">
        <f t="shared" si="4"/>
        <v>9</v>
      </c>
      <c r="I32" s="5">
        <f t="shared" si="5"/>
        <v>7.6157731058639087</v>
      </c>
      <c r="J32" s="5">
        <f t="shared" si="6"/>
        <v>1.6037713514289784</v>
      </c>
      <c r="K32" t="e">
        <f t="shared" si="7"/>
        <v>#N/A</v>
      </c>
      <c r="L32">
        <f t="shared" si="8"/>
        <v>13</v>
      </c>
      <c r="Q32">
        <f t="shared" si="9"/>
        <v>36</v>
      </c>
      <c r="R32">
        <f t="shared" si="10"/>
        <v>49</v>
      </c>
      <c r="S32" s="5">
        <f t="shared" si="11"/>
        <v>9.2195444572928871</v>
      </c>
      <c r="T32">
        <f t="shared" si="12"/>
        <v>49</v>
      </c>
      <c r="U32">
        <f t="shared" si="13"/>
        <v>9</v>
      </c>
      <c r="V32" s="5">
        <f t="shared" si="14"/>
        <v>7.6157731058639087</v>
      </c>
      <c r="W32" s="5">
        <f t="shared" si="15"/>
        <v>1.6037713514289784</v>
      </c>
      <c r="X32" t="e">
        <f t="shared" si="16"/>
        <v>#N/A</v>
      </c>
      <c r="Y32">
        <f t="shared" si="17"/>
        <v>13</v>
      </c>
    </row>
    <row r="33" spans="1:25" x14ac:dyDescent="0.4">
      <c r="A33">
        <v>15</v>
      </c>
      <c r="B33">
        <v>17</v>
      </c>
      <c r="D33">
        <f t="shared" si="0"/>
        <v>169</v>
      </c>
      <c r="E33">
        <f t="shared" si="1"/>
        <v>9</v>
      </c>
      <c r="F33" s="5">
        <f t="shared" si="2"/>
        <v>13.341664064126334</v>
      </c>
      <c r="G33">
        <f t="shared" si="3"/>
        <v>0</v>
      </c>
      <c r="H33">
        <f t="shared" si="4"/>
        <v>49</v>
      </c>
      <c r="I33" s="5">
        <f t="shared" si="5"/>
        <v>7</v>
      </c>
      <c r="J33" s="5">
        <f t="shared" si="6"/>
        <v>6.3416640641263342</v>
      </c>
      <c r="K33" t="e">
        <f t="shared" si="7"/>
        <v>#N/A</v>
      </c>
      <c r="L33">
        <f t="shared" si="8"/>
        <v>17</v>
      </c>
      <c r="Q33">
        <f t="shared" si="9"/>
        <v>169</v>
      </c>
      <c r="R33">
        <f t="shared" si="10"/>
        <v>9</v>
      </c>
      <c r="S33" s="5">
        <f t="shared" si="11"/>
        <v>13.341664064126334</v>
      </c>
      <c r="T33">
        <f t="shared" si="12"/>
        <v>0</v>
      </c>
      <c r="U33">
        <f t="shared" si="13"/>
        <v>49</v>
      </c>
      <c r="V33" s="5">
        <f t="shared" si="14"/>
        <v>7</v>
      </c>
      <c r="W33" s="5">
        <f t="shared" si="15"/>
        <v>6.3416640641263342</v>
      </c>
      <c r="X33" t="e">
        <f t="shared" si="16"/>
        <v>#N/A</v>
      </c>
      <c r="Y33">
        <f t="shared" si="17"/>
        <v>17</v>
      </c>
    </row>
    <row r="34" spans="1:25" x14ac:dyDescent="0.4">
      <c r="A34">
        <v>13</v>
      </c>
      <c r="B34">
        <v>17</v>
      </c>
      <c r="D34">
        <f t="shared" si="0"/>
        <v>121</v>
      </c>
      <c r="E34">
        <f t="shared" si="1"/>
        <v>9</v>
      </c>
      <c r="F34" s="5">
        <f t="shared" si="2"/>
        <v>11.401754250991379</v>
      </c>
      <c r="G34">
        <f t="shared" si="3"/>
        <v>4</v>
      </c>
      <c r="H34">
        <f t="shared" si="4"/>
        <v>49</v>
      </c>
      <c r="I34" s="5">
        <f t="shared" si="5"/>
        <v>7.2801098892805181</v>
      </c>
      <c r="J34" s="5">
        <f t="shared" si="6"/>
        <v>4.1216443617108611</v>
      </c>
      <c r="K34" t="e">
        <f t="shared" si="7"/>
        <v>#N/A</v>
      </c>
      <c r="L34">
        <f t="shared" si="8"/>
        <v>17</v>
      </c>
      <c r="Q34">
        <f t="shared" si="9"/>
        <v>121</v>
      </c>
      <c r="R34">
        <f t="shared" si="10"/>
        <v>9</v>
      </c>
      <c r="S34" s="5">
        <f t="shared" si="11"/>
        <v>11.401754250991379</v>
      </c>
      <c r="T34">
        <f t="shared" si="12"/>
        <v>4</v>
      </c>
      <c r="U34">
        <f t="shared" si="13"/>
        <v>49</v>
      </c>
      <c r="V34" s="5">
        <f t="shared" si="14"/>
        <v>7.2801098892805181</v>
      </c>
      <c r="W34" s="5">
        <f t="shared" si="15"/>
        <v>4.1216443617108611</v>
      </c>
      <c r="X34" t="e">
        <f t="shared" si="16"/>
        <v>#N/A</v>
      </c>
      <c r="Y34">
        <f t="shared" si="17"/>
        <v>17</v>
      </c>
    </row>
    <row r="35" spans="1:25" x14ac:dyDescent="0.4">
      <c r="A35">
        <v>16</v>
      </c>
      <c r="B35">
        <v>1</v>
      </c>
      <c r="D35">
        <f t="shared" si="0"/>
        <v>196</v>
      </c>
      <c r="E35">
        <f t="shared" si="1"/>
        <v>361</v>
      </c>
      <c r="F35" s="5">
        <f t="shared" si="2"/>
        <v>23.600847442411894</v>
      </c>
      <c r="G35">
        <f t="shared" si="3"/>
        <v>1</v>
      </c>
      <c r="H35">
        <f t="shared" si="4"/>
        <v>81</v>
      </c>
      <c r="I35" s="5">
        <f t="shared" si="5"/>
        <v>9.0553851381374173</v>
      </c>
      <c r="J35" s="5">
        <f t="shared" si="6"/>
        <v>14.545462304274476</v>
      </c>
      <c r="K35" t="e">
        <f t="shared" si="7"/>
        <v>#N/A</v>
      </c>
      <c r="L35">
        <f t="shared" si="8"/>
        <v>1</v>
      </c>
      <c r="Q35">
        <f t="shared" si="9"/>
        <v>196</v>
      </c>
      <c r="R35">
        <f t="shared" si="10"/>
        <v>361</v>
      </c>
      <c r="S35" s="5">
        <f t="shared" si="11"/>
        <v>23.600847442411894</v>
      </c>
      <c r="T35">
        <f t="shared" si="12"/>
        <v>1</v>
      </c>
      <c r="U35">
        <f t="shared" si="13"/>
        <v>81</v>
      </c>
      <c r="V35" s="5">
        <f t="shared" si="14"/>
        <v>9.0553851381374173</v>
      </c>
      <c r="W35" s="5">
        <f t="shared" si="15"/>
        <v>14.545462304274476</v>
      </c>
      <c r="X35" t="e">
        <f t="shared" si="16"/>
        <v>#N/A</v>
      </c>
      <c r="Y35">
        <f t="shared" si="17"/>
        <v>1</v>
      </c>
    </row>
    <row r="36" spans="1:25" x14ac:dyDescent="0.4">
      <c r="A36">
        <v>17</v>
      </c>
      <c r="B36">
        <v>16</v>
      </c>
      <c r="D36">
        <f t="shared" si="0"/>
        <v>225</v>
      </c>
      <c r="E36">
        <f t="shared" si="1"/>
        <v>16</v>
      </c>
      <c r="F36" s="5">
        <f t="shared" si="2"/>
        <v>15.524174696260024</v>
      </c>
      <c r="G36">
        <f t="shared" si="3"/>
        <v>4</v>
      </c>
      <c r="H36">
        <f t="shared" si="4"/>
        <v>36</v>
      </c>
      <c r="I36" s="5">
        <f t="shared" si="5"/>
        <v>6.324555320336759</v>
      </c>
      <c r="J36" s="5">
        <f t="shared" si="6"/>
        <v>9.1996193759232661</v>
      </c>
      <c r="K36" t="e">
        <f t="shared" si="7"/>
        <v>#N/A</v>
      </c>
      <c r="L36">
        <f t="shared" si="8"/>
        <v>16</v>
      </c>
      <c r="Q36">
        <f t="shared" si="9"/>
        <v>225</v>
      </c>
      <c r="R36">
        <f t="shared" si="10"/>
        <v>16</v>
      </c>
      <c r="S36" s="5">
        <f t="shared" si="11"/>
        <v>15.524174696260024</v>
      </c>
      <c r="T36">
        <f t="shared" si="12"/>
        <v>4</v>
      </c>
      <c r="U36">
        <f t="shared" si="13"/>
        <v>36</v>
      </c>
      <c r="V36" s="5">
        <f t="shared" si="14"/>
        <v>6.324555320336759</v>
      </c>
      <c r="W36" s="5">
        <f t="shared" si="15"/>
        <v>9.1996193759232661</v>
      </c>
      <c r="X36" t="e">
        <f t="shared" si="16"/>
        <v>#N/A</v>
      </c>
      <c r="Y36">
        <f t="shared" si="17"/>
        <v>16</v>
      </c>
    </row>
    <row r="37" spans="1:25" x14ac:dyDescent="0.4">
      <c r="A37">
        <v>6</v>
      </c>
      <c r="B37">
        <v>13</v>
      </c>
      <c r="D37">
        <f t="shared" si="0"/>
        <v>16</v>
      </c>
      <c r="E37">
        <f t="shared" si="1"/>
        <v>49</v>
      </c>
      <c r="F37" s="5">
        <f t="shared" si="2"/>
        <v>8.0622577482985491</v>
      </c>
      <c r="G37">
        <f t="shared" si="3"/>
        <v>81</v>
      </c>
      <c r="H37">
        <f t="shared" si="4"/>
        <v>9</v>
      </c>
      <c r="I37" s="5">
        <f t="shared" si="5"/>
        <v>9.4868329805051381</v>
      </c>
      <c r="J37" s="5">
        <f t="shared" si="6"/>
        <v>-1.424575232206589</v>
      </c>
      <c r="K37">
        <f t="shared" si="7"/>
        <v>13</v>
      </c>
      <c r="L37" t="e">
        <f t="shared" si="8"/>
        <v>#N/A</v>
      </c>
      <c r="Q37">
        <f t="shared" si="9"/>
        <v>16</v>
      </c>
      <c r="R37">
        <f t="shared" si="10"/>
        <v>49</v>
      </c>
      <c r="S37" s="5">
        <f t="shared" si="11"/>
        <v>8.0622577482985491</v>
      </c>
      <c r="T37">
        <f t="shared" si="12"/>
        <v>81</v>
      </c>
      <c r="U37">
        <f t="shared" si="13"/>
        <v>9</v>
      </c>
      <c r="V37" s="5">
        <f t="shared" si="14"/>
        <v>9.4868329805051381</v>
      </c>
      <c r="W37" s="5">
        <f t="shared" si="15"/>
        <v>-1.424575232206589</v>
      </c>
      <c r="X37">
        <f t="shared" si="16"/>
        <v>13</v>
      </c>
      <c r="Y37" t="e">
        <f t="shared" si="17"/>
        <v>#N/A</v>
      </c>
    </row>
    <row r="38" spans="1:25" x14ac:dyDescent="0.4">
      <c r="A38">
        <v>3</v>
      </c>
      <c r="B38">
        <v>18</v>
      </c>
      <c r="D38">
        <f t="shared" si="0"/>
        <v>1</v>
      </c>
      <c r="E38">
        <f t="shared" si="1"/>
        <v>4</v>
      </c>
      <c r="F38" s="5">
        <f t="shared" si="2"/>
        <v>2.2360679774997898</v>
      </c>
      <c r="G38">
        <f t="shared" si="3"/>
        <v>144</v>
      </c>
      <c r="H38">
        <f t="shared" si="4"/>
        <v>64</v>
      </c>
      <c r="I38" s="5">
        <f t="shared" si="5"/>
        <v>14.422205101855956</v>
      </c>
      <c r="J38" s="5">
        <f t="shared" si="6"/>
        <v>-12.186137124356167</v>
      </c>
      <c r="K38">
        <f t="shared" si="7"/>
        <v>18</v>
      </c>
      <c r="L38" t="e">
        <f t="shared" si="8"/>
        <v>#N/A</v>
      </c>
      <c r="Q38">
        <f t="shared" si="9"/>
        <v>1</v>
      </c>
      <c r="R38">
        <f t="shared" si="10"/>
        <v>4</v>
      </c>
      <c r="S38" s="5">
        <f t="shared" si="11"/>
        <v>2.2360679774997898</v>
      </c>
      <c r="T38">
        <f t="shared" si="12"/>
        <v>144</v>
      </c>
      <c r="U38">
        <f t="shared" si="13"/>
        <v>64</v>
      </c>
      <c r="V38" s="5">
        <f t="shared" si="14"/>
        <v>14.422205101855956</v>
      </c>
      <c r="W38" s="5">
        <f t="shared" si="15"/>
        <v>-12.186137124356167</v>
      </c>
      <c r="X38">
        <f t="shared" si="16"/>
        <v>18</v>
      </c>
      <c r="Y38" t="e">
        <f t="shared" si="17"/>
        <v>#N/A</v>
      </c>
    </row>
    <row r="39" spans="1:25" x14ac:dyDescent="0.4">
      <c r="A39">
        <v>8</v>
      </c>
      <c r="B39">
        <v>18</v>
      </c>
      <c r="D39">
        <f t="shared" si="0"/>
        <v>36</v>
      </c>
      <c r="E39">
        <f t="shared" si="1"/>
        <v>4</v>
      </c>
      <c r="F39" s="5">
        <f t="shared" si="2"/>
        <v>6.324555320336759</v>
      </c>
      <c r="G39">
        <f t="shared" si="3"/>
        <v>49</v>
      </c>
      <c r="H39">
        <f t="shared" si="4"/>
        <v>64</v>
      </c>
      <c r="I39" s="5">
        <f t="shared" si="5"/>
        <v>10.63014581273465</v>
      </c>
      <c r="J39" s="5">
        <f t="shared" si="6"/>
        <v>-4.3055904923978909</v>
      </c>
      <c r="K39">
        <f t="shared" si="7"/>
        <v>18</v>
      </c>
      <c r="L39" t="e">
        <f t="shared" si="8"/>
        <v>#N/A</v>
      </c>
      <c r="Q39">
        <f t="shared" si="9"/>
        <v>36</v>
      </c>
      <c r="R39">
        <f t="shared" si="10"/>
        <v>4</v>
      </c>
      <c r="S39" s="5">
        <f t="shared" si="11"/>
        <v>6.324555320336759</v>
      </c>
      <c r="T39">
        <f t="shared" si="12"/>
        <v>49</v>
      </c>
      <c r="U39">
        <f t="shared" si="13"/>
        <v>64</v>
      </c>
      <c r="V39" s="5">
        <f t="shared" si="14"/>
        <v>10.63014581273465</v>
      </c>
      <c r="W39" s="5">
        <f t="shared" si="15"/>
        <v>-4.3055904923978909</v>
      </c>
      <c r="X39">
        <f t="shared" si="16"/>
        <v>18</v>
      </c>
      <c r="Y39" t="e">
        <f t="shared" si="17"/>
        <v>#N/A</v>
      </c>
    </row>
    <row r="40" spans="1:25" x14ac:dyDescent="0.4">
      <c r="A40">
        <v>6</v>
      </c>
      <c r="B40">
        <v>18</v>
      </c>
      <c r="D40">
        <f t="shared" si="0"/>
        <v>16</v>
      </c>
      <c r="E40">
        <f t="shared" si="1"/>
        <v>4</v>
      </c>
      <c r="F40" s="5">
        <f t="shared" si="2"/>
        <v>4.4721359549995796</v>
      </c>
      <c r="G40">
        <f t="shared" si="3"/>
        <v>81</v>
      </c>
      <c r="H40">
        <f t="shared" si="4"/>
        <v>64</v>
      </c>
      <c r="I40" s="5">
        <f t="shared" si="5"/>
        <v>12.041594578792296</v>
      </c>
      <c r="J40" s="5">
        <f t="shared" si="6"/>
        <v>-7.5694586237927162</v>
      </c>
      <c r="K40">
        <f t="shared" si="7"/>
        <v>18</v>
      </c>
      <c r="L40" t="e">
        <f t="shared" si="8"/>
        <v>#N/A</v>
      </c>
      <c r="Q40">
        <f t="shared" si="9"/>
        <v>16</v>
      </c>
      <c r="R40">
        <f t="shared" si="10"/>
        <v>4</v>
      </c>
      <c r="S40" s="5">
        <f t="shared" si="11"/>
        <v>4.4721359549995796</v>
      </c>
      <c r="T40">
        <f t="shared" si="12"/>
        <v>81</v>
      </c>
      <c r="U40">
        <f t="shared" si="13"/>
        <v>64</v>
      </c>
      <c r="V40" s="5">
        <f t="shared" si="14"/>
        <v>12.041594578792296</v>
      </c>
      <c r="W40" s="5">
        <f t="shared" si="15"/>
        <v>-7.5694586237927162</v>
      </c>
      <c r="X40">
        <f t="shared" si="16"/>
        <v>18</v>
      </c>
      <c r="Y40" t="e">
        <f t="shared" si="17"/>
        <v>#N/A</v>
      </c>
    </row>
    <row r="41" spans="1:25" x14ac:dyDescent="0.4">
      <c r="A41">
        <v>7</v>
      </c>
      <c r="B41">
        <v>15</v>
      </c>
      <c r="D41">
        <f t="shared" si="0"/>
        <v>25</v>
      </c>
      <c r="E41">
        <f t="shared" si="1"/>
        <v>25</v>
      </c>
      <c r="F41" s="5">
        <f t="shared" si="2"/>
        <v>7.0710678118654755</v>
      </c>
      <c r="G41">
        <f t="shared" si="3"/>
        <v>64</v>
      </c>
      <c r="H41">
        <f t="shared" si="4"/>
        <v>25</v>
      </c>
      <c r="I41" s="5">
        <f t="shared" si="5"/>
        <v>9.4339811320566032</v>
      </c>
      <c r="J41" s="5">
        <f t="shared" si="6"/>
        <v>-2.3629133201911277</v>
      </c>
      <c r="K41">
        <f t="shared" si="7"/>
        <v>15</v>
      </c>
      <c r="L41" t="e">
        <f t="shared" si="8"/>
        <v>#N/A</v>
      </c>
      <c r="Q41">
        <f t="shared" si="9"/>
        <v>25</v>
      </c>
      <c r="R41">
        <f t="shared" si="10"/>
        <v>25</v>
      </c>
      <c r="S41" s="5">
        <f t="shared" si="11"/>
        <v>7.0710678118654755</v>
      </c>
      <c r="T41">
        <f t="shared" si="12"/>
        <v>64</v>
      </c>
      <c r="U41">
        <f t="shared" si="13"/>
        <v>25</v>
      </c>
      <c r="V41" s="5">
        <f t="shared" si="14"/>
        <v>9.4339811320566032</v>
      </c>
      <c r="W41" s="5">
        <f t="shared" si="15"/>
        <v>-2.3629133201911277</v>
      </c>
      <c r="X41">
        <f t="shared" si="16"/>
        <v>15</v>
      </c>
      <c r="Y41" t="e">
        <f t="shared" si="17"/>
        <v>#N/A</v>
      </c>
    </row>
    <row r="42" spans="1:25" x14ac:dyDescent="0.4">
      <c r="A42">
        <v>2</v>
      </c>
      <c r="B42">
        <v>28</v>
      </c>
      <c r="D42">
        <f t="shared" si="0"/>
        <v>0</v>
      </c>
      <c r="E42">
        <f t="shared" si="1"/>
        <v>64</v>
      </c>
      <c r="F42" s="5">
        <f t="shared" si="2"/>
        <v>8</v>
      </c>
      <c r="G42">
        <f t="shared" si="3"/>
        <v>169</v>
      </c>
      <c r="H42">
        <f t="shared" si="4"/>
        <v>324</v>
      </c>
      <c r="I42" s="5">
        <f t="shared" si="5"/>
        <v>22.203603311174518</v>
      </c>
      <c r="J42" s="5">
        <f t="shared" si="6"/>
        <v>-14.203603311174518</v>
      </c>
      <c r="K42">
        <f t="shared" si="7"/>
        <v>28</v>
      </c>
      <c r="L42" t="e">
        <f t="shared" si="8"/>
        <v>#N/A</v>
      </c>
      <c r="Q42">
        <f t="shared" si="9"/>
        <v>0</v>
      </c>
      <c r="R42">
        <f t="shared" si="10"/>
        <v>64</v>
      </c>
      <c r="S42" s="5">
        <f t="shared" si="11"/>
        <v>8</v>
      </c>
      <c r="T42">
        <f t="shared" si="12"/>
        <v>169</v>
      </c>
      <c r="U42">
        <f t="shared" si="13"/>
        <v>324</v>
      </c>
      <c r="V42" s="5">
        <f t="shared" si="14"/>
        <v>22.203603311174518</v>
      </c>
      <c r="W42" s="5">
        <f t="shared" si="15"/>
        <v>-14.203603311174518</v>
      </c>
      <c r="X42">
        <f t="shared" si="16"/>
        <v>28</v>
      </c>
      <c r="Y42" t="e">
        <f t="shared" si="17"/>
        <v>#N/A</v>
      </c>
    </row>
    <row r="43" spans="1:25" x14ac:dyDescent="0.4">
      <c r="A43">
        <v>9</v>
      </c>
      <c r="B43">
        <v>28</v>
      </c>
      <c r="D43">
        <f t="shared" si="0"/>
        <v>49</v>
      </c>
      <c r="E43">
        <f t="shared" si="1"/>
        <v>64</v>
      </c>
      <c r="F43" s="5">
        <f t="shared" si="2"/>
        <v>10.63014581273465</v>
      </c>
      <c r="G43">
        <f t="shared" si="3"/>
        <v>36</v>
      </c>
      <c r="H43">
        <f t="shared" si="4"/>
        <v>324</v>
      </c>
      <c r="I43" s="5">
        <f t="shared" si="5"/>
        <v>18.973665961010276</v>
      </c>
      <c r="J43" s="5">
        <f t="shared" si="6"/>
        <v>-8.3435201482756263</v>
      </c>
      <c r="K43">
        <f t="shared" si="7"/>
        <v>28</v>
      </c>
      <c r="L43" t="e">
        <f t="shared" si="8"/>
        <v>#N/A</v>
      </c>
      <c r="Q43">
        <f t="shared" si="9"/>
        <v>49</v>
      </c>
      <c r="R43">
        <f t="shared" si="10"/>
        <v>64</v>
      </c>
      <c r="S43" s="5">
        <f t="shared" si="11"/>
        <v>10.63014581273465</v>
      </c>
      <c r="T43">
        <f t="shared" si="12"/>
        <v>36</v>
      </c>
      <c r="U43">
        <f t="shared" si="13"/>
        <v>324</v>
      </c>
      <c r="V43" s="5">
        <f t="shared" si="14"/>
        <v>18.973665961010276</v>
      </c>
      <c r="W43" s="5">
        <f t="shared" si="15"/>
        <v>-8.3435201482756263</v>
      </c>
      <c r="X43">
        <f t="shared" si="16"/>
        <v>28</v>
      </c>
      <c r="Y43" t="e">
        <f t="shared" si="17"/>
        <v>#N/A</v>
      </c>
    </row>
    <row r="44" spans="1:25" x14ac:dyDescent="0.4">
      <c r="A44">
        <v>7</v>
      </c>
      <c r="B44">
        <v>28</v>
      </c>
      <c r="D44">
        <f t="shared" si="0"/>
        <v>25</v>
      </c>
      <c r="E44">
        <f t="shared" si="1"/>
        <v>64</v>
      </c>
      <c r="F44" s="5">
        <f t="shared" si="2"/>
        <v>9.4339811320566032</v>
      </c>
      <c r="G44">
        <f t="shared" si="3"/>
        <v>64</v>
      </c>
      <c r="H44">
        <f t="shared" si="4"/>
        <v>324</v>
      </c>
      <c r="I44" s="5">
        <f t="shared" si="5"/>
        <v>19.697715603592208</v>
      </c>
      <c r="J44" s="5">
        <f t="shared" si="6"/>
        <v>-10.263734471535605</v>
      </c>
      <c r="K44">
        <f t="shared" si="7"/>
        <v>28</v>
      </c>
      <c r="L44" t="e">
        <f t="shared" si="8"/>
        <v>#N/A</v>
      </c>
      <c r="Q44">
        <f t="shared" si="9"/>
        <v>25</v>
      </c>
      <c r="R44">
        <f t="shared" si="10"/>
        <v>64</v>
      </c>
      <c r="S44" s="5">
        <f t="shared" si="11"/>
        <v>9.4339811320566032</v>
      </c>
      <c r="T44">
        <f t="shared" si="12"/>
        <v>64</v>
      </c>
      <c r="U44">
        <f t="shared" si="13"/>
        <v>324</v>
      </c>
      <c r="V44" s="5">
        <f t="shared" si="14"/>
        <v>19.697715603592208</v>
      </c>
      <c r="W44" s="5">
        <f t="shared" si="15"/>
        <v>-10.263734471535605</v>
      </c>
      <c r="X44">
        <f t="shared" si="16"/>
        <v>28</v>
      </c>
      <c r="Y44" t="e">
        <f t="shared" si="17"/>
        <v>#N/A</v>
      </c>
    </row>
    <row r="45" spans="1:25" x14ac:dyDescent="0.4">
      <c r="A45">
        <v>13</v>
      </c>
      <c r="B45">
        <v>28</v>
      </c>
      <c r="D45">
        <f t="shared" si="0"/>
        <v>121</v>
      </c>
      <c r="E45">
        <f t="shared" si="1"/>
        <v>64</v>
      </c>
      <c r="F45" s="5">
        <f t="shared" si="2"/>
        <v>13.601470508735444</v>
      </c>
      <c r="G45">
        <f t="shared" si="3"/>
        <v>4</v>
      </c>
      <c r="H45">
        <f t="shared" si="4"/>
        <v>324</v>
      </c>
      <c r="I45" s="5">
        <f t="shared" si="5"/>
        <v>18.110770276274835</v>
      </c>
      <c r="J45" s="5">
        <f t="shared" si="6"/>
        <v>-4.5092997675393907</v>
      </c>
      <c r="K45">
        <f t="shared" si="7"/>
        <v>28</v>
      </c>
      <c r="L45" t="e">
        <f t="shared" si="8"/>
        <v>#N/A</v>
      </c>
      <c r="Q45">
        <f t="shared" si="9"/>
        <v>121</v>
      </c>
      <c r="R45">
        <f t="shared" si="10"/>
        <v>64</v>
      </c>
      <c r="S45" s="5">
        <f t="shared" si="11"/>
        <v>13.601470508735444</v>
      </c>
      <c r="T45">
        <f t="shared" si="12"/>
        <v>4</v>
      </c>
      <c r="U45">
        <f t="shared" si="13"/>
        <v>324</v>
      </c>
      <c r="V45" s="5">
        <f t="shared" si="14"/>
        <v>18.110770276274835</v>
      </c>
      <c r="W45" s="5">
        <f t="shared" si="15"/>
        <v>-4.5092997675393907</v>
      </c>
      <c r="X45">
        <f t="shared" si="16"/>
        <v>28</v>
      </c>
      <c r="Y45" t="e">
        <f t="shared" si="17"/>
        <v>#N/A</v>
      </c>
    </row>
    <row r="46" spans="1:25" x14ac:dyDescent="0.4">
      <c r="A46">
        <v>4</v>
      </c>
      <c r="B46">
        <v>22</v>
      </c>
      <c r="D46">
        <f t="shared" si="0"/>
        <v>4</v>
      </c>
      <c r="E46">
        <f t="shared" si="1"/>
        <v>4</v>
      </c>
      <c r="F46" s="5">
        <f t="shared" si="2"/>
        <v>2.8284271247461903</v>
      </c>
      <c r="G46">
        <f t="shared" si="3"/>
        <v>121</v>
      </c>
      <c r="H46">
        <f t="shared" si="4"/>
        <v>144</v>
      </c>
      <c r="I46" s="5">
        <f t="shared" si="5"/>
        <v>16.278820596099706</v>
      </c>
      <c r="J46" s="5">
        <f t="shared" si="6"/>
        <v>-13.450393471353516</v>
      </c>
      <c r="K46">
        <f t="shared" si="7"/>
        <v>22</v>
      </c>
      <c r="L46" t="e">
        <f t="shared" si="8"/>
        <v>#N/A</v>
      </c>
      <c r="Q46">
        <f t="shared" si="9"/>
        <v>4</v>
      </c>
      <c r="R46">
        <f t="shared" si="10"/>
        <v>4</v>
      </c>
      <c r="S46" s="5">
        <f t="shared" si="11"/>
        <v>2.8284271247461903</v>
      </c>
      <c r="T46">
        <f t="shared" si="12"/>
        <v>121</v>
      </c>
      <c r="U46">
        <f t="shared" si="13"/>
        <v>144</v>
      </c>
      <c r="V46" s="5">
        <f t="shared" si="14"/>
        <v>16.278820596099706</v>
      </c>
      <c r="W46" s="5">
        <f t="shared" si="15"/>
        <v>-13.450393471353516</v>
      </c>
      <c r="X46">
        <f t="shared" si="16"/>
        <v>22</v>
      </c>
      <c r="Y46" t="e">
        <f t="shared" si="17"/>
        <v>#N/A</v>
      </c>
    </row>
    <row r="47" spans="1:25" x14ac:dyDescent="0.4">
      <c r="A47">
        <v>7</v>
      </c>
      <c r="B47">
        <v>28</v>
      </c>
      <c r="D47">
        <f t="shared" si="0"/>
        <v>25</v>
      </c>
      <c r="E47">
        <f t="shared" si="1"/>
        <v>64</v>
      </c>
      <c r="F47" s="5">
        <f t="shared" si="2"/>
        <v>9.4339811320566032</v>
      </c>
      <c r="G47">
        <f t="shared" si="3"/>
        <v>64</v>
      </c>
      <c r="H47">
        <f t="shared" si="4"/>
        <v>324</v>
      </c>
      <c r="I47" s="5">
        <f t="shared" si="5"/>
        <v>19.697715603592208</v>
      </c>
      <c r="J47" s="5">
        <f t="shared" si="6"/>
        <v>-10.263734471535605</v>
      </c>
      <c r="K47">
        <f t="shared" si="7"/>
        <v>28</v>
      </c>
      <c r="L47" t="e">
        <f t="shared" si="8"/>
        <v>#N/A</v>
      </c>
      <c r="Q47">
        <f t="shared" si="9"/>
        <v>25</v>
      </c>
      <c r="R47">
        <f t="shared" si="10"/>
        <v>64</v>
      </c>
      <c r="S47" s="5">
        <f t="shared" si="11"/>
        <v>9.4339811320566032</v>
      </c>
      <c r="T47">
        <f t="shared" si="12"/>
        <v>64</v>
      </c>
      <c r="U47">
        <f t="shared" si="13"/>
        <v>324</v>
      </c>
      <c r="V47" s="5">
        <f t="shared" si="14"/>
        <v>19.697715603592208</v>
      </c>
      <c r="W47" s="5">
        <f t="shared" si="15"/>
        <v>-10.263734471535605</v>
      </c>
      <c r="X47">
        <f t="shared" si="16"/>
        <v>28</v>
      </c>
      <c r="Y47" t="e">
        <f t="shared" si="17"/>
        <v>#N/A</v>
      </c>
    </row>
    <row r="48" spans="1:25" x14ac:dyDescent="0.4">
      <c r="A48">
        <v>4</v>
      </c>
      <c r="B48">
        <v>22</v>
      </c>
      <c r="D48">
        <f t="shared" si="0"/>
        <v>4</v>
      </c>
      <c r="E48">
        <f t="shared" si="1"/>
        <v>4</v>
      </c>
      <c r="F48" s="5">
        <f t="shared" si="2"/>
        <v>2.8284271247461903</v>
      </c>
      <c r="G48">
        <f t="shared" si="3"/>
        <v>121</v>
      </c>
      <c r="H48">
        <f t="shared" si="4"/>
        <v>144</v>
      </c>
      <c r="I48" s="5">
        <f t="shared" si="5"/>
        <v>16.278820596099706</v>
      </c>
      <c r="J48" s="5">
        <f t="shared" si="6"/>
        <v>-13.450393471353516</v>
      </c>
      <c r="K48">
        <f t="shared" si="7"/>
        <v>22</v>
      </c>
      <c r="L48" t="e">
        <f t="shared" si="8"/>
        <v>#N/A</v>
      </c>
      <c r="Q48">
        <f t="shared" si="9"/>
        <v>4</v>
      </c>
      <c r="R48">
        <f t="shared" si="10"/>
        <v>4</v>
      </c>
      <c r="S48" s="5">
        <f t="shared" si="11"/>
        <v>2.8284271247461903</v>
      </c>
      <c r="T48">
        <f t="shared" si="12"/>
        <v>121</v>
      </c>
      <c r="U48">
        <f t="shared" si="13"/>
        <v>144</v>
      </c>
      <c r="V48" s="5">
        <f t="shared" si="14"/>
        <v>16.278820596099706</v>
      </c>
      <c r="W48" s="5">
        <f t="shared" si="15"/>
        <v>-13.450393471353516</v>
      </c>
      <c r="X48">
        <f t="shared" si="16"/>
        <v>22</v>
      </c>
      <c r="Y48" t="e">
        <f t="shared" si="17"/>
        <v>#N/A</v>
      </c>
    </row>
    <row r="49" spans="1:25" x14ac:dyDescent="0.4">
      <c r="A49">
        <v>3</v>
      </c>
      <c r="B49">
        <v>28</v>
      </c>
      <c r="D49">
        <f t="shared" si="0"/>
        <v>1</v>
      </c>
      <c r="E49">
        <f t="shared" si="1"/>
        <v>64</v>
      </c>
      <c r="F49" s="5">
        <f t="shared" si="2"/>
        <v>8.0622577482985491</v>
      </c>
      <c r="G49">
        <f t="shared" si="3"/>
        <v>144</v>
      </c>
      <c r="H49">
        <f t="shared" si="4"/>
        <v>324</v>
      </c>
      <c r="I49" s="5">
        <f t="shared" si="5"/>
        <v>21.633307652783937</v>
      </c>
      <c r="J49" s="5">
        <f t="shared" si="6"/>
        <v>-13.571049904485388</v>
      </c>
      <c r="K49">
        <f t="shared" si="7"/>
        <v>28</v>
      </c>
      <c r="L49" t="e">
        <f t="shared" si="8"/>
        <v>#N/A</v>
      </c>
      <c r="Q49">
        <f t="shared" si="9"/>
        <v>1</v>
      </c>
      <c r="R49">
        <f t="shared" si="10"/>
        <v>64</v>
      </c>
      <c r="S49" s="5">
        <f t="shared" si="11"/>
        <v>8.0622577482985491</v>
      </c>
      <c r="T49">
        <f t="shared" si="12"/>
        <v>144</v>
      </c>
      <c r="U49">
        <f t="shared" si="13"/>
        <v>324</v>
      </c>
      <c r="V49" s="5">
        <f t="shared" si="14"/>
        <v>21.633307652783937</v>
      </c>
      <c r="W49" s="5">
        <f t="shared" si="15"/>
        <v>-13.571049904485388</v>
      </c>
      <c r="X49">
        <f t="shared" si="16"/>
        <v>28</v>
      </c>
      <c r="Y49" t="e">
        <f t="shared" si="17"/>
        <v>#N/A</v>
      </c>
    </row>
    <row r="50" spans="1:25" x14ac:dyDescent="0.4">
      <c r="A50">
        <v>1</v>
      </c>
      <c r="B50">
        <v>24</v>
      </c>
      <c r="D50">
        <f t="shared" si="0"/>
        <v>1</v>
      </c>
      <c r="E50">
        <f t="shared" si="1"/>
        <v>16</v>
      </c>
      <c r="F50" s="5">
        <f t="shared" si="2"/>
        <v>4.1231056256176606</v>
      </c>
      <c r="G50">
        <f t="shared" si="3"/>
        <v>196</v>
      </c>
      <c r="H50">
        <f t="shared" si="4"/>
        <v>196</v>
      </c>
      <c r="I50" s="5">
        <f t="shared" si="5"/>
        <v>19.798989873223331</v>
      </c>
      <c r="J50" s="5">
        <f t="shared" si="6"/>
        <v>-15.675884247605669</v>
      </c>
      <c r="K50">
        <f t="shared" si="7"/>
        <v>24</v>
      </c>
      <c r="L50" t="e">
        <f t="shared" si="8"/>
        <v>#N/A</v>
      </c>
      <c r="Q50">
        <f t="shared" si="9"/>
        <v>1</v>
      </c>
      <c r="R50">
        <f t="shared" si="10"/>
        <v>16</v>
      </c>
      <c r="S50" s="5">
        <f t="shared" si="11"/>
        <v>4.1231056256176606</v>
      </c>
      <c r="T50">
        <f t="shared" si="12"/>
        <v>196</v>
      </c>
      <c r="U50">
        <f t="shared" si="13"/>
        <v>196</v>
      </c>
      <c r="V50" s="5">
        <f t="shared" si="14"/>
        <v>19.798989873223331</v>
      </c>
      <c r="W50" s="5">
        <f t="shared" si="15"/>
        <v>-15.675884247605669</v>
      </c>
      <c r="X50">
        <f t="shared" si="16"/>
        <v>24</v>
      </c>
      <c r="Y50" t="e">
        <f t="shared" si="17"/>
        <v>#N/A</v>
      </c>
    </row>
    <row r="51" spans="1:25" x14ac:dyDescent="0.4">
      <c r="A51">
        <v>15</v>
      </c>
      <c r="B51">
        <v>8</v>
      </c>
      <c r="D51">
        <f t="shared" si="0"/>
        <v>169</v>
      </c>
      <c r="E51">
        <f t="shared" si="1"/>
        <v>144</v>
      </c>
      <c r="F51" s="5">
        <f t="shared" si="2"/>
        <v>17.691806012954132</v>
      </c>
      <c r="G51">
        <f t="shared" si="3"/>
        <v>0</v>
      </c>
      <c r="H51">
        <f t="shared" si="4"/>
        <v>4</v>
      </c>
      <c r="I51" s="5">
        <f t="shared" si="5"/>
        <v>2</v>
      </c>
      <c r="J51" s="5">
        <f t="shared" si="6"/>
        <v>15.691806012954132</v>
      </c>
      <c r="K51" t="e">
        <f t="shared" si="7"/>
        <v>#N/A</v>
      </c>
      <c r="L51">
        <f t="shared" si="8"/>
        <v>8</v>
      </c>
      <c r="Q51">
        <f t="shared" si="9"/>
        <v>169</v>
      </c>
      <c r="R51">
        <f t="shared" si="10"/>
        <v>144</v>
      </c>
      <c r="S51" s="5">
        <f t="shared" si="11"/>
        <v>17.691806012954132</v>
      </c>
      <c r="T51">
        <f t="shared" si="12"/>
        <v>0</v>
      </c>
      <c r="U51">
        <f t="shared" si="13"/>
        <v>4</v>
      </c>
      <c r="V51" s="5">
        <f t="shared" si="14"/>
        <v>2</v>
      </c>
      <c r="W51" s="5">
        <f t="shared" si="15"/>
        <v>15.691806012954132</v>
      </c>
      <c r="X51" t="e">
        <f t="shared" si="16"/>
        <v>#N/A</v>
      </c>
      <c r="Y51">
        <f t="shared" si="17"/>
        <v>8</v>
      </c>
    </row>
    <row r="52" spans="1:25" x14ac:dyDescent="0.4">
      <c r="A52">
        <v>10</v>
      </c>
      <c r="B52">
        <v>8</v>
      </c>
      <c r="D52">
        <f t="shared" si="0"/>
        <v>64</v>
      </c>
      <c r="E52">
        <f t="shared" si="1"/>
        <v>144</v>
      </c>
      <c r="F52" s="5">
        <f t="shared" si="2"/>
        <v>14.422205101855956</v>
      </c>
      <c r="G52">
        <f t="shared" si="3"/>
        <v>25</v>
      </c>
      <c r="H52">
        <f t="shared" si="4"/>
        <v>4</v>
      </c>
      <c r="I52" s="5">
        <f t="shared" si="5"/>
        <v>5.3851648071345037</v>
      </c>
      <c r="J52" s="5">
        <f t="shared" si="6"/>
        <v>9.0370402947214536</v>
      </c>
      <c r="K52" t="e">
        <f t="shared" si="7"/>
        <v>#N/A</v>
      </c>
      <c r="L52">
        <f t="shared" si="8"/>
        <v>8</v>
      </c>
      <c r="Q52">
        <f t="shared" si="9"/>
        <v>64</v>
      </c>
      <c r="R52">
        <f t="shared" si="10"/>
        <v>144</v>
      </c>
      <c r="S52" s="5">
        <f t="shared" si="11"/>
        <v>14.422205101855956</v>
      </c>
      <c r="T52">
        <f t="shared" si="12"/>
        <v>25</v>
      </c>
      <c r="U52">
        <f t="shared" si="13"/>
        <v>4</v>
      </c>
      <c r="V52" s="5">
        <f t="shared" si="14"/>
        <v>5.3851648071345037</v>
      </c>
      <c r="W52" s="5">
        <f t="shared" si="15"/>
        <v>9.0370402947214536</v>
      </c>
      <c r="X52" t="e">
        <f t="shared" si="16"/>
        <v>#N/A</v>
      </c>
      <c r="Y52">
        <f t="shared" si="17"/>
        <v>8</v>
      </c>
    </row>
    <row r="53" spans="1:25" x14ac:dyDescent="0.4">
      <c r="A53">
        <v>16</v>
      </c>
      <c r="B53">
        <v>8</v>
      </c>
      <c r="D53">
        <f t="shared" si="0"/>
        <v>196</v>
      </c>
      <c r="E53">
        <f t="shared" si="1"/>
        <v>144</v>
      </c>
      <c r="F53" s="5">
        <f t="shared" si="2"/>
        <v>18.439088914585774</v>
      </c>
      <c r="G53">
        <f t="shared" si="3"/>
        <v>1</v>
      </c>
      <c r="H53">
        <f t="shared" si="4"/>
        <v>4</v>
      </c>
      <c r="I53" s="5">
        <f t="shared" si="5"/>
        <v>2.2360679774997898</v>
      </c>
      <c r="J53" s="5">
        <f t="shared" si="6"/>
        <v>16.203020937085984</v>
      </c>
      <c r="K53" t="e">
        <f t="shared" si="7"/>
        <v>#N/A</v>
      </c>
      <c r="L53">
        <f t="shared" si="8"/>
        <v>8</v>
      </c>
      <c r="Q53">
        <f t="shared" si="9"/>
        <v>196</v>
      </c>
      <c r="R53">
        <f t="shared" si="10"/>
        <v>144</v>
      </c>
      <c r="S53" s="5">
        <f t="shared" si="11"/>
        <v>18.439088914585774</v>
      </c>
      <c r="T53">
        <f t="shared" si="12"/>
        <v>1</v>
      </c>
      <c r="U53">
        <f t="shared" si="13"/>
        <v>4</v>
      </c>
      <c r="V53" s="5">
        <f t="shared" si="14"/>
        <v>2.2360679774997898</v>
      </c>
      <c r="W53" s="5">
        <f t="shared" si="15"/>
        <v>16.203020937085984</v>
      </c>
      <c r="X53" t="e">
        <f t="shared" si="16"/>
        <v>#N/A</v>
      </c>
      <c r="Y53">
        <f t="shared" si="17"/>
        <v>8</v>
      </c>
    </row>
    <row r="54" spans="1:25" x14ac:dyDescent="0.4">
      <c r="A54">
        <v>4</v>
      </c>
      <c r="B54">
        <v>13</v>
      </c>
      <c r="D54">
        <f t="shared" si="0"/>
        <v>4</v>
      </c>
      <c r="E54">
        <f t="shared" si="1"/>
        <v>49</v>
      </c>
      <c r="F54" s="5">
        <f t="shared" si="2"/>
        <v>7.2801098892805181</v>
      </c>
      <c r="G54">
        <f t="shared" si="3"/>
        <v>121</v>
      </c>
      <c r="H54">
        <f t="shared" si="4"/>
        <v>9</v>
      </c>
      <c r="I54" s="5">
        <f t="shared" si="5"/>
        <v>11.401754250991379</v>
      </c>
      <c r="J54" s="5">
        <f t="shared" si="6"/>
        <v>-4.1216443617108611</v>
      </c>
      <c r="K54">
        <f t="shared" si="7"/>
        <v>13</v>
      </c>
      <c r="L54" t="e">
        <f t="shared" si="8"/>
        <v>#N/A</v>
      </c>
      <c r="Q54">
        <f t="shared" si="9"/>
        <v>4</v>
      </c>
      <c r="R54">
        <f t="shared" si="10"/>
        <v>49</v>
      </c>
      <c r="S54" s="5">
        <f t="shared" si="11"/>
        <v>7.2801098892805181</v>
      </c>
      <c r="T54">
        <f t="shared" si="12"/>
        <v>121</v>
      </c>
      <c r="U54">
        <f t="shared" si="13"/>
        <v>9</v>
      </c>
      <c r="V54" s="5">
        <f t="shared" si="14"/>
        <v>11.401754250991379</v>
      </c>
      <c r="W54" s="5">
        <f t="shared" si="15"/>
        <v>-4.1216443617108611</v>
      </c>
      <c r="X54">
        <f t="shared" si="16"/>
        <v>13</v>
      </c>
      <c r="Y54" t="e">
        <f t="shared" si="17"/>
        <v>#N/A</v>
      </c>
    </row>
    <row r="55" spans="1:25" x14ac:dyDescent="0.4">
      <c r="A55">
        <v>2</v>
      </c>
      <c r="B55">
        <v>4</v>
      </c>
      <c r="D55">
        <f t="shared" si="0"/>
        <v>0</v>
      </c>
      <c r="E55">
        <f t="shared" si="1"/>
        <v>256</v>
      </c>
      <c r="F55" s="5">
        <f t="shared" si="2"/>
        <v>16</v>
      </c>
      <c r="G55">
        <f t="shared" si="3"/>
        <v>169</v>
      </c>
      <c r="H55">
        <f t="shared" si="4"/>
        <v>36</v>
      </c>
      <c r="I55" s="5">
        <f t="shared" si="5"/>
        <v>14.317821063276353</v>
      </c>
      <c r="J55" s="5">
        <f t="shared" si="6"/>
        <v>1.6821789367236466</v>
      </c>
      <c r="K55" t="e">
        <f t="shared" si="7"/>
        <v>#N/A</v>
      </c>
      <c r="L55">
        <f t="shared" si="8"/>
        <v>4</v>
      </c>
      <c r="Q55">
        <f t="shared" si="9"/>
        <v>0</v>
      </c>
      <c r="R55">
        <f t="shared" si="10"/>
        <v>256</v>
      </c>
      <c r="S55" s="5">
        <f t="shared" si="11"/>
        <v>16</v>
      </c>
      <c r="T55">
        <f t="shared" si="12"/>
        <v>169</v>
      </c>
      <c r="U55">
        <f t="shared" si="13"/>
        <v>36</v>
      </c>
      <c r="V55" s="5">
        <f t="shared" si="14"/>
        <v>14.317821063276353</v>
      </c>
      <c r="W55" s="5">
        <f t="shared" si="15"/>
        <v>1.6821789367236466</v>
      </c>
      <c r="X55" t="e">
        <f t="shared" si="16"/>
        <v>#N/A</v>
      </c>
      <c r="Y55">
        <f t="shared" si="17"/>
        <v>4</v>
      </c>
    </row>
    <row r="56" spans="1:25" x14ac:dyDescent="0.4">
      <c r="A56">
        <v>11</v>
      </c>
      <c r="B56">
        <v>4</v>
      </c>
      <c r="D56">
        <f t="shared" si="0"/>
        <v>81</v>
      </c>
      <c r="E56">
        <f t="shared" si="1"/>
        <v>256</v>
      </c>
      <c r="F56" s="5">
        <f t="shared" si="2"/>
        <v>18.357559750685819</v>
      </c>
      <c r="G56">
        <f t="shared" si="3"/>
        <v>16</v>
      </c>
      <c r="H56">
        <f t="shared" si="4"/>
        <v>36</v>
      </c>
      <c r="I56" s="5">
        <f t="shared" si="5"/>
        <v>7.2111025509279782</v>
      </c>
      <c r="J56" s="5">
        <f t="shared" si="6"/>
        <v>11.14645719975784</v>
      </c>
      <c r="K56" t="e">
        <f t="shared" si="7"/>
        <v>#N/A</v>
      </c>
      <c r="L56">
        <f t="shared" si="8"/>
        <v>4</v>
      </c>
      <c r="Q56">
        <f t="shared" si="9"/>
        <v>81</v>
      </c>
      <c r="R56">
        <f t="shared" si="10"/>
        <v>256</v>
      </c>
      <c r="S56" s="5">
        <f t="shared" si="11"/>
        <v>18.357559750685819</v>
      </c>
      <c r="T56">
        <f t="shared" si="12"/>
        <v>16</v>
      </c>
      <c r="U56">
        <f t="shared" si="13"/>
        <v>36</v>
      </c>
      <c r="V56" s="5">
        <f t="shared" si="14"/>
        <v>7.2111025509279782</v>
      </c>
      <c r="W56" s="5">
        <f t="shared" si="15"/>
        <v>11.14645719975784</v>
      </c>
      <c r="X56" t="e">
        <f t="shared" si="16"/>
        <v>#N/A</v>
      </c>
      <c r="Y56">
        <f t="shared" si="17"/>
        <v>4</v>
      </c>
    </row>
    <row r="57" spans="1:25" x14ac:dyDescent="0.4">
      <c r="A57">
        <v>21</v>
      </c>
      <c r="B57">
        <v>4</v>
      </c>
      <c r="D57">
        <f t="shared" si="0"/>
        <v>361</v>
      </c>
      <c r="E57">
        <f t="shared" si="1"/>
        <v>256</v>
      </c>
      <c r="F57" s="5">
        <f t="shared" si="2"/>
        <v>24.839484696748443</v>
      </c>
      <c r="G57">
        <f t="shared" si="3"/>
        <v>36</v>
      </c>
      <c r="H57">
        <f t="shared" si="4"/>
        <v>36</v>
      </c>
      <c r="I57" s="5">
        <f t="shared" si="5"/>
        <v>8.4852813742385695</v>
      </c>
      <c r="J57" s="5">
        <f t="shared" si="6"/>
        <v>16.354203322509875</v>
      </c>
      <c r="K57" t="e">
        <f t="shared" si="7"/>
        <v>#N/A</v>
      </c>
      <c r="L57">
        <f t="shared" si="8"/>
        <v>4</v>
      </c>
      <c r="Q57">
        <f t="shared" si="9"/>
        <v>361</v>
      </c>
      <c r="R57">
        <f t="shared" si="10"/>
        <v>256</v>
      </c>
      <c r="S57" s="5">
        <f t="shared" si="11"/>
        <v>24.839484696748443</v>
      </c>
      <c r="T57">
        <f t="shared" si="12"/>
        <v>36</v>
      </c>
      <c r="U57">
        <f t="shared" si="13"/>
        <v>36</v>
      </c>
      <c r="V57" s="5">
        <f t="shared" si="14"/>
        <v>8.4852813742385695</v>
      </c>
      <c r="W57" s="5">
        <f t="shared" si="15"/>
        <v>16.354203322509875</v>
      </c>
      <c r="X57" t="e">
        <f t="shared" si="16"/>
        <v>#N/A</v>
      </c>
      <c r="Y57">
        <f t="shared" si="17"/>
        <v>4</v>
      </c>
    </row>
    <row r="58" spans="1:25" x14ac:dyDescent="0.4">
      <c r="A58">
        <v>11</v>
      </c>
      <c r="B58">
        <v>4</v>
      </c>
      <c r="D58">
        <f t="shared" si="0"/>
        <v>81</v>
      </c>
      <c r="E58">
        <f t="shared" si="1"/>
        <v>256</v>
      </c>
      <c r="F58" s="5">
        <f t="shared" si="2"/>
        <v>18.357559750685819</v>
      </c>
      <c r="G58">
        <f t="shared" si="3"/>
        <v>16</v>
      </c>
      <c r="H58">
        <f t="shared" si="4"/>
        <v>36</v>
      </c>
      <c r="I58" s="5">
        <f t="shared" si="5"/>
        <v>7.2111025509279782</v>
      </c>
      <c r="J58" s="5">
        <f t="shared" si="6"/>
        <v>11.14645719975784</v>
      </c>
      <c r="K58" t="e">
        <f t="shared" si="7"/>
        <v>#N/A</v>
      </c>
      <c r="L58">
        <f t="shared" si="8"/>
        <v>4</v>
      </c>
      <c r="Q58">
        <f t="shared" si="9"/>
        <v>81</v>
      </c>
      <c r="R58">
        <f t="shared" si="10"/>
        <v>256</v>
      </c>
      <c r="S58" s="5">
        <f t="shared" si="11"/>
        <v>18.357559750685819</v>
      </c>
      <c r="T58">
        <f t="shared" si="12"/>
        <v>16</v>
      </c>
      <c r="U58">
        <f t="shared" si="13"/>
        <v>36</v>
      </c>
      <c r="V58" s="5">
        <f t="shared" si="14"/>
        <v>7.2111025509279782</v>
      </c>
      <c r="W58" s="5">
        <f t="shared" si="15"/>
        <v>11.14645719975784</v>
      </c>
      <c r="X58" t="e">
        <f t="shared" si="16"/>
        <v>#N/A</v>
      </c>
      <c r="Y58">
        <f t="shared" si="17"/>
        <v>4</v>
      </c>
    </row>
    <row r="59" spans="1:25" x14ac:dyDescent="0.4">
      <c r="A59">
        <v>8</v>
      </c>
      <c r="B59">
        <v>4</v>
      </c>
      <c r="D59">
        <f t="shared" si="0"/>
        <v>36</v>
      </c>
      <c r="E59">
        <f t="shared" si="1"/>
        <v>256</v>
      </c>
      <c r="F59" s="5">
        <f t="shared" si="2"/>
        <v>17.088007490635061</v>
      </c>
      <c r="G59">
        <f t="shared" si="3"/>
        <v>49</v>
      </c>
      <c r="H59">
        <f t="shared" si="4"/>
        <v>36</v>
      </c>
      <c r="I59" s="5">
        <f t="shared" si="5"/>
        <v>9.2195444572928871</v>
      </c>
      <c r="J59" s="5">
        <f t="shared" si="6"/>
        <v>7.8684630333421737</v>
      </c>
      <c r="K59" t="e">
        <f t="shared" si="7"/>
        <v>#N/A</v>
      </c>
      <c r="L59">
        <f t="shared" si="8"/>
        <v>4</v>
      </c>
      <c r="Q59">
        <f t="shared" si="9"/>
        <v>36</v>
      </c>
      <c r="R59">
        <f t="shared" si="10"/>
        <v>256</v>
      </c>
      <c r="S59" s="5">
        <f t="shared" si="11"/>
        <v>17.088007490635061</v>
      </c>
      <c r="T59">
        <f t="shared" si="12"/>
        <v>49</v>
      </c>
      <c r="U59">
        <f t="shared" si="13"/>
        <v>36</v>
      </c>
      <c r="V59" s="5">
        <f t="shared" si="14"/>
        <v>9.2195444572928871</v>
      </c>
      <c r="W59" s="5">
        <f t="shared" si="15"/>
        <v>7.8684630333421737</v>
      </c>
      <c r="X59" t="e">
        <f t="shared" si="16"/>
        <v>#N/A</v>
      </c>
      <c r="Y59">
        <f t="shared" si="17"/>
        <v>4</v>
      </c>
    </row>
    <row r="60" spans="1:25" x14ac:dyDescent="0.4">
      <c r="A60">
        <v>18</v>
      </c>
      <c r="B60">
        <v>4</v>
      </c>
      <c r="D60">
        <f t="shared" si="0"/>
        <v>256</v>
      </c>
      <c r="E60">
        <f t="shared" si="1"/>
        <v>256</v>
      </c>
      <c r="F60" s="5">
        <f t="shared" si="2"/>
        <v>22.627416997969522</v>
      </c>
      <c r="G60">
        <f t="shared" si="3"/>
        <v>9</v>
      </c>
      <c r="H60">
        <f t="shared" si="4"/>
        <v>36</v>
      </c>
      <c r="I60" s="5">
        <f t="shared" si="5"/>
        <v>6.7082039324993694</v>
      </c>
      <c r="J60" s="5">
        <f t="shared" si="6"/>
        <v>15.919213065470153</v>
      </c>
      <c r="K60" t="e">
        <f t="shared" si="7"/>
        <v>#N/A</v>
      </c>
      <c r="L60">
        <f t="shared" si="8"/>
        <v>4</v>
      </c>
      <c r="Q60">
        <f t="shared" si="9"/>
        <v>256</v>
      </c>
      <c r="R60">
        <f t="shared" si="10"/>
        <v>256</v>
      </c>
      <c r="S60" s="5">
        <f t="shared" si="11"/>
        <v>22.627416997969522</v>
      </c>
      <c r="T60">
        <f t="shared" si="12"/>
        <v>9</v>
      </c>
      <c r="U60">
        <f t="shared" si="13"/>
        <v>36</v>
      </c>
      <c r="V60" s="5">
        <f t="shared" si="14"/>
        <v>6.7082039324993694</v>
      </c>
      <c r="W60" s="5">
        <f t="shared" si="15"/>
        <v>15.919213065470153</v>
      </c>
      <c r="X60" t="e">
        <f t="shared" si="16"/>
        <v>#N/A</v>
      </c>
      <c r="Y60">
        <f t="shared" si="17"/>
        <v>4</v>
      </c>
    </row>
    <row r="61" spans="1:25" x14ac:dyDescent="0.4">
      <c r="A61">
        <v>7</v>
      </c>
      <c r="B61">
        <v>4</v>
      </c>
      <c r="D61">
        <f t="shared" si="0"/>
        <v>25</v>
      </c>
      <c r="E61">
        <f t="shared" si="1"/>
        <v>256</v>
      </c>
      <c r="F61" s="5">
        <f t="shared" si="2"/>
        <v>16.763054614240211</v>
      </c>
      <c r="G61">
        <f t="shared" si="3"/>
        <v>64</v>
      </c>
      <c r="H61">
        <f t="shared" si="4"/>
        <v>36</v>
      </c>
      <c r="I61" s="5">
        <f t="shared" si="5"/>
        <v>10</v>
      </c>
      <c r="J61" s="5">
        <f t="shared" si="6"/>
        <v>6.763054614240211</v>
      </c>
      <c r="K61" t="e">
        <f t="shared" si="7"/>
        <v>#N/A</v>
      </c>
      <c r="L61">
        <f t="shared" si="8"/>
        <v>4</v>
      </c>
      <c r="Q61">
        <f t="shared" si="9"/>
        <v>25</v>
      </c>
      <c r="R61">
        <f t="shared" si="10"/>
        <v>256</v>
      </c>
      <c r="S61" s="5">
        <f t="shared" si="11"/>
        <v>16.763054614240211</v>
      </c>
      <c r="T61">
        <f t="shared" si="12"/>
        <v>64</v>
      </c>
      <c r="U61">
        <f t="shared" si="13"/>
        <v>36</v>
      </c>
      <c r="V61" s="5">
        <f t="shared" si="14"/>
        <v>10</v>
      </c>
      <c r="W61" s="5">
        <f t="shared" si="15"/>
        <v>6.763054614240211</v>
      </c>
      <c r="X61" t="e">
        <f t="shared" si="16"/>
        <v>#N/A</v>
      </c>
      <c r="Y61">
        <f t="shared" si="17"/>
        <v>4</v>
      </c>
    </row>
    <row r="62" spans="1:25" x14ac:dyDescent="0.4">
      <c r="A62">
        <v>7</v>
      </c>
      <c r="B62">
        <v>50</v>
      </c>
      <c r="D62">
        <f t="shared" si="0"/>
        <v>25</v>
      </c>
      <c r="E62">
        <f t="shared" si="1"/>
        <v>900</v>
      </c>
      <c r="F62" s="5">
        <f t="shared" si="2"/>
        <v>30.413812651491099</v>
      </c>
      <c r="G62">
        <f t="shared" si="3"/>
        <v>64</v>
      </c>
      <c r="H62">
        <f t="shared" si="4"/>
        <v>1600</v>
      </c>
      <c r="I62" s="5">
        <f t="shared" si="5"/>
        <v>40.792156108742276</v>
      </c>
      <c r="J62" s="5">
        <f t="shared" si="6"/>
        <v>-10.378343457251177</v>
      </c>
      <c r="K62">
        <f t="shared" si="7"/>
        <v>50</v>
      </c>
      <c r="L62" t="e">
        <f t="shared" si="8"/>
        <v>#N/A</v>
      </c>
      <c r="Q62">
        <f t="shared" si="9"/>
        <v>25</v>
      </c>
      <c r="R62">
        <f t="shared" si="10"/>
        <v>900</v>
      </c>
      <c r="S62" s="5">
        <f t="shared" si="11"/>
        <v>30.413812651491099</v>
      </c>
      <c r="T62">
        <f t="shared" si="12"/>
        <v>64</v>
      </c>
      <c r="U62">
        <f t="shared" si="13"/>
        <v>1600</v>
      </c>
      <c r="V62" s="5">
        <f t="shared" si="14"/>
        <v>40.792156108742276</v>
      </c>
      <c r="W62" s="5">
        <f t="shared" si="15"/>
        <v>-10.378343457251177</v>
      </c>
      <c r="X62">
        <f t="shared" si="16"/>
        <v>50</v>
      </c>
      <c r="Y62" t="e">
        <f t="shared" si="17"/>
        <v>#N/A</v>
      </c>
    </row>
    <row r="63" spans="1:25" x14ac:dyDescent="0.4">
      <c r="A63">
        <v>1</v>
      </c>
      <c r="B63">
        <v>50</v>
      </c>
      <c r="D63">
        <f t="shared" si="0"/>
        <v>1</v>
      </c>
      <c r="E63">
        <f t="shared" si="1"/>
        <v>900</v>
      </c>
      <c r="F63" s="5">
        <f t="shared" si="2"/>
        <v>30.016662039607269</v>
      </c>
      <c r="G63">
        <f t="shared" si="3"/>
        <v>196</v>
      </c>
      <c r="H63">
        <f t="shared" si="4"/>
        <v>1600</v>
      </c>
      <c r="I63" s="5">
        <f t="shared" si="5"/>
        <v>42.379240200834182</v>
      </c>
      <c r="J63" s="5">
        <f t="shared" si="6"/>
        <v>-12.362578161226914</v>
      </c>
      <c r="K63">
        <f t="shared" si="7"/>
        <v>50</v>
      </c>
      <c r="L63" t="e">
        <f t="shared" si="8"/>
        <v>#N/A</v>
      </c>
      <c r="Q63">
        <f t="shared" si="9"/>
        <v>1</v>
      </c>
      <c r="R63">
        <f t="shared" si="10"/>
        <v>900</v>
      </c>
      <c r="S63" s="5">
        <f t="shared" si="11"/>
        <v>30.016662039607269</v>
      </c>
      <c r="T63">
        <f t="shared" si="12"/>
        <v>196</v>
      </c>
      <c r="U63">
        <f t="shared" si="13"/>
        <v>1600</v>
      </c>
      <c r="V63" s="5">
        <f t="shared" si="14"/>
        <v>42.379240200834182</v>
      </c>
      <c r="W63" s="5">
        <f t="shared" si="15"/>
        <v>-12.362578161226914</v>
      </c>
      <c r="X63">
        <f t="shared" si="16"/>
        <v>50</v>
      </c>
      <c r="Y63" t="e">
        <f t="shared" si="17"/>
        <v>#N/A</v>
      </c>
    </row>
    <row r="64" spans="1:25" x14ac:dyDescent="0.4">
      <c r="A64">
        <v>3</v>
      </c>
      <c r="B64">
        <v>2</v>
      </c>
      <c r="D64">
        <f t="shared" si="0"/>
        <v>1</v>
      </c>
      <c r="E64">
        <f t="shared" si="1"/>
        <v>324</v>
      </c>
      <c r="F64" s="5">
        <f t="shared" si="2"/>
        <v>18.027756377319946</v>
      </c>
      <c r="G64">
        <f t="shared" si="3"/>
        <v>144</v>
      </c>
      <c r="H64">
        <f t="shared" si="4"/>
        <v>64</v>
      </c>
      <c r="I64" s="5">
        <f t="shared" si="5"/>
        <v>14.422205101855956</v>
      </c>
      <c r="J64" s="5">
        <f t="shared" si="6"/>
        <v>3.6055512754639896</v>
      </c>
      <c r="K64" t="e">
        <f t="shared" si="7"/>
        <v>#N/A</v>
      </c>
      <c r="L64">
        <f t="shared" si="8"/>
        <v>2</v>
      </c>
      <c r="Q64">
        <f t="shared" si="9"/>
        <v>1</v>
      </c>
      <c r="R64">
        <f t="shared" si="10"/>
        <v>324</v>
      </c>
      <c r="S64" s="5">
        <f t="shared" si="11"/>
        <v>18.027756377319946</v>
      </c>
      <c r="T64">
        <f t="shared" si="12"/>
        <v>144</v>
      </c>
      <c r="U64">
        <f t="shared" si="13"/>
        <v>64</v>
      </c>
      <c r="V64" s="5">
        <f t="shared" si="14"/>
        <v>14.422205101855956</v>
      </c>
      <c r="W64" s="5">
        <f t="shared" si="15"/>
        <v>3.6055512754639896</v>
      </c>
      <c r="X64" t="e">
        <f t="shared" si="16"/>
        <v>#N/A</v>
      </c>
      <c r="Y64">
        <f t="shared" si="17"/>
        <v>2</v>
      </c>
    </row>
    <row r="65" spans="1:25" x14ac:dyDescent="0.4">
      <c r="A65">
        <v>5</v>
      </c>
      <c r="B65">
        <v>17</v>
      </c>
      <c r="D65">
        <f t="shared" si="0"/>
        <v>9</v>
      </c>
      <c r="E65">
        <f t="shared" si="1"/>
        <v>9</v>
      </c>
      <c r="F65" s="5">
        <f t="shared" si="2"/>
        <v>4.2426406871192848</v>
      </c>
      <c r="G65">
        <f t="shared" si="3"/>
        <v>100</v>
      </c>
      <c r="H65">
        <f t="shared" si="4"/>
        <v>49</v>
      </c>
      <c r="I65" s="5">
        <f t="shared" si="5"/>
        <v>12.206555615733702</v>
      </c>
      <c r="J65" s="5">
        <f t="shared" si="6"/>
        <v>-7.9639149286144173</v>
      </c>
      <c r="K65">
        <f t="shared" si="7"/>
        <v>17</v>
      </c>
      <c r="L65" t="e">
        <f t="shared" si="8"/>
        <v>#N/A</v>
      </c>
      <c r="Q65">
        <f t="shared" si="9"/>
        <v>9</v>
      </c>
      <c r="R65">
        <f t="shared" si="10"/>
        <v>9</v>
      </c>
      <c r="S65" s="5">
        <f t="shared" si="11"/>
        <v>4.2426406871192848</v>
      </c>
      <c r="T65">
        <f t="shared" si="12"/>
        <v>100</v>
      </c>
      <c r="U65">
        <f t="shared" si="13"/>
        <v>49</v>
      </c>
      <c r="V65" s="5">
        <f t="shared" si="14"/>
        <v>12.206555615733702</v>
      </c>
      <c r="W65" s="5">
        <f t="shared" si="15"/>
        <v>-7.9639149286144173</v>
      </c>
      <c r="X65">
        <f t="shared" si="16"/>
        <v>17</v>
      </c>
      <c r="Y65" t="e">
        <f t="shared" si="17"/>
        <v>#N/A</v>
      </c>
    </row>
    <row r="66" spans="1:25" x14ac:dyDescent="0.4">
      <c r="A66">
        <v>13</v>
      </c>
      <c r="B66">
        <v>24</v>
      </c>
      <c r="D66">
        <f t="shared" si="0"/>
        <v>121</v>
      </c>
      <c r="E66">
        <f t="shared" si="1"/>
        <v>16</v>
      </c>
      <c r="F66" s="5">
        <f t="shared" si="2"/>
        <v>11.704699910719626</v>
      </c>
      <c r="G66">
        <f t="shared" si="3"/>
        <v>4</v>
      </c>
      <c r="H66">
        <f t="shared" si="4"/>
        <v>196</v>
      </c>
      <c r="I66" s="5">
        <f t="shared" si="5"/>
        <v>14.142135623730951</v>
      </c>
      <c r="J66" s="5">
        <f t="shared" si="6"/>
        <v>-2.4374357130113253</v>
      </c>
      <c r="K66">
        <f t="shared" si="7"/>
        <v>24</v>
      </c>
      <c r="L66" t="e">
        <f t="shared" si="8"/>
        <v>#N/A</v>
      </c>
      <c r="Q66">
        <f t="shared" si="9"/>
        <v>121</v>
      </c>
      <c r="R66">
        <f t="shared" si="10"/>
        <v>16</v>
      </c>
      <c r="S66" s="5">
        <f t="shared" si="11"/>
        <v>11.704699910719626</v>
      </c>
      <c r="T66">
        <f t="shared" si="12"/>
        <v>4</v>
      </c>
      <c r="U66">
        <f t="shared" si="13"/>
        <v>196</v>
      </c>
      <c r="V66" s="5">
        <f t="shared" si="14"/>
        <v>14.142135623730951</v>
      </c>
      <c r="W66" s="5">
        <f t="shared" si="15"/>
        <v>-2.4374357130113253</v>
      </c>
      <c r="X66">
        <f t="shared" si="16"/>
        <v>24</v>
      </c>
      <c r="Y66" t="e">
        <f t="shared" si="17"/>
        <v>#N/A</v>
      </c>
    </row>
    <row r="67" spans="1:25" x14ac:dyDescent="0.4">
      <c r="A67">
        <v>2</v>
      </c>
      <c r="B67">
        <v>17</v>
      </c>
      <c r="D67">
        <f t="shared" si="0"/>
        <v>0</v>
      </c>
      <c r="E67">
        <f t="shared" si="1"/>
        <v>9</v>
      </c>
      <c r="F67" s="5">
        <f t="shared" si="2"/>
        <v>3</v>
      </c>
      <c r="G67">
        <f t="shared" si="3"/>
        <v>169</v>
      </c>
      <c r="H67">
        <f t="shared" si="4"/>
        <v>49</v>
      </c>
      <c r="I67" s="5">
        <f t="shared" si="5"/>
        <v>14.7648230602334</v>
      </c>
      <c r="J67" s="5">
        <f t="shared" si="6"/>
        <v>-11.7648230602334</v>
      </c>
      <c r="K67">
        <f t="shared" si="7"/>
        <v>17</v>
      </c>
      <c r="L67" t="e">
        <f t="shared" si="8"/>
        <v>#N/A</v>
      </c>
      <c r="Q67">
        <f t="shared" si="9"/>
        <v>0</v>
      </c>
      <c r="R67">
        <f t="shared" si="10"/>
        <v>9</v>
      </c>
      <c r="S67" s="5">
        <f t="shared" si="11"/>
        <v>3</v>
      </c>
      <c r="T67">
        <f t="shared" si="12"/>
        <v>169</v>
      </c>
      <c r="U67">
        <f t="shared" si="13"/>
        <v>49</v>
      </c>
      <c r="V67" s="5">
        <f t="shared" si="14"/>
        <v>14.7648230602334</v>
      </c>
      <c r="W67" s="5">
        <f t="shared" si="15"/>
        <v>-11.7648230602334</v>
      </c>
      <c r="X67">
        <f t="shared" si="16"/>
        <v>17</v>
      </c>
      <c r="Y67" t="e">
        <f t="shared" si="17"/>
        <v>#N/A</v>
      </c>
    </row>
    <row r="68" spans="1:25" x14ac:dyDescent="0.4">
      <c r="A68">
        <v>1</v>
      </c>
      <c r="B68">
        <v>17</v>
      </c>
      <c r="D68">
        <f t="shared" si="0"/>
        <v>1</v>
      </c>
      <c r="E68">
        <f t="shared" si="1"/>
        <v>9</v>
      </c>
      <c r="F68" s="5">
        <f t="shared" si="2"/>
        <v>3.1622776601683795</v>
      </c>
      <c r="G68">
        <f t="shared" si="3"/>
        <v>196</v>
      </c>
      <c r="H68">
        <f t="shared" si="4"/>
        <v>49</v>
      </c>
      <c r="I68" s="5">
        <f t="shared" si="5"/>
        <v>15.652475842498529</v>
      </c>
      <c r="J68" s="5">
        <f t="shared" si="6"/>
        <v>-12.490198182330149</v>
      </c>
      <c r="K68">
        <f t="shared" si="7"/>
        <v>17</v>
      </c>
      <c r="L68" t="e">
        <f t="shared" si="8"/>
        <v>#N/A</v>
      </c>
      <c r="Q68">
        <f t="shared" si="9"/>
        <v>1</v>
      </c>
      <c r="R68">
        <f t="shared" si="10"/>
        <v>9</v>
      </c>
      <c r="S68" s="5">
        <f t="shared" si="11"/>
        <v>3.1622776601683795</v>
      </c>
      <c r="T68">
        <f t="shared" si="12"/>
        <v>196</v>
      </c>
      <c r="U68">
        <f t="shared" si="13"/>
        <v>49</v>
      </c>
      <c r="V68" s="5">
        <f t="shared" si="14"/>
        <v>15.652475842498529</v>
      </c>
      <c r="W68" s="5">
        <f t="shared" si="15"/>
        <v>-12.490198182330149</v>
      </c>
      <c r="X68">
        <f t="shared" si="16"/>
        <v>17</v>
      </c>
      <c r="Y68" t="e">
        <f t="shared" si="17"/>
        <v>#N/A</v>
      </c>
    </row>
    <row r="69" spans="1:25" x14ac:dyDescent="0.4">
      <c r="A69">
        <v>5</v>
      </c>
      <c r="B69">
        <v>13</v>
      </c>
      <c r="D69">
        <f t="shared" ref="D69:D132" si="18">($A69-D$3)^2</f>
        <v>9</v>
      </c>
      <c r="E69">
        <f t="shared" ref="E69:E132" si="19">($B69-E$3)^2</f>
        <v>49</v>
      </c>
      <c r="F69" s="5">
        <f t="shared" ref="F69:F132" si="20">SQRT(D69+E69)</f>
        <v>7.6157731058639087</v>
      </c>
      <c r="G69">
        <f t="shared" ref="G69:G132" si="21">($A69-G$3)^2</f>
        <v>100</v>
      </c>
      <c r="H69">
        <f t="shared" ref="H69:H132" si="22">($B69-H$3)^2</f>
        <v>9</v>
      </c>
      <c r="I69" s="5">
        <f t="shared" ref="I69:I132" si="23">SQRT(G69+H69)</f>
        <v>10.440306508910551</v>
      </c>
      <c r="J69" s="5">
        <f t="shared" ref="J69:J132" si="24">F69-I69</f>
        <v>-2.824533403046642</v>
      </c>
      <c r="K69">
        <f t="shared" ref="K69:K132" si="25">IF(J69&lt;=0, $B69, NA())</f>
        <v>13</v>
      </c>
      <c r="L69" t="e">
        <f t="shared" ref="L69:L132" si="26">IF(J69&gt;0, $B69, NA())</f>
        <v>#N/A</v>
      </c>
      <c r="Q69">
        <f t="shared" ref="Q69:Q132" si="27">($A69-Q$3)^2</f>
        <v>9</v>
      </c>
      <c r="R69">
        <f t="shared" ref="R69:R132" si="28">($B69-R$3)^2</f>
        <v>49</v>
      </c>
      <c r="S69" s="5">
        <f t="shared" ref="S69:S132" si="29">SQRT(Q69+R69)</f>
        <v>7.6157731058639087</v>
      </c>
      <c r="T69">
        <f t="shared" ref="T69:T132" si="30">($A69-T$3)^2</f>
        <v>100</v>
      </c>
      <c r="U69">
        <f t="shared" ref="U69:U132" si="31">($B69-U$3)^2</f>
        <v>9</v>
      </c>
      <c r="V69" s="5">
        <f t="shared" ref="V69:V132" si="32">SQRT(T69+U69)</f>
        <v>10.440306508910551</v>
      </c>
      <c r="W69" s="5">
        <f t="shared" ref="W69:W132" si="33">S69-V69</f>
        <v>-2.824533403046642</v>
      </c>
      <c r="X69">
        <f t="shared" ref="X69:X132" si="34">IF(W69&lt;=0, $B69, NA())</f>
        <v>13</v>
      </c>
      <c r="Y69" t="e">
        <f t="shared" ref="Y69:Y132" si="35">IF(W69&gt;0, $B69, NA())</f>
        <v>#N/A</v>
      </c>
    </row>
    <row r="70" spans="1:25" x14ac:dyDescent="0.4">
      <c r="A70">
        <v>14</v>
      </c>
      <c r="B70">
        <v>21</v>
      </c>
      <c r="D70">
        <f t="shared" si="18"/>
        <v>144</v>
      </c>
      <c r="E70">
        <f t="shared" si="19"/>
        <v>1</v>
      </c>
      <c r="F70" s="5">
        <f t="shared" si="20"/>
        <v>12.041594578792296</v>
      </c>
      <c r="G70">
        <f t="shared" si="21"/>
        <v>1</v>
      </c>
      <c r="H70">
        <f t="shared" si="22"/>
        <v>121</v>
      </c>
      <c r="I70" s="5">
        <f t="shared" si="23"/>
        <v>11.045361017187261</v>
      </c>
      <c r="J70" s="5">
        <f t="shared" si="24"/>
        <v>0.99623356160503462</v>
      </c>
      <c r="K70" t="e">
        <f t="shared" si="25"/>
        <v>#N/A</v>
      </c>
      <c r="L70">
        <f t="shared" si="26"/>
        <v>21</v>
      </c>
      <c r="Q70">
        <f t="shared" si="27"/>
        <v>144</v>
      </c>
      <c r="R70">
        <f t="shared" si="28"/>
        <v>1</v>
      </c>
      <c r="S70" s="5">
        <f t="shared" si="29"/>
        <v>12.041594578792296</v>
      </c>
      <c r="T70">
        <f t="shared" si="30"/>
        <v>1</v>
      </c>
      <c r="U70">
        <f t="shared" si="31"/>
        <v>121</v>
      </c>
      <c r="V70" s="5">
        <f t="shared" si="32"/>
        <v>11.045361017187261</v>
      </c>
      <c r="W70" s="5">
        <f t="shared" si="33"/>
        <v>0.99623356160503462</v>
      </c>
      <c r="X70" t="e">
        <f t="shared" si="34"/>
        <v>#N/A</v>
      </c>
      <c r="Y70">
        <f t="shared" si="35"/>
        <v>21</v>
      </c>
    </row>
    <row r="71" spans="1:25" x14ac:dyDescent="0.4">
      <c r="A71">
        <v>4</v>
      </c>
      <c r="B71">
        <v>2</v>
      </c>
      <c r="D71">
        <f t="shared" si="18"/>
        <v>4</v>
      </c>
      <c r="E71">
        <f t="shared" si="19"/>
        <v>324</v>
      </c>
      <c r="F71" s="5">
        <f t="shared" si="20"/>
        <v>18.110770276274835</v>
      </c>
      <c r="G71">
        <f t="shared" si="21"/>
        <v>121</v>
      </c>
      <c r="H71">
        <f t="shared" si="22"/>
        <v>64</v>
      </c>
      <c r="I71" s="5">
        <f t="shared" si="23"/>
        <v>13.601470508735444</v>
      </c>
      <c r="J71" s="5">
        <f t="shared" si="24"/>
        <v>4.5092997675393907</v>
      </c>
      <c r="K71" t="e">
        <f t="shared" si="25"/>
        <v>#N/A</v>
      </c>
      <c r="L71">
        <f t="shared" si="26"/>
        <v>2</v>
      </c>
      <c r="Q71">
        <f t="shared" si="27"/>
        <v>4</v>
      </c>
      <c r="R71">
        <f t="shared" si="28"/>
        <v>324</v>
      </c>
      <c r="S71" s="5">
        <f t="shared" si="29"/>
        <v>18.110770276274835</v>
      </c>
      <c r="T71">
        <f t="shared" si="30"/>
        <v>121</v>
      </c>
      <c r="U71">
        <f t="shared" si="31"/>
        <v>64</v>
      </c>
      <c r="V71" s="5">
        <f t="shared" si="32"/>
        <v>13.601470508735444</v>
      </c>
      <c r="W71" s="5">
        <f t="shared" si="33"/>
        <v>4.5092997675393907</v>
      </c>
      <c r="X71" t="e">
        <f t="shared" si="34"/>
        <v>#N/A</v>
      </c>
      <c r="Y71">
        <f t="shared" si="35"/>
        <v>2</v>
      </c>
    </row>
    <row r="72" spans="1:25" x14ac:dyDescent="0.4">
      <c r="A72">
        <v>10</v>
      </c>
      <c r="B72">
        <v>21</v>
      </c>
      <c r="D72">
        <f t="shared" si="18"/>
        <v>64</v>
      </c>
      <c r="E72">
        <f t="shared" si="19"/>
        <v>1</v>
      </c>
      <c r="F72" s="5">
        <f t="shared" si="20"/>
        <v>8.0622577482985491</v>
      </c>
      <c r="G72">
        <f t="shared" si="21"/>
        <v>25</v>
      </c>
      <c r="H72">
        <f t="shared" si="22"/>
        <v>121</v>
      </c>
      <c r="I72" s="5">
        <f t="shared" si="23"/>
        <v>12.083045973594572</v>
      </c>
      <c r="J72" s="5">
        <f t="shared" si="24"/>
        <v>-4.0207882252960232</v>
      </c>
      <c r="K72">
        <f t="shared" si="25"/>
        <v>21</v>
      </c>
      <c r="L72" t="e">
        <f t="shared" si="26"/>
        <v>#N/A</v>
      </c>
      <c r="Q72">
        <f t="shared" si="27"/>
        <v>64</v>
      </c>
      <c r="R72">
        <f t="shared" si="28"/>
        <v>1</v>
      </c>
      <c r="S72" s="5">
        <f t="shared" si="29"/>
        <v>8.0622577482985491</v>
      </c>
      <c r="T72">
        <f t="shared" si="30"/>
        <v>25</v>
      </c>
      <c r="U72">
        <f t="shared" si="31"/>
        <v>121</v>
      </c>
      <c r="V72" s="5">
        <f t="shared" si="32"/>
        <v>12.083045973594572</v>
      </c>
      <c r="W72" s="5">
        <f t="shared" si="33"/>
        <v>-4.0207882252960232</v>
      </c>
      <c r="X72">
        <f t="shared" si="34"/>
        <v>21</v>
      </c>
      <c r="Y72" t="e">
        <f t="shared" si="35"/>
        <v>#N/A</v>
      </c>
    </row>
    <row r="73" spans="1:25" x14ac:dyDescent="0.4">
      <c r="A73">
        <v>1</v>
      </c>
      <c r="B73">
        <v>19</v>
      </c>
      <c r="D73">
        <f t="shared" si="18"/>
        <v>1</v>
      </c>
      <c r="E73">
        <f t="shared" si="19"/>
        <v>1</v>
      </c>
      <c r="F73" s="5">
        <f t="shared" si="20"/>
        <v>1.4142135623730951</v>
      </c>
      <c r="G73">
        <f t="shared" si="21"/>
        <v>196</v>
      </c>
      <c r="H73">
        <f t="shared" si="22"/>
        <v>81</v>
      </c>
      <c r="I73" s="5">
        <f t="shared" si="23"/>
        <v>16.643316977093239</v>
      </c>
      <c r="J73" s="5">
        <f t="shared" si="24"/>
        <v>-15.229103414720143</v>
      </c>
      <c r="K73">
        <f t="shared" si="25"/>
        <v>19</v>
      </c>
      <c r="L73" t="e">
        <f t="shared" si="26"/>
        <v>#N/A</v>
      </c>
      <c r="Q73">
        <f t="shared" si="27"/>
        <v>1</v>
      </c>
      <c r="R73">
        <f t="shared" si="28"/>
        <v>1</v>
      </c>
      <c r="S73" s="5">
        <f t="shared" si="29"/>
        <v>1.4142135623730951</v>
      </c>
      <c r="T73">
        <f t="shared" si="30"/>
        <v>196</v>
      </c>
      <c r="U73">
        <f t="shared" si="31"/>
        <v>81</v>
      </c>
      <c r="V73" s="5">
        <f t="shared" si="32"/>
        <v>16.643316977093239</v>
      </c>
      <c r="W73" s="5">
        <f t="shared" si="33"/>
        <v>-15.229103414720143</v>
      </c>
      <c r="X73">
        <f t="shared" si="34"/>
        <v>19</v>
      </c>
      <c r="Y73" t="e">
        <f t="shared" si="35"/>
        <v>#N/A</v>
      </c>
    </row>
    <row r="74" spans="1:25" x14ac:dyDescent="0.4">
      <c r="A74">
        <v>3</v>
      </c>
      <c r="B74">
        <v>17</v>
      </c>
      <c r="D74">
        <f t="shared" si="18"/>
        <v>1</v>
      </c>
      <c r="E74">
        <f t="shared" si="19"/>
        <v>9</v>
      </c>
      <c r="F74" s="5">
        <f t="shared" si="20"/>
        <v>3.1622776601683795</v>
      </c>
      <c r="G74">
        <f t="shared" si="21"/>
        <v>144</v>
      </c>
      <c r="H74">
        <f t="shared" si="22"/>
        <v>49</v>
      </c>
      <c r="I74" s="5">
        <f t="shared" si="23"/>
        <v>13.892443989449804</v>
      </c>
      <c r="J74" s="5">
        <f t="shared" si="24"/>
        <v>-10.730166329281424</v>
      </c>
      <c r="K74">
        <f t="shared" si="25"/>
        <v>17</v>
      </c>
      <c r="L74" t="e">
        <f t="shared" si="26"/>
        <v>#N/A</v>
      </c>
      <c r="Q74">
        <f t="shared" si="27"/>
        <v>1</v>
      </c>
      <c r="R74">
        <f t="shared" si="28"/>
        <v>9</v>
      </c>
      <c r="S74" s="5">
        <f t="shared" si="29"/>
        <v>3.1622776601683795</v>
      </c>
      <c r="T74">
        <f t="shared" si="30"/>
        <v>144</v>
      </c>
      <c r="U74">
        <f t="shared" si="31"/>
        <v>49</v>
      </c>
      <c r="V74" s="5">
        <f t="shared" si="32"/>
        <v>13.892443989449804</v>
      </c>
      <c r="W74" s="5">
        <f t="shared" si="33"/>
        <v>-10.730166329281424</v>
      </c>
      <c r="X74">
        <f t="shared" si="34"/>
        <v>17</v>
      </c>
      <c r="Y74" t="e">
        <f t="shared" si="35"/>
        <v>#N/A</v>
      </c>
    </row>
    <row r="75" spans="1:25" x14ac:dyDescent="0.4">
      <c r="A75">
        <v>15</v>
      </c>
      <c r="B75">
        <v>15</v>
      </c>
      <c r="D75">
        <f t="shared" si="18"/>
        <v>169</v>
      </c>
      <c r="E75">
        <f t="shared" si="19"/>
        <v>25</v>
      </c>
      <c r="F75" s="5">
        <f t="shared" si="20"/>
        <v>13.928388277184119</v>
      </c>
      <c r="G75">
        <f t="shared" si="21"/>
        <v>0</v>
      </c>
      <c r="H75">
        <f t="shared" si="22"/>
        <v>25</v>
      </c>
      <c r="I75" s="5">
        <f t="shared" si="23"/>
        <v>5</v>
      </c>
      <c r="J75" s="5">
        <f t="shared" si="24"/>
        <v>8.9283882771841192</v>
      </c>
      <c r="K75" t="e">
        <f t="shared" si="25"/>
        <v>#N/A</v>
      </c>
      <c r="L75">
        <f t="shared" si="26"/>
        <v>15</v>
      </c>
      <c r="Q75">
        <f t="shared" si="27"/>
        <v>169</v>
      </c>
      <c r="R75">
        <f t="shared" si="28"/>
        <v>25</v>
      </c>
      <c r="S75" s="5">
        <f t="shared" si="29"/>
        <v>13.928388277184119</v>
      </c>
      <c r="T75">
        <f t="shared" si="30"/>
        <v>0</v>
      </c>
      <c r="U75">
        <f t="shared" si="31"/>
        <v>25</v>
      </c>
      <c r="V75" s="5">
        <f t="shared" si="32"/>
        <v>5</v>
      </c>
      <c r="W75" s="5">
        <f t="shared" si="33"/>
        <v>8.9283882771841192</v>
      </c>
      <c r="X75" t="e">
        <f t="shared" si="34"/>
        <v>#N/A</v>
      </c>
      <c r="Y75">
        <f t="shared" si="35"/>
        <v>15</v>
      </c>
    </row>
    <row r="76" spans="1:25" x14ac:dyDescent="0.4">
      <c r="A76">
        <v>8</v>
      </c>
      <c r="B76">
        <v>15</v>
      </c>
      <c r="D76">
        <f t="shared" si="18"/>
        <v>36</v>
      </c>
      <c r="E76">
        <f t="shared" si="19"/>
        <v>25</v>
      </c>
      <c r="F76" s="5">
        <f t="shared" si="20"/>
        <v>7.810249675906654</v>
      </c>
      <c r="G76">
        <f t="shared" si="21"/>
        <v>49</v>
      </c>
      <c r="H76">
        <f t="shared" si="22"/>
        <v>25</v>
      </c>
      <c r="I76" s="5">
        <f t="shared" si="23"/>
        <v>8.6023252670426267</v>
      </c>
      <c r="J76" s="5">
        <f t="shared" si="24"/>
        <v>-0.7920755911359727</v>
      </c>
      <c r="K76">
        <f t="shared" si="25"/>
        <v>15</v>
      </c>
      <c r="L76" t="e">
        <f t="shared" si="26"/>
        <v>#N/A</v>
      </c>
      <c r="Q76">
        <f t="shared" si="27"/>
        <v>36</v>
      </c>
      <c r="R76">
        <f t="shared" si="28"/>
        <v>25</v>
      </c>
      <c r="S76" s="5">
        <f t="shared" si="29"/>
        <v>7.810249675906654</v>
      </c>
      <c r="T76">
        <f t="shared" si="30"/>
        <v>49</v>
      </c>
      <c r="U76">
        <f t="shared" si="31"/>
        <v>25</v>
      </c>
      <c r="V76" s="5">
        <f t="shared" si="32"/>
        <v>8.6023252670426267</v>
      </c>
      <c r="W76" s="5">
        <f t="shared" si="33"/>
        <v>-0.7920755911359727</v>
      </c>
      <c r="X76">
        <f t="shared" si="34"/>
        <v>15</v>
      </c>
      <c r="Y76" t="e">
        <f t="shared" si="35"/>
        <v>#N/A</v>
      </c>
    </row>
    <row r="77" spans="1:25" x14ac:dyDescent="0.4">
      <c r="A77">
        <v>5</v>
      </c>
      <c r="B77">
        <v>22</v>
      </c>
      <c r="D77">
        <f t="shared" si="18"/>
        <v>9</v>
      </c>
      <c r="E77">
        <f t="shared" si="19"/>
        <v>4</v>
      </c>
      <c r="F77" s="5">
        <f t="shared" si="20"/>
        <v>3.6055512754639891</v>
      </c>
      <c r="G77">
        <f t="shared" si="21"/>
        <v>100</v>
      </c>
      <c r="H77">
        <f t="shared" si="22"/>
        <v>144</v>
      </c>
      <c r="I77" s="5">
        <f t="shared" si="23"/>
        <v>15.620499351813308</v>
      </c>
      <c r="J77" s="5">
        <f t="shared" si="24"/>
        <v>-12.014948076349318</v>
      </c>
      <c r="K77">
        <f t="shared" si="25"/>
        <v>22</v>
      </c>
      <c r="L77" t="e">
        <f t="shared" si="26"/>
        <v>#N/A</v>
      </c>
      <c r="Q77">
        <f t="shared" si="27"/>
        <v>9</v>
      </c>
      <c r="R77">
        <f t="shared" si="28"/>
        <v>4</v>
      </c>
      <c r="S77" s="5">
        <f t="shared" si="29"/>
        <v>3.6055512754639891</v>
      </c>
      <c r="T77">
        <f t="shared" si="30"/>
        <v>100</v>
      </c>
      <c r="U77">
        <f t="shared" si="31"/>
        <v>144</v>
      </c>
      <c r="V77" s="5">
        <f t="shared" si="32"/>
        <v>15.620499351813308</v>
      </c>
      <c r="W77" s="5">
        <f t="shared" si="33"/>
        <v>-12.014948076349318</v>
      </c>
      <c r="X77">
        <f t="shared" si="34"/>
        <v>22</v>
      </c>
      <c r="Y77" t="e">
        <f t="shared" si="35"/>
        <v>#N/A</v>
      </c>
    </row>
    <row r="78" spans="1:25" x14ac:dyDescent="0.4">
      <c r="A78">
        <v>9</v>
      </c>
      <c r="B78">
        <v>29</v>
      </c>
      <c r="D78">
        <f t="shared" si="18"/>
        <v>49</v>
      </c>
      <c r="E78">
        <f t="shared" si="19"/>
        <v>81</v>
      </c>
      <c r="F78" s="5">
        <f t="shared" si="20"/>
        <v>11.401754250991379</v>
      </c>
      <c r="G78">
        <f t="shared" si="21"/>
        <v>36</v>
      </c>
      <c r="H78">
        <f t="shared" si="22"/>
        <v>361</v>
      </c>
      <c r="I78" s="5">
        <f t="shared" si="23"/>
        <v>19.924858845171276</v>
      </c>
      <c r="J78" s="5">
        <f t="shared" si="24"/>
        <v>-8.5231045941798964</v>
      </c>
      <c r="K78">
        <f t="shared" si="25"/>
        <v>29</v>
      </c>
      <c r="L78" t="e">
        <f t="shared" si="26"/>
        <v>#N/A</v>
      </c>
      <c r="Q78">
        <f t="shared" si="27"/>
        <v>49</v>
      </c>
      <c r="R78">
        <f t="shared" si="28"/>
        <v>81</v>
      </c>
      <c r="S78" s="5">
        <f t="shared" si="29"/>
        <v>11.401754250991379</v>
      </c>
      <c r="T78">
        <f t="shared" si="30"/>
        <v>36</v>
      </c>
      <c r="U78">
        <f t="shared" si="31"/>
        <v>361</v>
      </c>
      <c r="V78" s="5">
        <f t="shared" si="32"/>
        <v>19.924858845171276</v>
      </c>
      <c r="W78" s="5">
        <f t="shared" si="33"/>
        <v>-8.5231045941798964</v>
      </c>
      <c r="X78">
        <f t="shared" si="34"/>
        <v>29</v>
      </c>
      <c r="Y78" t="e">
        <f t="shared" si="35"/>
        <v>#N/A</v>
      </c>
    </row>
    <row r="79" spans="1:25" x14ac:dyDescent="0.4">
      <c r="A79">
        <v>3</v>
      </c>
      <c r="B79">
        <v>28</v>
      </c>
      <c r="D79">
        <f t="shared" si="18"/>
        <v>1</v>
      </c>
      <c r="E79">
        <f t="shared" si="19"/>
        <v>64</v>
      </c>
      <c r="F79" s="5">
        <f t="shared" si="20"/>
        <v>8.0622577482985491</v>
      </c>
      <c r="G79">
        <f t="shared" si="21"/>
        <v>144</v>
      </c>
      <c r="H79">
        <f t="shared" si="22"/>
        <v>324</v>
      </c>
      <c r="I79" s="5">
        <f t="shared" si="23"/>
        <v>21.633307652783937</v>
      </c>
      <c r="J79" s="5">
        <f t="shared" si="24"/>
        <v>-13.571049904485388</v>
      </c>
      <c r="K79">
        <f t="shared" si="25"/>
        <v>28</v>
      </c>
      <c r="L79" t="e">
        <f t="shared" si="26"/>
        <v>#N/A</v>
      </c>
      <c r="Q79">
        <f t="shared" si="27"/>
        <v>1</v>
      </c>
      <c r="R79">
        <f t="shared" si="28"/>
        <v>64</v>
      </c>
      <c r="S79" s="5">
        <f t="shared" si="29"/>
        <v>8.0622577482985491</v>
      </c>
      <c r="T79">
        <f t="shared" si="30"/>
        <v>144</v>
      </c>
      <c r="U79">
        <f t="shared" si="31"/>
        <v>324</v>
      </c>
      <c r="V79" s="5">
        <f t="shared" si="32"/>
        <v>21.633307652783937</v>
      </c>
      <c r="W79" s="5">
        <f t="shared" si="33"/>
        <v>-13.571049904485388</v>
      </c>
      <c r="X79">
        <f t="shared" si="34"/>
        <v>28</v>
      </c>
      <c r="Y79" t="e">
        <f t="shared" si="35"/>
        <v>#N/A</v>
      </c>
    </row>
    <row r="80" spans="1:25" x14ac:dyDescent="0.4">
      <c r="A80">
        <v>8</v>
      </c>
      <c r="B80">
        <v>29</v>
      </c>
      <c r="D80">
        <f t="shared" si="18"/>
        <v>36</v>
      </c>
      <c r="E80">
        <f t="shared" si="19"/>
        <v>81</v>
      </c>
      <c r="F80" s="5">
        <f t="shared" si="20"/>
        <v>10.816653826391969</v>
      </c>
      <c r="G80">
        <f t="shared" si="21"/>
        <v>49</v>
      </c>
      <c r="H80">
        <f t="shared" si="22"/>
        <v>361</v>
      </c>
      <c r="I80" s="5">
        <f t="shared" si="23"/>
        <v>20.248456731316587</v>
      </c>
      <c r="J80" s="5">
        <f t="shared" si="24"/>
        <v>-9.4318029049246181</v>
      </c>
      <c r="K80">
        <f t="shared" si="25"/>
        <v>29</v>
      </c>
      <c r="L80" t="e">
        <f t="shared" si="26"/>
        <v>#N/A</v>
      </c>
      <c r="Q80">
        <f t="shared" si="27"/>
        <v>36</v>
      </c>
      <c r="R80">
        <f t="shared" si="28"/>
        <v>81</v>
      </c>
      <c r="S80" s="5">
        <f t="shared" si="29"/>
        <v>10.816653826391969</v>
      </c>
      <c r="T80">
        <f t="shared" si="30"/>
        <v>49</v>
      </c>
      <c r="U80">
        <f t="shared" si="31"/>
        <v>361</v>
      </c>
      <c r="V80" s="5">
        <f t="shared" si="32"/>
        <v>20.248456731316587</v>
      </c>
      <c r="W80" s="5">
        <f t="shared" si="33"/>
        <v>-9.4318029049246181</v>
      </c>
      <c r="X80">
        <f t="shared" si="34"/>
        <v>29</v>
      </c>
      <c r="Y80" t="e">
        <f t="shared" si="35"/>
        <v>#N/A</v>
      </c>
    </row>
    <row r="81" spans="1:25" x14ac:dyDescent="0.4">
      <c r="A81">
        <v>6</v>
      </c>
      <c r="B81">
        <v>19</v>
      </c>
      <c r="D81">
        <f t="shared" si="18"/>
        <v>16</v>
      </c>
      <c r="E81">
        <f t="shared" si="19"/>
        <v>1</v>
      </c>
      <c r="F81" s="5">
        <f t="shared" si="20"/>
        <v>4.1231056256176606</v>
      </c>
      <c r="G81">
        <f t="shared" si="21"/>
        <v>81</v>
      </c>
      <c r="H81">
        <f t="shared" si="22"/>
        <v>81</v>
      </c>
      <c r="I81" s="5">
        <f t="shared" si="23"/>
        <v>12.727922061357855</v>
      </c>
      <c r="J81" s="5">
        <f t="shared" si="24"/>
        <v>-8.6048164357401937</v>
      </c>
      <c r="K81">
        <f t="shared" si="25"/>
        <v>19</v>
      </c>
      <c r="L81" t="e">
        <f t="shared" si="26"/>
        <v>#N/A</v>
      </c>
      <c r="Q81">
        <f t="shared" si="27"/>
        <v>16</v>
      </c>
      <c r="R81">
        <f t="shared" si="28"/>
        <v>1</v>
      </c>
      <c r="S81" s="5">
        <f t="shared" si="29"/>
        <v>4.1231056256176606</v>
      </c>
      <c r="T81">
        <f t="shared" si="30"/>
        <v>81</v>
      </c>
      <c r="U81">
        <f t="shared" si="31"/>
        <v>81</v>
      </c>
      <c r="V81" s="5">
        <f t="shared" si="32"/>
        <v>12.727922061357855</v>
      </c>
      <c r="W81" s="5">
        <f t="shared" si="33"/>
        <v>-8.6048164357401937</v>
      </c>
      <c r="X81">
        <f t="shared" si="34"/>
        <v>19</v>
      </c>
      <c r="Y81" t="e">
        <f t="shared" si="35"/>
        <v>#N/A</v>
      </c>
    </row>
    <row r="82" spans="1:25" x14ac:dyDescent="0.4">
      <c r="A82">
        <v>7</v>
      </c>
      <c r="B82">
        <v>28</v>
      </c>
      <c r="D82">
        <f t="shared" si="18"/>
        <v>25</v>
      </c>
      <c r="E82">
        <f t="shared" si="19"/>
        <v>64</v>
      </c>
      <c r="F82" s="5">
        <f t="shared" si="20"/>
        <v>9.4339811320566032</v>
      </c>
      <c r="G82">
        <f t="shared" si="21"/>
        <v>64</v>
      </c>
      <c r="H82">
        <f t="shared" si="22"/>
        <v>324</v>
      </c>
      <c r="I82" s="5">
        <f t="shared" si="23"/>
        <v>19.697715603592208</v>
      </c>
      <c r="J82" s="5">
        <f t="shared" si="24"/>
        <v>-10.263734471535605</v>
      </c>
      <c r="K82">
        <f t="shared" si="25"/>
        <v>28</v>
      </c>
      <c r="L82" t="e">
        <f t="shared" si="26"/>
        <v>#N/A</v>
      </c>
      <c r="Q82">
        <f t="shared" si="27"/>
        <v>25</v>
      </c>
      <c r="R82">
        <f t="shared" si="28"/>
        <v>64</v>
      </c>
      <c r="S82" s="5">
        <f t="shared" si="29"/>
        <v>9.4339811320566032</v>
      </c>
      <c r="T82">
        <f t="shared" si="30"/>
        <v>64</v>
      </c>
      <c r="U82">
        <f t="shared" si="31"/>
        <v>324</v>
      </c>
      <c r="V82" s="5">
        <f t="shared" si="32"/>
        <v>19.697715603592208</v>
      </c>
      <c r="W82" s="5">
        <f t="shared" si="33"/>
        <v>-10.263734471535605</v>
      </c>
      <c r="X82">
        <f t="shared" si="34"/>
        <v>28</v>
      </c>
      <c r="Y82" t="e">
        <f t="shared" si="35"/>
        <v>#N/A</v>
      </c>
    </row>
    <row r="83" spans="1:25" x14ac:dyDescent="0.4">
      <c r="A83">
        <v>6</v>
      </c>
      <c r="B83">
        <v>28</v>
      </c>
      <c r="D83">
        <f t="shared" si="18"/>
        <v>16</v>
      </c>
      <c r="E83">
        <f t="shared" si="19"/>
        <v>64</v>
      </c>
      <c r="F83" s="5">
        <f t="shared" si="20"/>
        <v>8.9442719099991592</v>
      </c>
      <c r="G83">
        <f t="shared" si="21"/>
        <v>81</v>
      </c>
      <c r="H83">
        <f t="shared" si="22"/>
        <v>324</v>
      </c>
      <c r="I83" s="5">
        <f t="shared" si="23"/>
        <v>20.124611797498108</v>
      </c>
      <c r="J83" s="5">
        <f t="shared" si="24"/>
        <v>-11.180339887498949</v>
      </c>
      <c r="K83">
        <f t="shared" si="25"/>
        <v>28</v>
      </c>
      <c r="L83" t="e">
        <f t="shared" si="26"/>
        <v>#N/A</v>
      </c>
      <c r="Q83">
        <f t="shared" si="27"/>
        <v>16</v>
      </c>
      <c r="R83">
        <f t="shared" si="28"/>
        <v>64</v>
      </c>
      <c r="S83" s="5">
        <f t="shared" si="29"/>
        <v>8.9442719099991592</v>
      </c>
      <c r="T83">
        <f t="shared" si="30"/>
        <v>81</v>
      </c>
      <c r="U83">
        <f t="shared" si="31"/>
        <v>324</v>
      </c>
      <c r="V83" s="5">
        <f t="shared" si="32"/>
        <v>20.124611797498108</v>
      </c>
      <c r="W83" s="5">
        <f t="shared" si="33"/>
        <v>-11.180339887498949</v>
      </c>
      <c r="X83">
        <f t="shared" si="34"/>
        <v>28</v>
      </c>
      <c r="Y83" t="e">
        <f t="shared" si="35"/>
        <v>#N/A</v>
      </c>
    </row>
    <row r="84" spans="1:25" x14ac:dyDescent="0.4">
      <c r="A84">
        <v>20</v>
      </c>
      <c r="B84">
        <v>22</v>
      </c>
      <c r="D84">
        <f t="shared" si="18"/>
        <v>324</v>
      </c>
      <c r="E84">
        <f t="shared" si="19"/>
        <v>4</v>
      </c>
      <c r="F84" s="5">
        <f t="shared" si="20"/>
        <v>18.110770276274835</v>
      </c>
      <c r="G84">
        <f t="shared" si="21"/>
        <v>25</v>
      </c>
      <c r="H84">
        <f t="shared" si="22"/>
        <v>144</v>
      </c>
      <c r="I84" s="5">
        <f t="shared" si="23"/>
        <v>13</v>
      </c>
      <c r="J84" s="5">
        <f t="shared" si="24"/>
        <v>5.1107702762748346</v>
      </c>
      <c r="K84" t="e">
        <f t="shared" si="25"/>
        <v>#N/A</v>
      </c>
      <c r="L84">
        <f t="shared" si="26"/>
        <v>22</v>
      </c>
      <c r="Q84">
        <f t="shared" si="27"/>
        <v>324</v>
      </c>
      <c r="R84">
        <f t="shared" si="28"/>
        <v>4</v>
      </c>
      <c r="S84" s="5">
        <f t="shared" si="29"/>
        <v>18.110770276274835</v>
      </c>
      <c r="T84">
        <f t="shared" si="30"/>
        <v>25</v>
      </c>
      <c r="U84">
        <f t="shared" si="31"/>
        <v>144</v>
      </c>
      <c r="V84" s="5">
        <f t="shared" si="32"/>
        <v>13</v>
      </c>
      <c r="W84" s="5">
        <f t="shared" si="33"/>
        <v>5.1107702762748346</v>
      </c>
      <c r="X84" t="e">
        <f t="shared" si="34"/>
        <v>#N/A</v>
      </c>
      <c r="Y84">
        <f t="shared" si="35"/>
        <v>22</v>
      </c>
    </row>
    <row r="85" spans="1:25" x14ac:dyDescent="0.4">
      <c r="A85">
        <v>4</v>
      </c>
      <c r="B85">
        <v>28</v>
      </c>
      <c r="D85">
        <f t="shared" si="18"/>
        <v>4</v>
      </c>
      <c r="E85">
        <f t="shared" si="19"/>
        <v>64</v>
      </c>
      <c r="F85" s="5">
        <f t="shared" si="20"/>
        <v>8.2462112512353212</v>
      </c>
      <c r="G85">
        <f t="shared" si="21"/>
        <v>121</v>
      </c>
      <c r="H85">
        <f t="shared" si="22"/>
        <v>324</v>
      </c>
      <c r="I85" s="5">
        <f t="shared" si="23"/>
        <v>21.095023109728988</v>
      </c>
      <c r="J85" s="5">
        <f t="shared" si="24"/>
        <v>-12.848811858493667</v>
      </c>
      <c r="K85">
        <f t="shared" si="25"/>
        <v>28</v>
      </c>
      <c r="L85" t="e">
        <f t="shared" si="26"/>
        <v>#N/A</v>
      </c>
      <c r="Q85">
        <f t="shared" si="27"/>
        <v>4</v>
      </c>
      <c r="R85">
        <f t="shared" si="28"/>
        <v>64</v>
      </c>
      <c r="S85" s="5">
        <f t="shared" si="29"/>
        <v>8.2462112512353212</v>
      </c>
      <c r="T85">
        <f t="shared" si="30"/>
        <v>121</v>
      </c>
      <c r="U85">
        <f t="shared" si="31"/>
        <v>324</v>
      </c>
      <c r="V85" s="5">
        <f t="shared" si="32"/>
        <v>21.095023109728988</v>
      </c>
      <c r="W85" s="5">
        <f t="shared" si="33"/>
        <v>-12.848811858493667</v>
      </c>
      <c r="X85">
        <f t="shared" si="34"/>
        <v>28</v>
      </c>
      <c r="Y85" t="e">
        <f t="shared" si="35"/>
        <v>#N/A</v>
      </c>
    </row>
    <row r="86" spans="1:25" x14ac:dyDescent="0.4">
      <c r="A86">
        <v>9</v>
      </c>
      <c r="B86">
        <v>8</v>
      </c>
      <c r="D86">
        <f t="shared" si="18"/>
        <v>49</v>
      </c>
      <c r="E86">
        <f t="shared" si="19"/>
        <v>144</v>
      </c>
      <c r="F86" s="5">
        <f t="shared" si="20"/>
        <v>13.892443989449804</v>
      </c>
      <c r="G86">
        <f t="shared" si="21"/>
        <v>36</v>
      </c>
      <c r="H86">
        <f t="shared" si="22"/>
        <v>4</v>
      </c>
      <c r="I86" s="5">
        <f t="shared" si="23"/>
        <v>6.324555320336759</v>
      </c>
      <c r="J86" s="5">
        <f t="shared" si="24"/>
        <v>7.5678886691130449</v>
      </c>
      <c r="K86" t="e">
        <f t="shared" si="25"/>
        <v>#N/A</v>
      </c>
      <c r="L86">
        <f t="shared" si="26"/>
        <v>8</v>
      </c>
      <c r="Q86">
        <f t="shared" si="27"/>
        <v>49</v>
      </c>
      <c r="R86">
        <f t="shared" si="28"/>
        <v>144</v>
      </c>
      <c r="S86" s="5">
        <f t="shared" si="29"/>
        <v>13.892443989449804</v>
      </c>
      <c r="T86">
        <f t="shared" si="30"/>
        <v>36</v>
      </c>
      <c r="U86">
        <f t="shared" si="31"/>
        <v>4</v>
      </c>
      <c r="V86" s="5">
        <f t="shared" si="32"/>
        <v>6.324555320336759</v>
      </c>
      <c r="W86" s="5">
        <f t="shared" si="33"/>
        <v>7.5678886691130449</v>
      </c>
      <c r="X86" t="e">
        <f t="shared" si="34"/>
        <v>#N/A</v>
      </c>
      <c r="Y86">
        <f t="shared" si="35"/>
        <v>8</v>
      </c>
    </row>
    <row r="87" spans="1:25" x14ac:dyDescent="0.4">
      <c r="A87">
        <v>14</v>
      </c>
      <c r="B87">
        <v>8</v>
      </c>
      <c r="D87">
        <f t="shared" si="18"/>
        <v>144</v>
      </c>
      <c r="E87">
        <f t="shared" si="19"/>
        <v>144</v>
      </c>
      <c r="F87" s="5">
        <f t="shared" si="20"/>
        <v>16.970562748477139</v>
      </c>
      <c r="G87">
        <f t="shared" si="21"/>
        <v>1</v>
      </c>
      <c r="H87">
        <f t="shared" si="22"/>
        <v>4</v>
      </c>
      <c r="I87" s="5">
        <f t="shared" si="23"/>
        <v>2.2360679774997898</v>
      </c>
      <c r="J87" s="5">
        <f t="shared" si="24"/>
        <v>14.734494770977349</v>
      </c>
      <c r="K87" t="e">
        <f t="shared" si="25"/>
        <v>#N/A</v>
      </c>
      <c r="L87">
        <f t="shared" si="26"/>
        <v>8</v>
      </c>
      <c r="Q87">
        <f t="shared" si="27"/>
        <v>144</v>
      </c>
      <c r="R87">
        <f t="shared" si="28"/>
        <v>144</v>
      </c>
      <c r="S87" s="5">
        <f t="shared" si="29"/>
        <v>16.970562748477139</v>
      </c>
      <c r="T87">
        <f t="shared" si="30"/>
        <v>1</v>
      </c>
      <c r="U87">
        <f t="shared" si="31"/>
        <v>4</v>
      </c>
      <c r="V87" s="5">
        <f t="shared" si="32"/>
        <v>2.2360679774997898</v>
      </c>
      <c r="W87" s="5">
        <f t="shared" si="33"/>
        <v>14.734494770977349</v>
      </c>
      <c r="X87" t="e">
        <f t="shared" si="34"/>
        <v>#N/A</v>
      </c>
      <c r="Y87">
        <f t="shared" si="35"/>
        <v>8</v>
      </c>
    </row>
    <row r="88" spans="1:25" x14ac:dyDescent="0.4">
      <c r="A88">
        <v>10</v>
      </c>
      <c r="B88">
        <v>9</v>
      </c>
      <c r="D88">
        <f t="shared" si="18"/>
        <v>64</v>
      </c>
      <c r="E88">
        <f t="shared" si="19"/>
        <v>121</v>
      </c>
      <c r="F88" s="5">
        <f t="shared" si="20"/>
        <v>13.601470508735444</v>
      </c>
      <c r="G88">
        <f t="shared" si="21"/>
        <v>25</v>
      </c>
      <c r="H88">
        <f t="shared" si="22"/>
        <v>1</v>
      </c>
      <c r="I88" s="5">
        <f t="shared" si="23"/>
        <v>5.0990195135927845</v>
      </c>
      <c r="J88" s="5">
        <f t="shared" si="24"/>
        <v>8.5024509951426595</v>
      </c>
      <c r="K88" t="e">
        <f t="shared" si="25"/>
        <v>#N/A</v>
      </c>
      <c r="L88">
        <f t="shared" si="26"/>
        <v>9</v>
      </c>
      <c r="Q88">
        <f t="shared" si="27"/>
        <v>64</v>
      </c>
      <c r="R88">
        <f t="shared" si="28"/>
        <v>121</v>
      </c>
      <c r="S88" s="5">
        <f t="shared" si="29"/>
        <v>13.601470508735444</v>
      </c>
      <c r="T88">
        <f t="shared" si="30"/>
        <v>25</v>
      </c>
      <c r="U88">
        <f t="shared" si="31"/>
        <v>1</v>
      </c>
      <c r="V88" s="5">
        <f t="shared" si="32"/>
        <v>5.0990195135927845</v>
      </c>
      <c r="W88" s="5">
        <f t="shared" si="33"/>
        <v>8.5024509951426595</v>
      </c>
      <c r="X88" t="e">
        <f t="shared" si="34"/>
        <v>#N/A</v>
      </c>
      <c r="Y88">
        <f t="shared" si="35"/>
        <v>9</v>
      </c>
    </row>
    <row r="89" spans="1:25" x14ac:dyDescent="0.4">
      <c r="A89">
        <v>2</v>
      </c>
      <c r="B89">
        <v>13</v>
      </c>
      <c r="D89">
        <f t="shared" si="18"/>
        <v>0</v>
      </c>
      <c r="E89">
        <f t="shared" si="19"/>
        <v>49</v>
      </c>
      <c r="F89" s="5">
        <f t="shared" si="20"/>
        <v>7</v>
      </c>
      <c r="G89">
        <f t="shared" si="21"/>
        <v>169</v>
      </c>
      <c r="H89">
        <f t="shared" si="22"/>
        <v>9</v>
      </c>
      <c r="I89" s="5">
        <f t="shared" si="23"/>
        <v>13.341664064126334</v>
      </c>
      <c r="J89" s="5">
        <f t="shared" si="24"/>
        <v>-6.3416640641263342</v>
      </c>
      <c r="K89">
        <f t="shared" si="25"/>
        <v>13</v>
      </c>
      <c r="L89" t="e">
        <f t="shared" si="26"/>
        <v>#N/A</v>
      </c>
      <c r="Q89">
        <f t="shared" si="27"/>
        <v>0</v>
      </c>
      <c r="R89">
        <f t="shared" si="28"/>
        <v>49</v>
      </c>
      <c r="S89" s="5">
        <f t="shared" si="29"/>
        <v>7</v>
      </c>
      <c r="T89">
        <f t="shared" si="30"/>
        <v>169</v>
      </c>
      <c r="U89">
        <f t="shared" si="31"/>
        <v>9</v>
      </c>
      <c r="V89" s="5">
        <f t="shared" si="32"/>
        <v>13.341664064126334</v>
      </c>
      <c r="W89" s="5">
        <f t="shared" si="33"/>
        <v>-6.3416640641263342</v>
      </c>
      <c r="X89">
        <f t="shared" si="34"/>
        <v>13</v>
      </c>
      <c r="Y89" t="e">
        <f t="shared" si="35"/>
        <v>#N/A</v>
      </c>
    </row>
    <row r="90" spans="1:25" x14ac:dyDescent="0.4">
      <c r="A90">
        <v>11</v>
      </c>
      <c r="B90">
        <v>8</v>
      </c>
      <c r="D90">
        <f t="shared" si="18"/>
        <v>81</v>
      </c>
      <c r="E90">
        <f t="shared" si="19"/>
        <v>144</v>
      </c>
      <c r="F90" s="5">
        <f t="shared" si="20"/>
        <v>15</v>
      </c>
      <c r="G90">
        <f t="shared" si="21"/>
        <v>16</v>
      </c>
      <c r="H90">
        <f t="shared" si="22"/>
        <v>4</v>
      </c>
      <c r="I90" s="5">
        <f t="shared" si="23"/>
        <v>4.4721359549995796</v>
      </c>
      <c r="J90" s="5">
        <f t="shared" si="24"/>
        <v>10.52786404500042</v>
      </c>
      <c r="K90" t="e">
        <f t="shared" si="25"/>
        <v>#N/A</v>
      </c>
      <c r="L90">
        <f t="shared" si="26"/>
        <v>8</v>
      </c>
      <c r="Q90">
        <f t="shared" si="27"/>
        <v>81</v>
      </c>
      <c r="R90">
        <f t="shared" si="28"/>
        <v>144</v>
      </c>
      <c r="S90" s="5">
        <f t="shared" si="29"/>
        <v>15</v>
      </c>
      <c r="T90">
        <f t="shared" si="30"/>
        <v>16</v>
      </c>
      <c r="U90">
        <f t="shared" si="31"/>
        <v>4</v>
      </c>
      <c r="V90" s="5">
        <f t="shared" si="32"/>
        <v>4.4721359549995796</v>
      </c>
      <c r="W90" s="5">
        <f t="shared" si="33"/>
        <v>10.52786404500042</v>
      </c>
      <c r="X90" t="e">
        <f t="shared" si="34"/>
        <v>#N/A</v>
      </c>
      <c r="Y90">
        <f t="shared" si="35"/>
        <v>8</v>
      </c>
    </row>
    <row r="91" spans="1:25" x14ac:dyDescent="0.4">
      <c r="A91">
        <v>16</v>
      </c>
      <c r="B91">
        <v>12</v>
      </c>
      <c r="D91">
        <f t="shared" si="18"/>
        <v>196</v>
      </c>
      <c r="E91">
        <f t="shared" si="19"/>
        <v>64</v>
      </c>
      <c r="F91" s="5">
        <f t="shared" si="20"/>
        <v>16.124515496597098</v>
      </c>
      <c r="G91">
        <f t="shared" si="21"/>
        <v>1</v>
      </c>
      <c r="H91">
        <f t="shared" si="22"/>
        <v>4</v>
      </c>
      <c r="I91" s="5">
        <f t="shared" si="23"/>
        <v>2.2360679774997898</v>
      </c>
      <c r="J91" s="5">
        <f t="shared" si="24"/>
        <v>13.888447519097308</v>
      </c>
      <c r="K91" t="e">
        <f t="shared" si="25"/>
        <v>#N/A</v>
      </c>
      <c r="L91">
        <f t="shared" si="26"/>
        <v>12</v>
      </c>
      <c r="Q91">
        <f t="shared" si="27"/>
        <v>196</v>
      </c>
      <c r="R91">
        <f t="shared" si="28"/>
        <v>64</v>
      </c>
      <c r="S91" s="5">
        <f t="shared" si="29"/>
        <v>16.124515496597098</v>
      </c>
      <c r="T91">
        <f t="shared" si="30"/>
        <v>1</v>
      </c>
      <c r="U91">
        <f t="shared" si="31"/>
        <v>4</v>
      </c>
      <c r="V91" s="5">
        <f t="shared" si="32"/>
        <v>2.2360679774997898</v>
      </c>
      <c r="W91" s="5">
        <f t="shared" si="33"/>
        <v>13.888447519097308</v>
      </c>
      <c r="X91" t="e">
        <f t="shared" si="34"/>
        <v>#N/A</v>
      </c>
      <c r="Y91">
        <f t="shared" si="35"/>
        <v>12</v>
      </c>
    </row>
    <row r="92" spans="1:25" x14ac:dyDescent="0.4">
      <c r="A92">
        <v>18</v>
      </c>
      <c r="B92">
        <v>4</v>
      </c>
      <c r="D92">
        <f t="shared" si="18"/>
        <v>256</v>
      </c>
      <c r="E92">
        <f t="shared" si="19"/>
        <v>256</v>
      </c>
      <c r="F92" s="5">
        <f t="shared" si="20"/>
        <v>22.627416997969522</v>
      </c>
      <c r="G92">
        <f t="shared" si="21"/>
        <v>9</v>
      </c>
      <c r="H92">
        <f t="shared" si="22"/>
        <v>36</v>
      </c>
      <c r="I92" s="5">
        <f t="shared" si="23"/>
        <v>6.7082039324993694</v>
      </c>
      <c r="J92" s="5">
        <f t="shared" si="24"/>
        <v>15.919213065470153</v>
      </c>
      <c r="K92" t="e">
        <f t="shared" si="25"/>
        <v>#N/A</v>
      </c>
      <c r="L92">
        <f t="shared" si="26"/>
        <v>4</v>
      </c>
      <c r="Q92">
        <f t="shared" si="27"/>
        <v>256</v>
      </c>
      <c r="R92">
        <f t="shared" si="28"/>
        <v>256</v>
      </c>
      <c r="S92" s="5">
        <f t="shared" si="29"/>
        <v>22.627416997969522</v>
      </c>
      <c r="T92">
        <f t="shared" si="30"/>
        <v>9</v>
      </c>
      <c r="U92">
        <f t="shared" si="31"/>
        <v>36</v>
      </c>
      <c r="V92" s="5">
        <f t="shared" si="32"/>
        <v>6.7082039324993694</v>
      </c>
      <c r="W92" s="5">
        <f t="shared" si="33"/>
        <v>15.919213065470153</v>
      </c>
      <c r="X92" t="e">
        <f t="shared" si="34"/>
        <v>#N/A</v>
      </c>
      <c r="Y92">
        <f t="shared" si="35"/>
        <v>4</v>
      </c>
    </row>
    <row r="93" spans="1:25" x14ac:dyDescent="0.4">
      <c r="A93">
        <v>1</v>
      </c>
      <c r="B93">
        <v>13</v>
      </c>
      <c r="D93">
        <f t="shared" si="18"/>
        <v>1</v>
      </c>
      <c r="E93">
        <f t="shared" si="19"/>
        <v>49</v>
      </c>
      <c r="F93" s="5">
        <f t="shared" si="20"/>
        <v>7.0710678118654755</v>
      </c>
      <c r="G93">
        <f t="shared" si="21"/>
        <v>196</v>
      </c>
      <c r="H93">
        <f t="shared" si="22"/>
        <v>9</v>
      </c>
      <c r="I93" s="5">
        <f t="shared" si="23"/>
        <v>14.317821063276353</v>
      </c>
      <c r="J93" s="5">
        <f t="shared" si="24"/>
        <v>-7.2467532514108779</v>
      </c>
      <c r="K93">
        <f t="shared" si="25"/>
        <v>13</v>
      </c>
      <c r="L93" t="e">
        <f t="shared" si="26"/>
        <v>#N/A</v>
      </c>
      <c r="Q93">
        <f t="shared" si="27"/>
        <v>1</v>
      </c>
      <c r="R93">
        <f t="shared" si="28"/>
        <v>49</v>
      </c>
      <c r="S93" s="5">
        <f t="shared" si="29"/>
        <v>7.0710678118654755</v>
      </c>
      <c r="T93">
        <f t="shared" si="30"/>
        <v>196</v>
      </c>
      <c r="U93">
        <f t="shared" si="31"/>
        <v>9</v>
      </c>
      <c r="V93" s="5">
        <f t="shared" si="32"/>
        <v>14.317821063276353</v>
      </c>
      <c r="W93" s="5">
        <f t="shared" si="33"/>
        <v>-7.2467532514108779</v>
      </c>
      <c r="X93">
        <f t="shared" si="34"/>
        <v>13</v>
      </c>
      <c r="Y93" t="e">
        <f t="shared" si="35"/>
        <v>#N/A</v>
      </c>
    </row>
    <row r="94" spans="1:25" x14ac:dyDescent="0.4">
      <c r="A94">
        <v>4</v>
      </c>
      <c r="B94">
        <v>17</v>
      </c>
      <c r="D94">
        <f t="shared" si="18"/>
        <v>4</v>
      </c>
      <c r="E94">
        <f t="shared" si="19"/>
        <v>9</v>
      </c>
      <c r="F94" s="5">
        <f t="shared" si="20"/>
        <v>3.6055512754639891</v>
      </c>
      <c r="G94">
        <f t="shared" si="21"/>
        <v>121</v>
      </c>
      <c r="H94">
        <f t="shared" si="22"/>
        <v>49</v>
      </c>
      <c r="I94" s="5">
        <f t="shared" si="23"/>
        <v>13.038404810405298</v>
      </c>
      <c r="J94" s="5">
        <f t="shared" si="24"/>
        <v>-9.4328535349413087</v>
      </c>
      <c r="K94">
        <f t="shared" si="25"/>
        <v>17</v>
      </c>
      <c r="L94" t="e">
        <f t="shared" si="26"/>
        <v>#N/A</v>
      </c>
      <c r="Q94">
        <f t="shared" si="27"/>
        <v>4</v>
      </c>
      <c r="R94">
        <f t="shared" si="28"/>
        <v>9</v>
      </c>
      <c r="S94" s="5">
        <f t="shared" si="29"/>
        <v>3.6055512754639891</v>
      </c>
      <c r="T94">
        <f t="shared" si="30"/>
        <v>121</v>
      </c>
      <c r="U94">
        <f t="shared" si="31"/>
        <v>49</v>
      </c>
      <c r="V94" s="5">
        <f t="shared" si="32"/>
        <v>13.038404810405298</v>
      </c>
      <c r="W94" s="5">
        <f t="shared" si="33"/>
        <v>-9.4328535349413087</v>
      </c>
      <c r="X94">
        <f t="shared" si="34"/>
        <v>17</v>
      </c>
      <c r="Y94" t="e">
        <f t="shared" si="35"/>
        <v>#N/A</v>
      </c>
    </row>
    <row r="95" spans="1:25" x14ac:dyDescent="0.4">
      <c r="A95">
        <v>4</v>
      </c>
      <c r="B95">
        <v>23</v>
      </c>
      <c r="D95">
        <f t="shared" si="18"/>
        <v>4</v>
      </c>
      <c r="E95">
        <f t="shared" si="19"/>
        <v>9</v>
      </c>
      <c r="F95" s="5">
        <f t="shared" si="20"/>
        <v>3.6055512754639891</v>
      </c>
      <c r="G95">
        <f t="shared" si="21"/>
        <v>121</v>
      </c>
      <c r="H95">
        <f t="shared" si="22"/>
        <v>169</v>
      </c>
      <c r="I95" s="5">
        <f t="shared" si="23"/>
        <v>17.029386365926403</v>
      </c>
      <c r="J95" s="5">
        <f t="shared" si="24"/>
        <v>-13.423835090462413</v>
      </c>
      <c r="K95">
        <f t="shared" si="25"/>
        <v>23</v>
      </c>
      <c r="L95" t="e">
        <f t="shared" si="26"/>
        <v>#N/A</v>
      </c>
      <c r="Q95">
        <f t="shared" si="27"/>
        <v>4</v>
      </c>
      <c r="R95">
        <f t="shared" si="28"/>
        <v>9</v>
      </c>
      <c r="S95" s="5">
        <f t="shared" si="29"/>
        <v>3.6055512754639891</v>
      </c>
      <c r="T95">
        <f t="shared" si="30"/>
        <v>121</v>
      </c>
      <c r="U95">
        <f t="shared" si="31"/>
        <v>169</v>
      </c>
      <c r="V95" s="5">
        <f t="shared" si="32"/>
        <v>17.029386365926403</v>
      </c>
      <c r="W95" s="5">
        <f t="shared" si="33"/>
        <v>-13.423835090462413</v>
      </c>
      <c r="X95">
        <f t="shared" si="34"/>
        <v>23</v>
      </c>
      <c r="Y95" t="e">
        <f t="shared" si="35"/>
        <v>#N/A</v>
      </c>
    </row>
    <row r="96" spans="1:25" x14ac:dyDescent="0.4">
      <c r="A96">
        <v>9</v>
      </c>
      <c r="B96">
        <v>21</v>
      </c>
      <c r="D96">
        <f t="shared" si="18"/>
        <v>49</v>
      </c>
      <c r="E96">
        <f t="shared" si="19"/>
        <v>1</v>
      </c>
      <c r="F96" s="5">
        <f t="shared" si="20"/>
        <v>7.0710678118654755</v>
      </c>
      <c r="G96">
        <f t="shared" si="21"/>
        <v>36</v>
      </c>
      <c r="H96">
        <f t="shared" si="22"/>
        <v>121</v>
      </c>
      <c r="I96" s="5">
        <f t="shared" si="23"/>
        <v>12.529964086141668</v>
      </c>
      <c r="J96" s="5">
        <f t="shared" si="24"/>
        <v>-5.4588962742761922</v>
      </c>
      <c r="K96">
        <f t="shared" si="25"/>
        <v>21</v>
      </c>
      <c r="L96" t="e">
        <f t="shared" si="26"/>
        <v>#N/A</v>
      </c>
      <c r="Q96">
        <f t="shared" si="27"/>
        <v>49</v>
      </c>
      <c r="R96">
        <f t="shared" si="28"/>
        <v>1</v>
      </c>
      <c r="S96" s="5">
        <f t="shared" si="29"/>
        <v>7.0710678118654755</v>
      </c>
      <c r="T96">
        <f t="shared" si="30"/>
        <v>36</v>
      </c>
      <c r="U96">
        <f t="shared" si="31"/>
        <v>121</v>
      </c>
      <c r="V96" s="5">
        <f t="shared" si="32"/>
        <v>12.529964086141668</v>
      </c>
      <c r="W96" s="5">
        <f t="shared" si="33"/>
        <v>-5.4588962742761922</v>
      </c>
      <c r="X96">
        <f t="shared" si="34"/>
        <v>21</v>
      </c>
      <c r="Y96" t="e">
        <f t="shared" si="35"/>
        <v>#N/A</v>
      </c>
    </row>
    <row r="97" spans="1:25" x14ac:dyDescent="0.4">
      <c r="A97">
        <v>5</v>
      </c>
      <c r="B97">
        <v>21</v>
      </c>
      <c r="D97">
        <f t="shared" si="18"/>
        <v>9</v>
      </c>
      <c r="E97">
        <f t="shared" si="19"/>
        <v>1</v>
      </c>
      <c r="F97" s="5">
        <f t="shared" si="20"/>
        <v>3.1622776601683795</v>
      </c>
      <c r="G97">
        <f t="shared" si="21"/>
        <v>100</v>
      </c>
      <c r="H97">
        <f t="shared" si="22"/>
        <v>121</v>
      </c>
      <c r="I97" s="5">
        <f t="shared" si="23"/>
        <v>14.866068747318506</v>
      </c>
      <c r="J97" s="5">
        <f t="shared" si="24"/>
        <v>-11.703791087150126</v>
      </c>
      <c r="K97">
        <f t="shared" si="25"/>
        <v>21</v>
      </c>
      <c r="L97" t="e">
        <f t="shared" si="26"/>
        <v>#N/A</v>
      </c>
      <c r="Q97">
        <f t="shared" si="27"/>
        <v>9</v>
      </c>
      <c r="R97">
        <f t="shared" si="28"/>
        <v>1</v>
      </c>
      <c r="S97" s="5">
        <f t="shared" si="29"/>
        <v>3.1622776601683795</v>
      </c>
      <c r="T97">
        <f t="shared" si="30"/>
        <v>100</v>
      </c>
      <c r="U97">
        <f t="shared" si="31"/>
        <v>121</v>
      </c>
      <c r="V97" s="5">
        <f t="shared" si="32"/>
        <v>14.866068747318506</v>
      </c>
      <c r="W97" s="5">
        <f t="shared" si="33"/>
        <v>-11.703791087150126</v>
      </c>
      <c r="X97">
        <f t="shared" si="34"/>
        <v>21</v>
      </c>
      <c r="Y97" t="e">
        <f t="shared" si="35"/>
        <v>#N/A</v>
      </c>
    </row>
    <row r="98" spans="1:25" x14ac:dyDescent="0.4">
      <c r="A98">
        <v>12</v>
      </c>
      <c r="B98">
        <v>13</v>
      </c>
      <c r="D98">
        <f t="shared" si="18"/>
        <v>100</v>
      </c>
      <c r="E98">
        <f t="shared" si="19"/>
        <v>49</v>
      </c>
      <c r="F98" s="5">
        <f t="shared" si="20"/>
        <v>12.206555615733702</v>
      </c>
      <c r="G98">
        <f t="shared" si="21"/>
        <v>9</v>
      </c>
      <c r="H98">
        <f t="shared" si="22"/>
        <v>9</v>
      </c>
      <c r="I98" s="5">
        <f t="shared" si="23"/>
        <v>4.2426406871192848</v>
      </c>
      <c r="J98" s="5">
        <f t="shared" si="24"/>
        <v>7.9639149286144173</v>
      </c>
      <c r="K98" t="e">
        <f t="shared" si="25"/>
        <v>#N/A</v>
      </c>
      <c r="L98">
        <f t="shared" si="26"/>
        <v>13</v>
      </c>
      <c r="Q98">
        <f t="shared" si="27"/>
        <v>100</v>
      </c>
      <c r="R98">
        <f t="shared" si="28"/>
        <v>49</v>
      </c>
      <c r="S98" s="5">
        <f t="shared" si="29"/>
        <v>12.206555615733702</v>
      </c>
      <c r="T98">
        <f t="shared" si="30"/>
        <v>9</v>
      </c>
      <c r="U98">
        <f t="shared" si="31"/>
        <v>9</v>
      </c>
      <c r="V98" s="5">
        <f t="shared" si="32"/>
        <v>4.2426406871192848</v>
      </c>
      <c r="W98" s="5">
        <f t="shared" si="33"/>
        <v>7.9639149286144173</v>
      </c>
      <c r="X98" t="e">
        <f t="shared" si="34"/>
        <v>#N/A</v>
      </c>
      <c r="Y98">
        <f t="shared" si="35"/>
        <v>13</v>
      </c>
    </row>
    <row r="99" spans="1:25" x14ac:dyDescent="0.4">
      <c r="A99">
        <v>6</v>
      </c>
      <c r="B99">
        <v>21</v>
      </c>
      <c r="D99">
        <f t="shared" si="18"/>
        <v>16</v>
      </c>
      <c r="E99">
        <f t="shared" si="19"/>
        <v>1</v>
      </c>
      <c r="F99" s="5">
        <f t="shared" si="20"/>
        <v>4.1231056256176606</v>
      </c>
      <c r="G99">
        <f t="shared" si="21"/>
        <v>81</v>
      </c>
      <c r="H99">
        <f t="shared" si="22"/>
        <v>121</v>
      </c>
      <c r="I99" s="5">
        <f t="shared" si="23"/>
        <v>14.212670403551895</v>
      </c>
      <c r="J99" s="5">
        <f t="shared" si="24"/>
        <v>-10.089564777934235</v>
      </c>
      <c r="K99">
        <f t="shared" si="25"/>
        <v>21</v>
      </c>
      <c r="L99" t="e">
        <f t="shared" si="26"/>
        <v>#N/A</v>
      </c>
      <c r="Q99">
        <f t="shared" si="27"/>
        <v>16</v>
      </c>
      <c r="R99">
        <f t="shared" si="28"/>
        <v>1</v>
      </c>
      <c r="S99" s="5">
        <f t="shared" si="29"/>
        <v>4.1231056256176606</v>
      </c>
      <c r="T99">
        <f t="shared" si="30"/>
        <v>81</v>
      </c>
      <c r="U99">
        <f t="shared" si="31"/>
        <v>121</v>
      </c>
      <c r="V99" s="5">
        <f t="shared" si="32"/>
        <v>14.212670403551895</v>
      </c>
      <c r="W99" s="5">
        <f t="shared" si="33"/>
        <v>-10.089564777934235</v>
      </c>
      <c r="X99">
        <f t="shared" si="34"/>
        <v>21</v>
      </c>
      <c r="Y99" t="e">
        <f t="shared" si="35"/>
        <v>#N/A</v>
      </c>
    </row>
    <row r="100" spans="1:25" x14ac:dyDescent="0.4">
      <c r="A100">
        <v>3</v>
      </c>
      <c r="B100">
        <v>22</v>
      </c>
      <c r="D100">
        <f t="shared" si="18"/>
        <v>1</v>
      </c>
      <c r="E100">
        <f t="shared" si="19"/>
        <v>4</v>
      </c>
      <c r="F100" s="5">
        <f t="shared" si="20"/>
        <v>2.2360679774997898</v>
      </c>
      <c r="G100">
        <f t="shared" si="21"/>
        <v>144</v>
      </c>
      <c r="H100">
        <f t="shared" si="22"/>
        <v>144</v>
      </c>
      <c r="I100" s="5">
        <f t="shared" si="23"/>
        <v>16.970562748477139</v>
      </c>
      <c r="J100" s="5">
        <f t="shared" si="24"/>
        <v>-14.734494770977349</v>
      </c>
      <c r="K100">
        <f t="shared" si="25"/>
        <v>22</v>
      </c>
      <c r="L100" t="e">
        <f t="shared" si="26"/>
        <v>#N/A</v>
      </c>
      <c r="Q100">
        <f t="shared" si="27"/>
        <v>1</v>
      </c>
      <c r="R100">
        <f t="shared" si="28"/>
        <v>4</v>
      </c>
      <c r="S100" s="5">
        <f t="shared" si="29"/>
        <v>2.2360679774997898</v>
      </c>
      <c r="T100">
        <f t="shared" si="30"/>
        <v>144</v>
      </c>
      <c r="U100">
        <f t="shared" si="31"/>
        <v>144</v>
      </c>
      <c r="V100" s="5">
        <f t="shared" si="32"/>
        <v>16.970562748477139</v>
      </c>
      <c r="W100" s="5">
        <f t="shared" si="33"/>
        <v>-14.734494770977349</v>
      </c>
      <c r="X100">
        <f t="shared" si="34"/>
        <v>22</v>
      </c>
      <c r="Y100" t="e">
        <f t="shared" si="35"/>
        <v>#N/A</v>
      </c>
    </row>
    <row r="101" spans="1:25" x14ac:dyDescent="0.4">
      <c r="A101">
        <v>8</v>
      </c>
      <c r="B101">
        <v>13</v>
      </c>
      <c r="D101">
        <f t="shared" si="18"/>
        <v>36</v>
      </c>
      <c r="E101">
        <f t="shared" si="19"/>
        <v>49</v>
      </c>
      <c r="F101" s="5">
        <f t="shared" si="20"/>
        <v>9.2195444572928871</v>
      </c>
      <c r="G101">
        <f t="shared" si="21"/>
        <v>49</v>
      </c>
      <c r="H101">
        <f t="shared" si="22"/>
        <v>9</v>
      </c>
      <c r="I101" s="5">
        <f t="shared" si="23"/>
        <v>7.6157731058639087</v>
      </c>
      <c r="J101" s="5">
        <f t="shared" si="24"/>
        <v>1.6037713514289784</v>
      </c>
      <c r="K101" t="e">
        <f t="shared" si="25"/>
        <v>#N/A</v>
      </c>
      <c r="L101">
        <f t="shared" si="26"/>
        <v>13</v>
      </c>
      <c r="Q101">
        <f t="shared" si="27"/>
        <v>36</v>
      </c>
      <c r="R101">
        <f t="shared" si="28"/>
        <v>49</v>
      </c>
      <c r="S101" s="5">
        <f t="shared" si="29"/>
        <v>9.2195444572928871</v>
      </c>
      <c r="T101">
        <f t="shared" si="30"/>
        <v>49</v>
      </c>
      <c r="U101">
        <f t="shared" si="31"/>
        <v>9</v>
      </c>
      <c r="V101" s="5">
        <f t="shared" si="32"/>
        <v>7.6157731058639087</v>
      </c>
      <c r="W101" s="5">
        <f t="shared" si="33"/>
        <v>1.6037713514289784</v>
      </c>
      <c r="X101" t="e">
        <f t="shared" si="34"/>
        <v>#N/A</v>
      </c>
      <c r="Y101">
        <f t="shared" si="35"/>
        <v>13</v>
      </c>
    </row>
    <row r="102" spans="1:25" x14ac:dyDescent="0.4">
      <c r="A102">
        <v>9</v>
      </c>
      <c r="B102">
        <v>40</v>
      </c>
      <c r="D102">
        <f t="shared" si="18"/>
        <v>49</v>
      </c>
      <c r="E102">
        <f t="shared" si="19"/>
        <v>400</v>
      </c>
      <c r="F102" s="5">
        <f t="shared" si="20"/>
        <v>21.189620100417091</v>
      </c>
      <c r="G102">
        <f t="shared" si="21"/>
        <v>36</v>
      </c>
      <c r="H102">
        <f t="shared" si="22"/>
        <v>900</v>
      </c>
      <c r="I102" s="5">
        <f t="shared" si="23"/>
        <v>30.594117081556711</v>
      </c>
      <c r="J102" s="5">
        <f t="shared" si="24"/>
        <v>-9.4044969811396193</v>
      </c>
      <c r="K102">
        <f t="shared" si="25"/>
        <v>40</v>
      </c>
      <c r="L102" t="e">
        <f t="shared" si="26"/>
        <v>#N/A</v>
      </c>
      <c r="Q102">
        <f t="shared" si="27"/>
        <v>49</v>
      </c>
      <c r="R102">
        <f t="shared" si="28"/>
        <v>400</v>
      </c>
      <c r="S102" s="5">
        <f t="shared" si="29"/>
        <v>21.189620100417091</v>
      </c>
      <c r="T102">
        <f t="shared" si="30"/>
        <v>36</v>
      </c>
      <c r="U102">
        <f t="shared" si="31"/>
        <v>900</v>
      </c>
      <c r="V102" s="5">
        <f t="shared" si="32"/>
        <v>30.594117081556711</v>
      </c>
      <c r="W102" s="5">
        <f t="shared" si="33"/>
        <v>-9.4044969811396193</v>
      </c>
      <c r="X102">
        <f t="shared" si="34"/>
        <v>40</v>
      </c>
      <c r="Y102" t="e">
        <f t="shared" si="35"/>
        <v>#N/A</v>
      </c>
    </row>
    <row r="103" spans="1:25" x14ac:dyDescent="0.4">
      <c r="A103">
        <v>14</v>
      </c>
      <c r="B103">
        <v>13</v>
      </c>
      <c r="D103">
        <f t="shared" si="18"/>
        <v>144</v>
      </c>
      <c r="E103">
        <f t="shared" si="19"/>
        <v>49</v>
      </c>
      <c r="F103" s="5">
        <f t="shared" si="20"/>
        <v>13.892443989449804</v>
      </c>
      <c r="G103">
        <f t="shared" si="21"/>
        <v>1</v>
      </c>
      <c r="H103">
        <f t="shared" si="22"/>
        <v>9</v>
      </c>
      <c r="I103" s="5">
        <f t="shared" si="23"/>
        <v>3.1622776601683795</v>
      </c>
      <c r="J103" s="5">
        <f t="shared" si="24"/>
        <v>10.730166329281424</v>
      </c>
      <c r="K103" t="e">
        <f t="shared" si="25"/>
        <v>#N/A</v>
      </c>
      <c r="L103">
        <f t="shared" si="26"/>
        <v>13</v>
      </c>
      <c r="Q103">
        <f t="shared" si="27"/>
        <v>144</v>
      </c>
      <c r="R103">
        <f t="shared" si="28"/>
        <v>49</v>
      </c>
      <c r="S103" s="5">
        <f t="shared" si="29"/>
        <v>13.892443989449804</v>
      </c>
      <c r="T103">
        <f t="shared" si="30"/>
        <v>1</v>
      </c>
      <c r="U103">
        <f t="shared" si="31"/>
        <v>9</v>
      </c>
      <c r="V103" s="5">
        <f t="shared" si="32"/>
        <v>3.1622776601683795</v>
      </c>
      <c r="W103" s="5">
        <f t="shared" si="33"/>
        <v>10.730166329281424</v>
      </c>
      <c r="X103" t="e">
        <f t="shared" si="34"/>
        <v>#N/A</v>
      </c>
      <c r="Y103">
        <f t="shared" si="35"/>
        <v>13</v>
      </c>
    </row>
    <row r="104" spans="1:25" x14ac:dyDescent="0.4">
      <c r="A104">
        <v>5</v>
      </c>
      <c r="B104">
        <v>18</v>
      </c>
      <c r="D104">
        <f t="shared" si="18"/>
        <v>9</v>
      </c>
      <c r="E104">
        <f t="shared" si="19"/>
        <v>4</v>
      </c>
      <c r="F104" s="5">
        <f t="shared" si="20"/>
        <v>3.6055512754639891</v>
      </c>
      <c r="G104">
        <f t="shared" si="21"/>
        <v>100</v>
      </c>
      <c r="H104">
        <f t="shared" si="22"/>
        <v>64</v>
      </c>
      <c r="I104" s="5">
        <f t="shared" si="23"/>
        <v>12.806248474865697</v>
      </c>
      <c r="J104" s="5">
        <f t="shared" si="24"/>
        <v>-9.2006971994017075</v>
      </c>
      <c r="K104">
        <f t="shared" si="25"/>
        <v>18</v>
      </c>
      <c r="L104" t="e">
        <f t="shared" si="26"/>
        <v>#N/A</v>
      </c>
      <c r="Q104">
        <f t="shared" si="27"/>
        <v>9</v>
      </c>
      <c r="R104">
        <f t="shared" si="28"/>
        <v>4</v>
      </c>
      <c r="S104" s="5">
        <f t="shared" si="29"/>
        <v>3.6055512754639891</v>
      </c>
      <c r="T104">
        <f t="shared" si="30"/>
        <v>100</v>
      </c>
      <c r="U104">
        <f t="shared" si="31"/>
        <v>64</v>
      </c>
      <c r="V104" s="5">
        <f t="shared" si="32"/>
        <v>12.806248474865697</v>
      </c>
      <c r="W104" s="5">
        <f t="shared" si="33"/>
        <v>-9.2006971994017075</v>
      </c>
      <c r="X104">
        <f t="shared" si="34"/>
        <v>18</v>
      </c>
      <c r="Y104" t="e">
        <f t="shared" si="35"/>
        <v>#N/A</v>
      </c>
    </row>
    <row r="105" spans="1:25" x14ac:dyDescent="0.4">
      <c r="A105">
        <v>8</v>
      </c>
      <c r="B105">
        <v>18</v>
      </c>
      <c r="D105">
        <f t="shared" si="18"/>
        <v>36</v>
      </c>
      <c r="E105">
        <f t="shared" si="19"/>
        <v>4</v>
      </c>
      <c r="F105" s="5">
        <f t="shared" si="20"/>
        <v>6.324555320336759</v>
      </c>
      <c r="G105">
        <f t="shared" si="21"/>
        <v>49</v>
      </c>
      <c r="H105">
        <f t="shared" si="22"/>
        <v>64</v>
      </c>
      <c r="I105" s="5">
        <f t="shared" si="23"/>
        <v>10.63014581273465</v>
      </c>
      <c r="J105" s="5">
        <f t="shared" si="24"/>
        <v>-4.3055904923978909</v>
      </c>
      <c r="K105">
        <f t="shared" si="25"/>
        <v>18</v>
      </c>
      <c r="L105" t="e">
        <f t="shared" si="26"/>
        <v>#N/A</v>
      </c>
      <c r="Q105">
        <f t="shared" si="27"/>
        <v>36</v>
      </c>
      <c r="R105">
        <f t="shared" si="28"/>
        <v>4</v>
      </c>
      <c r="S105" s="5">
        <f t="shared" si="29"/>
        <v>6.324555320336759</v>
      </c>
      <c r="T105">
        <f t="shared" si="30"/>
        <v>49</v>
      </c>
      <c r="U105">
        <f t="shared" si="31"/>
        <v>64</v>
      </c>
      <c r="V105" s="5">
        <f t="shared" si="32"/>
        <v>10.63014581273465</v>
      </c>
      <c r="W105" s="5">
        <f t="shared" si="33"/>
        <v>-4.3055904923978909</v>
      </c>
      <c r="X105">
        <f t="shared" si="34"/>
        <v>18</v>
      </c>
      <c r="Y105" t="e">
        <f t="shared" si="35"/>
        <v>#N/A</v>
      </c>
    </row>
    <row r="106" spans="1:25" x14ac:dyDescent="0.4">
      <c r="A106">
        <v>7</v>
      </c>
      <c r="B106">
        <v>18</v>
      </c>
      <c r="D106">
        <f t="shared" si="18"/>
        <v>25</v>
      </c>
      <c r="E106">
        <f t="shared" si="19"/>
        <v>4</v>
      </c>
      <c r="F106" s="5">
        <f t="shared" si="20"/>
        <v>5.3851648071345037</v>
      </c>
      <c r="G106">
        <f t="shared" si="21"/>
        <v>64</v>
      </c>
      <c r="H106">
        <f t="shared" si="22"/>
        <v>64</v>
      </c>
      <c r="I106" s="5">
        <f t="shared" si="23"/>
        <v>11.313708498984761</v>
      </c>
      <c r="J106" s="5">
        <f t="shared" si="24"/>
        <v>-5.9285436918502574</v>
      </c>
      <c r="K106">
        <f t="shared" si="25"/>
        <v>18</v>
      </c>
      <c r="L106" t="e">
        <f t="shared" si="26"/>
        <v>#N/A</v>
      </c>
      <c r="Q106">
        <f t="shared" si="27"/>
        <v>25</v>
      </c>
      <c r="R106">
        <f t="shared" si="28"/>
        <v>4</v>
      </c>
      <c r="S106" s="5">
        <f t="shared" si="29"/>
        <v>5.3851648071345037</v>
      </c>
      <c r="T106">
        <f t="shared" si="30"/>
        <v>64</v>
      </c>
      <c r="U106">
        <f t="shared" si="31"/>
        <v>64</v>
      </c>
      <c r="V106" s="5">
        <f t="shared" si="32"/>
        <v>11.313708498984761</v>
      </c>
      <c r="W106" s="5">
        <f t="shared" si="33"/>
        <v>-5.9285436918502574</v>
      </c>
      <c r="X106">
        <f t="shared" si="34"/>
        <v>18</v>
      </c>
      <c r="Y106" t="e">
        <f t="shared" si="35"/>
        <v>#N/A</v>
      </c>
    </row>
    <row r="107" spans="1:25" x14ac:dyDescent="0.4">
      <c r="A107">
        <v>8</v>
      </c>
      <c r="B107">
        <v>18</v>
      </c>
      <c r="D107">
        <f t="shared" si="18"/>
        <v>36</v>
      </c>
      <c r="E107">
        <f t="shared" si="19"/>
        <v>4</v>
      </c>
      <c r="F107" s="5">
        <f t="shared" si="20"/>
        <v>6.324555320336759</v>
      </c>
      <c r="G107">
        <f t="shared" si="21"/>
        <v>49</v>
      </c>
      <c r="H107">
        <f t="shared" si="22"/>
        <v>64</v>
      </c>
      <c r="I107" s="5">
        <f t="shared" si="23"/>
        <v>10.63014581273465</v>
      </c>
      <c r="J107" s="5">
        <f t="shared" si="24"/>
        <v>-4.3055904923978909</v>
      </c>
      <c r="K107">
        <f t="shared" si="25"/>
        <v>18</v>
      </c>
      <c r="L107" t="e">
        <f t="shared" si="26"/>
        <v>#N/A</v>
      </c>
      <c r="Q107">
        <f t="shared" si="27"/>
        <v>36</v>
      </c>
      <c r="R107">
        <f t="shared" si="28"/>
        <v>4</v>
      </c>
      <c r="S107" s="5">
        <f t="shared" si="29"/>
        <v>6.324555320336759</v>
      </c>
      <c r="T107">
        <f t="shared" si="30"/>
        <v>49</v>
      </c>
      <c r="U107">
        <f t="shared" si="31"/>
        <v>64</v>
      </c>
      <c r="V107" s="5">
        <f t="shared" si="32"/>
        <v>10.63014581273465</v>
      </c>
      <c r="W107" s="5">
        <f t="shared" si="33"/>
        <v>-4.3055904923978909</v>
      </c>
      <c r="X107">
        <f t="shared" si="34"/>
        <v>18</v>
      </c>
      <c r="Y107" t="e">
        <f t="shared" si="35"/>
        <v>#N/A</v>
      </c>
    </row>
    <row r="108" spans="1:25" x14ac:dyDescent="0.4">
      <c r="A108">
        <v>11</v>
      </c>
      <c r="B108">
        <v>26</v>
      </c>
      <c r="D108">
        <f t="shared" si="18"/>
        <v>81</v>
      </c>
      <c r="E108">
        <f t="shared" si="19"/>
        <v>36</v>
      </c>
      <c r="F108" s="5">
        <f t="shared" si="20"/>
        <v>10.816653826391969</v>
      </c>
      <c r="G108">
        <f t="shared" si="21"/>
        <v>16</v>
      </c>
      <c r="H108">
        <f t="shared" si="22"/>
        <v>256</v>
      </c>
      <c r="I108" s="5">
        <f t="shared" si="23"/>
        <v>16.492422502470642</v>
      </c>
      <c r="J108" s="5">
        <f t="shared" si="24"/>
        <v>-5.6757686760786736</v>
      </c>
      <c r="K108">
        <f t="shared" si="25"/>
        <v>26</v>
      </c>
      <c r="L108" t="e">
        <f t="shared" si="26"/>
        <v>#N/A</v>
      </c>
      <c r="Q108">
        <f t="shared" si="27"/>
        <v>81</v>
      </c>
      <c r="R108">
        <f t="shared" si="28"/>
        <v>36</v>
      </c>
      <c r="S108" s="5">
        <f t="shared" si="29"/>
        <v>10.816653826391969</v>
      </c>
      <c r="T108">
        <f t="shared" si="30"/>
        <v>16</v>
      </c>
      <c r="U108">
        <f t="shared" si="31"/>
        <v>256</v>
      </c>
      <c r="V108" s="5">
        <f t="shared" si="32"/>
        <v>16.492422502470642</v>
      </c>
      <c r="W108" s="5">
        <f t="shared" si="33"/>
        <v>-5.6757686760786736</v>
      </c>
      <c r="X108">
        <f t="shared" si="34"/>
        <v>26</v>
      </c>
      <c r="Y108" t="e">
        <f t="shared" si="35"/>
        <v>#N/A</v>
      </c>
    </row>
    <row r="109" spans="1:25" x14ac:dyDescent="0.4">
      <c r="A109">
        <v>13</v>
      </c>
      <c r="B109">
        <v>26</v>
      </c>
      <c r="D109">
        <f t="shared" si="18"/>
        <v>121</v>
      </c>
      <c r="E109">
        <f t="shared" si="19"/>
        <v>36</v>
      </c>
      <c r="F109" s="5">
        <f t="shared" si="20"/>
        <v>12.529964086141668</v>
      </c>
      <c r="G109">
        <f t="shared" si="21"/>
        <v>4</v>
      </c>
      <c r="H109">
        <f t="shared" si="22"/>
        <v>256</v>
      </c>
      <c r="I109" s="5">
        <f t="shared" si="23"/>
        <v>16.124515496597098</v>
      </c>
      <c r="J109" s="5">
        <f t="shared" si="24"/>
        <v>-3.5945514104554306</v>
      </c>
      <c r="K109">
        <f t="shared" si="25"/>
        <v>26</v>
      </c>
      <c r="L109" t="e">
        <f t="shared" si="26"/>
        <v>#N/A</v>
      </c>
      <c r="Q109">
        <f t="shared" si="27"/>
        <v>121</v>
      </c>
      <c r="R109">
        <f t="shared" si="28"/>
        <v>36</v>
      </c>
      <c r="S109" s="5">
        <f t="shared" si="29"/>
        <v>12.529964086141668</v>
      </c>
      <c r="T109">
        <f t="shared" si="30"/>
        <v>4</v>
      </c>
      <c r="U109">
        <f t="shared" si="31"/>
        <v>256</v>
      </c>
      <c r="V109" s="5">
        <f t="shared" si="32"/>
        <v>16.124515496597098</v>
      </c>
      <c r="W109" s="5">
        <f t="shared" si="33"/>
        <v>-3.5945514104554306</v>
      </c>
      <c r="X109">
        <f t="shared" si="34"/>
        <v>26</v>
      </c>
      <c r="Y109" t="e">
        <f t="shared" si="35"/>
        <v>#N/A</v>
      </c>
    </row>
    <row r="110" spans="1:25" x14ac:dyDescent="0.4">
      <c r="A110">
        <v>12</v>
      </c>
      <c r="B110">
        <v>28</v>
      </c>
      <c r="D110">
        <f t="shared" si="18"/>
        <v>100</v>
      </c>
      <c r="E110">
        <f t="shared" si="19"/>
        <v>64</v>
      </c>
      <c r="F110" s="5">
        <f t="shared" si="20"/>
        <v>12.806248474865697</v>
      </c>
      <c r="G110">
        <f t="shared" si="21"/>
        <v>9</v>
      </c>
      <c r="H110">
        <f t="shared" si="22"/>
        <v>324</v>
      </c>
      <c r="I110" s="5">
        <f t="shared" si="23"/>
        <v>18.248287590894659</v>
      </c>
      <c r="J110" s="5">
        <f t="shared" si="24"/>
        <v>-5.4420391160289618</v>
      </c>
      <c r="K110">
        <f t="shared" si="25"/>
        <v>28</v>
      </c>
      <c r="L110" t="e">
        <f t="shared" si="26"/>
        <v>#N/A</v>
      </c>
      <c r="Q110">
        <f t="shared" si="27"/>
        <v>100</v>
      </c>
      <c r="R110">
        <f t="shared" si="28"/>
        <v>64</v>
      </c>
      <c r="S110" s="5">
        <f t="shared" si="29"/>
        <v>12.806248474865697</v>
      </c>
      <c r="T110">
        <f t="shared" si="30"/>
        <v>9</v>
      </c>
      <c r="U110">
        <f t="shared" si="31"/>
        <v>324</v>
      </c>
      <c r="V110" s="5">
        <f t="shared" si="32"/>
        <v>18.248287590894659</v>
      </c>
      <c r="W110" s="5">
        <f t="shared" si="33"/>
        <v>-5.4420391160289618</v>
      </c>
      <c r="X110">
        <f t="shared" si="34"/>
        <v>28</v>
      </c>
      <c r="Y110" t="e">
        <f t="shared" si="35"/>
        <v>#N/A</v>
      </c>
    </row>
    <row r="111" spans="1:25" x14ac:dyDescent="0.4">
      <c r="A111">
        <v>5</v>
      </c>
      <c r="B111">
        <v>18</v>
      </c>
      <c r="D111">
        <f t="shared" si="18"/>
        <v>9</v>
      </c>
      <c r="E111">
        <f t="shared" si="19"/>
        <v>4</v>
      </c>
      <c r="F111" s="5">
        <f t="shared" si="20"/>
        <v>3.6055512754639891</v>
      </c>
      <c r="G111">
        <f t="shared" si="21"/>
        <v>100</v>
      </c>
      <c r="H111">
        <f t="shared" si="22"/>
        <v>64</v>
      </c>
      <c r="I111" s="5">
        <f t="shared" si="23"/>
        <v>12.806248474865697</v>
      </c>
      <c r="J111" s="5">
        <f t="shared" si="24"/>
        <v>-9.2006971994017075</v>
      </c>
      <c r="K111">
        <f t="shared" si="25"/>
        <v>18</v>
      </c>
      <c r="L111" t="e">
        <f t="shared" si="26"/>
        <v>#N/A</v>
      </c>
      <c r="Q111">
        <f t="shared" si="27"/>
        <v>9</v>
      </c>
      <c r="R111">
        <f t="shared" si="28"/>
        <v>4</v>
      </c>
      <c r="S111" s="5">
        <f t="shared" si="29"/>
        <v>3.6055512754639891</v>
      </c>
      <c r="T111">
        <f t="shared" si="30"/>
        <v>100</v>
      </c>
      <c r="U111">
        <f t="shared" si="31"/>
        <v>64</v>
      </c>
      <c r="V111" s="5">
        <f t="shared" si="32"/>
        <v>12.806248474865697</v>
      </c>
      <c r="W111" s="5">
        <f t="shared" si="33"/>
        <v>-9.2006971994017075</v>
      </c>
      <c r="X111">
        <f t="shared" si="34"/>
        <v>18</v>
      </c>
      <c r="Y111" t="e">
        <f t="shared" si="35"/>
        <v>#N/A</v>
      </c>
    </row>
    <row r="112" spans="1:25" x14ac:dyDescent="0.4">
      <c r="A112">
        <v>2</v>
      </c>
      <c r="B112">
        <v>28</v>
      </c>
      <c r="D112">
        <f t="shared" si="18"/>
        <v>0</v>
      </c>
      <c r="E112">
        <f t="shared" si="19"/>
        <v>64</v>
      </c>
      <c r="F112" s="5">
        <f t="shared" si="20"/>
        <v>8</v>
      </c>
      <c r="G112">
        <f t="shared" si="21"/>
        <v>169</v>
      </c>
      <c r="H112">
        <f t="shared" si="22"/>
        <v>324</v>
      </c>
      <c r="I112" s="5">
        <f t="shared" si="23"/>
        <v>22.203603311174518</v>
      </c>
      <c r="J112" s="5">
        <f t="shared" si="24"/>
        <v>-14.203603311174518</v>
      </c>
      <c r="K112">
        <f t="shared" si="25"/>
        <v>28</v>
      </c>
      <c r="L112" t="e">
        <f t="shared" si="26"/>
        <v>#N/A</v>
      </c>
      <c r="Q112">
        <f t="shared" si="27"/>
        <v>0</v>
      </c>
      <c r="R112">
        <f t="shared" si="28"/>
        <v>64</v>
      </c>
      <c r="S112" s="5">
        <f t="shared" si="29"/>
        <v>8</v>
      </c>
      <c r="T112">
        <f t="shared" si="30"/>
        <v>169</v>
      </c>
      <c r="U112">
        <f t="shared" si="31"/>
        <v>324</v>
      </c>
      <c r="V112" s="5">
        <f t="shared" si="32"/>
        <v>22.203603311174518</v>
      </c>
      <c r="W112" s="5">
        <f t="shared" si="33"/>
        <v>-14.203603311174518</v>
      </c>
      <c r="X112">
        <f t="shared" si="34"/>
        <v>28</v>
      </c>
      <c r="Y112" t="e">
        <f t="shared" si="35"/>
        <v>#N/A</v>
      </c>
    </row>
    <row r="113" spans="1:25" x14ac:dyDescent="0.4">
      <c r="A113">
        <v>2</v>
      </c>
      <c r="B113">
        <v>22</v>
      </c>
      <c r="D113">
        <f t="shared" si="18"/>
        <v>0</v>
      </c>
      <c r="E113">
        <f t="shared" si="19"/>
        <v>4</v>
      </c>
      <c r="F113" s="5">
        <f t="shared" si="20"/>
        <v>2</v>
      </c>
      <c r="G113">
        <f t="shared" si="21"/>
        <v>169</v>
      </c>
      <c r="H113">
        <f t="shared" si="22"/>
        <v>144</v>
      </c>
      <c r="I113" s="5">
        <f t="shared" si="23"/>
        <v>17.691806012954132</v>
      </c>
      <c r="J113" s="5">
        <f t="shared" si="24"/>
        <v>-15.691806012954132</v>
      </c>
      <c r="K113">
        <f t="shared" si="25"/>
        <v>22</v>
      </c>
      <c r="L113" t="e">
        <f t="shared" si="26"/>
        <v>#N/A</v>
      </c>
      <c r="Q113">
        <f t="shared" si="27"/>
        <v>0</v>
      </c>
      <c r="R113">
        <f t="shared" si="28"/>
        <v>4</v>
      </c>
      <c r="S113" s="5">
        <f t="shared" si="29"/>
        <v>2</v>
      </c>
      <c r="T113">
        <f t="shared" si="30"/>
        <v>169</v>
      </c>
      <c r="U113">
        <f t="shared" si="31"/>
        <v>144</v>
      </c>
      <c r="V113" s="5">
        <f t="shared" si="32"/>
        <v>17.691806012954132</v>
      </c>
      <c r="W113" s="5">
        <f t="shared" si="33"/>
        <v>-15.691806012954132</v>
      </c>
      <c r="X113">
        <f t="shared" si="34"/>
        <v>22</v>
      </c>
      <c r="Y113" t="e">
        <f t="shared" si="35"/>
        <v>#N/A</v>
      </c>
    </row>
    <row r="114" spans="1:25" x14ac:dyDescent="0.4">
      <c r="A114">
        <v>12</v>
      </c>
      <c r="B114">
        <v>28</v>
      </c>
      <c r="D114">
        <f t="shared" si="18"/>
        <v>100</v>
      </c>
      <c r="E114">
        <f t="shared" si="19"/>
        <v>64</v>
      </c>
      <c r="F114" s="5">
        <f t="shared" si="20"/>
        <v>12.806248474865697</v>
      </c>
      <c r="G114">
        <f t="shared" si="21"/>
        <v>9</v>
      </c>
      <c r="H114">
        <f t="shared" si="22"/>
        <v>324</v>
      </c>
      <c r="I114" s="5">
        <f t="shared" si="23"/>
        <v>18.248287590894659</v>
      </c>
      <c r="J114" s="5">
        <f t="shared" si="24"/>
        <v>-5.4420391160289618</v>
      </c>
      <c r="K114">
        <f t="shared" si="25"/>
        <v>28</v>
      </c>
      <c r="L114" t="e">
        <f t="shared" si="26"/>
        <v>#N/A</v>
      </c>
      <c r="Q114">
        <f t="shared" si="27"/>
        <v>100</v>
      </c>
      <c r="R114">
        <f t="shared" si="28"/>
        <v>64</v>
      </c>
      <c r="S114" s="5">
        <f t="shared" si="29"/>
        <v>12.806248474865697</v>
      </c>
      <c r="T114">
        <f t="shared" si="30"/>
        <v>9</v>
      </c>
      <c r="U114">
        <f t="shared" si="31"/>
        <v>324</v>
      </c>
      <c r="V114" s="5">
        <f t="shared" si="32"/>
        <v>18.248287590894659</v>
      </c>
      <c r="W114" s="5">
        <f t="shared" si="33"/>
        <v>-5.4420391160289618</v>
      </c>
      <c r="X114">
        <f t="shared" si="34"/>
        <v>28</v>
      </c>
      <c r="Y114" t="e">
        <f t="shared" si="35"/>
        <v>#N/A</v>
      </c>
    </row>
    <row r="115" spans="1:25" x14ac:dyDescent="0.4">
      <c r="A115">
        <v>11</v>
      </c>
      <c r="B115">
        <v>28</v>
      </c>
      <c r="D115">
        <f t="shared" si="18"/>
        <v>81</v>
      </c>
      <c r="E115">
        <f t="shared" si="19"/>
        <v>64</v>
      </c>
      <c r="F115" s="5">
        <f t="shared" si="20"/>
        <v>12.041594578792296</v>
      </c>
      <c r="G115">
        <f t="shared" si="21"/>
        <v>16</v>
      </c>
      <c r="H115">
        <f t="shared" si="22"/>
        <v>324</v>
      </c>
      <c r="I115" s="5">
        <f t="shared" si="23"/>
        <v>18.439088914585774</v>
      </c>
      <c r="J115" s="5">
        <f t="shared" si="24"/>
        <v>-6.3974943357934784</v>
      </c>
      <c r="K115">
        <f t="shared" si="25"/>
        <v>28</v>
      </c>
      <c r="L115" t="e">
        <f t="shared" si="26"/>
        <v>#N/A</v>
      </c>
      <c r="Q115">
        <f t="shared" si="27"/>
        <v>81</v>
      </c>
      <c r="R115">
        <f t="shared" si="28"/>
        <v>64</v>
      </c>
      <c r="S115" s="5">
        <f t="shared" si="29"/>
        <v>12.041594578792296</v>
      </c>
      <c r="T115">
        <f t="shared" si="30"/>
        <v>16</v>
      </c>
      <c r="U115">
        <f t="shared" si="31"/>
        <v>324</v>
      </c>
      <c r="V115" s="5">
        <f t="shared" si="32"/>
        <v>18.439088914585774</v>
      </c>
      <c r="W115" s="5">
        <f t="shared" si="33"/>
        <v>-6.3974943357934784</v>
      </c>
      <c r="X115">
        <f t="shared" si="34"/>
        <v>28</v>
      </c>
      <c r="Y115" t="e">
        <f t="shared" si="35"/>
        <v>#N/A</v>
      </c>
    </row>
    <row r="116" spans="1:25" x14ac:dyDescent="0.4">
      <c r="A116">
        <v>2</v>
      </c>
      <c r="B116">
        <v>28</v>
      </c>
      <c r="D116">
        <f t="shared" si="18"/>
        <v>0</v>
      </c>
      <c r="E116">
        <f t="shared" si="19"/>
        <v>64</v>
      </c>
      <c r="F116" s="5">
        <f t="shared" si="20"/>
        <v>8</v>
      </c>
      <c r="G116">
        <f t="shared" si="21"/>
        <v>169</v>
      </c>
      <c r="H116">
        <f t="shared" si="22"/>
        <v>324</v>
      </c>
      <c r="I116" s="5">
        <f t="shared" si="23"/>
        <v>22.203603311174518</v>
      </c>
      <c r="J116" s="5">
        <f t="shared" si="24"/>
        <v>-14.203603311174518</v>
      </c>
      <c r="K116">
        <f t="shared" si="25"/>
        <v>28</v>
      </c>
      <c r="L116" t="e">
        <f t="shared" si="26"/>
        <v>#N/A</v>
      </c>
      <c r="Q116">
        <f t="shared" si="27"/>
        <v>0</v>
      </c>
      <c r="R116">
        <f t="shared" si="28"/>
        <v>64</v>
      </c>
      <c r="S116" s="5">
        <f t="shared" si="29"/>
        <v>8</v>
      </c>
      <c r="T116">
        <f t="shared" si="30"/>
        <v>169</v>
      </c>
      <c r="U116">
        <f t="shared" si="31"/>
        <v>324</v>
      </c>
      <c r="V116" s="5">
        <f t="shared" si="32"/>
        <v>22.203603311174518</v>
      </c>
      <c r="W116" s="5">
        <f t="shared" si="33"/>
        <v>-14.203603311174518</v>
      </c>
      <c r="X116">
        <f t="shared" si="34"/>
        <v>28</v>
      </c>
      <c r="Y116" t="e">
        <f t="shared" si="35"/>
        <v>#N/A</v>
      </c>
    </row>
    <row r="117" spans="1:25" x14ac:dyDescent="0.4">
      <c r="A117">
        <v>5</v>
      </c>
      <c r="B117">
        <v>12</v>
      </c>
      <c r="D117">
        <f t="shared" si="18"/>
        <v>9</v>
      </c>
      <c r="E117">
        <f t="shared" si="19"/>
        <v>64</v>
      </c>
      <c r="F117" s="5">
        <f t="shared" si="20"/>
        <v>8.5440037453175304</v>
      </c>
      <c r="G117">
        <f t="shared" si="21"/>
        <v>100</v>
      </c>
      <c r="H117">
        <f t="shared" si="22"/>
        <v>4</v>
      </c>
      <c r="I117" s="5">
        <f t="shared" si="23"/>
        <v>10.198039027185569</v>
      </c>
      <c r="J117" s="5">
        <f t="shared" si="24"/>
        <v>-1.6540352818680386</v>
      </c>
      <c r="K117">
        <f t="shared" si="25"/>
        <v>12</v>
      </c>
      <c r="L117" t="e">
        <f t="shared" si="26"/>
        <v>#N/A</v>
      </c>
      <c r="Q117">
        <f t="shared" si="27"/>
        <v>9</v>
      </c>
      <c r="R117">
        <f t="shared" si="28"/>
        <v>64</v>
      </c>
      <c r="S117" s="5">
        <f t="shared" si="29"/>
        <v>8.5440037453175304</v>
      </c>
      <c r="T117">
        <f t="shared" si="30"/>
        <v>100</v>
      </c>
      <c r="U117">
        <f t="shared" si="31"/>
        <v>4</v>
      </c>
      <c r="V117" s="5">
        <f t="shared" si="32"/>
        <v>10.198039027185569</v>
      </c>
      <c r="W117" s="5">
        <f t="shared" si="33"/>
        <v>-1.6540352818680386</v>
      </c>
      <c r="X117">
        <f t="shared" si="34"/>
        <v>12</v>
      </c>
      <c r="Y117" t="e">
        <f t="shared" si="35"/>
        <v>#N/A</v>
      </c>
    </row>
    <row r="118" spans="1:25" x14ac:dyDescent="0.4">
      <c r="A118">
        <v>14</v>
      </c>
      <c r="B118">
        <v>8</v>
      </c>
      <c r="D118">
        <f t="shared" si="18"/>
        <v>144</v>
      </c>
      <c r="E118">
        <f t="shared" si="19"/>
        <v>144</v>
      </c>
      <c r="F118" s="5">
        <f t="shared" si="20"/>
        <v>16.970562748477139</v>
      </c>
      <c r="G118">
        <f t="shared" si="21"/>
        <v>1</v>
      </c>
      <c r="H118">
        <f t="shared" si="22"/>
        <v>4</v>
      </c>
      <c r="I118" s="5">
        <f t="shared" si="23"/>
        <v>2.2360679774997898</v>
      </c>
      <c r="J118" s="5">
        <f t="shared" si="24"/>
        <v>14.734494770977349</v>
      </c>
      <c r="K118" t="e">
        <f t="shared" si="25"/>
        <v>#N/A</v>
      </c>
      <c r="L118">
        <f t="shared" si="26"/>
        <v>8</v>
      </c>
      <c r="Q118">
        <f t="shared" si="27"/>
        <v>144</v>
      </c>
      <c r="R118">
        <f t="shared" si="28"/>
        <v>144</v>
      </c>
      <c r="S118" s="5">
        <f t="shared" si="29"/>
        <v>16.970562748477139</v>
      </c>
      <c r="T118">
        <f t="shared" si="30"/>
        <v>1</v>
      </c>
      <c r="U118">
        <f t="shared" si="31"/>
        <v>4</v>
      </c>
      <c r="V118" s="5">
        <f t="shared" si="32"/>
        <v>2.2360679774997898</v>
      </c>
      <c r="W118" s="5">
        <f t="shared" si="33"/>
        <v>14.734494770977349</v>
      </c>
      <c r="X118" t="e">
        <f t="shared" si="34"/>
        <v>#N/A</v>
      </c>
      <c r="Y118">
        <f t="shared" si="35"/>
        <v>8</v>
      </c>
    </row>
    <row r="119" spans="1:25" x14ac:dyDescent="0.4">
      <c r="A119">
        <v>6</v>
      </c>
      <c r="B119">
        <v>21</v>
      </c>
      <c r="D119">
        <f t="shared" si="18"/>
        <v>16</v>
      </c>
      <c r="E119">
        <f t="shared" si="19"/>
        <v>1</v>
      </c>
      <c r="F119" s="5">
        <f t="shared" si="20"/>
        <v>4.1231056256176606</v>
      </c>
      <c r="G119">
        <f t="shared" si="21"/>
        <v>81</v>
      </c>
      <c r="H119">
        <f t="shared" si="22"/>
        <v>121</v>
      </c>
      <c r="I119" s="5">
        <f t="shared" si="23"/>
        <v>14.212670403551895</v>
      </c>
      <c r="J119" s="5">
        <f t="shared" si="24"/>
        <v>-10.089564777934235</v>
      </c>
      <c r="K119">
        <f t="shared" si="25"/>
        <v>21</v>
      </c>
      <c r="L119" t="e">
        <f t="shared" si="26"/>
        <v>#N/A</v>
      </c>
      <c r="Q119">
        <f t="shared" si="27"/>
        <v>16</v>
      </c>
      <c r="R119">
        <f t="shared" si="28"/>
        <v>1</v>
      </c>
      <c r="S119" s="5">
        <f t="shared" si="29"/>
        <v>4.1231056256176606</v>
      </c>
      <c r="T119">
        <f t="shared" si="30"/>
        <v>81</v>
      </c>
      <c r="U119">
        <f t="shared" si="31"/>
        <v>121</v>
      </c>
      <c r="V119" s="5">
        <f t="shared" si="32"/>
        <v>14.212670403551895</v>
      </c>
      <c r="W119" s="5">
        <f t="shared" si="33"/>
        <v>-10.089564777934235</v>
      </c>
      <c r="X119">
        <f t="shared" si="34"/>
        <v>21</v>
      </c>
      <c r="Y119" t="e">
        <f t="shared" si="35"/>
        <v>#N/A</v>
      </c>
    </row>
    <row r="120" spans="1:25" x14ac:dyDescent="0.4">
      <c r="A120">
        <v>7</v>
      </c>
      <c r="B120">
        <v>4</v>
      </c>
      <c r="D120">
        <f t="shared" si="18"/>
        <v>25</v>
      </c>
      <c r="E120">
        <f t="shared" si="19"/>
        <v>256</v>
      </c>
      <c r="F120" s="5">
        <f t="shared" si="20"/>
        <v>16.763054614240211</v>
      </c>
      <c r="G120">
        <f t="shared" si="21"/>
        <v>64</v>
      </c>
      <c r="H120">
        <f t="shared" si="22"/>
        <v>36</v>
      </c>
      <c r="I120" s="5">
        <f t="shared" si="23"/>
        <v>10</v>
      </c>
      <c r="J120" s="5">
        <f t="shared" si="24"/>
        <v>6.763054614240211</v>
      </c>
      <c r="K120" t="e">
        <f t="shared" si="25"/>
        <v>#N/A</v>
      </c>
      <c r="L120">
        <f t="shared" si="26"/>
        <v>4</v>
      </c>
      <c r="Q120">
        <f t="shared" si="27"/>
        <v>25</v>
      </c>
      <c r="R120">
        <f t="shared" si="28"/>
        <v>256</v>
      </c>
      <c r="S120" s="5">
        <f t="shared" si="29"/>
        <v>16.763054614240211</v>
      </c>
      <c r="T120">
        <f t="shared" si="30"/>
        <v>64</v>
      </c>
      <c r="U120">
        <f t="shared" si="31"/>
        <v>36</v>
      </c>
      <c r="V120" s="5">
        <f t="shared" si="32"/>
        <v>10</v>
      </c>
      <c r="W120" s="5">
        <f t="shared" si="33"/>
        <v>6.763054614240211</v>
      </c>
      <c r="X120" t="e">
        <f t="shared" si="34"/>
        <v>#N/A</v>
      </c>
      <c r="Y120">
        <f t="shared" si="35"/>
        <v>4</v>
      </c>
    </row>
    <row r="121" spans="1:25" x14ac:dyDescent="0.4">
      <c r="A121">
        <v>14</v>
      </c>
      <c r="B121">
        <v>4</v>
      </c>
      <c r="D121">
        <f t="shared" si="18"/>
        <v>144</v>
      </c>
      <c r="E121">
        <f t="shared" si="19"/>
        <v>256</v>
      </c>
      <c r="F121" s="5">
        <f t="shared" si="20"/>
        <v>20</v>
      </c>
      <c r="G121">
        <f t="shared" si="21"/>
        <v>1</v>
      </c>
      <c r="H121">
        <f t="shared" si="22"/>
        <v>36</v>
      </c>
      <c r="I121" s="5">
        <f t="shared" si="23"/>
        <v>6.0827625302982193</v>
      </c>
      <c r="J121" s="5">
        <f t="shared" si="24"/>
        <v>13.917237469701782</v>
      </c>
      <c r="K121" t="e">
        <f t="shared" si="25"/>
        <v>#N/A</v>
      </c>
      <c r="L121">
        <f t="shared" si="26"/>
        <v>4</v>
      </c>
      <c r="Q121">
        <f t="shared" si="27"/>
        <v>144</v>
      </c>
      <c r="R121">
        <f t="shared" si="28"/>
        <v>256</v>
      </c>
      <c r="S121" s="5">
        <f t="shared" si="29"/>
        <v>20</v>
      </c>
      <c r="T121">
        <f t="shared" si="30"/>
        <v>1</v>
      </c>
      <c r="U121">
        <f t="shared" si="31"/>
        <v>36</v>
      </c>
      <c r="V121" s="5">
        <f t="shared" si="32"/>
        <v>6.0827625302982193</v>
      </c>
      <c r="W121" s="5">
        <f t="shared" si="33"/>
        <v>13.917237469701782</v>
      </c>
      <c r="X121" t="e">
        <f t="shared" si="34"/>
        <v>#N/A</v>
      </c>
      <c r="Y121">
        <f t="shared" si="35"/>
        <v>4</v>
      </c>
    </row>
    <row r="122" spans="1:25" x14ac:dyDescent="0.4">
      <c r="A122">
        <v>16</v>
      </c>
      <c r="B122">
        <v>4</v>
      </c>
      <c r="D122">
        <f t="shared" si="18"/>
        <v>196</v>
      </c>
      <c r="E122">
        <f t="shared" si="19"/>
        <v>256</v>
      </c>
      <c r="F122" s="5">
        <f t="shared" si="20"/>
        <v>21.2602916254693</v>
      </c>
      <c r="G122">
        <f t="shared" si="21"/>
        <v>1</v>
      </c>
      <c r="H122">
        <f t="shared" si="22"/>
        <v>36</v>
      </c>
      <c r="I122" s="5">
        <f t="shared" si="23"/>
        <v>6.0827625302982193</v>
      </c>
      <c r="J122" s="5">
        <f t="shared" si="24"/>
        <v>15.177529095171082</v>
      </c>
      <c r="K122" t="e">
        <f t="shared" si="25"/>
        <v>#N/A</v>
      </c>
      <c r="L122">
        <f t="shared" si="26"/>
        <v>4</v>
      </c>
      <c r="Q122">
        <f t="shared" si="27"/>
        <v>196</v>
      </c>
      <c r="R122">
        <f t="shared" si="28"/>
        <v>256</v>
      </c>
      <c r="S122" s="5">
        <f t="shared" si="29"/>
        <v>21.2602916254693</v>
      </c>
      <c r="T122">
        <f t="shared" si="30"/>
        <v>1</v>
      </c>
      <c r="U122">
        <f t="shared" si="31"/>
        <v>36</v>
      </c>
      <c r="V122" s="5">
        <f t="shared" si="32"/>
        <v>6.0827625302982193</v>
      </c>
      <c r="W122" s="5">
        <f t="shared" si="33"/>
        <v>15.177529095171082</v>
      </c>
      <c r="X122" t="e">
        <f t="shared" si="34"/>
        <v>#N/A</v>
      </c>
      <c r="Y122">
        <f t="shared" si="35"/>
        <v>4</v>
      </c>
    </row>
    <row r="123" spans="1:25" x14ac:dyDescent="0.4">
      <c r="A123">
        <v>5</v>
      </c>
      <c r="B123">
        <v>4</v>
      </c>
      <c r="D123">
        <f t="shared" si="18"/>
        <v>9</v>
      </c>
      <c r="E123">
        <f t="shared" si="19"/>
        <v>256</v>
      </c>
      <c r="F123" s="5">
        <f t="shared" si="20"/>
        <v>16.278820596099706</v>
      </c>
      <c r="G123">
        <f t="shared" si="21"/>
        <v>100</v>
      </c>
      <c r="H123">
        <f t="shared" si="22"/>
        <v>36</v>
      </c>
      <c r="I123" s="5">
        <f t="shared" si="23"/>
        <v>11.661903789690601</v>
      </c>
      <c r="J123" s="5">
        <f t="shared" si="24"/>
        <v>4.6169168064091046</v>
      </c>
      <c r="K123" t="e">
        <f t="shared" si="25"/>
        <v>#N/A</v>
      </c>
      <c r="L123">
        <f t="shared" si="26"/>
        <v>4</v>
      </c>
      <c r="Q123">
        <f t="shared" si="27"/>
        <v>9</v>
      </c>
      <c r="R123">
        <f t="shared" si="28"/>
        <v>256</v>
      </c>
      <c r="S123" s="5">
        <f t="shared" si="29"/>
        <v>16.278820596099706</v>
      </c>
      <c r="T123">
        <f t="shared" si="30"/>
        <v>100</v>
      </c>
      <c r="U123">
        <f t="shared" si="31"/>
        <v>36</v>
      </c>
      <c r="V123" s="5">
        <f t="shared" si="32"/>
        <v>11.661903789690601</v>
      </c>
      <c r="W123" s="5">
        <f t="shared" si="33"/>
        <v>4.6169168064091046</v>
      </c>
      <c r="X123" t="e">
        <f t="shared" si="34"/>
        <v>#N/A</v>
      </c>
      <c r="Y123">
        <f t="shared" si="35"/>
        <v>4</v>
      </c>
    </row>
    <row r="124" spans="1:25" x14ac:dyDescent="0.4">
      <c r="A124">
        <v>8</v>
      </c>
      <c r="B124">
        <v>4</v>
      </c>
      <c r="D124">
        <f t="shared" si="18"/>
        <v>36</v>
      </c>
      <c r="E124">
        <f t="shared" si="19"/>
        <v>256</v>
      </c>
      <c r="F124" s="5">
        <f t="shared" si="20"/>
        <v>17.088007490635061</v>
      </c>
      <c r="G124">
        <f t="shared" si="21"/>
        <v>49</v>
      </c>
      <c r="H124">
        <f t="shared" si="22"/>
        <v>36</v>
      </c>
      <c r="I124" s="5">
        <f t="shared" si="23"/>
        <v>9.2195444572928871</v>
      </c>
      <c r="J124" s="5">
        <f t="shared" si="24"/>
        <v>7.8684630333421737</v>
      </c>
      <c r="K124" t="e">
        <f t="shared" si="25"/>
        <v>#N/A</v>
      </c>
      <c r="L124">
        <f t="shared" si="26"/>
        <v>4</v>
      </c>
      <c r="Q124">
        <f t="shared" si="27"/>
        <v>36</v>
      </c>
      <c r="R124">
        <f t="shared" si="28"/>
        <v>256</v>
      </c>
      <c r="S124" s="5">
        <f t="shared" si="29"/>
        <v>17.088007490635061</v>
      </c>
      <c r="T124">
        <f t="shared" si="30"/>
        <v>49</v>
      </c>
      <c r="U124">
        <f t="shared" si="31"/>
        <v>36</v>
      </c>
      <c r="V124" s="5">
        <f t="shared" si="32"/>
        <v>9.2195444572928871</v>
      </c>
      <c r="W124" s="5">
        <f t="shared" si="33"/>
        <v>7.8684630333421737</v>
      </c>
      <c r="X124" t="e">
        <f t="shared" si="34"/>
        <v>#N/A</v>
      </c>
      <c r="Y124">
        <f t="shared" si="35"/>
        <v>4</v>
      </c>
    </row>
    <row r="125" spans="1:25" x14ac:dyDescent="0.4">
      <c r="A125">
        <v>1</v>
      </c>
      <c r="B125">
        <v>50</v>
      </c>
      <c r="D125">
        <f t="shared" si="18"/>
        <v>1</v>
      </c>
      <c r="E125">
        <f t="shared" si="19"/>
        <v>900</v>
      </c>
      <c r="F125" s="5">
        <f t="shared" si="20"/>
        <v>30.016662039607269</v>
      </c>
      <c r="G125">
        <f t="shared" si="21"/>
        <v>196</v>
      </c>
      <c r="H125">
        <f t="shared" si="22"/>
        <v>1600</v>
      </c>
      <c r="I125" s="5">
        <f t="shared" si="23"/>
        <v>42.379240200834182</v>
      </c>
      <c r="J125" s="5">
        <f t="shared" si="24"/>
        <v>-12.362578161226914</v>
      </c>
      <c r="K125">
        <f t="shared" si="25"/>
        <v>50</v>
      </c>
      <c r="L125" t="e">
        <f t="shared" si="26"/>
        <v>#N/A</v>
      </c>
      <c r="Q125">
        <f t="shared" si="27"/>
        <v>1</v>
      </c>
      <c r="R125">
        <f t="shared" si="28"/>
        <v>900</v>
      </c>
      <c r="S125" s="5">
        <f t="shared" si="29"/>
        <v>30.016662039607269</v>
      </c>
      <c r="T125">
        <f t="shared" si="30"/>
        <v>196</v>
      </c>
      <c r="U125">
        <f t="shared" si="31"/>
        <v>1600</v>
      </c>
      <c r="V125" s="5">
        <f t="shared" si="32"/>
        <v>42.379240200834182</v>
      </c>
      <c r="W125" s="5">
        <f t="shared" si="33"/>
        <v>-12.362578161226914</v>
      </c>
      <c r="X125">
        <f t="shared" si="34"/>
        <v>50</v>
      </c>
      <c r="Y125" t="e">
        <f t="shared" si="35"/>
        <v>#N/A</v>
      </c>
    </row>
    <row r="126" spans="1:25" x14ac:dyDescent="0.4">
      <c r="A126">
        <v>3</v>
      </c>
      <c r="B126">
        <v>50</v>
      </c>
      <c r="D126">
        <f t="shared" si="18"/>
        <v>1</v>
      </c>
      <c r="E126">
        <f t="shared" si="19"/>
        <v>900</v>
      </c>
      <c r="F126" s="5">
        <f t="shared" si="20"/>
        <v>30.016662039607269</v>
      </c>
      <c r="G126">
        <f t="shared" si="21"/>
        <v>144</v>
      </c>
      <c r="H126">
        <f t="shared" si="22"/>
        <v>1600</v>
      </c>
      <c r="I126" s="5">
        <f t="shared" si="23"/>
        <v>41.761226035642203</v>
      </c>
      <c r="J126" s="5">
        <f t="shared" si="24"/>
        <v>-11.744563996034934</v>
      </c>
      <c r="K126">
        <f t="shared" si="25"/>
        <v>50</v>
      </c>
      <c r="L126" t="e">
        <f t="shared" si="26"/>
        <v>#N/A</v>
      </c>
      <c r="Q126">
        <f t="shared" si="27"/>
        <v>1</v>
      </c>
      <c r="R126">
        <f t="shared" si="28"/>
        <v>900</v>
      </c>
      <c r="S126" s="5">
        <f t="shared" si="29"/>
        <v>30.016662039607269</v>
      </c>
      <c r="T126">
        <f t="shared" si="30"/>
        <v>144</v>
      </c>
      <c r="U126">
        <f t="shared" si="31"/>
        <v>1600</v>
      </c>
      <c r="V126" s="5">
        <f t="shared" si="32"/>
        <v>41.761226035642203</v>
      </c>
      <c r="W126" s="5">
        <f t="shared" si="33"/>
        <v>-11.744563996034934</v>
      </c>
      <c r="X126">
        <f t="shared" si="34"/>
        <v>50</v>
      </c>
      <c r="Y126" t="e">
        <f t="shared" si="35"/>
        <v>#N/A</v>
      </c>
    </row>
    <row r="127" spans="1:25" x14ac:dyDescent="0.4">
      <c r="A127">
        <v>12</v>
      </c>
      <c r="B127">
        <v>23</v>
      </c>
      <c r="D127">
        <f t="shared" si="18"/>
        <v>100</v>
      </c>
      <c r="E127">
        <f t="shared" si="19"/>
        <v>9</v>
      </c>
      <c r="F127" s="5">
        <f t="shared" si="20"/>
        <v>10.440306508910551</v>
      </c>
      <c r="G127">
        <f t="shared" si="21"/>
        <v>9</v>
      </c>
      <c r="H127">
        <f t="shared" si="22"/>
        <v>169</v>
      </c>
      <c r="I127" s="5">
        <f t="shared" si="23"/>
        <v>13.341664064126334</v>
      </c>
      <c r="J127" s="5">
        <f t="shared" si="24"/>
        <v>-2.9013575552157835</v>
      </c>
      <c r="K127">
        <f t="shared" si="25"/>
        <v>23</v>
      </c>
      <c r="L127" t="e">
        <f t="shared" si="26"/>
        <v>#N/A</v>
      </c>
      <c r="Q127">
        <f t="shared" si="27"/>
        <v>100</v>
      </c>
      <c r="R127">
        <f t="shared" si="28"/>
        <v>9</v>
      </c>
      <c r="S127" s="5">
        <f t="shared" si="29"/>
        <v>10.440306508910551</v>
      </c>
      <c r="T127">
        <f t="shared" si="30"/>
        <v>9</v>
      </c>
      <c r="U127">
        <f t="shared" si="31"/>
        <v>169</v>
      </c>
      <c r="V127" s="5">
        <f t="shared" si="32"/>
        <v>13.341664064126334</v>
      </c>
      <c r="W127" s="5">
        <f t="shared" si="33"/>
        <v>-2.9013575552157835</v>
      </c>
      <c r="X127">
        <f t="shared" si="34"/>
        <v>23</v>
      </c>
      <c r="Y127" t="e">
        <f t="shared" si="35"/>
        <v>#N/A</v>
      </c>
    </row>
    <row r="128" spans="1:25" x14ac:dyDescent="0.4">
      <c r="A128">
        <v>5</v>
      </c>
      <c r="B128">
        <v>12</v>
      </c>
      <c r="D128">
        <f t="shared" si="18"/>
        <v>9</v>
      </c>
      <c r="E128">
        <f t="shared" si="19"/>
        <v>64</v>
      </c>
      <c r="F128" s="5">
        <f t="shared" si="20"/>
        <v>8.5440037453175304</v>
      </c>
      <c r="G128">
        <f t="shared" si="21"/>
        <v>100</v>
      </c>
      <c r="H128">
        <f t="shared" si="22"/>
        <v>4</v>
      </c>
      <c r="I128" s="5">
        <f t="shared" si="23"/>
        <v>10.198039027185569</v>
      </c>
      <c r="J128" s="5">
        <f t="shared" si="24"/>
        <v>-1.6540352818680386</v>
      </c>
      <c r="K128">
        <f t="shared" si="25"/>
        <v>12</v>
      </c>
      <c r="L128" t="e">
        <f t="shared" si="26"/>
        <v>#N/A</v>
      </c>
      <c r="Q128">
        <f t="shared" si="27"/>
        <v>9</v>
      </c>
      <c r="R128">
        <f t="shared" si="28"/>
        <v>64</v>
      </c>
      <c r="S128" s="5">
        <f t="shared" si="29"/>
        <v>8.5440037453175304</v>
      </c>
      <c r="T128">
        <f t="shared" si="30"/>
        <v>100</v>
      </c>
      <c r="U128">
        <f t="shared" si="31"/>
        <v>4</v>
      </c>
      <c r="V128" s="5">
        <f t="shared" si="32"/>
        <v>10.198039027185569</v>
      </c>
      <c r="W128" s="5">
        <f t="shared" si="33"/>
        <v>-1.6540352818680386</v>
      </c>
      <c r="X128">
        <f t="shared" si="34"/>
        <v>12</v>
      </c>
      <c r="Y128" t="e">
        <f t="shared" si="35"/>
        <v>#N/A</v>
      </c>
    </row>
    <row r="129" spans="1:25" x14ac:dyDescent="0.4">
      <c r="A129">
        <v>4</v>
      </c>
      <c r="B129">
        <v>17</v>
      </c>
      <c r="D129">
        <f t="shared" si="18"/>
        <v>4</v>
      </c>
      <c r="E129">
        <f t="shared" si="19"/>
        <v>9</v>
      </c>
      <c r="F129" s="5">
        <f t="shared" si="20"/>
        <v>3.6055512754639891</v>
      </c>
      <c r="G129">
        <f t="shared" si="21"/>
        <v>121</v>
      </c>
      <c r="H129">
        <f t="shared" si="22"/>
        <v>49</v>
      </c>
      <c r="I129" s="5">
        <f t="shared" si="23"/>
        <v>13.038404810405298</v>
      </c>
      <c r="J129" s="5">
        <f t="shared" si="24"/>
        <v>-9.4328535349413087</v>
      </c>
      <c r="K129">
        <f t="shared" si="25"/>
        <v>17</v>
      </c>
      <c r="L129" t="e">
        <f t="shared" si="26"/>
        <v>#N/A</v>
      </c>
      <c r="Q129">
        <f t="shared" si="27"/>
        <v>4</v>
      </c>
      <c r="R129">
        <f t="shared" si="28"/>
        <v>9</v>
      </c>
      <c r="S129" s="5">
        <f t="shared" si="29"/>
        <v>3.6055512754639891</v>
      </c>
      <c r="T129">
        <f t="shared" si="30"/>
        <v>121</v>
      </c>
      <c r="U129">
        <f t="shared" si="31"/>
        <v>49</v>
      </c>
      <c r="V129" s="5">
        <f t="shared" si="32"/>
        <v>13.038404810405298</v>
      </c>
      <c r="W129" s="5">
        <f t="shared" si="33"/>
        <v>-9.4328535349413087</v>
      </c>
      <c r="X129">
        <f t="shared" si="34"/>
        <v>17</v>
      </c>
      <c r="Y129" t="e">
        <f t="shared" si="35"/>
        <v>#N/A</v>
      </c>
    </row>
    <row r="130" spans="1:25" x14ac:dyDescent="0.4">
      <c r="A130">
        <v>11</v>
      </c>
      <c r="B130">
        <v>13</v>
      </c>
      <c r="D130">
        <f t="shared" si="18"/>
        <v>81</v>
      </c>
      <c r="E130">
        <f t="shared" si="19"/>
        <v>49</v>
      </c>
      <c r="F130" s="5">
        <f t="shared" si="20"/>
        <v>11.401754250991379</v>
      </c>
      <c r="G130">
        <f t="shared" si="21"/>
        <v>16</v>
      </c>
      <c r="H130">
        <f t="shared" si="22"/>
        <v>9</v>
      </c>
      <c r="I130" s="5">
        <f t="shared" si="23"/>
        <v>5</v>
      </c>
      <c r="J130" s="5">
        <f t="shared" si="24"/>
        <v>6.4017542509913792</v>
      </c>
      <c r="K130" t="e">
        <f t="shared" si="25"/>
        <v>#N/A</v>
      </c>
      <c r="L130">
        <f t="shared" si="26"/>
        <v>13</v>
      </c>
      <c r="Q130">
        <f t="shared" si="27"/>
        <v>81</v>
      </c>
      <c r="R130">
        <f t="shared" si="28"/>
        <v>49</v>
      </c>
      <c r="S130" s="5">
        <f t="shared" si="29"/>
        <v>11.401754250991379</v>
      </c>
      <c r="T130">
        <f t="shared" si="30"/>
        <v>16</v>
      </c>
      <c r="U130">
        <f t="shared" si="31"/>
        <v>9</v>
      </c>
      <c r="V130" s="5">
        <f t="shared" si="32"/>
        <v>5</v>
      </c>
      <c r="W130" s="5">
        <f t="shared" si="33"/>
        <v>6.4017542509913792</v>
      </c>
      <c r="X130" t="e">
        <f t="shared" si="34"/>
        <v>#N/A</v>
      </c>
      <c r="Y130">
        <f t="shared" si="35"/>
        <v>13</v>
      </c>
    </row>
    <row r="131" spans="1:25" x14ac:dyDescent="0.4">
      <c r="A131">
        <v>14</v>
      </c>
      <c r="B131">
        <v>21</v>
      </c>
      <c r="D131">
        <f t="shared" si="18"/>
        <v>144</v>
      </c>
      <c r="E131">
        <f t="shared" si="19"/>
        <v>1</v>
      </c>
      <c r="F131" s="5">
        <f t="shared" si="20"/>
        <v>12.041594578792296</v>
      </c>
      <c r="G131">
        <f t="shared" si="21"/>
        <v>1</v>
      </c>
      <c r="H131">
        <f t="shared" si="22"/>
        <v>121</v>
      </c>
      <c r="I131" s="5">
        <f t="shared" si="23"/>
        <v>11.045361017187261</v>
      </c>
      <c r="J131" s="5">
        <f t="shared" si="24"/>
        <v>0.99623356160503462</v>
      </c>
      <c r="K131" t="e">
        <f t="shared" si="25"/>
        <v>#N/A</v>
      </c>
      <c r="L131">
        <f t="shared" si="26"/>
        <v>21</v>
      </c>
      <c r="Q131">
        <f t="shared" si="27"/>
        <v>144</v>
      </c>
      <c r="R131">
        <f t="shared" si="28"/>
        <v>1</v>
      </c>
      <c r="S131" s="5">
        <f t="shared" si="29"/>
        <v>12.041594578792296</v>
      </c>
      <c r="T131">
        <f t="shared" si="30"/>
        <v>1</v>
      </c>
      <c r="U131">
        <f t="shared" si="31"/>
        <v>121</v>
      </c>
      <c r="V131" s="5">
        <f t="shared" si="32"/>
        <v>11.045361017187261</v>
      </c>
      <c r="W131" s="5">
        <f t="shared" si="33"/>
        <v>0.99623356160503462</v>
      </c>
      <c r="X131" t="e">
        <f t="shared" si="34"/>
        <v>#N/A</v>
      </c>
      <c r="Y131">
        <f t="shared" si="35"/>
        <v>21</v>
      </c>
    </row>
    <row r="132" spans="1:25" x14ac:dyDescent="0.4">
      <c r="A132">
        <v>6</v>
      </c>
      <c r="B132">
        <v>13</v>
      </c>
      <c r="D132">
        <f t="shared" si="18"/>
        <v>16</v>
      </c>
      <c r="E132">
        <f t="shared" si="19"/>
        <v>49</v>
      </c>
      <c r="F132" s="5">
        <f t="shared" si="20"/>
        <v>8.0622577482985491</v>
      </c>
      <c r="G132">
        <f t="shared" si="21"/>
        <v>81</v>
      </c>
      <c r="H132">
        <f t="shared" si="22"/>
        <v>9</v>
      </c>
      <c r="I132" s="5">
        <f t="shared" si="23"/>
        <v>9.4868329805051381</v>
      </c>
      <c r="J132" s="5">
        <f t="shared" si="24"/>
        <v>-1.424575232206589</v>
      </c>
      <c r="K132">
        <f t="shared" si="25"/>
        <v>13</v>
      </c>
      <c r="L132" t="e">
        <f t="shared" si="26"/>
        <v>#N/A</v>
      </c>
      <c r="Q132">
        <f t="shared" si="27"/>
        <v>16</v>
      </c>
      <c r="R132">
        <f t="shared" si="28"/>
        <v>49</v>
      </c>
      <c r="S132" s="5">
        <f t="shared" si="29"/>
        <v>8.0622577482985491</v>
      </c>
      <c r="T132">
        <f t="shared" si="30"/>
        <v>81</v>
      </c>
      <c r="U132">
        <f t="shared" si="31"/>
        <v>9</v>
      </c>
      <c r="V132" s="5">
        <f t="shared" si="32"/>
        <v>9.4868329805051381</v>
      </c>
      <c r="W132" s="5">
        <f t="shared" si="33"/>
        <v>-1.424575232206589</v>
      </c>
      <c r="X132">
        <f t="shared" si="34"/>
        <v>13</v>
      </c>
      <c r="Y132" t="e">
        <f t="shared" si="35"/>
        <v>#N/A</v>
      </c>
    </row>
    <row r="133" spans="1:25" x14ac:dyDescent="0.4">
      <c r="A133">
        <v>1</v>
      </c>
      <c r="B133">
        <v>13</v>
      </c>
      <c r="D133">
        <f t="shared" ref="D133:D196" si="36">($A133-D$3)^2</f>
        <v>1</v>
      </c>
      <c r="E133">
        <f t="shared" ref="E133:E196" si="37">($B133-E$3)^2</f>
        <v>49</v>
      </c>
      <c r="F133" s="5">
        <f t="shared" ref="F133:F196" si="38">SQRT(D133+E133)</f>
        <v>7.0710678118654755</v>
      </c>
      <c r="G133">
        <f t="shared" ref="G133:G196" si="39">($A133-G$3)^2</f>
        <v>196</v>
      </c>
      <c r="H133">
        <f t="shared" ref="H133:H196" si="40">($B133-H$3)^2</f>
        <v>9</v>
      </c>
      <c r="I133" s="5">
        <f t="shared" ref="I133:I196" si="41">SQRT(G133+H133)</f>
        <v>14.317821063276353</v>
      </c>
      <c r="J133" s="5">
        <f t="shared" ref="J133:J196" si="42">F133-I133</f>
        <v>-7.2467532514108779</v>
      </c>
      <c r="K133">
        <f t="shared" ref="K133:K196" si="43">IF(J133&lt;=0, $B133, NA())</f>
        <v>13</v>
      </c>
      <c r="L133" t="e">
        <f t="shared" ref="L133:L196" si="44">IF(J133&gt;0, $B133, NA())</f>
        <v>#N/A</v>
      </c>
      <c r="Q133">
        <f t="shared" ref="Q133:Q196" si="45">($A133-Q$3)^2</f>
        <v>1</v>
      </c>
      <c r="R133">
        <f t="shared" ref="R133:R196" si="46">($B133-R$3)^2</f>
        <v>49</v>
      </c>
      <c r="S133" s="5">
        <f t="shared" ref="S133:S196" si="47">SQRT(Q133+R133)</f>
        <v>7.0710678118654755</v>
      </c>
      <c r="T133">
        <f t="shared" ref="T133:T196" si="48">($A133-T$3)^2</f>
        <v>196</v>
      </c>
      <c r="U133">
        <f t="shared" ref="U133:U196" si="49">($B133-U$3)^2</f>
        <v>9</v>
      </c>
      <c r="V133" s="5">
        <f t="shared" ref="V133:V196" si="50">SQRT(T133+U133)</f>
        <v>14.317821063276353</v>
      </c>
      <c r="W133" s="5">
        <f t="shared" ref="W133:W196" si="51">S133-V133</f>
        <v>-7.2467532514108779</v>
      </c>
      <c r="X133">
        <f t="shared" ref="X133:X196" si="52">IF(W133&lt;=0, $B133, NA())</f>
        <v>13</v>
      </c>
      <c r="Y133" t="e">
        <f t="shared" ref="Y133:Y196" si="53">IF(W133&gt;0, $B133, NA())</f>
        <v>#N/A</v>
      </c>
    </row>
    <row r="134" spans="1:25" x14ac:dyDescent="0.4">
      <c r="A134">
        <v>3</v>
      </c>
      <c r="B134">
        <v>22</v>
      </c>
      <c r="D134">
        <f t="shared" si="36"/>
        <v>1</v>
      </c>
      <c r="E134">
        <f t="shared" si="37"/>
        <v>4</v>
      </c>
      <c r="F134" s="5">
        <f t="shared" si="38"/>
        <v>2.2360679774997898</v>
      </c>
      <c r="G134">
        <f t="shared" si="39"/>
        <v>144</v>
      </c>
      <c r="H134">
        <f t="shared" si="40"/>
        <v>144</v>
      </c>
      <c r="I134" s="5">
        <f t="shared" si="41"/>
        <v>16.970562748477139</v>
      </c>
      <c r="J134" s="5">
        <f t="shared" si="42"/>
        <v>-14.734494770977349</v>
      </c>
      <c r="K134">
        <f t="shared" si="43"/>
        <v>22</v>
      </c>
      <c r="L134" t="e">
        <f t="shared" si="44"/>
        <v>#N/A</v>
      </c>
      <c r="Q134">
        <f t="shared" si="45"/>
        <v>1</v>
      </c>
      <c r="R134">
        <f t="shared" si="46"/>
        <v>4</v>
      </c>
      <c r="S134" s="5">
        <f t="shared" si="47"/>
        <v>2.2360679774997898</v>
      </c>
      <c r="T134">
        <f t="shared" si="48"/>
        <v>144</v>
      </c>
      <c r="U134">
        <f t="shared" si="49"/>
        <v>144</v>
      </c>
      <c r="V134" s="5">
        <f t="shared" si="50"/>
        <v>16.970562748477139</v>
      </c>
      <c r="W134" s="5">
        <f t="shared" si="51"/>
        <v>-14.734494770977349</v>
      </c>
      <c r="X134">
        <f t="shared" si="52"/>
        <v>22</v>
      </c>
      <c r="Y134" t="e">
        <f t="shared" si="53"/>
        <v>#N/A</v>
      </c>
    </row>
    <row r="135" spans="1:25" x14ac:dyDescent="0.4">
      <c r="A135">
        <v>5</v>
      </c>
      <c r="B135">
        <v>16</v>
      </c>
      <c r="D135">
        <f t="shared" si="36"/>
        <v>9</v>
      </c>
      <c r="E135">
        <f t="shared" si="37"/>
        <v>16</v>
      </c>
      <c r="F135" s="5">
        <f t="shared" si="38"/>
        <v>5</v>
      </c>
      <c r="G135">
        <f t="shared" si="39"/>
        <v>100</v>
      </c>
      <c r="H135">
        <f t="shared" si="40"/>
        <v>36</v>
      </c>
      <c r="I135" s="5">
        <f t="shared" si="41"/>
        <v>11.661903789690601</v>
      </c>
      <c r="J135" s="5">
        <f t="shared" si="42"/>
        <v>-6.6619037896906015</v>
      </c>
      <c r="K135">
        <f t="shared" si="43"/>
        <v>16</v>
      </c>
      <c r="L135" t="e">
        <f t="shared" si="44"/>
        <v>#N/A</v>
      </c>
      <c r="Q135">
        <f t="shared" si="45"/>
        <v>9</v>
      </c>
      <c r="R135">
        <f t="shared" si="46"/>
        <v>16</v>
      </c>
      <c r="S135" s="5">
        <f t="shared" si="47"/>
        <v>5</v>
      </c>
      <c r="T135">
        <f t="shared" si="48"/>
        <v>100</v>
      </c>
      <c r="U135">
        <f t="shared" si="49"/>
        <v>36</v>
      </c>
      <c r="V135" s="5">
        <f t="shared" si="50"/>
        <v>11.661903789690601</v>
      </c>
      <c r="W135" s="5">
        <f t="shared" si="51"/>
        <v>-6.6619037896906015</v>
      </c>
      <c r="X135">
        <f t="shared" si="52"/>
        <v>16</v>
      </c>
      <c r="Y135" t="e">
        <f t="shared" si="53"/>
        <v>#N/A</v>
      </c>
    </row>
    <row r="136" spans="1:25" x14ac:dyDescent="0.4">
      <c r="A136">
        <v>4</v>
      </c>
      <c r="B136">
        <v>13</v>
      </c>
      <c r="D136">
        <f t="shared" si="36"/>
        <v>4</v>
      </c>
      <c r="E136">
        <f t="shared" si="37"/>
        <v>49</v>
      </c>
      <c r="F136" s="5">
        <f t="shared" si="38"/>
        <v>7.2801098892805181</v>
      </c>
      <c r="G136">
        <f t="shared" si="39"/>
        <v>121</v>
      </c>
      <c r="H136">
        <f t="shared" si="40"/>
        <v>9</v>
      </c>
      <c r="I136" s="5">
        <f t="shared" si="41"/>
        <v>11.401754250991379</v>
      </c>
      <c r="J136" s="5">
        <f t="shared" si="42"/>
        <v>-4.1216443617108611</v>
      </c>
      <c r="K136">
        <f t="shared" si="43"/>
        <v>13</v>
      </c>
      <c r="L136" t="e">
        <f t="shared" si="44"/>
        <v>#N/A</v>
      </c>
      <c r="Q136">
        <f t="shared" si="45"/>
        <v>4</v>
      </c>
      <c r="R136">
        <f t="shared" si="46"/>
        <v>49</v>
      </c>
      <c r="S136" s="5">
        <f t="shared" si="47"/>
        <v>7.2801098892805181</v>
      </c>
      <c r="T136">
        <f t="shared" si="48"/>
        <v>121</v>
      </c>
      <c r="U136">
        <f t="shared" si="49"/>
        <v>9</v>
      </c>
      <c r="V136" s="5">
        <f t="shared" si="50"/>
        <v>11.401754250991379</v>
      </c>
      <c r="W136" s="5">
        <f t="shared" si="51"/>
        <v>-4.1216443617108611</v>
      </c>
      <c r="X136">
        <f t="shared" si="52"/>
        <v>13</v>
      </c>
      <c r="Y136" t="e">
        <f t="shared" si="53"/>
        <v>#N/A</v>
      </c>
    </row>
    <row r="137" spans="1:25" x14ac:dyDescent="0.4">
      <c r="A137">
        <v>5</v>
      </c>
      <c r="B137">
        <v>13</v>
      </c>
      <c r="D137">
        <f t="shared" si="36"/>
        <v>9</v>
      </c>
      <c r="E137">
        <f t="shared" si="37"/>
        <v>49</v>
      </c>
      <c r="F137" s="5">
        <f t="shared" si="38"/>
        <v>7.6157731058639087</v>
      </c>
      <c r="G137">
        <f t="shared" si="39"/>
        <v>100</v>
      </c>
      <c r="H137">
        <f t="shared" si="40"/>
        <v>9</v>
      </c>
      <c r="I137" s="5">
        <f t="shared" si="41"/>
        <v>10.440306508910551</v>
      </c>
      <c r="J137" s="5">
        <f t="shared" si="42"/>
        <v>-2.824533403046642</v>
      </c>
      <c r="K137">
        <f t="shared" si="43"/>
        <v>13</v>
      </c>
      <c r="L137" t="e">
        <f t="shared" si="44"/>
        <v>#N/A</v>
      </c>
      <c r="Q137">
        <f t="shared" si="45"/>
        <v>9</v>
      </c>
      <c r="R137">
        <f t="shared" si="46"/>
        <v>49</v>
      </c>
      <c r="S137" s="5">
        <f t="shared" si="47"/>
        <v>7.6157731058639087</v>
      </c>
      <c r="T137">
        <f t="shared" si="48"/>
        <v>100</v>
      </c>
      <c r="U137">
        <f t="shared" si="49"/>
        <v>9</v>
      </c>
      <c r="V137" s="5">
        <f t="shared" si="50"/>
        <v>10.440306508910551</v>
      </c>
      <c r="W137" s="5">
        <f t="shared" si="51"/>
        <v>-2.824533403046642</v>
      </c>
      <c r="X137">
        <f t="shared" si="52"/>
        <v>13</v>
      </c>
      <c r="Y137" t="e">
        <f t="shared" si="53"/>
        <v>#N/A</v>
      </c>
    </row>
    <row r="138" spans="1:25" x14ac:dyDescent="0.4">
      <c r="A138">
        <v>3</v>
      </c>
      <c r="B138">
        <v>13</v>
      </c>
      <c r="D138">
        <f t="shared" si="36"/>
        <v>1</v>
      </c>
      <c r="E138">
        <f t="shared" si="37"/>
        <v>49</v>
      </c>
      <c r="F138" s="5">
        <f t="shared" si="38"/>
        <v>7.0710678118654755</v>
      </c>
      <c r="G138">
        <f t="shared" si="39"/>
        <v>144</v>
      </c>
      <c r="H138">
        <f t="shared" si="40"/>
        <v>9</v>
      </c>
      <c r="I138" s="5">
        <f t="shared" si="41"/>
        <v>12.369316876852981</v>
      </c>
      <c r="J138" s="5">
        <f t="shared" si="42"/>
        <v>-5.2982490649875054</v>
      </c>
      <c r="K138">
        <f t="shared" si="43"/>
        <v>13</v>
      </c>
      <c r="L138" t="e">
        <f t="shared" si="44"/>
        <v>#N/A</v>
      </c>
      <c r="Q138">
        <f t="shared" si="45"/>
        <v>1</v>
      </c>
      <c r="R138">
        <f t="shared" si="46"/>
        <v>49</v>
      </c>
      <c r="S138" s="5">
        <f t="shared" si="47"/>
        <v>7.0710678118654755</v>
      </c>
      <c r="T138">
        <f t="shared" si="48"/>
        <v>144</v>
      </c>
      <c r="U138">
        <f t="shared" si="49"/>
        <v>9</v>
      </c>
      <c r="V138" s="5">
        <f t="shared" si="50"/>
        <v>12.369316876852981</v>
      </c>
      <c r="W138" s="5">
        <f t="shared" si="51"/>
        <v>-5.2982490649875054</v>
      </c>
      <c r="X138">
        <f t="shared" si="52"/>
        <v>13</v>
      </c>
      <c r="Y138" t="e">
        <f t="shared" si="53"/>
        <v>#N/A</v>
      </c>
    </row>
    <row r="139" spans="1:25" x14ac:dyDescent="0.4">
      <c r="A139">
        <v>8</v>
      </c>
      <c r="B139">
        <v>13</v>
      </c>
      <c r="D139">
        <f t="shared" si="36"/>
        <v>36</v>
      </c>
      <c r="E139">
        <f t="shared" si="37"/>
        <v>49</v>
      </c>
      <c r="F139" s="5">
        <f t="shared" si="38"/>
        <v>9.2195444572928871</v>
      </c>
      <c r="G139">
        <f t="shared" si="39"/>
        <v>49</v>
      </c>
      <c r="H139">
        <f t="shared" si="40"/>
        <v>9</v>
      </c>
      <c r="I139" s="5">
        <f t="shared" si="41"/>
        <v>7.6157731058639087</v>
      </c>
      <c r="J139" s="5">
        <f t="shared" si="42"/>
        <v>1.6037713514289784</v>
      </c>
      <c r="K139" t="e">
        <f t="shared" si="43"/>
        <v>#N/A</v>
      </c>
      <c r="L139">
        <f t="shared" si="44"/>
        <v>13</v>
      </c>
      <c r="Q139">
        <f t="shared" si="45"/>
        <v>36</v>
      </c>
      <c r="R139">
        <f t="shared" si="46"/>
        <v>49</v>
      </c>
      <c r="S139" s="5">
        <f t="shared" si="47"/>
        <v>9.2195444572928871</v>
      </c>
      <c r="T139">
        <f t="shared" si="48"/>
        <v>49</v>
      </c>
      <c r="U139">
        <f t="shared" si="49"/>
        <v>9</v>
      </c>
      <c r="V139" s="5">
        <f t="shared" si="50"/>
        <v>7.6157731058639087</v>
      </c>
      <c r="W139" s="5">
        <f t="shared" si="51"/>
        <v>1.6037713514289784</v>
      </c>
      <c r="X139" t="e">
        <f t="shared" si="52"/>
        <v>#N/A</v>
      </c>
      <c r="Y139">
        <f t="shared" si="53"/>
        <v>13</v>
      </c>
    </row>
    <row r="140" spans="1:25" x14ac:dyDescent="0.4">
      <c r="A140">
        <v>10</v>
      </c>
      <c r="B140">
        <v>18</v>
      </c>
      <c r="D140">
        <f t="shared" si="36"/>
        <v>64</v>
      </c>
      <c r="E140">
        <f t="shared" si="37"/>
        <v>4</v>
      </c>
      <c r="F140" s="5">
        <f t="shared" si="38"/>
        <v>8.2462112512353212</v>
      </c>
      <c r="G140">
        <f t="shared" si="39"/>
        <v>25</v>
      </c>
      <c r="H140">
        <f t="shared" si="40"/>
        <v>64</v>
      </c>
      <c r="I140" s="5">
        <f t="shared" si="41"/>
        <v>9.4339811320566032</v>
      </c>
      <c r="J140" s="5">
        <f t="shared" si="42"/>
        <v>-1.187769880821282</v>
      </c>
      <c r="K140">
        <f t="shared" si="43"/>
        <v>18</v>
      </c>
      <c r="L140" t="e">
        <f t="shared" si="44"/>
        <v>#N/A</v>
      </c>
      <c r="Q140">
        <f t="shared" si="45"/>
        <v>64</v>
      </c>
      <c r="R140">
        <f t="shared" si="46"/>
        <v>4</v>
      </c>
      <c r="S140" s="5">
        <f t="shared" si="47"/>
        <v>8.2462112512353212</v>
      </c>
      <c r="T140">
        <f t="shared" si="48"/>
        <v>25</v>
      </c>
      <c r="U140">
        <f t="shared" si="49"/>
        <v>64</v>
      </c>
      <c r="V140" s="5">
        <f t="shared" si="50"/>
        <v>9.4339811320566032</v>
      </c>
      <c r="W140" s="5">
        <f t="shared" si="51"/>
        <v>-1.187769880821282</v>
      </c>
      <c r="X140">
        <f t="shared" si="52"/>
        <v>18</v>
      </c>
      <c r="Y140" t="e">
        <f t="shared" si="53"/>
        <v>#N/A</v>
      </c>
    </row>
    <row r="141" spans="1:25" x14ac:dyDescent="0.4">
      <c r="A141">
        <v>5</v>
      </c>
      <c r="B141">
        <v>18</v>
      </c>
      <c r="D141">
        <f t="shared" si="36"/>
        <v>9</v>
      </c>
      <c r="E141">
        <f t="shared" si="37"/>
        <v>4</v>
      </c>
      <c r="F141" s="5">
        <f t="shared" si="38"/>
        <v>3.6055512754639891</v>
      </c>
      <c r="G141">
        <f t="shared" si="39"/>
        <v>100</v>
      </c>
      <c r="H141">
        <f t="shared" si="40"/>
        <v>64</v>
      </c>
      <c r="I141" s="5">
        <f t="shared" si="41"/>
        <v>12.806248474865697</v>
      </c>
      <c r="J141" s="5">
        <f t="shared" si="42"/>
        <v>-9.2006971994017075</v>
      </c>
      <c r="K141">
        <f t="shared" si="43"/>
        <v>18</v>
      </c>
      <c r="L141" t="e">
        <f t="shared" si="44"/>
        <v>#N/A</v>
      </c>
      <c r="Q141">
        <f t="shared" si="45"/>
        <v>9</v>
      </c>
      <c r="R141">
        <f t="shared" si="46"/>
        <v>4</v>
      </c>
      <c r="S141" s="5">
        <f t="shared" si="47"/>
        <v>3.6055512754639891</v>
      </c>
      <c r="T141">
        <f t="shared" si="48"/>
        <v>100</v>
      </c>
      <c r="U141">
        <f t="shared" si="49"/>
        <v>64</v>
      </c>
      <c r="V141" s="5">
        <f t="shared" si="50"/>
        <v>12.806248474865697</v>
      </c>
      <c r="W141" s="5">
        <f t="shared" si="51"/>
        <v>-9.2006971994017075</v>
      </c>
      <c r="X141">
        <f t="shared" si="52"/>
        <v>18</v>
      </c>
      <c r="Y141" t="e">
        <f t="shared" si="53"/>
        <v>#N/A</v>
      </c>
    </row>
    <row r="142" spans="1:25" x14ac:dyDescent="0.4">
      <c r="A142">
        <v>5</v>
      </c>
      <c r="B142">
        <v>18</v>
      </c>
      <c r="D142">
        <f t="shared" si="36"/>
        <v>9</v>
      </c>
      <c r="E142">
        <f t="shared" si="37"/>
        <v>4</v>
      </c>
      <c r="F142" s="5">
        <f t="shared" si="38"/>
        <v>3.6055512754639891</v>
      </c>
      <c r="G142">
        <f t="shared" si="39"/>
        <v>100</v>
      </c>
      <c r="H142">
        <f t="shared" si="40"/>
        <v>64</v>
      </c>
      <c r="I142" s="5">
        <f t="shared" si="41"/>
        <v>12.806248474865697</v>
      </c>
      <c r="J142" s="5">
        <f t="shared" si="42"/>
        <v>-9.2006971994017075</v>
      </c>
      <c r="K142">
        <f t="shared" si="43"/>
        <v>18</v>
      </c>
      <c r="L142" t="e">
        <f t="shared" si="44"/>
        <v>#N/A</v>
      </c>
      <c r="Q142">
        <f t="shared" si="45"/>
        <v>9</v>
      </c>
      <c r="R142">
        <f t="shared" si="46"/>
        <v>4</v>
      </c>
      <c r="S142" s="5">
        <f t="shared" si="47"/>
        <v>3.6055512754639891</v>
      </c>
      <c r="T142">
        <f t="shared" si="48"/>
        <v>100</v>
      </c>
      <c r="U142">
        <f t="shared" si="49"/>
        <v>64</v>
      </c>
      <c r="V142" s="5">
        <f t="shared" si="50"/>
        <v>12.806248474865697</v>
      </c>
      <c r="W142" s="5">
        <f t="shared" si="51"/>
        <v>-9.2006971994017075</v>
      </c>
      <c r="X142">
        <f t="shared" si="52"/>
        <v>18</v>
      </c>
      <c r="Y142" t="e">
        <f t="shared" si="53"/>
        <v>#N/A</v>
      </c>
    </row>
    <row r="143" spans="1:25" x14ac:dyDescent="0.4">
      <c r="A143">
        <v>2</v>
      </c>
      <c r="B143">
        <v>17</v>
      </c>
      <c r="D143">
        <f t="shared" si="36"/>
        <v>0</v>
      </c>
      <c r="E143">
        <f t="shared" si="37"/>
        <v>9</v>
      </c>
      <c r="F143" s="5">
        <f t="shared" si="38"/>
        <v>3</v>
      </c>
      <c r="G143">
        <f t="shared" si="39"/>
        <v>169</v>
      </c>
      <c r="H143">
        <f t="shared" si="40"/>
        <v>49</v>
      </c>
      <c r="I143" s="5">
        <f t="shared" si="41"/>
        <v>14.7648230602334</v>
      </c>
      <c r="J143" s="5">
        <f t="shared" si="42"/>
        <v>-11.7648230602334</v>
      </c>
      <c r="K143">
        <f t="shared" si="43"/>
        <v>17</v>
      </c>
      <c r="L143" t="e">
        <f t="shared" si="44"/>
        <v>#N/A</v>
      </c>
      <c r="Q143">
        <f t="shared" si="45"/>
        <v>0</v>
      </c>
      <c r="R143">
        <f t="shared" si="46"/>
        <v>9</v>
      </c>
      <c r="S143" s="5">
        <f t="shared" si="47"/>
        <v>3</v>
      </c>
      <c r="T143">
        <f t="shared" si="48"/>
        <v>169</v>
      </c>
      <c r="U143">
        <f t="shared" si="49"/>
        <v>49</v>
      </c>
      <c r="V143" s="5">
        <f t="shared" si="50"/>
        <v>14.7648230602334</v>
      </c>
      <c r="W143" s="5">
        <f t="shared" si="51"/>
        <v>-11.7648230602334</v>
      </c>
      <c r="X143">
        <f t="shared" si="52"/>
        <v>17</v>
      </c>
      <c r="Y143" t="e">
        <f t="shared" si="53"/>
        <v>#N/A</v>
      </c>
    </row>
    <row r="144" spans="1:25" x14ac:dyDescent="0.4">
      <c r="A144">
        <v>14</v>
      </c>
      <c r="B144">
        <v>1</v>
      </c>
      <c r="D144">
        <f t="shared" si="36"/>
        <v>144</v>
      </c>
      <c r="E144">
        <f t="shared" si="37"/>
        <v>361</v>
      </c>
      <c r="F144" s="5">
        <f t="shared" si="38"/>
        <v>22.472205054244231</v>
      </c>
      <c r="G144">
        <f t="shared" si="39"/>
        <v>1</v>
      </c>
      <c r="H144">
        <f t="shared" si="40"/>
        <v>81</v>
      </c>
      <c r="I144" s="5">
        <f t="shared" si="41"/>
        <v>9.0553851381374173</v>
      </c>
      <c r="J144" s="5">
        <f t="shared" si="42"/>
        <v>13.416819916106814</v>
      </c>
      <c r="K144" t="e">
        <f t="shared" si="43"/>
        <v>#N/A</v>
      </c>
      <c r="L144">
        <f t="shared" si="44"/>
        <v>1</v>
      </c>
      <c r="Q144">
        <f t="shared" si="45"/>
        <v>144</v>
      </c>
      <c r="R144">
        <f t="shared" si="46"/>
        <v>361</v>
      </c>
      <c r="S144" s="5">
        <f t="shared" si="47"/>
        <v>22.472205054244231</v>
      </c>
      <c r="T144">
        <f t="shared" si="48"/>
        <v>1</v>
      </c>
      <c r="U144">
        <f t="shared" si="49"/>
        <v>81</v>
      </c>
      <c r="V144" s="5">
        <f t="shared" si="50"/>
        <v>9.0553851381374173</v>
      </c>
      <c r="W144" s="5">
        <f t="shared" si="51"/>
        <v>13.416819916106814</v>
      </c>
      <c r="X144" t="e">
        <f t="shared" si="52"/>
        <v>#N/A</v>
      </c>
      <c r="Y144">
        <f t="shared" si="53"/>
        <v>1</v>
      </c>
    </row>
    <row r="145" spans="1:25" x14ac:dyDescent="0.4">
      <c r="A145">
        <v>7</v>
      </c>
      <c r="B145">
        <v>13</v>
      </c>
      <c r="D145">
        <f t="shared" si="36"/>
        <v>25</v>
      </c>
      <c r="E145">
        <f t="shared" si="37"/>
        <v>49</v>
      </c>
      <c r="F145" s="5">
        <f t="shared" si="38"/>
        <v>8.6023252670426267</v>
      </c>
      <c r="G145">
        <f t="shared" si="39"/>
        <v>64</v>
      </c>
      <c r="H145">
        <f t="shared" si="40"/>
        <v>9</v>
      </c>
      <c r="I145" s="5">
        <f t="shared" si="41"/>
        <v>8.5440037453175304</v>
      </c>
      <c r="J145" s="5">
        <f t="shared" si="42"/>
        <v>5.8321521725096304E-2</v>
      </c>
      <c r="K145" t="e">
        <f t="shared" si="43"/>
        <v>#N/A</v>
      </c>
      <c r="L145">
        <f t="shared" si="44"/>
        <v>13</v>
      </c>
      <c r="Q145">
        <f t="shared" si="45"/>
        <v>25</v>
      </c>
      <c r="R145">
        <f t="shared" si="46"/>
        <v>49</v>
      </c>
      <c r="S145" s="5">
        <f t="shared" si="47"/>
        <v>8.6023252670426267</v>
      </c>
      <c r="T145">
        <f t="shared" si="48"/>
        <v>64</v>
      </c>
      <c r="U145">
        <f t="shared" si="49"/>
        <v>9</v>
      </c>
      <c r="V145" s="5">
        <f t="shared" si="50"/>
        <v>8.5440037453175304</v>
      </c>
      <c r="W145" s="5">
        <f t="shared" si="51"/>
        <v>5.8321521725096304E-2</v>
      </c>
      <c r="X145" t="e">
        <f t="shared" si="52"/>
        <v>#N/A</v>
      </c>
      <c r="Y145">
        <f t="shared" si="53"/>
        <v>13</v>
      </c>
    </row>
    <row r="146" spans="1:25" x14ac:dyDescent="0.4">
      <c r="A146">
        <v>6</v>
      </c>
      <c r="B146">
        <v>23</v>
      </c>
      <c r="D146">
        <f t="shared" si="36"/>
        <v>16</v>
      </c>
      <c r="E146">
        <f t="shared" si="37"/>
        <v>9</v>
      </c>
      <c r="F146" s="5">
        <f t="shared" si="38"/>
        <v>5</v>
      </c>
      <c r="G146">
        <f t="shared" si="39"/>
        <v>81</v>
      </c>
      <c r="H146">
        <f t="shared" si="40"/>
        <v>169</v>
      </c>
      <c r="I146" s="5">
        <f t="shared" si="41"/>
        <v>15.811388300841896</v>
      </c>
      <c r="J146" s="5">
        <f t="shared" si="42"/>
        <v>-10.811388300841896</v>
      </c>
      <c r="K146">
        <f t="shared" si="43"/>
        <v>23</v>
      </c>
      <c r="L146" t="e">
        <f t="shared" si="44"/>
        <v>#N/A</v>
      </c>
      <c r="Q146">
        <f t="shared" si="45"/>
        <v>16</v>
      </c>
      <c r="R146">
        <f t="shared" si="46"/>
        <v>9</v>
      </c>
      <c r="S146" s="5">
        <f t="shared" si="47"/>
        <v>5</v>
      </c>
      <c r="T146">
        <f t="shared" si="48"/>
        <v>81</v>
      </c>
      <c r="U146">
        <f t="shared" si="49"/>
        <v>169</v>
      </c>
      <c r="V146" s="5">
        <f t="shared" si="50"/>
        <v>15.811388300841896</v>
      </c>
      <c r="W146" s="5">
        <f t="shared" si="51"/>
        <v>-10.811388300841896</v>
      </c>
      <c r="X146">
        <f t="shared" si="52"/>
        <v>23</v>
      </c>
      <c r="Y146" t="e">
        <f t="shared" si="53"/>
        <v>#N/A</v>
      </c>
    </row>
    <row r="147" spans="1:25" x14ac:dyDescent="0.4">
      <c r="A147">
        <v>7</v>
      </c>
      <c r="B147">
        <v>18</v>
      </c>
      <c r="D147">
        <f t="shared" si="36"/>
        <v>25</v>
      </c>
      <c r="E147">
        <f t="shared" si="37"/>
        <v>4</v>
      </c>
      <c r="F147" s="5">
        <f t="shared" si="38"/>
        <v>5.3851648071345037</v>
      </c>
      <c r="G147">
        <f t="shared" si="39"/>
        <v>64</v>
      </c>
      <c r="H147">
        <f t="shared" si="40"/>
        <v>64</v>
      </c>
      <c r="I147" s="5">
        <f t="shared" si="41"/>
        <v>11.313708498984761</v>
      </c>
      <c r="J147" s="5">
        <f t="shared" si="42"/>
        <v>-5.9285436918502574</v>
      </c>
      <c r="K147">
        <f t="shared" si="43"/>
        <v>18</v>
      </c>
      <c r="L147" t="e">
        <f t="shared" si="44"/>
        <v>#N/A</v>
      </c>
      <c r="Q147">
        <f t="shared" si="45"/>
        <v>25</v>
      </c>
      <c r="R147">
        <f t="shared" si="46"/>
        <v>4</v>
      </c>
      <c r="S147" s="5">
        <f t="shared" si="47"/>
        <v>5.3851648071345037</v>
      </c>
      <c r="T147">
        <f t="shared" si="48"/>
        <v>64</v>
      </c>
      <c r="U147">
        <f t="shared" si="49"/>
        <v>64</v>
      </c>
      <c r="V147" s="5">
        <f t="shared" si="50"/>
        <v>11.313708498984761</v>
      </c>
      <c r="W147" s="5">
        <f t="shared" si="51"/>
        <v>-5.9285436918502574</v>
      </c>
      <c r="X147">
        <f t="shared" si="52"/>
        <v>18</v>
      </c>
      <c r="Y147" t="e">
        <f t="shared" si="53"/>
        <v>#N/A</v>
      </c>
    </row>
    <row r="148" spans="1:25" x14ac:dyDescent="0.4">
      <c r="A148">
        <v>5</v>
      </c>
      <c r="B148">
        <v>17</v>
      </c>
      <c r="D148">
        <f t="shared" si="36"/>
        <v>9</v>
      </c>
      <c r="E148">
        <f t="shared" si="37"/>
        <v>9</v>
      </c>
      <c r="F148" s="5">
        <f t="shared" si="38"/>
        <v>4.2426406871192848</v>
      </c>
      <c r="G148">
        <f t="shared" si="39"/>
        <v>100</v>
      </c>
      <c r="H148">
        <f t="shared" si="40"/>
        <v>49</v>
      </c>
      <c r="I148" s="5">
        <f t="shared" si="41"/>
        <v>12.206555615733702</v>
      </c>
      <c r="J148" s="5">
        <f t="shared" si="42"/>
        <v>-7.9639149286144173</v>
      </c>
      <c r="K148">
        <f t="shared" si="43"/>
        <v>17</v>
      </c>
      <c r="L148" t="e">
        <f t="shared" si="44"/>
        <v>#N/A</v>
      </c>
      <c r="Q148">
        <f t="shared" si="45"/>
        <v>9</v>
      </c>
      <c r="R148">
        <f t="shared" si="46"/>
        <v>9</v>
      </c>
      <c r="S148" s="5">
        <f t="shared" si="47"/>
        <v>4.2426406871192848</v>
      </c>
      <c r="T148">
        <f t="shared" si="48"/>
        <v>100</v>
      </c>
      <c r="U148">
        <f t="shared" si="49"/>
        <v>49</v>
      </c>
      <c r="V148" s="5">
        <f t="shared" si="50"/>
        <v>12.206555615733702</v>
      </c>
      <c r="W148" s="5">
        <f t="shared" si="51"/>
        <v>-7.9639149286144173</v>
      </c>
      <c r="X148">
        <f t="shared" si="52"/>
        <v>17</v>
      </c>
      <c r="Y148" t="e">
        <f t="shared" si="53"/>
        <v>#N/A</v>
      </c>
    </row>
    <row r="149" spans="1:25" x14ac:dyDescent="0.4">
      <c r="A149">
        <v>2</v>
      </c>
      <c r="B149">
        <v>28</v>
      </c>
      <c r="D149">
        <f t="shared" si="36"/>
        <v>0</v>
      </c>
      <c r="E149">
        <f t="shared" si="37"/>
        <v>64</v>
      </c>
      <c r="F149" s="5">
        <f t="shared" si="38"/>
        <v>8</v>
      </c>
      <c r="G149">
        <f t="shared" si="39"/>
        <v>169</v>
      </c>
      <c r="H149">
        <f t="shared" si="40"/>
        <v>324</v>
      </c>
      <c r="I149" s="5">
        <f t="shared" si="41"/>
        <v>22.203603311174518</v>
      </c>
      <c r="J149" s="5">
        <f t="shared" si="42"/>
        <v>-14.203603311174518</v>
      </c>
      <c r="K149">
        <f t="shared" si="43"/>
        <v>28</v>
      </c>
      <c r="L149" t="e">
        <f t="shared" si="44"/>
        <v>#N/A</v>
      </c>
      <c r="Q149">
        <f t="shared" si="45"/>
        <v>0</v>
      </c>
      <c r="R149">
        <f t="shared" si="46"/>
        <v>64</v>
      </c>
      <c r="S149" s="5">
        <f t="shared" si="47"/>
        <v>8</v>
      </c>
      <c r="T149">
        <f t="shared" si="48"/>
        <v>169</v>
      </c>
      <c r="U149">
        <f t="shared" si="49"/>
        <v>324</v>
      </c>
      <c r="V149" s="5">
        <f t="shared" si="50"/>
        <v>22.203603311174518</v>
      </c>
      <c r="W149" s="5">
        <f t="shared" si="51"/>
        <v>-14.203603311174518</v>
      </c>
      <c r="X149">
        <f t="shared" si="52"/>
        <v>28</v>
      </c>
      <c r="Y149" t="e">
        <f t="shared" si="53"/>
        <v>#N/A</v>
      </c>
    </row>
    <row r="150" spans="1:25" x14ac:dyDescent="0.4">
      <c r="A150">
        <v>4</v>
      </c>
      <c r="B150">
        <v>29</v>
      </c>
      <c r="D150">
        <f t="shared" si="36"/>
        <v>4</v>
      </c>
      <c r="E150">
        <f t="shared" si="37"/>
        <v>81</v>
      </c>
      <c r="F150" s="5">
        <f t="shared" si="38"/>
        <v>9.2195444572928871</v>
      </c>
      <c r="G150">
        <f t="shared" si="39"/>
        <v>121</v>
      </c>
      <c r="H150">
        <f t="shared" si="40"/>
        <v>361</v>
      </c>
      <c r="I150" s="5">
        <f t="shared" si="41"/>
        <v>21.95449840010015</v>
      </c>
      <c r="J150" s="5">
        <f t="shared" si="42"/>
        <v>-12.734953942807262</v>
      </c>
      <c r="K150">
        <f t="shared" si="43"/>
        <v>29</v>
      </c>
      <c r="L150" t="e">
        <f t="shared" si="44"/>
        <v>#N/A</v>
      </c>
      <c r="Q150">
        <f t="shared" si="45"/>
        <v>4</v>
      </c>
      <c r="R150">
        <f t="shared" si="46"/>
        <v>81</v>
      </c>
      <c r="S150" s="5">
        <f t="shared" si="47"/>
        <v>9.2195444572928871</v>
      </c>
      <c r="T150">
        <f t="shared" si="48"/>
        <v>121</v>
      </c>
      <c r="U150">
        <f t="shared" si="49"/>
        <v>361</v>
      </c>
      <c r="V150" s="5">
        <f t="shared" si="50"/>
        <v>21.95449840010015</v>
      </c>
      <c r="W150" s="5">
        <f t="shared" si="51"/>
        <v>-12.734953942807262</v>
      </c>
      <c r="X150">
        <f t="shared" si="52"/>
        <v>29</v>
      </c>
      <c r="Y150" t="e">
        <f t="shared" si="53"/>
        <v>#N/A</v>
      </c>
    </row>
    <row r="151" spans="1:25" x14ac:dyDescent="0.4">
      <c r="A151">
        <v>12</v>
      </c>
      <c r="B151">
        <v>28</v>
      </c>
      <c r="D151">
        <f t="shared" si="36"/>
        <v>100</v>
      </c>
      <c r="E151">
        <f t="shared" si="37"/>
        <v>64</v>
      </c>
      <c r="F151" s="5">
        <f t="shared" si="38"/>
        <v>12.806248474865697</v>
      </c>
      <c r="G151">
        <f t="shared" si="39"/>
        <v>9</v>
      </c>
      <c r="H151">
        <f t="shared" si="40"/>
        <v>324</v>
      </c>
      <c r="I151" s="5">
        <f t="shared" si="41"/>
        <v>18.248287590894659</v>
      </c>
      <c r="J151" s="5">
        <f t="shared" si="42"/>
        <v>-5.4420391160289618</v>
      </c>
      <c r="K151">
        <f t="shared" si="43"/>
        <v>28</v>
      </c>
      <c r="L151" t="e">
        <f t="shared" si="44"/>
        <v>#N/A</v>
      </c>
      <c r="Q151">
        <f t="shared" si="45"/>
        <v>100</v>
      </c>
      <c r="R151">
        <f t="shared" si="46"/>
        <v>64</v>
      </c>
      <c r="S151" s="5">
        <f t="shared" si="47"/>
        <v>12.806248474865697</v>
      </c>
      <c r="T151">
        <f t="shared" si="48"/>
        <v>9</v>
      </c>
      <c r="U151">
        <f t="shared" si="49"/>
        <v>324</v>
      </c>
      <c r="V151" s="5">
        <f t="shared" si="50"/>
        <v>18.248287590894659</v>
      </c>
      <c r="W151" s="5">
        <f t="shared" si="51"/>
        <v>-5.4420391160289618</v>
      </c>
      <c r="X151">
        <f t="shared" si="52"/>
        <v>28</v>
      </c>
      <c r="Y151" t="e">
        <f t="shared" si="53"/>
        <v>#N/A</v>
      </c>
    </row>
    <row r="152" spans="1:25" x14ac:dyDescent="0.4">
      <c r="A152">
        <v>5</v>
      </c>
      <c r="B152">
        <v>18</v>
      </c>
      <c r="D152">
        <f t="shared" si="36"/>
        <v>9</v>
      </c>
      <c r="E152">
        <f t="shared" si="37"/>
        <v>4</v>
      </c>
      <c r="F152" s="5">
        <f t="shared" si="38"/>
        <v>3.6055512754639891</v>
      </c>
      <c r="G152">
        <f t="shared" si="39"/>
        <v>100</v>
      </c>
      <c r="H152">
        <f t="shared" si="40"/>
        <v>64</v>
      </c>
      <c r="I152" s="5">
        <f t="shared" si="41"/>
        <v>12.806248474865697</v>
      </c>
      <c r="J152" s="5">
        <f t="shared" si="42"/>
        <v>-9.2006971994017075</v>
      </c>
      <c r="K152">
        <f t="shared" si="43"/>
        <v>18</v>
      </c>
      <c r="L152" t="e">
        <f t="shared" si="44"/>
        <v>#N/A</v>
      </c>
      <c r="Q152">
        <f t="shared" si="45"/>
        <v>9</v>
      </c>
      <c r="R152">
        <f t="shared" si="46"/>
        <v>4</v>
      </c>
      <c r="S152" s="5">
        <f t="shared" si="47"/>
        <v>3.6055512754639891</v>
      </c>
      <c r="T152">
        <f t="shared" si="48"/>
        <v>100</v>
      </c>
      <c r="U152">
        <f t="shared" si="49"/>
        <v>64</v>
      </c>
      <c r="V152" s="5">
        <f t="shared" si="50"/>
        <v>12.806248474865697</v>
      </c>
      <c r="W152" s="5">
        <f t="shared" si="51"/>
        <v>-9.2006971994017075</v>
      </c>
      <c r="X152">
        <f t="shared" si="52"/>
        <v>18</v>
      </c>
      <c r="Y152" t="e">
        <f t="shared" si="53"/>
        <v>#N/A</v>
      </c>
    </row>
    <row r="153" spans="1:25" x14ac:dyDescent="0.4">
      <c r="A153">
        <v>14</v>
      </c>
      <c r="B153">
        <v>7</v>
      </c>
      <c r="D153">
        <f t="shared" si="36"/>
        <v>144</v>
      </c>
      <c r="E153">
        <f t="shared" si="37"/>
        <v>169</v>
      </c>
      <c r="F153" s="5">
        <f t="shared" si="38"/>
        <v>17.691806012954132</v>
      </c>
      <c r="G153">
        <f t="shared" si="39"/>
        <v>1</v>
      </c>
      <c r="H153">
        <f t="shared" si="40"/>
        <v>9</v>
      </c>
      <c r="I153" s="5">
        <f t="shared" si="41"/>
        <v>3.1622776601683795</v>
      </c>
      <c r="J153" s="5">
        <f t="shared" si="42"/>
        <v>14.529528352785752</v>
      </c>
      <c r="K153" t="e">
        <f t="shared" si="43"/>
        <v>#N/A</v>
      </c>
      <c r="L153">
        <f t="shared" si="44"/>
        <v>7</v>
      </c>
      <c r="Q153">
        <f t="shared" si="45"/>
        <v>144</v>
      </c>
      <c r="R153">
        <f t="shared" si="46"/>
        <v>169</v>
      </c>
      <c r="S153" s="5">
        <f t="shared" si="47"/>
        <v>17.691806012954132</v>
      </c>
      <c r="T153">
        <f t="shared" si="48"/>
        <v>1</v>
      </c>
      <c r="U153">
        <f t="shared" si="49"/>
        <v>9</v>
      </c>
      <c r="V153" s="5">
        <f t="shared" si="50"/>
        <v>3.1622776601683795</v>
      </c>
      <c r="W153" s="5">
        <f t="shared" si="51"/>
        <v>14.529528352785752</v>
      </c>
      <c r="X153" t="e">
        <f t="shared" si="52"/>
        <v>#N/A</v>
      </c>
      <c r="Y153">
        <f t="shared" si="53"/>
        <v>7</v>
      </c>
    </row>
    <row r="154" spans="1:25" x14ac:dyDescent="0.4">
      <c r="A154">
        <v>4</v>
      </c>
      <c r="B154">
        <v>24</v>
      </c>
      <c r="D154">
        <f t="shared" si="36"/>
        <v>4</v>
      </c>
      <c r="E154">
        <f t="shared" si="37"/>
        <v>16</v>
      </c>
      <c r="F154" s="5">
        <f t="shared" si="38"/>
        <v>4.4721359549995796</v>
      </c>
      <c r="G154">
        <f t="shared" si="39"/>
        <v>121</v>
      </c>
      <c r="H154">
        <f t="shared" si="40"/>
        <v>196</v>
      </c>
      <c r="I154" s="5">
        <f t="shared" si="41"/>
        <v>17.804493814764857</v>
      </c>
      <c r="J154" s="5">
        <f t="shared" si="42"/>
        <v>-13.332357859765278</v>
      </c>
      <c r="K154">
        <f t="shared" si="43"/>
        <v>24</v>
      </c>
      <c r="L154" t="e">
        <f t="shared" si="44"/>
        <v>#N/A</v>
      </c>
      <c r="Q154">
        <f t="shared" si="45"/>
        <v>4</v>
      </c>
      <c r="R154">
        <f t="shared" si="46"/>
        <v>16</v>
      </c>
      <c r="S154" s="5">
        <f t="shared" si="47"/>
        <v>4.4721359549995796</v>
      </c>
      <c r="T154">
        <f t="shared" si="48"/>
        <v>121</v>
      </c>
      <c r="U154">
        <f t="shared" si="49"/>
        <v>196</v>
      </c>
      <c r="V154" s="5">
        <f t="shared" si="50"/>
        <v>17.804493814764857</v>
      </c>
      <c r="W154" s="5">
        <f t="shared" si="51"/>
        <v>-13.332357859765278</v>
      </c>
      <c r="X154">
        <f t="shared" si="52"/>
        <v>24</v>
      </c>
      <c r="Y154" t="e">
        <f t="shared" si="53"/>
        <v>#N/A</v>
      </c>
    </row>
    <row r="155" spans="1:25" x14ac:dyDescent="0.4">
      <c r="A155">
        <v>4</v>
      </c>
      <c r="B155">
        <v>12</v>
      </c>
      <c r="D155">
        <f t="shared" si="36"/>
        <v>4</v>
      </c>
      <c r="E155">
        <f t="shared" si="37"/>
        <v>64</v>
      </c>
      <c r="F155" s="5">
        <f t="shared" si="38"/>
        <v>8.2462112512353212</v>
      </c>
      <c r="G155">
        <f t="shared" si="39"/>
        <v>121</v>
      </c>
      <c r="H155">
        <f t="shared" si="40"/>
        <v>4</v>
      </c>
      <c r="I155" s="5">
        <f t="shared" si="41"/>
        <v>11.180339887498949</v>
      </c>
      <c r="J155" s="5">
        <f t="shared" si="42"/>
        <v>-2.9341286362636279</v>
      </c>
      <c r="K155">
        <f t="shared" si="43"/>
        <v>12</v>
      </c>
      <c r="L155" t="e">
        <f t="shared" si="44"/>
        <v>#N/A</v>
      </c>
      <c r="Q155">
        <f t="shared" si="45"/>
        <v>4</v>
      </c>
      <c r="R155">
        <f t="shared" si="46"/>
        <v>64</v>
      </c>
      <c r="S155" s="5">
        <f t="shared" si="47"/>
        <v>8.2462112512353212</v>
      </c>
      <c r="T155">
        <f t="shared" si="48"/>
        <v>121</v>
      </c>
      <c r="U155">
        <f t="shared" si="49"/>
        <v>4</v>
      </c>
      <c r="V155" s="5">
        <f t="shared" si="50"/>
        <v>11.180339887498949</v>
      </c>
      <c r="W155" s="5">
        <f t="shared" si="51"/>
        <v>-2.9341286362636279</v>
      </c>
      <c r="X155">
        <f t="shared" si="52"/>
        <v>12</v>
      </c>
      <c r="Y155" t="e">
        <f t="shared" si="53"/>
        <v>#N/A</v>
      </c>
    </row>
    <row r="156" spans="1:25" x14ac:dyDescent="0.4">
      <c r="A156">
        <v>10</v>
      </c>
      <c r="B156">
        <v>7</v>
      </c>
      <c r="D156">
        <f t="shared" si="36"/>
        <v>64</v>
      </c>
      <c r="E156">
        <f t="shared" si="37"/>
        <v>169</v>
      </c>
      <c r="F156" s="5">
        <f t="shared" si="38"/>
        <v>15.264337522473747</v>
      </c>
      <c r="G156">
        <f t="shared" si="39"/>
        <v>25</v>
      </c>
      <c r="H156">
        <f t="shared" si="40"/>
        <v>9</v>
      </c>
      <c r="I156" s="5">
        <f t="shared" si="41"/>
        <v>5.8309518948453007</v>
      </c>
      <c r="J156" s="5">
        <f t="shared" si="42"/>
        <v>9.4333856276284465</v>
      </c>
      <c r="K156" t="e">
        <f t="shared" si="43"/>
        <v>#N/A</v>
      </c>
      <c r="L156">
        <f t="shared" si="44"/>
        <v>7</v>
      </c>
      <c r="Q156">
        <f t="shared" si="45"/>
        <v>64</v>
      </c>
      <c r="R156">
        <f t="shared" si="46"/>
        <v>169</v>
      </c>
      <c r="S156" s="5">
        <f t="shared" si="47"/>
        <v>15.264337522473747</v>
      </c>
      <c r="T156">
        <f t="shared" si="48"/>
        <v>25</v>
      </c>
      <c r="U156">
        <f t="shared" si="49"/>
        <v>9</v>
      </c>
      <c r="V156" s="5">
        <f t="shared" si="50"/>
        <v>5.8309518948453007</v>
      </c>
      <c r="W156" s="5">
        <f t="shared" si="51"/>
        <v>9.4333856276284465</v>
      </c>
      <c r="X156" t="e">
        <f t="shared" si="52"/>
        <v>#N/A</v>
      </c>
      <c r="Y156">
        <f t="shared" si="53"/>
        <v>7</v>
      </c>
    </row>
    <row r="157" spans="1:25" x14ac:dyDescent="0.4">
      <c r="A157">
        <v>4</v>
      </c>
      <c r="B157">
        <v>9</v>
      </c>
      <c r="D157">
        <f t="shared" si="36"/>
        <v>4</v>
      </c>
      <c r="E157">
        <f t="shared" si="37"/>
        <v>121</v>
      </c>
      <c r="F157" s="5">
        <f t="shared" si="38"/>
        <v>11.180339887498949</v>
      </c>
      <c r="G157">
        <f t="shared" si="39"/>
        <v>121</v>
      </c>
      <c r="H157">
        <f t="shared" si="40"/>
        <v>1</v>
      </c>
      <c r="I157" s="5">
        <f t="shared" si="41"/>
        <v>11.045361017187261</v>
      </c>
      <c r="J157" s="5">
        <f t="shared" si="42"/>
        <v>0.13497887031168787</v>
      </c>
      <c r="K157" t="e">
        <f t="shared" si="43"/>
        <v>#N/A</v>
      </c>
      <c r="L157">
        <f t="shared" si="44"/>
        <v>9</v>
      </c>
      <c r="Q157">
        <f t="shared" si="45"/>
        <v>4</v>
      </c>
      <c r="R157">
        <f t="shared" si="46"/>
        <v>121</v>
      </c>
      <c r="S157" s="5">
        <f t="shared" si="47"/>
        <v>11.180339887498949</v>
      </c>
      <c r="T157">
        <f t="shared" si="48"/>
        <v>121</v>
      </c>
      <c r="U157">
        <f t="shared" si="49"/>
        <v>1</v>
      </c>
      <c r="V157" s="5">
        <f t="shared" si="50"/>
        <v>11.045361017187261</v>
      </c>
      <c r="W157" s="5">
        <f t="shared" si="51"/>
        <v>0.13497887031168787</v>
      </c>
      <c r="X157" t="e">
        <f t="shared" si="52"/>
        <v>#N/A</v>
      </c>
      <c r="Y157">
        <f t="shared" si="53"/>
        <v>9</v>
      </c>
    </row>
    <row r="158" spans="1:25" x14ac:dyDescent="0.4">
      <c r="A158">
        <v>25</v>
      </c>
      <c r="B158">
        <v>17</v>
      </c>
      <c r="D158">
        <f t="shared" si="36"/>
        <v>529</v>
      </c>
      <c r="E158">
        <f t="shared" si="37"/>
        <v>9</v>
      </c>
      <c r="F158" s="5">
        <f t="shared" si="38"/>
        <v>23.194827009486403</v>
      </c>
      <c r="G158">
        <f t="shared" si="39"/>
        <v>100</v>
      </c>
      <c r="H158">
        <f t="shared" si="40"/>
        <v>49</v>
      </c>
      <c r="I158" s="5">
        <f t="shared" si="41"/>
        <v>12.206555615733702</v>
      </c>
      <c r="J158" s="5">
        <f t="shared" si="42"/>
        <v>10.988271393752701</v>
      </c>
      <c r="K158" t="e">
        <f t="shared" si="43"/>
        <v>#N/A</v>
      </c>
      <c r="L158">
        <f t="shared" si="44"/>
        <v>17</v>
      </c>
      <c r="Q158">
        <f t="shared" si="45"/>
        <v>529</v>
      </c>
      <c r="R158">
        <f t="shared" si="46"/>
        <v>9</v>
      </c>
      <c r="S158" s="5">
        <f t="shared" si="47"/>
        <v>23.194827009486403</v>
      </c>
      <c r="T158">
        <f t="shared" si="48"/>
        <v>100</v>
      </c>
      <c r="U158">
        <f t="shared" si="49"/>
        <v>49</v>
      </c>
      <c r="V158" s="5">
        <f t="shared" si="50"/>
        <v>12.206555615733702</v>
      </c>
      <c r="W158" s="5">
        <f t="shared" si="51"/>
        <v>10.988271393752701</v>
      </c>
      <c r="X158" t="e">
        <f t="shared" si="52"/>
        <v>#N/A</v>
      </c>
      <c r="Y158">
        <f t="shared" si="53"/>
        <v>17</v>
      </c>
    </row>
    <row r="159" spans="1:25" x14ac:dyDescent="0.4">
      <c r="A159">
        <v>19</v>
      </c>
      <c r="B159">
        <v>4</v>
      </c>
      <c r="D159">
        <f t="shared" si="36"/>
        <v>289</v>
      </c>
      <c r="E159">
        <f t="shared" si="37"/>
        <v>256</v>
      </c>
      <c r="F159" s="5">
        <f t="shared" si="38"/>
        <v>23.345235059857504</v>
      </c>
      <c r="G159">
        <f t="shared" si="39"/>
        <v>16</v>
      </c>
      <c r="H159">
        <f t="shared" si="40"/>
        <v>36</v>
      </c>
      <c r="I159" s="5">
        <f t="shared" si="41"/>
        <v>7.2111025509279782</v>
      </c>
      <c r="J159" s="5">
        <f t="shared" si="42"/>
        <v>16.134132508929525</v>
      </c>
      <c r="K159" t="e">
        <f t="shared" si="43"/>
        <v>#N/A</v>
      </c>
      <c r="L159">
        <f t="shared" si="44"/>
        <v>4</v>
      </c>
      <c r="Q159">
        <f t="shared" si="45"/>
        <v>289</v>
      </c>
      <c r="R159">
        <f t="shared" si="46"/>
        <v>256</v>
      </c>
      <c r="S159" s="5">
        <f t="shared" si="47"/>
        <v>23.345235059857504</v>
      </c>
      <c r="T159">
        <f t="shared" si="48"/>
        <v>16</v>
      </c>
      <c r="U159">
        <f t="shared" si="49"/>
        <v>36</v>
      </c>
      <c r="V159" s="5">
        <f t="shared" si="50"/>
        <v>7.2111025509279782</v>
      </c>
      <c r="W159" s="5">
        <f t="shared" si="51"/>
        <v>16.134132508929525</v>
      </c>
      <c r="X159" t="e">
        <f t="shared" si="52"/>
        <v>#N/A</v>
      </c>
      <c r="Y159">
        <f t="shared" si="53"/>
        <v>4</v>
      </c>
    </row>
    <row r="160" spans="1:25" x14ac:dyDescent="0.4">
      <c r="A160">
        <v>8</v>
      </c>
      <c r="B160">
        <v>4</v>
      </c>
      <c r="D160">
        <f t="shared" si="36"/>
        <v>36</v>
      </c>
      <c r="E160">
        <f t="shared" si="37"/>
        <v>256</v>
      </c>
      <c r="F160" s="5">
        <f t="shared" si="38"/>
        <v>17.088007490635061</v>
      </c>
      <c r="G160">
        <f t="shared" si="39"/>
        <v>49</v>
      </c>
      <c r="H160">
        <f t="shared" si="40"/>
        <v>36</v>
      </c>
      <c r="I160" s="5">
        <f t="shared" si="41"/>
        <v>9.2195444572928871</v>
      </c>
      <c r="J160" s="5">
        <f t="shared" si="42"/>
        <v>7.8684630333421737</v>
      </c>
      <c r="K160" t="e">
        <f t="shared" si="43"/>
        <v>#N/A</v>
      </c>
      <c r="L160">
        <f t="shared" si="44"/>
        <v>4</v>
      </c>
      <c r="Q160">
        <f t="shared" si="45"/>
        <v>36</v>
      </c>
      <c r="R160">
        <f t="shared" si="46"/>
        <v>256</v>
      </c>
      <c r="S160" s="5">
        <f t="shared" si="47"/>
        <v>17.088007490635061</v>
      </c>
      <c r="T160">
        <f t="shared" si="48"/>
        <v>49</v>
      </c>
      <c r="U160">
        <f t="shared" si="49"/>
        <v>36</v>
      </c>
      <c r="V160" s="5">
        <f t="shared" si="50"/>
        <v>9.2195444572928871</v>
      </c>
      <c r="W160" s="5">
        <f t="shared" si="51"/>
        <v>7.8684630333421737</v>
      </c>
      <c r="X160" t="e">
        <f t="shared" si="52"/>
        <v>#N/A</v>
      </c>
      <c r="Y160">
        <f t="shared" si="53"/>
        <v>4</v>
      </c>
    </row>
    <row r="161" spans="1:25" x14ac:dyDescent="0.4">
      <c r="A161">
        <v>18</v>
      </c>
      <c r="B161">
        <v>4</v>
      </c>
      <c r="D161">
        <f t="shared" si="36"/>
        <v>256</v>
      </c>
      <c r="E161">
        <f t="shared" si="37"/>
        <v>256</v>
      </c>
      <c r="F161" s="5">
        <f t="shared" si="38"/>
        <v>22.627416997969522</v>
      </c>
      <c r="G161">
        <f t="shared" si="39"/>
        <v>9</v>
      </c>
      <c r="H161">
        <f t="shared" si="40"/>
        <v>36</v>
      </c>
      <c r="I161" s="5">
        <f t="shared" si="41"/>
        <v>6.7082039324993694</v>
      </c>
      <c r="J161" s="5">
        <f t="shared" si="42"/>
        <v>15.919213065470153</v>
      </c>
      <c r="K161" t="e">
        <f t="shared" si="43"/>
        <v>#N/A</v>
      </c>
      <c r="L161">
        <f t="shared" si="44"/>
        <v>4</v>
      </c>
      <c r="Q161">
        <f t="shared" si="45"/>
        <v>256</v>
      </c>
      <c r="R161">
        <f t="shared" si="46"/>
        <v>256</v>
      </c>
      <c r="S161" s="5">
        <f t="shared" si="47"/>
        <v>22.627416997969522</v>
      </c>
      <c r="T161">
        <f t="shared" si="48"/>
        <v>9</v>
      </c>
      <c r="U161">
        <f t="shared" si="49"/>
        <v>36</v>
      </c>
      <c r="V161" s="5">
        <f t="shared" si="50"/>
        <v>6.7082039324993694</v>
      </c>
      <c r="W161" s="5">
        <f t="shared" si="51"/>
        <v>15.919213065470153</v>
      </c>
      <c r="X161" t="e">
        <f t="shared" si="52"/>
        <v>#N/A</v>
      </c>
      <c r="Y161">
        <f t="shared" si="53"/>
        <v>4</v>
      </c>
    </row>
    <row r="162" spans="1:25" x14ac:dyDescent="0.4">
      <c r="A162">
        <v>2</v>
      </c>
      <c r="B162">
        <v>4</v>
      </c>
      <c r="D162">
        <f t="shared" si="36"/>
        <v>0</v>
      </c>
      <c r="E162">
        <f t="shared" si="37"/>
        <v>256</v>
      </c>
      <c r="F162" s="5">
        <f t="shared" si="38"/>
        <v>16</v>
      </c>
      <c r="G162">
        <f t="shared" si="39"/>
        <v>169</v>
      </c>
      <c r="H162">
        <f t="shared" si="40"/>
        <v>36</v>
      </c>
      <c r="I162" s="5">
        <f t="shared" si="41"/>
        <v>14.317821063276353</v>
      </c>
      <c r="J162" s="5">
        <f t="shared" si="42"/>
        <v>1.6821789367236466</v>
      </c>
      <c r="K162" t="e">
        <f t="shared" si="43"/>
        <v>#N/A</v>
      </c>
      <c r="L162">
        <f t="shared" si="44"/>
        <v>4</v>
      </c>
      <c r="Q162">
        <f t="shared" si="45"/>
        <v>0</v>
      </c>
      <c r="R162">
        <f t="shared" si="46"/>
        <v>256</v>
      </c>
      <c r="S162" s="5">
        <f t="shared" si="47"/>
        <v>16</v>
      </c>
      <c r="T162">
        <f t="shared" si="48"/>
        <v>169</v>
      </c>
      <c r="U162">
        <f t="shared" si="49"/>
        <v>36</v>
      </c>
      <c r="V162" s="5">
        <f t="shared" si="50"/>
        <v>14.317821063276353</v>
      </c>
      <c r="W162" s="5">
        <f t="shared" si="51"/>
        <v>1.6821789367236466</v>
      </c>
      <c r="X162" t="e">
        <f t="shared" si="52"/>
        <v>#N/A</v>
      </c>
      <c r="Y162">
        <f t="shared" si="53"/>
        <v>4</v>
      </c>
    </row>
    <row r="163" spans="1:25" x14ac:dyDescent="0.4">
      <c r="A163">
        <v>2</v>
      </c>
      <c r="B163">
        <v>4</v>
      </c>
      <c r="D163">
        <f t="shared" si="36"/>
        <v>0</v>
      </c>
      <c r="E163">
        <f t="shared" si="37"/>
        <v>256</v>
      </c>
      <c r="F163" s="5">
        <f t="shared" si="38"/>
        <v>16</v>
      </c>
      <c r="G163">
        <f t="shared" si="39"/>
        <v>169</v>
      </c>
      <c r="H163">
        <f t="shared" si="40"/>
        <v>36</v>
      </c>
      <c r="I163" s="5">
        <f t="shared" si="41"/>
        <v>14.317821063276353</v>
      </c>
      <c r="J163" s="5">
        <f t="shared" si="42"/>
        <v>1.6821789367236466</v>
      </c>
      <c r="K163" t="e">
        <f t="shared" si="43"/>
        <v>#N/A</v>
      </c>
      <c r="L163">
        <f t="shared" si="44"/>
        <v>4</v>
      </c>
      <c r="Q163">
        <f t="shared" si="45"/>
        <v>0</v>
      </c>
      <c r="R163">
        <f t="shared" si="46"/>
        <v>256</v>
      </c>
      <c r="S163" s="5">
        <f t="shared" si="47"/>
        <v>16</v>
      </c>
      <c r="T163">
        <f t="shared" si="48"/>
        <v>169</v>
      </c>
      <c r="U163">
        <f t="shared" si="49"/>
        <v>36</v>
      </c>
      <c r="V163" s="5">
        <f t="shared" si="50"/>
        <v>14.317821063276353</v>
      </c>
      <c r="W163" s="5">
        <f t="shared" si="51"/>
        <v>1.6821789367236466</v>
      </c>
      <c r="X163" t="e">
        <f t="shared" si="52"/>
        <v>#N/A</v>
      </c>
      <c r="Y163">
        <f t="shared" si="53"/>
        <v>4</v>
      </c>
    </row>
    <row r="164" spans="1:25" x14ac:dyDescent="0.4">
      <c r="A164">
        <v>14</v>
      </c>
      <c r="B164">
        <v>4</v>
      </c>
      <c r="D164">
        <f t="shared" si="36"/>
        <v>144</v>
      </c>
      <c r="E164">
        <f t="shared" si="37"/>
        <v>256</v>
      </c>
      <c r="F164" s="5">
        <f t="shared" si="38"/>
        <v>20</v>
      </c>
      <c r="G164">
        <f t="shared" si="39"/>
        <v>1</v>
      </c>
      <c r="H164">
        <f t="shared" si="40"/>
        <v>36</v>
      </c>
      <c r="I164" s="5">
        <f t="shared" si="41"/>
        <v>6.0827625302982193</v>
      </c>
      <c r="J164" s="5">
        <f t="shared" si="42"/>
        <v>13.917237469701782</v>
      </c>
      <c r="K164" t="e">
        <f t="shared" si="43"/>
        <v>#N/A</v>
      </c>
      <c r="L164">
        <f t="shared" si="44"/>
        <v>4</v>
      </c>
      <c r="Q164">
        <f t="shared" si="45"/>
        <v>144</v>
      </c>
      <c r="R164">
        <f t="shared" si="46"/>
        <v>256</v>
      </c>
      <c r="S164" s="5">
        <f t="shared" si="47"/>
        <v>20</v>
      </c>
      <c r="T164">
        <f t="shared" si="48"/>
        <v>1</v>
      </c>
      <c r="U164">
        <f t="shared" si="49"/>
        <v>36</v>
      </c>
      <c r="V164" s="5">
        <f t="shared" si="50"/>
        <v>6.0827625302982193</v>
      </c>
      <c r="W164" s="5">
        <f t="shared" si="51"/>
        <v>13.917237469701782</v>
      </c>
      <c r="X164" t="e">
        <f t="shared" si="52"/>
        <v>#N/A</v>
      </c>
      <c r="Y164">
        <f t="shared" si="53"/>
        <v>4</v>
      </c>
    </row>
    <row r="165" spans="1:25" x14ac:dyDescent="0.4">
      <c r="A165">
        <v>9</v>
      </c>
      <c r="B165">
        <v>12</v>
      </c>
      <c r="D165">
        <f t="shared" si="36"/>
        <v>49</v>
      </c>
      <c r="E165">
        <f t="shared" si="37"/>
        <v>64</v>
      </c>
      <c r="F165" s="5">
        <f t="shared" si="38"/>
        <v>10.63014581273465</v>
      </c>
      <c r="G165">
        <f t="shared" si="39"/>
        <v>36</v>
      </c>
      <c r="H165">
        <f t="shared" si="40"/>
        <v>4</v>
      </c>
      <c r="I165" s="5">
        <f t="shared" si="41"/>
        <v>6.324555320336759</v>
      </c>
      <c r="J165" s="5">
        <f t="shared" si="42"/>
        <v>4.3055904923978909</v>
      </c>
      <c r="K165" t="e">
        <f t="shared" si="43"/>
        <v>#N/A</v>
      </c>
      <c r="L165">
        <f t="shared" si="44"/>
        <v>12</v>
      </c>
      <c r="Q165">
        <f t="shared" si="45"/>
        <v>49</v>
      </c>
      <c r="R165">
        <f t="shared" si="46"/>
        <v>64</v>
      </c>
      <c r="S165" s="5">
        <f t="shared" si="47"/>
        <v>10.63014581273465</v>
      </c>
      <c r="T165">
        <f t="shared" si="48"/>
        <v>36</v>
      </c>
      <c r="U165">
        <f t="shared" si="49"/>
        <v>4</v>
      </c>
      <c r="V165" s="5">
        <f t="shared" si="50"/>
        <v>6.324555320336759</v>
      </c>
      <c r="W165" s="5">
        <f t="shared" si="51"/>
        <v>4.3055904923978909</v>
      </c>
      <c r="X165" t="e">
        <f t="shared" si="52"/>
        <v>#N/A</v>
      </c>
      <c r="Y165">
        <f t="shared" si="53"/>
        <v>12</v>
      </c>
    </row>
    <row r="166" spans="1:25" x14ac:dyDescent="0.4">
      <c r="A166">
        <v>13</v>
      </c>
      <c r="B166">
        <v>23</v>
      </c>
      <c r="D166">
        <f t="shared" si="36"/>
        <v>121</v>
      </c>
      <c r="E166">
        <f t="shared" si="37"/>
        <v>9</v>
      </c>
      <c r="F166" s="5">
        <f t="shared" si="38"/>
        <v>11.401754250991379</v>
      </c>
      <c r="G166">
        <f t="shared" si="39"/>
        <v>4</v>
      </c>
      <c r="H166">
        <f t="shared" si="40"/>
        <v>169</v>
      </c>
      <c r="I166" s="5">
        <f t="shared" si="41"/>
        <v>13.152946437965905</v>
      </c>
      <c r="J166" s="5">
        <f t="shared" si="42"/>
        <v>-1.7511921869745262</v>
      </c>
      <c r="K166">
        <f t="shared" si="43"/>
        <v>23</v>
      </c>
      <c r="L166" t="e">
        <f t="shared" si="44"/>
        <v>#N/A</v>
      </c>
      <c r="Q166">
        <f t="shared" si="45"/>
        <v>121</v>
      </c>
      <c r="R166">
        <f t="shared" si="46"/>
        <v>9</v>
      </c>
      <c r="S166" s="5">
        <f t="shared" si="47"/>
        <v>11.401754250991379</v>
      </c>
      <c r="T166">
        <f t="shared" si="48"/>
        <v>4</v>
      </c>
      <c r="U166">
        <f t="shared" si="49"/>
        <v>169</v>
      </c>
      <c r="V166" s="5">
        <f t="shared" si="50"/>
        <v>13.152946437965905</v>
      </c>
      <c r="W166" s="5">
        <f t="shared" si="51"/>
        <v>-1.7511921869745262</v>
      </c>
      <c r="X166">
        <f t="shared" si="52"/>
        <v>23</v>
      </c>
      <c r="Y166" t="e">
        <f t="shared" si="53"/>
        <v>#N/A</v>
      </c>
    </row>
    <row r="167" spans="1:25" x14ac:dyDescent="0.4">
      <c r="A167">
        <v>2</v>
      </c>
      <c r="B167">
        <v>23</v>
      </c>
      <c r="D167">
        <f t="shared" si="36"/>
        <v>0</v>
      </c>
      <c r="E167">
        <f t="shared" si="37"/>
        <v>9</v>
      </c>
      <c r="F167" s="5">
        <f t="shared" si="38"/>
        <v>3</v>
      </c>
      <c r="G167">
        <f t="shared" si="39"/>
        <v>169</v>
      </c>
      <c r="H167">
        <f t="shared" si="40"/>
        <v>169</v>
      </c>
      <c r="I167" s="5">
        <f t="shared" si="41"/>
        <v>18.384776310850235</v>
      </c>
      <c r="J167" s="5">
        <f t="shared" si="42"/>
        <v>-15.384776310850235</v>
      </c>
      <c r="K167">
        <f t="shared" si="43"/>
        <v>23</v>
      </c>
      <c r="L167" t="e">
        <f t="shared" si="44"/>
        <v>#N/A</v>
      </c>
      <c r="Q167">
        <f t="shared" si="45"/>
        <v>0</v>
      </c>
      <c r="R167">
        <f t="shared" si="46"/>
        <v>9</v>
      </c>
      <c r="S167" s="5">
        <f t="shared" si="47"/>
        <v>3</v>
      </c>
      <c r="T167">
        <f t="shared" si="48"/>
        <v>169</v>
      </c>
      <c r="U167">
        <f t="shared" si="49"/>
        <v>169</v>
      </c>
      <c r="V167" s="5">
        <f t="shared" si="50"/>
        <v>18.384776310850235</v>
      </c>
      <c r="W167" s="5">
        <f t="shared" si="51"/>
        <v>-15.384776310850235</v>
      </c>
      <c r="X167">
        <f t="shared" si="52"/>
        <v>23</v>
      </c>
      <c r="Y167" t="e">
        <f t="shared" si="53"/>
        <v>#N/A</v>
      </c>
    </row>
    <row r="168" spans="1:25" x14ac:dyDescent="0.4">
      <c r="A168">
        <v>1</v>
      </c>
      <c r="B168">
        <v>25</v>
      </c>
      <c r="D168">
        <f t="shared" si="36"/>
        <v>1</v>
      </c>
      <c r="E168">
        <f t="shared" si="37"/>
        <v>25</v>
      </c>
      <c r="F168" s="5">
        <f t="shared" si="38"/>
        <v>5.0990195135927845</v>
      </c>
      <c r="G168">
        <f t="shared" si="39"/>
        <v>196</v>
      </c>
      <c r="H168">
        <f t="shared" si="40"/>
        <v>225</v>
      </c>
      <c r="I168" s="5">
        <f t="shared" si="41"/>
        <v>20.518284528683193</v>
      </c>
      <c r="J168" s="5">
        <f t="shared" si="42"/>
        <v>-15.419265015090408</v>
      </c>
      <c r="K168">
        <f t="shared" si="43"/>
        <v>25</v>
      </c>
      <c r="L168" t="e">
        <f t="shared" si="44"/>
        <v>#N/A</v>
      </c>
      <c r="Q168">
        <f t="shared" si="45"/>
        <v>1</v>
      </c>
      <c r="R168">
        <f t="shared" si="46"/>
        <v>25</v>
      </c>
      <c r="S168" s="5">
        <f t="shared" si="47"/>
        <v>5.0990195135927845</v>
      </c>
      <c r="T168">
        <f t="shared" si="48"/>
        <v>196</v>
      </c>
      <c r="U168">
        <f t="shared" si="49"/>
        <v>225</v>
      </c>
      <c r="V168" s="5">
        <f t="shared" si="50"/>
        <v>20.518284528683193</v>
      </c>
      <c r="W168" s="5">
        <f t="shared" si="51"/>
        <v>-15.419265015090408</v>
      </c>
      <c r="X168">
        <f t="shared" si="52"/>
        <v>25</v>
      </c>
      <c r="Y168" t="e">
        <f t="shared" si="53"/>
        <v>#N/A</v>
      </c>
    </row>
    <row r="169" spans="1:25" x14ac:dyDescent="0.4">
      <c r="A169">
        <v>3</v>
      </c>
      <c r="B169">
        <v>17</v>
      </c>
      <c r="D169">
        <f t="shared" si="36"/>
        <v>1</v>
      </c>
      <c r="E169">
        <f t="shared" si="37"/>
        <v>9</v>
      </c>
      <c r="F169" s="5">
        <f t="shared" si="38"/>
        <v>3.1622776601683795</v>
      </c>
      <c r="G169">
        <f t="shared" si="39"/>
        <v>144</v>
      </c>
      <c r="H169">
        <f t="shared" si="40"/>
        <v>49</v>
      </c>
      <c r="I169" s="5">
        <f t="shared" si="41"/>
        <v>13.892443989449804</v>
      </c>
      <c r="J169" s="5">
        <f t="shared" si="42"/>
        <v>-10.730166329281424</v>
      </c>
      <c r="K169">
        <f t="shared" si="43"/>
        <v>17</v>
      </c>
      <c r="L169" t="e">
        <f t="shared" si="44"/>
        <v>#N/A</v>
      </c>
      <c r="Q169">
        <f t="shared" si="45"/>
        <v>1</v>
      </c>
      <c r="R169">
        <f t="shared" si="46"/>
        <v>9</v>
      </c>
      <c r="S169" s="5">
        <f t="shared" si="47"/>
        <v>3.1622776601683795</v>
      </c>
      <c r="T169">
        <f t="shared" si="48"/>
        <v>144</v>
      </c>
      <c r="U169">
        <f t="shared" si="49"/>
        <v>49</v>
      </c>
      <c r="V169" s="5">
        <f t="shared" si="50"/>
        <v>13.892443989449804</v>
      </c>
      <c r="W169" s="5">
        <f t="shared" si="51"/>
        <v>-10.730166329281424</v>
      </c>
      <c r="X169">
        <f t="shared" si="52"/>
        <v>17</v>
      </c>
      <c r="Y169" t="e">
        <f t="shared" si="53"/>
        <v>#N/A</v>
      </c>
    </row>
    <row r="170" spans="1:25" x14ac:dyDescent="0.4">
      <c r="A170">
        <v>5</v>
      </c>
      <c r="B170">
        <v>25</v>
      </c>
      <c r="D170">
        <f t="shared" si="36"/>
        <v>9</v>
      </c>
      <c r="E170">
        <f t="shared" si="37"/>
        <v>25</v>
      </c>
      <c r="F170" s="5">
        <f t="shared" si="38"/>
        <v>5.8309518948453007</v>
      </c>
      <c r="G170">
        <f t="shared" si="39"/>
        <v>100</v>
      </c>
      <c r="H170">
        <f t="shared" si="40"/>
        <v>225</v>
      </c>
      <c r="I170" s="5">
        <f t="shared" si="41"/>
        <v>18.027756377319946</v>
      </c>
      <c r="J170" s="5">
        <f t="shared" si="42"/>
        <v>-12.196804482474645</v>
      </c>
      <c r="K170">
        <f t="shared" si="43"/>
        <v>25</v>
      </c>
      <c r="L170" t="e">
        <f t="shared" si="44"/>
        <v>#N/A</v>
      </c>
      <c r="Q170">
        <f t="shared" si="45"/>
        <v>9</v>
      </c>
      <c r="R170">
        <f t="shared" si="46"/>
        <v>25</v>
      </c>
      <c r="S170" s="5">
        <f t="shared" si="47"/>
        <v>5.8309518948453007</v>
      </c>
      <c r="T170">
        <f t="shared" si="48"/>
        <v>100</v>
      </c>
      <c r="U170">
        <f t="shared" si="49"/>
        <v>225</v>
      </c>
      <c r="V170" s="5">
        <f t="shared" si="50"/>
        <v>18.027756377319946</v>
      </c>
      <c r="W170" s="5">
        <f t="shared" si="51"/>
        <v>-12.196804482474645</v>
      </c>
      <c r="X170">
        <f t="shared" si="52"/>
        <v>25</v>
      </c>
      <c r="Y170" t="e">
        <f t="shared" si="53"/>
        <v>#N/A</v>
      </c>
    </row>
    <row r="171" spans="1:25" x14ac:dyDescent="0.4">
      <c r="A171">
        <v>5</v>
      </c>
      <c r="B171">
        <v>23</v>
      </c>
      <c r="D171">
        <f t="shared" si="36"/>
        <v>9</v>
      </c>
      <c r="E171">
        <f t="shared" si="37"/>
        <v>9</v>
      </c>
      <c r="F171" s="5">
        <f t="shared" si="38"/>
        <v>4.2426406871192848</v>
      </c>
      <c r="G171">
        <f t="shared" si="39"/>
        <v>100</v>
      </c>
      <c r="H171">
        <f t="shared" si="40"/>
        <v>169</v>
      </c>
      <c r="I171" s="5">
        <f t="shared" si="41"/>
        <v>16.401219466856727</v>
      </c>
      <c r="J171" s="5">
        <f t="shared" si="42"/>
        <v>-12.158578779737443</v>
      </c>
      <c r="K171">
        <f t="shared" si="43"/>
        <v>23</v>
      </c>
      <c r="L171" t="e">
        <f t="shared" si="44"/>
        <v>#N/A</v>
      </c>
      <c r="Q171">
        <f t="shared" si="45"/>
        <v>9</v>
      </c>
      <c r="R171">
        <f t="shared" si="46"/>
        <v>9</v>
      </c>
      <c r="S171" s="5">
        <f t="shared" si="47"/>
        <v>4.2426406871192848</v>
      </c>
      <c r="T171">
        <f t="shared" si="48"/>
        <v>100</v>
      </c>
      <c r="U171">
        <f t="shared" si="49"/>
        <v>169</v>
      </c>
      <c r="V171" s="5">
        <f t="shared" si="50"/>
        <v>16.401219466856727</v>
      </c>
      <c r="W171" s="5">
        <f t="shared" si="51"/>
        <v>-12.158578779737443</v>
      </c>
      <c r="X171">
        <f t="shared" si="52"/>
        <v>23</v>
      </c>
      <c r="Y171" t="e">
        <f t="shared" si="53"/>
        <v>#N/A</v>
      </c>
    </row>
    <row r="172" spans="1:25" x14ac:dyDescent="0.4">
      <c r="A172">
        <v>16</v>
      </c>
      <c r="B172">
        <v>13</v>
      </c>
      <c r="D172">
        <f t="shared" si="36"/>
        <v>196</v>
      </c>
      <c r="E172">
        <f t="shared" si="37"/>
        <v>49</v>
      </c>
      <c r="F172" s="5">
        <f t="shared" si="38"/>
        <v>15.652475842498529</v>
      </c>
      <c r="G172">
        <f t="shared" si="39"/>
        <v>1</v>
      </c>
      <c r="H172">
        <f t="shared" si="40"/>
        <v>9</v>
      </c>
      <c r="I172" s="5">
        <f t="shared" si="41"/>
        <v>3.1622776601683795</v>
      </c>
      <c r="J172" s="5">
        <f t="shared" si="42"/>
        <v>12.490198182330149</v>
      </c>
      <c r="K172" t="e">
        <f t="shared" si="43"/>
        <v>#N/A</v>
      </c>
      <c r="L172">
        <f t="shared" si="44"/>
        <v>13</v>
      </c>
      <c r="Q172">
        <f t="shared" si="45"/>
        <v>196</v>
      </c>
      <c r="R172">
        <f t="shared" si="46"/>
        <v>49</v>
      </c>
      <c r="S172" s="5">
        <f t="shared" si="47"/>
        <v>15.652475842498529</v>
      </c>
      <c r="T172">
        <f t="shared" si="48"/>
        <v>1</v>
      </c>
      <c r="U172">
        <f t="shared" si="49"/>
        <v>9</v>
      </c>
      <c r="V172" s="5">
        <f t="shared" si="50"/>
        <v>3.1622776601683795</v>
      </c>
      <c r="W172" s="5">
        <f t="shared" si="51"/>
        <v>12.490198182330149</v>
      </c>
      <c r="X172" t="e">
        <f t="shared" si="52"/>
        <v>#N/A</v>
      </c>
      <c r="Y172">
        <f t="shared" si="53"/>
        <v>13</v>
      </c>
    </row>
    <row r="173" spans="1:25" x14ac:dyDescent="0.4">
      <c r="A173">
        <v>5</v>
      </c>
      <c r="B173">
        <v>6</v>
      </c>
      <c r="D173">
        <f t="shared" si="36"/>
        <v>9</v>
      </c>
      <c r="E173">
        <f t="shared" si="37"/>
        <v>196</v>
      </c>
      <c r="F173" s="5">
        <f t="shared" si="38"/>
        <v>14.317821063276353</v>
      </c>
      <c r="G173">
        <f t="shared" si="39"/>
        <v>100</v>
      </c>
      <c r="H173">
        <f t="shared" si="40"/>
        <v>16</v>
      </c>
      <c r="I173" s="5">
        <f t="shared" si="41"/>
        <v>10.770329614269007</v>
      </c>
      <c r="J173" s="5">
        <f t="shared" si="42"/>
        <v>3.5474914490073459</v>
      </c>
      <c r="K173" t="e">
        <f t="shared" si="43"/>
        <v>#N/A</v>
      </c>
      <c r="L173">
        <f t="shared" si="44"/>
        <v>6</v>
      </c>
      <c r="Q173">
        <f t="shared" si="45"/>
        <v>9</v>
      </c>
      <c r="R173">
        <f t="shared" si="46"/>
        <v>196</v>
      </c>
      <c r="S173" s="5">
        <f t="shared" si="47"/>
        <v>14.317821063276353</v>
      </c>
      <c r="T173">
        <f t="shared" si="48"/>
        <v>100</v>
      </c>
      <c r="U173">
        <f t="shared" si="49"/>
        <v>16</v>
      </c>
      <c r="V173" s="5">
        <f t="shared" si="50"/>
        <v>10.770329614269007</v>
      </c>
      <c r="W173" s="5">
        <f t="shared" si="51"/>
        <v>3.5474914490073459</v>
      </c>
      <c r="X173" t="e">
        <f t="shared" si="52"/>
        <v>#N/A</v>
      </c>
      <c r="Y173">
        <f t="shared" si="53"/>
        <v>6</v>
      </c>
    </row>
    <row r="174" spans="1:25" x14ac:dyDescent="0.4">
      <c r="A174">
        <v>17</v>
      </c>
      <c r="B174">
        <v>21</v>
      </c>
      <c r="D174">
        <f t="shared" si="36"/>
        <v>225</v>
      </c>
      <c r="E174">
        <f t="shared" si="37"/>
        <v>1</v>
      </c>
      <c r="F174" s="5">
        <f t="shared" si="38"/>
        <v>15.033296378372908</v>
      </c>
      <c r="G174">
        <f t="shared" si="39"/>
        <v>4</v>
      </c>
      <c r="H174">
        <f t="shared" si="40"/>
        <v>121</v>
      </c>
      <c r="I174" s="5">
        <f t="shared" si="41"/>
        <v>11.180339887498949</v>
      </c>
      <c r="J174" s="5">
        <f t="shared" si="42"/>
        <v>3.8529564908739591</v>
      </c>
      <c r="K174" t="e">
        <f t="shared" si="43"/>
        <v>#N/A</v>
      </c>
      <c r="L174">
        <f t="shared" si="44"/>
        <v>21</v>
      </c>
      <c r="Q174">
        <f t="shared" si="45"/>
        <v>225</v>
      </c>
      <c r="R174">
        <f t="shared" si="46"/>
        <v>1</v>
      </c>
      <c r="S174" s="5">
        <f t="shared" si="47"/>
        <v>15.033296378372908</v>
      </c>
      <c r="T174">
        <f t="shared" si="48"/>
        <v>4</v>
      </c>
      <c r="U174">
        <f t="shared" si="49"/>
        <v>121</v>
      </c>
      <c r="V174" s="5">
        <f t="shared" si="50"/>
        <v>11.180339887498949</v>
      </c>
      <c r="W174" s="5">
        <f t="shared" si="51"/>
        <v>3.8529564908739591</v>
      </c>
      <c r="X174" t="e">
        <f t="shared" si="52"/>
        <v>#N/A</v>
      </c>
      <c r="Y174">
        <f t="shared" si="53"/>
        <v>21</v>
      </c>
    </row>
    <row r="175" spans="1:25" x14ac:dyDescent="0.4">
      <c r="A175">
        <v>3</v>
      </c>
      <c r="B175">
        <v>6</v>
      </c>
      <c r="D175">
        <f t="shared" si="36"/>
        <v>1</v>
      </c>
      <c r="E175">
        <f t="shared" si="37"/>
        <v>196</v>
      </c>
      <c r="F175" s="5">
        <f t="shared" si="38"/>
        <v>14.035668847618199</v>
      </c>
      <c r="G175">
        <f t="shared" si="39"/>
        <v>144</v>
      </c>
      <c r="H175">
        <f t="shared" si="40"/>
        <v>16</v>
      </c>
      <c r="I175" s="5">
        <f t="shared" si="41"/>
        <v>12.649110640673518</v>
      </c>
      <c r="J175" s="5">
        <f t="shared" si="42"/>
        <v>1.3865582069446809</v>
      </c>
      <c r="K175" t="e">
        <f t="shared" si="43"/>
        <v>#N/A</v>
      </c>
      <c r="L175">
        <f t="shared" si="44"/>
        <v>6</v>
      </c>
      <c r="Q175">
        <f t="shared" si="45"/>
        <v>1</v>
      </c>
      <c r="R175">
        <f t="shared" si="46"/>
        <v>196</v>
      </c>
      <c r="S175" s="5">
        <f t="shared" si="47"/>
        <v>14.035668847618199</v>
      </c>
      <c r="T175">
        <f t="shared" si="48"/>
        <v>144</v>
      </c>
      <c r="U175">
        <f t="shared" si="49"/>
        <v>16</v>
      </c>
      <c r="V175" s="5">
        <f t="shared" si="50"/>
        <v>12.649110640673518</v>
      </c>
      <c r="W175" s="5">
        <f t="shared" si="51"/>
        <v>1.3865582069446809</v>
      </c>
      <c r="X175" t="e">
        <f t="shared" si="52"/>
        <v>#N/A</v>
      </c>
      <c r="Y175">
        <f t="shared" si="53"/>
        <v>6</v>
      </c>
    </row>
    <row r="176" spans="1:25" x14ac:dyDescent="0.4">
      <c r="A176">
        <v>13</v>
      </c>
      <c r="B176">
        <v>21</v>
      </c>
      <c r="D176">
        <f t="shared" si="36"/>
        <v>121</v>
      </c>
      <c r="E176">
        <f t="shared" si="37"/>
        <v>1</v>
      </c>
      <c r="F176" s="5">
        <f t="shared" si="38"/>
        <v>11.045361017187261</v>
      </c>
      <c r="G176">
        <f t="shared" si="39"/>
        <v>4</v>
      </c>
      <c r="H176">
        <f t="shared" si="40"/>
        <v>121</v>
      </c>
      <c r="I176" s="5">
        <f t="shared" si="41"/>
        <v>11.180339887498949</v>
      </c>
      <c r="J176" s="5">
        <f t="shared" si="42"/>
        <v>-0.13497887031168787</v>
      </c>
      <c r="K176">
        <f t="shared" si="43"/>
        <v>21</v>
      </c>
      <c r="L176" t="e">
        <f t="shared" si="44"/>
        <v>#N/A</v>
      </c>
      <c r="Q176">
        <f t="shared" si="45"/>
        <v>121</v>
      </c>
      <c r="R176">
        <f t="shared" si="46"/>
        <v>1</v>
      </c>
      <c r="S176" s="5">
        <f t="shared" si="47"/>
        <v>11.045361017187261</v>
      </c>
      <c r="T176">
        <f t="shared" si="48"/>
        <v>4</v>
      </c>
      <c r="U176">
        <f t="shared" si="49"/>
        <v>121</v>
      </c>
      <c r="V176" s="5">
        <f t="shared" si="50"/>
        <v>11.180339887498949</v>
      </c>
      <c r="W176" s="5">
        <f t="shared" si="51"/>
        <v>-0.13497887031168787</v>
      </c>
      <c r="X176">
        <f t="shared" si="52"/>
        <v>21</v>
      </c>
      <c r="Y176" t="e">
        <f t="shared" si="53"/>
        <v>#N/A</v>
      </c>
    </row>
    <row r="177" spans="1:25" x14ac:dyDescent="0.4">
      <c r="A177">
        <v>18</v>
      </c>
      <c r="B177">
        <v>21</v>
      </c>
      <c r="D177">
        <f t="shared" si="36"/>
        <v>256</v>
      </c>
      <c r="E177">
        <f t="shared" si="37"/>
        <v>1</v>
      </c>
      <c r="F177" s="5">
        <f t="shared" si="38"/>
        <v>16.031219541881399</v>
      </c>
      <c r="G177">
        <f t="shared" si="39"/>
        <v>9</v>
      </c>
      <c r="H177">
        <f t="shared" si="40"/>
        <v>121</v>
      </c>
      <c r="I177" s="5">
        <f t="shared" si="41"/>
        <v>11.401754250991379</v>
      </c>
      <c r="J177" s="5">
        <f t="shared" si="42"/>
        <v>4.6294652908900193</v>
      </c>
      <c r="K177" t="e">
        <f t="shared" si="43"/>
        <v>#N/A</v>
      </c>
      <c r="L177">
        <f t="shared" si="44"/>
        <v>21</v>
      </c>
      <c r="Q177">
        <f t="shared" si="45"/>
        <v>256</v>
      </c>
      <c r="R177">
        <f t="shared" si="46"/>
        <v>1</v>
      </c>
      <c r="S177" s="5">
        <f t="shared" si="47"/>
        <v>16.031219541881399</v>
      </c>
      <c r="T177">
        <f t="shared" si="48"/>
        <v>9</v>
      </c>
      <c r="U177">
        <f t="shared" si="49"/>
        <v>121</v>
      </c>
      <c r="V177" s="5">
        <f t="shared" si="50"/>
        <v>11.401754250991379</v>
      </c>
      <c r="W177" s="5">
        <f t="shared" si="51"/>
        <v>4.6294652908900193</v>
      </c>
      <c r="X177" t="e">
        <f t="shared" si="52"/>
        <v>#N/A</v>
      </c>
      <c r="Y177">
        <f t="shared" si="53"/>
        <v>21</v>
      </c>
    </row>
    <row r="178" spans="1:25" x14ac:dyDescent="0.4">
      <c r="A178">
        <v>7</v>
      </c>
      <c r="B178">
        <v>13</v>
      </c>
      <c r="D178">
        <f t="shared" si="36"/>
        <v>25</v>
      </c>
      <c r="E178">
        <f t="shared" si="37"/>
        <v>49</v>
      </c>
      <c r="F178" s="5">
        <f t="shared" si="38"/>
        <v>8.6023252670426267</v>
      </c>
      <c r="G178">
        <f t="shared" si="39"/>
        <v>64</v>
      </c>
      <c r="H178">
        <f t="shared" si="40"/>
        <v>9</v>
      </c>
      <c r="I178" s="5">
        <f t="shared" si="41"/>
        <v>8.5440037453175304</v>
      </c>
      <c r="J178" s="5">
        <f t="shared" si="42"/>
        <v>5.8321521725096304E-2</v>
      </c>
      <c r="K178" t="e">
        <f t="shared" si="43"/>
        <v>#N/A</v>
      </c>
      <c r="L178">
        <f t="shared" si="44"/>
        <v>13</v>
      </c>
      <c r="Q178">
        <f t="shared" si="45"/>
        <v>25</v>
      </c>
      <c r="R178">
        <f t="shared" si="46"/>
        <v>49</v>
      </c>
      <c r="S178" s="5">
        <f t="shared" si="47"/>
        <v>8.6023252670426267</v>
      </c>
      <c r="T178">
        <f t="shared" si="48"/>
        <v>64</v>
      </c>
      <c r="U178">
        <f t="shared" si="49"/>
        <v>9</v>
      </c>
      <c r="V178" s="5">
        <f t="shared" si="50"/>
        <v>8.5440037453175304</v>
      </c>
      <c r="W178" s="5">
        <f t="shared" si="51"/>
        <v>5.8321521725096304E-2</v>
      </c>
      <c r="X178" t="e">
        <f t="shared" si="52"/>
        <v>#N/A</v>
      </c>
      <c r="Y178">
        <f t="shared" si="53"/>
        <v>13</v>
      </c>
    </row>
    <row r="179" spans="1:25" x14ac:dyDescent="0.4">
      <c r="A179">
        <v>5</v>
      </c>
      <c r="B179">
        <v>13</v>
      </c>
      <c r="D179">
        <f t="shared" si="36"/>
        <v>9</v>
      </c>
      <c r="E179">
        <f t="shared" si="37"/>
        <v>49</v>
      </c>
      <c r="F179" s="5">
        <f t="shared" si="38"/>
        <v>7.6157731058639087</v>
      </c>
      <c r="G179">
        <f t="shared" si="39"/>
        <v>100</v>
      </c>
      <c r="H179">
        <f t="shared" si="40"/>
        <v>9</v>
      </c>
      <c r="I179" s="5">
        <f t="shared" si="41"/>
        <v>10.440306508910551</v>
      </c>
      <c r="J179" s="5">
        <f t="shared" si="42"/>
        <v>-2.824533403046642</v>
      </c>
      <c r="K179">
        <f t="shared" si="43"/>
        <v>13</v>
      </c>
      <c r="L179" t="e">
        <f t="shared" si="44"/>
        <v>#N/A</v>
      </c>
      <c r="Q179">
        <f t="shared" si="45"/>
        <v>9</v>
      </c>
      <c r="R179">
        <f t="shared" si="46"/>
        <v>49</v>
      </c>
      <c r="S179" s="5">
        <f t="shared" si="47"/>
        <v>7.6157731058639087</v>
      </c>
      <c r="T179">
        <f t="shared" si="48"/>
        <v>100</v>
      </c>
      <c r="U179">
        <f t="shared" si="49"/>
        <v>9</v>
      </c>
      <c r="V179" s="5">
        <f t="shared" si="50"/>
        <v>10.440306508910551</v>
      </c>
      <c r="W179" s="5">
        <f t="shared" si="51"/>
        <v>-2.824533403046642</v>
      </c>
      <c r="X179">
        <f t="shared" si="52"/>
        <v>13</v>
      </c>
      <c r="Y179" t="e">
        <f t="shared" si="53"/>
        <v>#N/A</v>
      </c>
    </row>
    <row r="180" spans="1:25" x14ac:dyDescent="0.4">
      <c r="A180">
        <v>5</v>
      </c>
      <c r="B180">
        <v>13</v>
      </c>
      <c r="D180">
        <f t="shared" si="36"/>
        <v>9</v>
      </c>
      <c r="E180">
        <f t="shared" si="37"/>
        <v>49</v>
      </c>
      <c r="F180" s="5">
        <f t="shared" si="38"/>
        <v>7.6157731058639087</v>
      </c>
      <c r="G180">
        <f t="shared" si="39"/>
        <v>100</v>
      </c>
      <c r="H180">
        <f t="shared" si="40"/>
        <v>9</v>
      </c>
      <c r="I180" s="5">
        <f t="shared" si="41"/>
        <v>10.440306508910551</v>
      </c>
      <c r="J180" s="5">
        <f t="shared" si="42"/>
        <v>-2.824533403046642</v>
      </c>
      <c r="K180">
        <f t="shared" si="43"/>
        <v>13</v>
      </c>
      <c r="L180" t="e">
        <f t="shared" si="44"/>
        <v>#N/A</v>
      </c>
      <c r="Q180">
        <f t="shared" si="45"/>
        <v>9</v>
      </c>
      <c r="R180">
        <f t="shared" si="46"/>
        <v>49</v>
      </c>
      <c r="S180" s="5">
        <f t="shared" si="47"/>
        <v>7.6157731058639087</v>
      </c>
      <c r="T180">
        <f t="shared" si="48"/>
        <v>100</v>
      </c>
      <c r="U180">
        <f t="shared" si="49"/>
        <v>9</v>
      </c>
      <c r="V180" s="5">
        <f t="shared" si="50"/>
        <v>10.440306508910551</v>
      </c>
      <c r="W180" s="5">
        <f t="shared" si="51"/>
        <v>-2.824533403046642</v>
      </c>
      <c r="X180">
        <f t="shared" si="52"/>
        <v>13</v>
      </c>
      <c r="Y180" t="e">
        <f t="shared" si="53"/>
        <v>#N/A</v>
      </c>
    </row>
    <row r="181" spans="1:25" x14ac:dyDescent="0.4">
      <c r="A181">
        <v>5</v>
      </c>
      <c r="B181">
        <v>13</v>
      </c>
      <c r="D181">
        <f t="shared" si="36"/>
        <v>9</v>
      </c>
      <c r="E181">
        <f t="shared" si="37"/>
        <v>49</v>
      </c>
      <c r="F181" s="5">
        <f t="shared" si="38"/>
        <v>7.6157731058639087</v>
      </c>
      <c r="G181">
        <f t="shared" si="39"/>
        <v>100</v>
      </c>
      <c r="H181">
        <f t="shared" si="40"/>
        <v>9</v>
      </c>
      <c r="I181" s="5">
        <f t="shared" si="41"/>
        <v>10.440306508910551</v>
      </c>
      <c r="J181" s="5">
        <f t="shared" si="42"/>
        <v>-2.824533403046642</v>
      </c>
      <c r="K181">
        <f t="shared" si="43"/>
        <v>13</v>
      </c>
      <c r="L181" t="e">
        <f t="shared" si="44"/>
        <v>#N/A</v>
      </c>
      <c r="Q181">
        <f t="shared" si="45"/>
        <v>9</v>
      </c>
      <c r="R181">
        <f t="shared" si="46"/>
        <v>49</v>
      </c>
      <c r="S181" s="5">
        <f t="shared" si="47"/>
        <v>7.6157731058639087</v>
      </c>
      <c r="T181">
        <f t="shared" si="48"/>
        <v>100</v>
      </c>
      <c r="U181">
        <f t="shared" si="49"/>
        <v>9</v>
      </c>
      <c r="V181" s="5">
        <f t="shared" si="50"/>
        <v>10.440306508910551</v>
      </c>
      <c r="W181" s="5">
        <f t="shared" si="51"/>
        <v>-2.824533403046642</v>
      </c>
      <c r="X181">
        <f t="shared" si="52"/>
        <v>13</v>
      </c>
      <c r="Y181" t="e">
        <f t="shared" si="53"/>
        <v>#N/A</v>
      </c>
    </row>
    <row r="182" spans="1:25" x14ac:dyDescent="0.4">
      <c r="A182">
        <v>5</v>
      </c>
      <c r="B182">
        <v>13</v>
      </c>
      <c r="D182">
        <f t="shared" si="36"/>
        <v>9</v>
      </c>
      <c r="E182">
        <f t="shared" si="37"/>
        <v>49</v>
      </c>
      <c r="F182" s="5">
        <f t="shared" si="38"/>
        <v>7.6157731058639087</v>
      </c>
      <c r="G182">
        <f t="shared" si="39"/>
        <v>100</v>
      </c>
      <c r="H182">
        <f t="shared" si="40"/>
        <v>9</v>
      </c>
      <c r="I182" s="5">
        <f t="shared" si="41"/>
        <v>10.440306508910551</v>
      </c>
      <c r="J182" s="5">
        <f t="shared" si="42"/>
        <v>-2.824533403046642</v>
      </c>
      <c r="K182">
        <f t="shared" si="43"/>
        <v>13</v>
      </c>
      <c r="L182" t="e">
        <f t="shared" si="44"/>
        <v>#N/A</v>
      </c>
      <c r="Q182">
        <f t="shared" si="45"/>
        <v>9</v>
      </c>
      <c r="R182">
        <f t="shared" si="46"/>
        <v>49</v>
      </c>
      <c r="S182" s="5">
        <f t="shared" si="47"/>
        <v>7.6157731058639087</v>
      </c>
      <c r="T182">
        <f t="shared" si="48"/>
        <v>100</v>
      </c>
      <c r="U182">
        <f t="shared" si="49"/>
        <v>9</v>
      </c>
      <c r="V182" s="5">
        <f t="shared" si="50"/>
        <v>10.440306508910551</v>
      </c>
      <c r="W182" s="5">
        <f t="shared" si="51"/>
        <v>-2.824533403046642</v>
      </c>
      <c r="X182">
        <f t="shared" si="52"/>
        <v>13</v>
      </c>
      <c r="Y182" t="e">
        <f t="shared" si="53"/>
        <v>#N/A</v>
      </c>
    </row>
    <row r="183" spans="1:25" x14ac:dyDescent="0.4">
      <c r="A183">
        <v>5</v>
      </c>
      <c r="B183">
        <v>13</v>
      </c>
      <c r="D183">
        <f t="shared" si="36"/>
        <v>9</v>
      </c>
      <c r="E183">
        <f t="shared" si="37"/>
        <v>49</v>
      </c>
      <c r="F183" s="5">
        <f t="shared" si="38"/>
        <v>7.6157731058639087</v>
      </c>
      <c r="G183">
        <f t="shared" si="39"/>
        <v>100</v>
      </c>
      <c r="H183">
        <f t="shared" si="40"/>
        <v>9</v>
      </c>
      <c r="I183" s="5">
        <f t="shared" si="41"/>
        <v>10.440306508910551</v>
      </c>
      <c r="J183" s="5">
        <f t="shared" si="42"/>
        <v>-2.824533403046642</v>
      </c>
      <c r="K183">
        <f t="shared" si="43"/>
        <v>13</v>
      </c>
      <c r="L183" t="e">
        <f t="shared" si="44"/>
        <v>#N/A</v>
      </c>
      <c r="Q183">
        <f t="shared" si="45"/>
        <v>9</v>
      </c>
      <c r="R183">
        <f t="shared" si="46"/>
        <v>49</v>
      </c>
      <c r="S183" s="5">
        <f t="shared" si="47"/>
        <v>7.6157731058639087</v>
      </c>
      <c r="T183">
        <f t="shared" si="48"/>
        <v>100</v>
      </c>
      <c r="U183">
        <f t="shared" si="49"/>
        <v>9</v>
      </c>
      <c r="V183" s="5">
        <f t="shared" si="50"/>
        <v>10.440306508910551</v>
      </c>
      <c r="W183" s="5">
        <f t="shared" si="51"/>
        <v>-2.824533403046642</v>
      </c>
      <c r="X183">
        <f t="shared" si="52"/>
        <v>13</v>
      </c>
      <c r="Y183" t="e">
        <f t="shared" si="53"/>
        <v>#N/A</v>
      </c>
    </row>
    <row r="184" spans="1:25" x14ac:dyDescent="0.4">
      <c r="A184">
        <v>6</v>
      </c>
      <c r="B184">
        <v>18</v>
      </c>
      <c r="D184">
        <f t="shared" si="36"/>
        <v>16</v>
      </c>
      <c r="E184">
        <f t="shared" si="37"/>
        <v>4</v>
      </c>
      <c r="F184" s="5">
        <f t="shared" si="38"/>
        <v>4.4721359549995796</v>
      </c>
      <c r="G184">
        <f t="shared" si="39"/>
        <v>81</v>
      </c>
      <c r="H184">
        <f t="shared" si="40"/>
        <v>64</v>
      </c>
      <c r="I184" s="5">
        <f t="shared" si="41"/>
        <v>12.041594578792296</v>
      </c>
      <c r="J184" s="5">
        <f t="shared" si="42"/>
        <v>-7.5694586237927162</v>
      </c>
      <c r="K184">
        <f t="shared" si="43"/>
        <v>18</v>
      </c>
      <c r="L184" t="e">
        <f t="shared" si="44"/>
        <v>#N/A</v>
      </c>
      <c r="Q184">
        <f t="shared" si="45"/>
        <v>16</v>
      </c>
      <c r="R184">
        <f t="shared" si="46"/>
        <v>4</v>
      </c>
      <c r="S184" s="5">
        <f t="shared" si="47"/>
        <v>4.4721359549995796</v>
      </c>
      <c r="T184">
        <f t="shared" si="48"/>
        <v>81</v>
      </c>
      <c r="U184">
        <f t="shared" si="49"/>
        <v>64</v>
      </c>
      <c r="V184" s="5">
        <f t="shared" si="50"/>
        <v>12.041594578792296</v>
      </c>
      <c r="W184" s="5">
        <f t="shared" si="51"/>
        <v>-7.5694586237927162</v>
      </c>
      <c r="X184">
        <f t="shared" si="52"/>
        <v>18</v>
      </c>
      <c r="Y184" t="e">
        <f t="shared" si="53"/>
        <v>#N/A</v>
      </c>
    </row>
    <row r="185" spans="1:25" x14ac:dyDescent="0.4">
      <c r="A185">
        <v>6</v>
      </c>
      <c r="B185">
        <v>18</v>
      </c>
      <c r="D185">
        <f t="shared" si="36"/>
        <v>16</v>
      </c>
      <c r="E185">
        <f t="shared" si="37"/>
        <v>4</v>
      </c>
      <c r="F185" s="5">
        <f t="shared" si="38"/>
        <v>4.4721359549995796</v>
      </c>
      <c r="G185">
        <f t="shared" si="39"/>
        <v>81</v>
      </c>
      <c r="H185">
        <f t="shared" si="40"/>
        <v>64</v>
      </c>
      <c r="I185" s="5">
        <f t="shared" si="41"/>
        <v>12.041594578792296</v>
      </c>
      <c r="J185" s="5">
        <f t="shared" si="42"/>
        <v>-7.5694586237927162</v>
      </c>
      <c r="K185">
        <f t="shared" si="43"/>
        <v>18</v>
      </c>
      <c r="L185" t="e">
        <f t="shared" si="44"/>
        <v>#N/A</v>
      </c>
      <c r="Q185">
        <f t="shared" si="45"/>
        <v>16</v>
      </c>
      <c r="R185">
        <f t="shared" si="46"/>
        <v>4</v>
      </c>
      <c r="S185" s="5">
        <f t="shared" si="47"/>
        <v>4.4721359549995796</v>
      </c>
      <c r="T185">
        <f t="shared" si="48"/>
        <v>81</v>
      </c>
      <c r="U185">
        <f t="shared" si="49"/>
        <v>64</v>
      </c>
      <c r="V185" s="5">
        <f t="shared" si="50"/>
        <v>12.041594578792296</v>
      </c>
      <c r="W185" s="5">
        <f t="shared" si="51"/>
        <v>-7.5694586237927162</v>
      </c>
      <c r="X185">
        <f t="shared" si="52"/>
        <v>18</v>
      </c>
      <c r="Y185" t="e">
        <f t="shared" si="53"/>
        <v>#N/A</v>
      </c>
    </row>
    <row r="186" spans="1:25" x14ac:dyDescent="0.4">
      <c r="A186">
        <v>3</v>
      </c>
      <c r="B186">
        <v>18</v>
      </c>
      <c r="D186">
        <f t="shared" si="36"/>
        <v>1</v>
      </c>
      <c r="E186">
        <f t="shared" si="37"/>
        <v>4</v>
      </c>
      <c r="F186" s="5">
        <f t="shared" si="38"/>
        <v>2.2360679774997898</v>
      </c>
      <c r="G186">
        <f t="shared" si="39"/>
        <v>144</v>
      </c>
      <c r="H186">
        <f t="shared" si="40"/>
        <v>64</v>
      </c>
      <c r="I186" s="5">
        <f t="shared" si="41"/>
        <v>14.422205101855956</v>
      </c>
      <c r="J186" s="5">
        <f t="shared" si="42"/>
        <v>-12.186137124356167</v>
      </c>
      <c r="K186">
        <f t="shared" si="43"/>
        <v>18</v>
      </c>
      <c r="L186" t="e">
        <f t="shared" si="44"/>
        <v>#N/A</v>
      </c>
      <c r="Q186">
        <f t="shared" si="45"/>
        <v>1</v>
      </c>
      <c r="R186">
        <f t="shared" si="46"/>
        <v>4</v>
      </c>
      <c r="S186" s="5">
        <f t="shared" si="47"/>
        <v>2.2360679774997898</v>
      </c>
      <c r="T186">
        <f t="shared" si="48"/>
        <v>144</v>
      </c>
      <c r="U186">
        <f t="shared" si="49"/>
        <v>64</v>
      </c>
      <c r="V186" s="5">
        <f t="shared" si="50"/>
        <v>14.422205101855956</v>
      </c>
      <c r="W186" s="5">
        <f t="shared" si="51"/>
        <v>-12.186137124356167</v>
      </c>
      <c r="X186">
        <f t="shared" si="52"/>
        <v>18</v>
      </c>
      <c r="Y186" t="e">
        <f t="shared" si="53"/>
        <v>#N/A</v>
      </c>
    </row>
    <row r="187" spans="1:25" x14ac:dyDescent="0.4">
      <c r="A187">
        <v>4</v>
      </c>
      <c r="B187">
        <v>18</v>
      </c>
      <c r="D187">
        <f t="shared" si="36"/>
        <v>4</v>
      </c>
      <c r="E187">
        <f t="shared" si="37"/>
        <v>4</v>
      </c>
      <c r="F187" s="5">
        <f t="shared" si="38"/>
        <v>2.8284271247461903</v>
      </c>
      <c r="G187">
        <f t="shared" si="39"/>
        <v>121</v>
      </c>
      <c r="H187">
        <f t="shared" si="40"/>
        <v>64</v>
      </c>
      <c r="I187" s="5">
        <f t="shared" si="41"/>
        <v>13.601470508735444</v>
      </c>
      <c r="J187" s="5">
        <f t="shared" si="42"/>
        <v>-10.773043383989254</v>
      </c>
      <c r="K187">
        <f t="shared" si="43"/>
        <v>18</v>
      </c>
      <c r="L187" t="e">
        <f t="shared" si="44"/>
        <v>#N/A</v>
      </c>
      <c r="Q187">
        <f t="shared" si="45"/>
        <v>4</v>
      </c>
      <c r="R187">
        <f t="shared" si="46"/>
        <v>4</v>
      </c>
      <c r="S187" s="5">
        <f t="shared" si="47"/>
        <v>2.8284271247461903</v>
      </c>
      <c r="T187">
        <f t="shared" si="48"/>
        <v>121</v>
      </c>
      <c r="U187">
        <f t="shared" si="49"/>
        <v>64</v>
      </c>
      <c r="V187" s="5">
        <f t="shared" si="50"/>
        <v>13.601470508735444</v>
      </c>
      <c r="W187" s="5">
        <f t="shared" si="51"/>
        <v>-10.773043383989254</v>
      </c>
      <c r="X187">
        <f t="shared" si="52"/>
        <v>18</v>
      </c>
      <c r="Y187" t="e">
        <f t="shared" si="53"/>
        <v>#N/A</v>
      </c>
    </row>
    <row r="188" spans="1:25" x14ac:dyDescent="0.4">
      <c r="A188">
        <v>8</v>
      </c>
      <c r="B188">
        <v>15</v>
      </c>
      <c r="D188">
        <f t="shared" si="36"/>
        <v>36</v>
      </c>
      <c r="E188">
        <f t="shared" si="37"/>
        <v>25</v>
      </c>
      <c r="F188" s="5">
        <f t="shared" si="38"/>
        <v>7.810249675906654</v>
      </c>
      <c r="G188">
        <f t="shared" si="39"/>
        <v>49</v>
      </c>
      <c r="H188">
        <f t="shared" si="40"/>
        <v>25</v>
      </c>
      <c r="I188" s="5">
        <f t="shared" si="41"/>
        <v>8.6023252670426267</v>
      </c>
      <c r="J188" s="5">
        <f t="shared" si="42"/>
        <v>-0.7920755911359727</v>
      </c>
      <c r="K188">
        <f t="shared" si="43"/>
        <v>15</v>
      </c>
      <c r="L188" t="e">
        <f t="shared" si="44"/>
        <v>#N/A</v>
      </c>
      <c r="Q188">
        <f t="shared" si="45"/>
        <v>36</v>
      </c>
      <c r="R188">
        <f t="shared" si="46"/>
        <v>25</v>
      </c>
      <c r="S188" s="5">
        <f t="shared" si="47"/>
        <v>7.810249675906654</v>
      </c>
      <c r="T188">
        <f t="shared" si="48"/>
        <v>49</v>
      </c>
      <c r="U188">
        <f t="shared" si="49"/>
        <v>25</v>
      </c>
      <c r="V188" s="5">
        <f t="shared" si="50"/>
        <v>8.6023252670426267</v>
      </c>
      <c r="W188" s="5">
        <f t="shared" si="51"/>
        <v>-0.7920755911359727</v>
      </c>
      <c r="X188">
        <f t="shared" si="52"/>
        <v>15</v>
      </c>
      <c r="Y188" t="e">
        <f t="shared" si="53"/>
        <v>#N/A</v>
      </c>
    </row>
    <row r="189" spans="1:25" x14ac:dyDescent="0.4">
      <c r="A189">
        <v>11</v>
      </c>
      <c r="B189">
        <v>4</v>
      </c>
      <c r="D189">
        <f t="shared" si="36"/>
        <v>81</v>
      </c>
      <c r="E189">
        <f t="shared" si="37"/>
        <v>256</v>
      </c>
      <c r="F189" s="5">
        <f t="shared" si="38"/>
        <v>18.357559750685819</v>
      </c>
      <c r="G189">
        <f t="shared" si="39"/>
        <v>16</v>
      </c>
      <c r="H189">
        <f t="shared" si="40"/>
        <v>36</v>
      </c>
      <c r="I189" s="5">
        <f t="shared" si="41"/>
        <v>7.2111025509279782</v>
      </c>
      <c r="J189" s="5">
        <f t="shared" si="42"/>
        <v>11.14645719975784</v>
      </c>
      <c r="K189" t="e">
        <f t="shared" si="43"/>
        <v>#N/A</v>
      </c>
      <c r="L189">
        <f t="shared" si="44"/>
        <v>4</v>
      </c>
      <c r="Q189">
        <f t="shared" si="45"/>
        <v>81</v>
      </c>
      <c r="R189">
        <f t="shared" si="46"/>
        <v>256</v>
      </c>
      <c r="S189" s="5">
        <f t="shared" si="47"/>
        <v>18.357559750685819</v>
      </c>
      <c r="T189">
        <f t="shared" si="48"/>
        <v>16</v>
      </c>
      <c r="U189">
        <f t="shared" si="49"/>
        <v>36</v>
      </c>
      <c r="V189" s="5">
        <f t="shared" si="50"/>
        <v>7.2111025509279782</v>
      </c>
      <c r="W189" s="5">
        <f t="shared" si="51"/>
        <v>11.14645719975784</v>
      </c>
      <c r="X189" t="e">
        <f t="shared" si="52"/>
        <v>#N/A</v>
      </c>
      <c r="Y189">
        <f t="shared" si="53"/>
        <v>4</v>
      </c>
    </row>
    <row r="190" spans="1:25" x14ac:dyDescent="0.4">
      <c r="A190">
        <v>7</v>
      </c>
      <c r="B190">
        <v>15</v>
      </c>
      <c r="D190">
        <f t="shared" si="36"/>
        <v>25</v>
      </c>
      <c r="E190">
        <f t="shared" si="37"/>
        <v>25</v>
      </c>
      <c r="F190" s="5">
        <f t="shared" si="38"/>
        <v>7.0710678118654755</v>
      </c>
      <c r="G190">
        <f t="shared" si="39"/>
        <v>64</v>
      </c>
      <c r="H190">
        <f t="shared" si="40"/>
        <v>25</v>
      </c>
      <c r="I190" s="5">
        <f t="shared" si="41"/>
        <v>9.4339811320566032</v>
      </c>
      <c r="J190" s="5">
        <f t="shared" si="42"/>
        <v>-2.3629133201911277</v>
      </c>
      <c r="K190">
        <f t="shared" si="43"/>
        <v>15</v>
      </c>
      <c r="L190" t="e">
        <f t="shared" si="44"/>
        <v>#N/A</v>
      </c>
      <c r="Q190">
        <f t="shared" si="45"/>
        <v>25</v>
      </c>
      <c r="R190">
        <f t="shared" si="46"/>
        <v>25</v>
      </c>
      <c r="S190" s="5">
        <f t="shared" si="47"/>
        <v>7.0710678118654755</v>
      </c>
      <c r="T190">
        <f t="shared" si="48"/>
        <v>64</v>
      </c>
      <c r="U190">
        <f t="shared" si="49"/>
        <v>25</v>
      </c>
      <c r="V190" s="5">
        <f t="shared" si="50"/>
        <v>9.4339811320566032</v>
      </c>
      <c r="W190" s="5">
        <f t="shared" si="51"/>
        <v>-2.3629133201911277</v>
      </c>
      <c r="X190">
        <f t="shared" si="52"/>
        <v>15</v>
      </c>
      <c r="Y190" t="e">
        <f t="shared" si="53"/>
        <v>#N/A</v>
      </c>
    </row>
    <row r="191" spans="1:25" x14ac:dyDescent="0.4">
      <c r="A191">
        <v>6</v>
      </c>
      <c r="B191">
        <v>18</v>
      </c>
      <c r="D191">
        <f t="shared" si="36"/>
        <v>16</v>
      </c>
      <c r="E191">
        <f t="shared" si="37"/>
        <v>4</v>
      </c>
      <c r="F191" s="5">
        <f t="shared" si="38"/>
        <v>4.4721359549995796</v>
      </c>
      <c r="G191">
        <f t="shared" si="39"/>
        <v>81</v>
      </c>
      <c r="H191">
        <f t="shared" si="40"/>
        <v>64</v>
      </c>
      <c r="I191" s="5">
        <f t="shared" si="41"/>
        <v>12.041594578792296</v>
      </c>
      <c r="J191" s="5">
        <f t="shared" si="42"/>
        <v>-7.5694586237927162</v>
      </c>
      <c r="K191">
        <f t="shared" si="43"/>
        <v>18</v>
      </c>
      <c r="L191" t="e">
        <f t="shared" si="44"/>
        <v>#N/A</v>
      </c>
      <c r="Q191">
        <f t="shared" si="45"/>
        <v>16</v>
      </c>
      <c r="R191">
        <f t="shared" si="46"/>
        <v>4</v>
      </c>
      <c r="S191" s="5">
        <f t="shared" si="47"/>
        <v>4.4721359549995796</v>
      </c>
      <c r="T191">
        <f t="shared" si="48"/>
        <v>81</v>
      </c>
      <c r="U191">
        <f t="shared" si="49"/>
        <v>64</v>
      </c>
      <c r="V191" s="5">
        <f t="shared" si="50"/>
        <v>12.041594578792296</v>
      </c>
      <c r="W191" s="5">
        <f t="shared" si="51"/>
        <v>-7.5694586237927162</v>
      </c>
      <c r="X191">
        <f t="shared" si="52"/>
        <v>18</v>
      </c>
      <c r="Y191" t="e">
        <f t="shared" si="53"/>
        <v>#N/A</v>
      </c>
    </row>
    <row r="192" spans="1:25" x14ac:dyDescent="0.4">
      <c r="A192">
        <v>19</v>
      </c>
      <c r="B192">
        <v>26</v>
      </c>
      <c r="D192">
        <f t="shared" si="36"/>
        <v>289</v>
      </c>
      <c r="E192">
        <f t="shared" si="37"/>
        <v>36</v>
      </c>
      <c r="F192" s="5">
        <f t="shared" si="38"/>
        <v>18.027756377319946</v>
      </c>
      <c r="G192">
        <f t="shared" si="39"/>
        <v>16</v>
      </c>
      <c r="H192">
        <f t="shared" si="40"/>
        <v>256</v>
      </c>
      <c r="I192" s="5">
        <f t="shared" si="41"/>
        <v>16.492422502470642</v>
      </c>
      <c r="J192" s="5">
        <f t="shared" si="42"/>
        <v>1.5353338748493037</v>
      </c>
      <c r="K192" t="e">
        <f t="shared" si="43"/>
        <v>#N/A</v>
      </c>
      <c r="L192">
        <f t="shared" si="44"/>
        <v>26</v>
      </c>
      <c r="Q192">
        <f t="shared" si="45"/>
        <v>289</v>
      </c>
      <c r="R192">
        <f t="shared" si="46"/>
        <v>36</v>
      </c>
      <c r="S192" s="5">
        <f t="shared" si="47"/>
        <v>18.027756377319946</v>
      </c>
      <c r="T192">
        <f t="shared" si="48"/>
        <v>16</v>
      </c>
      <c r="U192">
        <f t="shared" si="49"/>
        <v>256</v>
      </c>
      <c r="V192" s="5">
        <f t="shared" si="50"/>
        <v>16.492422502470642</v>
      </c>
      <c r="W192" s="5">
        <f t="shared" si="51"/>
        <v>1.5353338748493037</v>
      </c>
      <c r="X192" t="e">
        <f t="shared" si="52"/>
        <v>#N/A</v>
      </c>
      <c r="Y192">
        <f t="shared" si="53"/>
        <v>26</v>
      </c>
    </row>
    <row r="193" spans="1:25" x14ac:dyDescent="0.4">
      <c r="A193">
        <v>9</v>
      </c>
      <c r="B193">
        <v>26</v>
      </c>
      <c r="D193">
        <f t="shared" si="36"/>
        <v>49</v>
      </c>
      <c r="E193">
        <f t="shared" si="37"/>
        <v>36</v>
      </c>
      <c r="F193" s="5">
        <f t="shared" si="38"/>
        <v>9.2195444572928871</v>
      </c>
      <c r="G193">
        <f t="shared" si="39"/>
        <v>36</v>
      </c>
      <c r="H193">
        <f t="shared" si="40"/>
        <v>256</v>
      </c>
      <c r="I193" s="5">
        <f t="shared" si="41"/>
        <v>17.088007490635061</v>
      </c>
      <c r="J193" s="5">
        <f t="shared" si="42"/>
        <v>-7.8684630333421737</v>
      </c>
      <c r="K193">
        <f t="shared" si="43"/>
        <v>26</v>
      </c>
      <c r="L193" t="e">
        <f t="shared" si="44"/>
        <v>#N/A</v>
      </c>
      <c r="Q193">
        <f t="shared" si="45"/>
        <v>49</v>
      </c>
      <c r="R193">
        <f t="shared" si="46"/>
        <v>36</v>
      </c>
      <c r="S193" s="5">
        <f t="shared" si="47"/>
        <v>9.2195444572928871</v>
      </c>
      <c r="T193">
        <f t="shared" si="48"/>
        <v>36</v>
      </c>
      <c r="U193">
        <f t="shared" si="49"/>
        <v>256</v>
      </c>
      <c r="V193" s="5">
        <f t="shared" si="50"/>
        <v>17.088007490635061</v>
      </c>
      <c r="W193" s="5">
        <f t="shared" si="51"/>
        <v>-7.8684630333421737</v>
      </c>
      <c r="X193">
        <f t="shared" si="52"/>
        <v>26</v>
      </c>
      <c r="Y193" t="e">
        <f t="shared" si="53"/>
        <v>#N/A</v>
      </c>
    </row>
    <row r="194" spans="1:25" x14ac:dyDescent="0.4">
      <c r="A194">
        <v>4</v>
      </c>
      <c r="B194">
        <v>28</v>
      </c>
      <c r="D194">
        <f t="shared" si="36"/>
        <v>4</v>
      </c>
      <c r="E194">
        <f t="shared" si="37"/>
        <v>64</v>
      </c>
      <c r="F194" s="5">
        <f t="shared" si="38"/>
        <v>8.2462112512353212</v>
      </c>
      <c r="G194">
        <f t="shared" si="39"/>
        <v>121</v>
      </c>
      <c r="H194">
        <f t="shared" si="40"/>
        <v>324</v>
      </c>
      <c r="I194" s="5">
        <f t="shared" si="41"/>
        <v>21.095023109728988</v>
      </c>
      <c r="J194" s="5">
        <f t="shared" si="42"/>
        <v>-12.848811858493667</v>
      </c>
      <c r="K194">
        <f t="shared" si="43"/>
        <v>28</v>
      </c>
      <c r="L194" t="e">
        <f t="shared" si="44"/>
        <v>#N/A</v>
      </c>
      <c r="Q194">
        <f t="shared" si="45"/>
        <v>4</v>
      </c>
      <c r="R194">
        <f t="shared" si="46"/>
        <v>64</v>
      </c>
      <c r="S194" s="5">
        <f t="shared" si="47"/>
        <v>8.2462112512353212</v>
      </c>
      <c r="T194">
        <f t="shared" si="48"/>
        <v>121</v>
      </c>
      <c r="U194">
        <f t="shared" si="49"/>
        <v>324</v>
      </c>
      <c r="V194" s="5">
        <f t="shared" si="50"/>
        <v>21.095023109728988</v>
      </c>
      <c r="W194" s="5">
        <f t="shared" si="51"/>
        <v>-12.848811858493667</v>
      </c>
      <c r="X194">
        <f t="shared" si="52"/>
        <v>28</v>
      </c>
      <c r="Y194" t="e">
        <f t="shared" si="53"/>
        <v>#N/A</v>
      </c>
    </row>
    <row r="195" spans="1:25" x14ac:dyDescent="0.4">
      <c r="A195">
        <v>11</v>
      </c>
      <c r="B195">
        <v>28</v>
      </c>
      <c r="D195">
        <f t="shared" si="36"/>
        <v>81</v>
      </c>
      <c r="E195">
        <f t="shared" si="37"/>
        <v>64</v>
      </c>
      <c r="F195" s="5">
        <f t="shared" si="38"/>
        <v>12.041594578792296</v>
      </c>
      <c r="G195">
        <f t="shared" si="39"/>
        <v>16</v>
      </c>
      <c r="H195">
        <f t="shared" si="40"/>
        <v>324</v>
      </c>
      <c r="I195" s="5">
        <f t="shared" si="41"/>
        <v>18.439088914585774</v>
      </c>
      <c r="J195" s="5">
        <f t="shared" si="42"/>
        <v>-6.3974943357934784</v>
      </c>
      <c r="K195">
        <f t="shared" si="43"/>
        <v>28</v>
      </c>
      <c r="L195" t="e">
        <f t="shared" si="44"/>
        <v>#N/A</v>
      </c>
      <c r="Q195">
        <f t="shared" si="45"/>
        <v>81</v>
      </c>
      <c r="R195">
        <f t="shared" si="46"/>
        <v>64</v>
      </c>
      <c r="S195" s="5">
        <f t="shared" si="47"/>
        <v>12.041594578792296</v>
      </c>
      <c r="T195">
        <f t="shared" si="48"/>
        <v>16</v>
      </c>
      <c r="U195">
        <f t="shared" si="49"/>
        <v>324</v>
      </c>
      <c r="V195" s="5">
        <f t="shared" si="50"/>
        <v>18.439088914585774</v>
      </c>
      <c r="W195" s="5">
        <f t="shared" si="51"/>
        <v>-6.3974943357934784</v>
      </c>
      <c r="X195">
        <f t="shared" si="52"/>
        <v>28</v>
      </c>
      <c r="Y195" t="e">
        <f t="shared" si="53"/>
        <v>#N/A</v>
      </c>
    </row>
    <row r="196" spans="1:25" x14ac:dyDescent="0.4">
      <c r="A196">
        <v>10</v>
      </c>
      <c r="B196">
        <v>29</v>
      </c>
      <c r="D196">
        <f t="shared" si="36"/>
        <v>64</v>
      </c>
      <c r="E196">
        <f t="shared" si="37"/>
        <v>81</v>
      </c>
      <c r="F196" s="5">
        <f t="shared" si="38"/>
        <v>12.041594578792296</v>
      </c>
      <c r="G196">
        <f t="shared" si="39"/>
        <v>25</v>
      </c>
      <c r="H196">
        <f t="shared" si="40"/>
        <v>361</v>
      </c>
      <c r="I196" s="5">
        <f t="shared" si="41"/>
        <v>19.646882704388499</v>
      </c>
      <c r="J196" s="5">
        <f t="shared" si="42"/>
        <v>-7.6052881255962035</v>
      </c>
      <c r="K196">
        <f t="shared" si="43"/>
        <v>29</v>
      </c>
      <c r="L196" t="e">
        <f t="shared" si="44"/>
        <v>#N/A</v>
      </c>
      <c r="Q196">
        <f t="shared" si="45"/>
        <v>64</v>
      </c>
      <c r="R196">
        <f t="shared" si="46"/>
        <v>81</v>
      </c>
      <c r="S196" s="5">
        <f t="shared" si="47"/>
        <v>12.041594578792296</v>
      </c>
      <c r="T196">
        <f t="shared" si="48"/>
        <v>25</v>
      </c>
      <c r="U196">
        <f t="shared" si="49"/>
        <v>361</v>
      </c>
      <c r="V196" s="5">
        <f t="shared" si="50"/>
        <v>19.646882704388499</v>
      </c>
      <c r="W196" s="5">
        <f t="shared" si="51"/>
        <v>-7.6052881255962035</v>
      </c>
      <c r="X196">
        <f t="shared" si="52"/>
        <v>29</v>
      </c>
      <c r="Y196" t="e">
        <f t="shared" si="53"/>
        <v>#N/A</v>
      </c>
    </row>
    <row r="197" spans="1:25" x14ac:dyDescent="0.4">
      <c r="A197">
        <v>12</v>
      </c>
      <c r="B197">
        <v>29</v>
      </c>
      <c r="D197">
        <f t="shared" ref="D197:D260" si="54">($A197-D$3)^2</f>
        <v>100</v>
      </c>
      <c r="E197">
        <f t="shared" ref="E197:E260" si="55">($B197-E$3)^2</f>
        <v>81</v>
      </c>
      <c r="F197" s="5">
        <f t="shared" ref="F197:F260" si="56">SQRT(D197+E197)</f>
        <v>13.45362404707371</v>
      </c>
      <c r="G197">
        <f t="shared" ref="G197:G260" si="57">($A197-G$3)^2</f>
        <v>9</v>
      </c>
      <c r="H197">
        <f t="shared" ref="H197:H260" si="58">($B197-H$3)^2</f>
        <v>361</v>
      </c>
      <c r="I197" s="5">
        <f t="shared" ref="I197:I260" si="59">SQRT(G197+H197)</f>
        <v>19.235384061671343</v>
      </c>
      <c r="J197" s="5">
        <f t="shared" ref="J197:J260" si="60">F197-I197</f>
        <v>-5.7817600145976336</v>
      </c>
      <c r="K197">
        <f t="shared" ref="K197:K260" si="61">IF(J197&lt;=0, $B197, NA())</f>
        <v>29</v>
      </c>
      <c r="L197" t="e">
        <f t="shared" ref="L197:L260" si="62">IF(J197&gt;0, $B197, NA())</f>
        <v>#N/A</v>
      </c>
      <c r="Q197">
        <f t="shared" ref="Q197:Q260" si="63">($A197-Q$3)^2</f>
        <v>100</v>
      </c>
      <c r="R197">
        <f t="shared" ref="R197:R260" si="64">($B197-R$3)^2</f>
        <v>81</v>
      </c>
      <c r="S197" s="5">
        <f t="shared" ref="S197:S260" si="65">SQRT(Q197+R197)</f>
        <v>13.45362404707371</v>
      </c>
      <c r="T197">
        <f t="shared" ref="T197:T260" si="66">($A197-T$3)^2</f>
        <v>9</v>
      </c>
      <c r="U197">
        <f t="shared" ref="U197:U260" si="67">($B197-U$3)^2</f>
        <v>361</v>
      </c>
      <c r="V197" s="5">
        <f t="shared" ref="V197:V260" si="68">SQRT(T197+U197)</f>
        <v>19.235384061671343</v>
      </c>
      <c r="W197" s="5">
        <f t="shared" ref="W197:W260" si="69">S197-V197</f>
        <v>-5.7817600145976336</v>
      </c>
      <c r="X197">
        <f t="shared" ref="X197:X260" si="70">IF(W197&lt;=0, $B197, NA())</f>
        <v>29</v>
      </c>
      <c r="Y197" t="e">
        <f t="shared" ref="Y197:Y260" si="71">IF(W197&gt;0, $B197, NA())</f>
        <v>#N/A</v>
      </c>
    </row>
    <row r="198" spans="1:25" x14ac:dyDescent="0.4">
      <c r="A198">
        <v>7</v>
      </c>
      <c r="B198">
        <v>28</v>
      </c>
      <c r="D198">
        <f t="shared" si="54"/>
        <v>25</v>
      </c>
      <c r="E198">
        <f t="shared" si="55"/>
        <v>64</v>
      </c>
      <c r="F198" s="5">
        <f t="shared" si="56"/>
        <v>9.4339811320566032</v>
      </c>
      <c r="G198">
        <f t="shared" si="57"/>
        <v>64</v>
      </c>
      <c r="H198">
        <f t="shared" si="58"/>
        <v>324</v>
      </c>
      <c r="I198" s="5">
        <f t="shared" si="59"/>
        <v>19.697715603592208</v>
      </c>
      <c r="J198" s="5">
        <f t="shared" si="60"/>
        <v>-10.263734471535605</v>
      </c>
      <c r="K198">
        <f t="shared" si="61"/>
        <v>28</v>
      </c>
      <c r="L198" t="e">
        <f t="shared" si="62"/>
        <v>#N/A</v>
      </c>
      <c r="Q198">
        <f t="shared" si="63"/>
        <v>25</v>
      </c>
      <c r="R198">
        <f t="shared" si="64"/>
        <v>64</v>
      </c>
      <c r="S198" s="5">
        <f t="shared" si="65"/>
        <v>9.4339811320566032</v>
      </c>
      <c r="T198">
        <f t="shared" si="66"/>
        <v>64</v>
      </c>
      <c r="U198">
        <f t="shared" si="67"/>
        <v>324</v>
      </c>
      <c r="V198" s="5">
        <f t="shared" si="68"/>
        <v>19.697715603592208</v>
      </c>
      <c r="W198" s="5">
        <f t="shared" si="69"/>
        <v>-10.263734471535605</v>
      </c>
      <c r="X198">
        <f t="shared" si="70"/>
        <v>28</v>
      </c>
      <c r="Y198" t="e">
        <f t="shared" si="71"/>
        <v>#N/A</v>
      </c>
    </row>
    <row r="199" spans="1:25" x14ac:dyDescent="0.4">
      <c r="A199">
        <v>4</v>
      </c>
      <c r="B199">
        <v>28</v>
      </c>
      <c r="D199">
        <f t="shared" si="54"/>
        <v>4</v>
      </c>
      <c r="E199">
        <f t="shared" si="55"/>
        <v>64</v>
      </c>
      <c r="F199" s="5">
        <f t="shared" si="56"/>
        <v>8.2462112512353212</v>
      </c>
      <c r="G199">
        <f t="shared" si="57"/>
        <v>121</v>
      </c>
      <c r="H199">
        <f t="shared" si="58"/>
        <v>324</v>
      </c>
      <c r="I199" s="5">
        <f t="shared" si="59"/>
        <v>21.095023109728988</v>
      </c>
      <c r="J199" s="5">
        <f t="shared" si="60"/>
        <v>-12.848811858493667</v>
      </c>
      <c r="K199">
        <f t="shared" si="61"/>
        <v>28</v>
      </c>
      <c r="L199" t="e">
        <f t="shared" si="62"/>
        <v>#N/A</v>
      </c>
      <c r="Q199">
        <f t="shared" si="63"/>
        <v>4</v>
      </c>
      <c r="R199">
        <f t="shared" si="64"/>
        <v>64</v>
      </c>
      <c r="S199" s="5">
        <f t="shared" si="65"/>
        <v>8.2462112512353212</v>
      </c>
      <c r="T199">
        <f t="shared" si="66"/>
        <v>121</v>
      </c>
      <c r="U199">
        <f t="shared" si="67"/>
        <v>324</v>
      </c>
      <c r="V199" s="5">
        <f t="shared" si="68"/>
        <v>21.095023109728988</v>
      </c>
      <c r="W199" s="5">
        <f t="shared" si="69"/>
        <v>-12.848811858493667</v>
      </c>
      <c r="X199">
        <f t="shared" si="70"/>
        <v>28</v>
      </c>
      <c r="Y199" t="e">
        <f t="shared" si="71"/>
        <v>#N/A</v>
      </c>
    </row>
    <row r="200" spans="1:25" x14ac:dyDescent="0.4">
      <c r="A200">
        <v>4</v>
      </c>
      <c r="B200">
        <v>22</v>
      </c>
      <c r="D200">
        <f t="shared" si="54"/>
        <v>4</v>
      </c>
      <c r="E200">
        <f t="shared" si="55"/>
        <v>4</v>
      </c>
      <c r="F200" s="5">
        <f t="shared" si="56"/>
        <v>2.8284271247461903</v>
      </c>
      <c r="G200">
        <f t="shared" si="57"/>
        <v>121</v>
      </c>
      <c r="H200">
        <f t="shared" si="58"/>
        <v>144</v>
      </c>
      <c r="I200" s="5">
        <f t="shared" si="59"/>
        <v>16.278820596099706</v>
      </c>
      <c r="J200" s="5">
        <f t="shared" si="60"/>
        <v>-13.450393471353516</v>
      </c>
      <c r="K200">
        <f t="shared" si="61"/>
        <v>22</v>
      </c>
      <c r="L200" t="e">
        <f t="shared" si="62"/>
        <v>#N/A</v>
      </c>
      <c r="Q200">
        <f t="shared" si="63"/>
        <v>4</v>
      </c>
      <c r="R200">
        <f t="shared" si="64"/>
        <v>4</v>
      </c>
      <c r="S200" s="5">
        <f t="shared" si="65"/>
        <v>2.8284271247461903</v>
      </c>
      <c r="T200">
        <f t="shared" si="66"/>
        <v>121</v>
      </c>
      <c r="U200">
        <f t="shared" si="67"/>
        <v>144</v>
      </c>
      <c r="V200" s="5">
        <f t="shared" si="68"/>
        <v>16.278820596099706</v>
      </c>
      <c r="W200" s="5">
        <f t="shared" si="69"/>
        <v>-13.450393471353516</v>
      </c>
      <c r="X200">
        <f t="shared" si="70"/>
        <v>22</v>
      </c>
      <c r="Y200" t="e">
        <f t="shared" si="71"/>
        <v>#N/A</v>
      </c>
    </row>
    <row r="201" spans="1:25" x14ac:dyDescent="0.4">
      <c r="A201">
        <v>4</v>
      </c>
      <c r="B201">
        <v>22</v>
      </c>
      <c r="D201">
        <f t="shared" si="54"/>
        <v>4</v>
      </c>
      <c r="E201">
        <f t="shared" si="55"/>
        <v>4</v>
      </c>
      <c r="F201" s="5">
        <f t="shared" si="56"/>
        <v>2.8284271247461903</v>
      </c>
      <c r="G201">
        <f t="shared" si="57"/>
        <v>121</v>
      </c>
      <c r="H201">
        <f t="shared" si="58"/>
        <v>144</v>
      </c>
      <c r="I201" s="5">
        <f t="shared" si="59"/>
        <v>16.278820596099706</v>
      </c>
      <c r="J201" s="5">
        <f t="shared" si="60"/>
        <v>-13.450393471353516</v>
      </c>
      <c r="K201">
        <f t="shared" si="61"/>
        <v>22</v>
      </c>
      <c r="L201" t="e">
        <f t="shared" si="62"/>
        <v>#N/A</v>
      </c>
      <c r="Q201">
        <f t="shared" si="63"/>
        <v>4</v>
      </c>
      <c r="R201">
        <f t="shared" si="64"/>
        <v>4</v>
      </c>
      <c r="S201" s="5">
        <f t="shared" si="65"/>
        <v>2.8284271247461903</v>
      </c>
      <c r="T201">
        <f t="shared" si="66"/>
        <v>121</v>
      </c>
      <c r="U201">
        <f t="shared" si="67"/>
        <v>144</v>
      </c>
      <c r="V201" s="5">
        <f t="shared" si="68"/>
        <v>16.278820596099706</v>
      </c>
      <c r="W201" s="5">
        <f t="shared" si="69"/>
        <v>-13.450393471353516</v>
      </c>
      <c r="X201">
        <f t="shared" si="70"/>
        <v>22</v>
      </c>
      <c r="Y201" t="e">
        <f t="shared" si="71"/>
        <v>#N/A</v>
      </c>
    </row>
    <row r="202" spans="1:25" x14ac:dyDescent="0.4">
      <c r="A202">
        <v>14</v>
      </c>
      <c r="B202">
        <v>22</v>
      </c>
      <c r="D202">
        <f t="shared" si="54"/>
        <v>144</v>
      </c>
      <c r="E202">
        <f t="shared" si="55"/>
        <v>4</v>
      </c>
      <c r="F202" s="5">
        <f t="shared" si="56"/>
        <v>12.165525060596439</v>
      </c>
      <c r="G202">
        <f t="shared" si="57"/>
        <v>1</v>
      </c>
      <c r="H202">
        <f t="shared" si="58"/>
        <v>144</v>
      </c>
      <c r="I202" s="5">
        <f t="shared" si="59"/>
        <v>12.041594578792296</v>
      </c>
      <c r="J202" s="5">
        <f t="shared" si="60"/>
        <v>0.1239304818041429</v>
      </c>
      <c r="K202" t="e">
        <f t="shared" si="61"/>
        <v>#N/A</v>
      </c>
      <c r="L202">
        <f t="shared" si="62"/>
        <v>22</v>
      </c>
      <c r="Q202">
        <f t="shared" si="63"/>
        <v>144</v>
      </c>
      <c r="R202">
        <f t="shared" si="64"/>
        <v>4</v>
      </c>
      <c r="S202" s="5">
        <f t="shared" si="65"/>
        <v>12.165525060596439</v>
      </c>
      <c r="T202">
        <f t="shared" si="66"/>
        <v>1</v>
      </c>
      <c r="U202">
        <f t="shared" si="67"/>
        <v>144</v>
      </c>
      <c r="V202" s="5">
        <f t="shared" si="68"/>
        <v>12.041594578792296</v>
      </c>
      <c r="W202" s="5">
        <f t="shared" si="69"/>
        <v>0.1239304818041429</v>
      </c>
      <c r="X202" t="e">
        <f t="shared" si="70"/>
        <v>#N/A</v>
      </c>
      <c r="Y202">
        <f t="shared" si="71"/>
        <v>22</v>
      </c>
    </row>
    <row r="203" spans="1:25" x14ac:dyDescent="0.4">
      <c r="A203">
        <v>13</v>
      </c>
      <c r="B203">
        <v>29</v>
      </c>
      <c r="D203">
        <f t="shared" si="54"/>
        <v>121</v>
      </c>
      <c r="E203">
        <f t="shared" si="55"/>
        <v>81</v>
      </c>
      <c r="F203" s="5">
        <f t="shared" si="56"/>
        <v>14.212670403551895</v>
      </c>
      <c r="G203">
        <f t="shared" si="57"/>
        <v>4</v>
      </c>
      <c r="H203">
        <f t="shared" si="58"/>
        <v>361</v>
      </c>
      <c r="I203" s="5">
        <f t="shared" si="59"/>
        <v>19.104973174542799</v>
      </c>
      <c r="J203" s="5">
        <f t="shared" si="60"/>
        <v>-4.8923027709909039</v>
      </c>
      <c r="K203">
        <f t="shared" si="61"/>
        <v>29</v>
      </c>
      <c r="L203" t="e">
        <f t="shared" si="62"/>
        <v>#N/A</v>
      </c>
      <c r="Q203">
        <f t="shared" si="63"/>
        <v>121</v>
      </c>
      <c r="R203">
        <f t="shared" si="64"/>
        <v>81</v>
      </c>
      <c r="S203" s="5">
        <f t="shared" si="65"/>
        <v>14.212670403551895</v>
      </c>
      <c r="T203">
        <f t="shared" si="66"/>
        <v>4</v>
      </c>
      <c r="U203">
        <f t="shared" si="67"/>
        <v>361</v>
      </c>
      <c r="V203" s="5">
        <f t="shared" si="68"/>
        <v>19.104973174542799</v>
      </c>
      <c r="W203" s="5">
        <f t="shared" si="69"/>
        <v>-4.8923027709909039</v>
      </c>
      <c r="X203">
        <f t="shared" si="70"/>
        <v>29</v>
      </c>
      <c r="Y203" t="e">
        <f t="shared" si="71"/>
        <v>#N/A</v>
      </c>
    </row>
    <row r="204" spans="1:25" x14ac:dyDescent="0.4">
      <c r="A204">
        <v>12</v>
      </c>
      <c r="B204">
        <v>8</v>
      </c>
      <c r="D204">
        <f t="shared" si="54"/>
        <v>100</v>
      </c>
      <c r="E204">
        <f t="shared" si="55"/>
        <v>144</v>
      </c>
      <c r="F204" s="5">
        <f t="shared" si="56"/>
        <v>15.620499351813308</v>
      </c>
      <c r="G204">
        <f t="shared" si="57"/>
        <v>9</v>
      </c>
      <c r="H204">
        <f t="shared" si="58"/>
        <v>4</v>
      </c>
      <c r="I204" s="5">
        <f t="shared" si="59"/>
        <v>3.6055512754639891</v>
      </c>
      <c r="J204" s="5">
        <f t="shared" si="60"/>
        <v>12.014948076349318</v>
      </c>
      <c r="K204" t="e">
        <f t="shared" si="61"/>
        <v>#N/A</v>
      </c>
      <c r="L204">
        <f t="shared" si="62"/>
        <v>8</v>
      </c>
      <c r="Q204">
        <f t="shared" si="63"/>
        <v>100</v>
      </c>
      <c r="R204">
        <f t="shared" si="64"/>
        <v>144</v>
      </c>
      <c r="S204" s="5">
        <f t="shared" si="65"/>
        <v>15.620499351813308</v>
      </c>
      <c r="T204">
        <f t="shared" si="66"/>
        <v>9</v>
      </c>
      <c r="U204">
        <f t="shared" si="67"/>
        <v>4</v>
      </c>
      <c r="V204" s="5">
        <f t="shared" si="68"/>
        <v>3.6055512754639891</v>
      </c>
      <c r="W204" s="5">
        <f t="shared" si="69"/>
        <v>12.014948076349318</v>
      </c>
      <c r="X204" t="e">
        <f t="shared" si="70"/>
        <v>#N/A</v>
      </c>
      <c r="Y204">
        <f t="shared" si="71"/>
        <v>8</v>
      </c>
    </row>
    <row r="205" spans="1:25" x14ac:dyDescent="0.4">
      <c r="A205">
        <v>20</v>
      </c>
      <c r="B205">
        <v>17</v>
      </c>
      <c r="D205">
        <f t="shared" si="54"/>
        <v>324</v>
      </c>
      <c r="E205">
        <f t="shared" si="55"/>
        <v>9</v>
      </c>
      <c r="F205" s="5">
        <f t="shared" si="56"/>
        <v>18.248287590894659</v>
      </c>
      <c r="G205">
        <f t="shared" si="57"/>
        <v>25</v>
      </c>
      <c r="H205">
        <f t="shared" si="58"/>
        <v>49</v>
      </c>
      <c r="I205" s="5">
        <f t="shared" si="59"/>
        <v>8.6023252670426267</v>
      </c>
      <c r="J205" s="5">
        <f t="shared" si="60"/>
        <v>9.6459623238520322</v>
      </c>
      <c r="K205" t="e">
        <f t="shared" si="61"/>
        <v>#N/A</v>
      </c>
      <c r="L205">
        <f t="shared" si="62"/>
        <v>17</v>
      </c>
      <c r="Q205">
        <f t="shared" si="63"/>
        <v>324</v>
      </c>
      <c r="R205">
        <f t="shared" si="64"/>
        <v>9</v>
      </c>
      <c r="S205" s="5">
        <f t="shared" si="65"/>
        <v>18.248287590894659</v>
      </c>
      <c r="T205">
        <f t="shared" si="66"/>
        <v>25</v>
      </c>
      <c r="U205">
        <f t="shared" si="67"/>
        <v>49</v>
      </c>
      <c r="V205" s="5">
        <f t="shared" si="68"/>
        <v>8.6023252670426267</v>
      </c>
      <c r="W205" s="5">
        <f t="shared" si="69"/>
        <v>9.6459623238520322</v>
      </c>
      <c r="X205" t="e">
        <f t="shared" si="70"/>
        <v>#N/A</v>
      </c>
      <c r="Y205">
        <f t="shared" si="71"/>
        <v>17</v>
      </c>
    </row>
    <row r="206" spans="1:25" x14ac:dyDescent="0.4">
      <c r="A206">
        <v>12</v>
      </c>
      <c r="B206">
        <v>8</v>
      </c>
      <c r="D206">
        <f t="shared" si="54"/>
        <v>100</v>
      </c>
      <c r="E206">
        <f t="shared" si="55"/>
        <v>144</v>
      </c>
      <c r="F206" s="5">
        <f t="shared" si="56"/>
        <v>15.620499351813308</v>
      </c>
      <c r="G206">
        <f t="shared" si="57"/>
        <v>9</v>
      </c>
      <c r="H206">
        <f t="shared" si="58"/>
        <v>4</v>
      </c>
      <c r="I206" s="5">
        <f t="shared" si="59"/>
        <v>3.6055512754639891</v>
      </c>
      <c r="J206" s="5">
        <f t="shared" si="60"/>
        <v>12.014948076349318</v>
      </c>
      <c r="K206" t="e">
        <f t="shared" si="61"/>
        <v>#N/A</v>
      </c>
      <c r="L206">
        <f t="shared" si="62"/>
        <v>8</v>
      </c>
      <c r="Q206">
        <f t="shared" si="63"/>
        <v>100</v>
      </c>
      <c r="R206">
        <f t="shared" si="64"/>
        <v>144</v>
      </c>
      <c r="S206" s="5">
        <f t="shared" si="65"/>
        <v>15.620499351813308</v>
      </c>
      <c r="T206">
        <f t="shared" si="66"/>
        <v>9</v>
      </c>
      <c r="U206">
        <f t="shared" si="67"/>
        <v>4</v>
      </c>
      <c r="V206" s="5">
        <f t="shared" si="68"/>
        <v>3.6055512754639891</v>
      </c>
      <c r="W206" s="5">
        <f t="shared" si="69"/>
        <v>12.014948076349318</v>
      </c>
      <c r="X206" t="e">
        <f t="shared" si="70"/>
        <v>#N/A</v>
      </c>
      <c r="Y206">
        <f t="shared" si="71"/>
        <v>8</v>
      </c>
    </row>
    <row r="207" spans="1:25" x14ac:dyDescent="0.4">
      <c r="A207">
        <v>2</v>
      </c>
      <c r="B207">
        <v>25</v>
      </c>
      <c r="D207">
        <f t="shared" si="54"/>
        <v>0</v>
      </c>
      <c r="E207">
        <f t="shared" si="55"/>
        <v>25</v>
      </c>
      <c r="F207" s="5">
        <f t="shared" si="56"/>
        <v>5</v>
      </c>
      <c r="G207">
        <f t="shared" si="57"/>
        <v>169</v>
      </c>
      <c r="H207">
        <f t="shared" si="58"/>
        <v>225</v>
      </c>
      <c r="I207" s="5">
        <f t="shared" si="59"/>
        <v>19.849433241279208</v>
      </c>
      <c r="J207" s="5">
        <f t="shared" si="60"/>
        <v>-14.849433241279208</v>
      </c>
      <c r="K207">
        <f t="shared" si="61"/>
        <v>25</v>
      </c>
      <c r="L207" t="e">
        <f t="shared" si="62"/>
        <v>#N/A</v>
      </c>
      <c r="Q207">
        <f t="shared" si="63"/>
        <v>0</v>
      </c>
      <c r="R207">
        <f t="shared" si="64"/>
        <v>25</v>
      </c>
      <c r="S207" s="5">
        <f t="shared" si="65"/>
        <v>5</v>
      </c>
      <c r="T207">
        <f t="shared" si="66"/>
        <v>169</v>
      </c>
      <c r="U207">
        <f t="shared" si="67"/>
        <v>225</v>
      </c>
      <c r="V207" s="5">
        <f t="shared" si="68"/>
        <v>19.849433241279208</v>
      </c>
      <c r="W207" s="5">
        <f t="shared" si="69"/>
        <v>-14.849433241279208</v>
      </c>
      <c r="X207">
        <f t="shared" si="70"/>
        <v>25</v>
      </c>
      <c r="Y207" t="e">
        <f t="shared" si="71"/>
        <v>#N/A</v>
      </c>
    </row>
    <row r="208" spans="1:25" x14ac:dyDescent="0.4">
      <c r="A208">
        <v>12</v>
      </c>
      <c r="B208">
        <v>7</v>
      </c>
      <c r="D208">
        <f t="shared" si="54"/>
        <v>100</v>
      </c>
      <c r="E208">
        <f t="shared" si="55"/>
        <v>169</v>
      </c>
      <c r="F208" s="5">
        <f t="shared" si="56"/>
        <v>16.401219466856727</v>
      </c>
      <c r="G208">
        <f t="shared" si="57"/>
        <v>9</v>
      </c>
      <c r="H208">
        <f t="shared" si="58"/>
        <v>9</v>
      </c>
      <c r="I208" s="5">
        <f t="shared" si="59"/>
        <v>4.2426406871192848</v>
      </c>
      <c r="J208" s="5">
        <f t="shared" si="60"/>
        <v>12.158578779737443</v>
      </c>
      <c r="K208" t="e">
        <f t="shared" si="61"/>
        <v>#N/A</v>
      </c>
      <c r="L208">
        <f t="shared" si="62"/>
        <v>7</v>
      </c>
      <c r="Q208">
        <f t="shared" si="63"/>
        <v>100</v>
      </c>
      <c r="R208">
        <f t="shared" si="64"/>
        <v>169</v>
      </c>
      <c r="S208" s="5">
        <f t="shared" si="65"/>
        <v>16.401219466856727</v>
      </c>
      <c r="T208">
        <f t="shared" si="66"/>
        <v>9</v>
      </c>
      <c r="U208">
        <f t="shared" si="67"/>
        <v>9</v>
      </c>
      <c r="V208" s="5">
        <f t="shared" si="68"/>
        <v>4.2426406871192848</v>
      </c>
      <c r="W208" s="5">
        <f t="shared" si="69"/>
        <v>12.158578779737443</v>
      </c>
      <c r="X208" t="e">
        <f t="shared" si="70"/>
        <v>#N/A</v>
      </c>
      <c r="Y208">
        <f t="shared" si="71"/>
        <v>7</v>
      </c>
    </row>
    <row r="209" spans="1:25" x14ac:dyDescent="0.4">
      <c r="A209">
        <v>2</v>
      </c>
      <c r="B209">
        <v>4</v>
      </c>
      <c r="D209">
        <f t="shared" si="54"/>
        <v>0</v>
      </c>
      <c r="E209">
        <f t="shared" si="55"/>
        <v>256</v>
      </c>
      <c r="F209" s="5">
        <f t="shared" si="56"/>
        <v>16</v>
      </c>
      <c r="G209">
        <f t="shared" si="57"/>
        <v>169</v>
      </c>
      <c r="H209">
        <f t="shared" si="58"/>
        <v>36</v>
      </c>
      <c r="I209" s="5">
        <f t="shared" si="59"/>
        <v>14.317821063276353</v>
      </c>
      <c r="J209" s="5">
        <f t="shared" si="60"/>
        <v>1.6821789367236466</v>
      </c>
      <c r="K209" t="e">
        <f t="shared" si="61"/>
        <v>#N/A</v>
      </c>
      <c r="L209">
        <f t="shared" si="62"/>
        <v>4</v>
      </c>
      <c r="Q209">
        <f t="shared" si="63"/>
        <v>0</v>
      </c>
      <c r="R209">
        <f t="shared" si="64"/>
        <v>256</v>
      </c>
      <c r="S209" s="5">
        <f t="shared" si="65"/>
        <v>16</v>
      </c>
      <c r="T209">
        <f t="shared" si="66"/>
        <v>169</v>
      </c>
      <c r="U209">
        <f t="shared" si="67"/>
        <v>36</v>
      </c>
      <c r="V209" s="5">
        <f t="shared" si="68"/>
        <v>14.317821063276353</v>
      </c>
      <c r="W209" s="5">
        <f t="shared" si="69"/>
        <v>1.6821789367236466</v>
      </c>
      <c r="X209" t="e">
        <f t="shared" si="70"/>
        <v>#N/A</v>
      </c>
      <c r="Y209">
        <f t="shared" si="71"/>
        <v>4</v>
      </c>
    </row>
    <row r="210" spans="1:25" x14ac:dyDescent="0.4">
      <c r="A210">
        <v>4</v>
      </c>
      <c r="B210">
        <v>4</v>
      </c>
      <c r="D210">
        <f t="shared" si="54"/>
        <v>4</v>
      </c>
      <c r="E210">
        <f t="shared" si="55"/>
        <v>256</v>
      </c>
      <c r="F210" s="5">
        <f t="shared" si="56"/>
        <v>16.124515496597098</v>
      </c>
      <c r="G210">
        <f t="shared" si="57"/>
        <v>121</v>
      </c>
      <c r="H210">
        <f t="shared" si="58"/>
        <v>36</v>
      </c>
      <c r="I210" s="5">
        <f t="shared" si="59"/>
        <v>12.529964086141668</v>
      </c>
      <c r="J210" s="5">
        <f t="shared" si="60"/>
        <v>3.5945514104554306</v>
      </c>
      <c r="K210" t="e">
        <f t="shared" si="61"/>
        <v>#N/A</v>
      </c>
      <c r="L210">
        <f t="shared" si="62"/>
        <v>4</v>
      </c>
      <c r="Q210">
        <f t="shared" si="63"/>
        <v>4</v>
      </c>
      <c r="R210">
        <f t="shared" si="64"/>
        <v>256</v>
      </c>
      <c r="S210" s="5">
        <f t="shared" si="65"/>
        <v>16.124515496597098</v>
      </c>
      <c r="T210">
        <f t="shared" si="66"/>
        <v>121</v>
      </c>
      <c r="U210">
        <f t="shared" si="67"/>
        <v>36</v>
      </c>
      <c r="V210" s="5">
        <f t="shared" si="68"/>
        <v>12.529964086141668</v>
      </c>
      <c r="W210" s="5">
        <f t="shared" si="69"/>
        <v>3.5945514104554306</v>
      </c>
      <c r="X210" t="e">
        <f t="shared" si="70"/>
        <v>#N/A</v>
      </c>
      <c r="Y210">
        <f t="shared" si="71"/>
        <v>4</v>
      </c>
    </row>
    <row r="211" spans="1:25" x14ac:dyDescent="0.4">
      <c r="A211">
        <v>6</v>
      </c>
      <c r="B211">
        <v>4</v>
      </c>
      <c r="D211">
        <f t="shared" si="54"/>
        <v>16</v>
      </c>
      <c r="E211">
        <f t="shared" si="55"/>
        <v>256</v>
      </c>
      <c r="F211" s="5">
        <f t="shared" si="56"/>
        <v>16.492422502470642</v>
      </c>
      <c r="G211">
        <f t="shared" si="57"/>
        <v>81</v>
      </c>
      <c r="H211">
        <f t="shared" si="58"/>
        <v>36</v>
      </c>
      <c r="I211" s="5">
        <f t="shared" si="59"/>
        <v>10.816653826391969</v>
      </c>
      <c r="J211" s="5">
        <f t="shared" si="60"/>
        <v>5.6757686760786736</v>
      </c>
      <c r="K211" t="e">
        <f t="shared" si="61"/>
        <v>#N/A</v>
      </c>
      <c r="L211">
        <f t="shared" si="62"/>
        <v>4</v>
      </c>
      <c r="Q211">
        <f t="shared" si="63"/>
        <v>16</v>
      </c>
      <c r="R211">
        <f t="shared" si="64"/>
        <v>256</v>
      </c>
      <c r="S211" s="5">
        <f t="shared" si="65"/>
        <v>16.492422502470642</v>
      </c>
      <c r="T211">
        <f t="shared" si="66"/>
        <v>81</v>
      </c>
      <c r="U211">
        <f t="shared" si="67"/>
        <v>36</v>
      </c>
      <c r="V211" s="5">
        <f t="shared" si="68"/>
        <v>10.816653826391969</v>
      </c>
      <c r="W211" s="5">
        <f t="shared" si="69"/>
        <v>5.6757686760786736</v>
      </c>
      <c r="X211" t="e">
        <f t="shared" si="70"/>
        <v>#N/A</v>
      </c>
      <c r="Y211">
        <f t="shared" si="71"/>
        <v>4</v>
      </c>
    </row>
    <row r="212" spans="1:25" x14ac:dyDescent="0.4">
      <c r="A212">
        <v>13</v>
      </c>
      <c r="B212">
        <v>4</v>
      </c>
      <c r="D212">
        <f t="shared" si="54"/>
        <v>121</v>
      </c>
      <c r="E212">
        <f t="shared" si="55"/>
        <v>256</v>
      </c>
      <c r="F212" s="5">
        <f t="shared" si="56"/>
        <v>19.416487838947599</v>
      </c>
      <c r="G212">
        <f t="shared" si="57"/>
        <v>4</v>
      </c>
      <c r="H212">
        <f t="shared" si="58"/>
        <v>36</v>
      </c>
      <c r="I212" s="5">
        <f t="shared" si="59"/>
        <v>6.324555320336759</v>
      </c>
      <c r="J212" s="5">
        <f t="shared" si="60"/>
        <v>13.09193251861084</v>
      </c>
      <c r="K212" t="e">
        <f t="shared" si="61"/>
        <v>#N/A</v>
      </c>
      <c r="L212">
        <f t="shared" si="62"/>
        <v>4</v>
      </c>
      <c r="Q212">
        <f t="shared" si="63"/>
        <v>121</v>
      </c>
      <c r="R212">
        <f t="shared" si="64"/>
        <v>256</v>
      </c>
      <c r="S212" s="5">
        <f t="shared" si="65"/>
        <v>19.416487838947599</v>
      </c>
      <c r="T212">
        <f t="shared" si="66"/>
        <v>4</v>
      </c>
      <c r="U212">
        <f t="shared" si="67"/>
        <v>36</v>
      </c>
      <c r="V212" s="5">
        <f t="shared" si="68"/>
        <v>6.324555320336759</v>
      </c>
      <c r="W212" s="5">
        <f t="shared" si="69"/>
        <v>13.09193251861084</v>
      </c>
      <c r="X212" t="e">
        <f t="shared" si="70"/>
        <v>#N/A</v>
      </c>
      <c r="Y212">
        <f t="shared" si="71"/>
        <v>4</v>
      </c>
    </row>
    <row r="213" spans="1:25" x14ac:dyDescent="0.4">
      <c r="A213">
        <v>15</v>
      </c>
      <c r="B213">
        <v>4</v>
      </c>
      <c r="D213">
        <f t="shared" si="54"/>
        <v>169</v>
      </c>
      <c r="E213">
        <f t="shared" si="55"/>
        <v>256</v>
      </c>
      <c r="F213" s="5">
        <f t="shared" si="56"/>
        <v>20.615528128088304</v>
      </c>
      <c r="G213">
        <f t="shared" si="57"/>
        <v>0</v>
      </c>
      <c r="H213">
        <f t="shared" si="58"/>
        <v>36</v>
      </c>
      <c r="I213" s="5">
        <f t="shared" si="59"/>
        <v>6</v>
      </c>
      <c r="J213" s="5">
        <f t="shared" si="60"/>
        <v>14.615528128088304</v>
      </c>
      <c r="K213" t="e">
        <f t="shared" si="61"/>
        <v>#N/A</v>
      </c>
      <c r="L213">
        <f t="shared" si="62"/>
        <v>4</v>
      </c>
      <c r="Q213">
        <f t="shared" si="63"/>
        <v>169</v>
      </c>
      <c r="R213">
        <f t="shared" si="64"/>
        <v>256</v>
      </c>
      <c r="S213" s="5">
        <f t="shared" si="65"/>
        <v>20.615528128088304</v>
      </c>
      <c r="T213">
        <f t="shared" si="66"/>
        <v>0</v>
      </c>
      <c r="U213">
        <f t="shared" si="67"/>
        <v>36</v>
      </c>
      <c r="V213" s="5">
        <f t="shared" si="68"/>
        <v>6</v>
      </c>
      <c r="W213" s="5">
        <f t="shared" si="69"/>
        <v>14.615528128088304</v>
      </c>
      <c r="X213" t="e">
        <f t="shared" si="70"/>
        <v>#N/A</v>
      </c>
      <c r="Y213">
        <f t="shared" si="71"/>
        <v>4</v>
      </c>
    </row>
    <row r="214" spans="1:25" x14ac:dyDescent="0.4">
      <c r="A214">
        <v>1</v>
      </c>
      <c r="B214">
        <v>50</v>
      </c>
      <c r="D214">
        <f t="shared" si="54"/>
        <v>1</v>
      </c>
      <c r="E214">
        <f t="shared" si="55"/>
        <v>900</v>
      </c>
      <c r="F214" s="5">
        <f t="shared" si="56"/>
        <v>30.016662039607269</v>
      </c>
      <c r="G214">
        <f t="shared" si="57"/>
        <v>196</v>
      </c>
      <c r="H214">
        <f t="shared" si="58"/>
        <v>1600</v>
      </c>
      <c r="I214" s="5">
        <f t="shared" si="59"/>
        <v>42.379240200834182</v>
      </c>
      <c r="J214" s="5">
        <f t="shared" si="60"/>
        <v>-12.362578161226914</v>
      </c>
      <c r="K214">
        <f t="shared" si="61"/>
        <v>50</v>
      </c>
      <c r="L214" t="e">
        <f t="shared" si="62"/>
        <v>#N/A</v>
      </c>
      <c r="Q214">
        <f t="shared" si="63"/>
        <v>1</v>
      </c>
      <c r="R214">
        <f t="shared" si="64"/>
        <v>900</v>
      </c>
      <c r="S214" s="5">
        <f t="shared" si="65"/>
        <v>30.016662039607269</v>
      </c>
      <c r="T214">
        <f t="shared" si="66"/>
        <v>196</v>
      </c>
      <c r="U214">
        <f t="shared" si="67"/>
        <v>1600</v>
      </c>
      <c r="V214" s="5">
        <f t="shared" si="68"/>
        <v>42.379240200834182</v>
      </c>
      <c r="W214" s="5">
        <f t="shared" si="69"/>
        <v>-12.362578161226914</v>
      </c>
      <c r="X214">
        <f t="shared" si="70"/>
        <v>50</v>
      </c>
      <c r="Y214" t="e">
        <f t="shared" si="71"/>
        <v>#N/A</v>
      </c>
    </row>
    <row r="215" spans="1:25" x14ac:dyDescent="0.4">
      <c r="A215">
        <v>2</v>
      </c>
      <c r="B215">
        <v>12</v>
      </c>
      <c r="D215">
        <f t="shared" si="54"/>
        <v>0</v>
      </c>
      <c r="E215">
        <f t="shared" si="55"/>
        <v>64</v>
      </c>
      <c r="F215" s="5">
        <f t="shared" si="56"/>
        <v>8</v>
      </c>
      <c r="G215">
        <f t="shared" si="57"/>
        <v>169</v>
      </c>
      <c r="H215">
        <f t="shared" si="58"/>
        <v>4</v>
      </c>
      <c r="I215" s="5">
        <f t="shared" si="59"/>
        <v>13.152946437965905</v>
      </c>
      <c r="J215" s="5">
        <f t="shared" si="60"/>
        <v>-5.1529464379659053</v>
      </c>
      <c r="K215">
        <f t="shared" si="61"/>
        <v>12</v>
      </c>
      <c r="L215" t="e">
        <f t="shared" si="62"/>
        <v>#N/A</v>
      </c>
      <c r="Q215">
        <f t="shared" si="63"/>
        <v>0</v>
      </c>
      <c r="R215">
        <f t="shared" si="64"/>
        <v>64</v>
      </c>
      <c r="S215" s="5">
        <f t="shared" si="65"/>
        <v>8</v>
      </c>
      <c r="T215">
        <f t="shared" si="66"/>
        <v>169</v>
      </c>
      <c r="U215">
        <f t="shared" si="67"/>
        <v>4</v>
      </c>
      <c r="V215" s="5">
        <f t="shared" si="68"/>
        <v>13.152946437965905</v>
      </c>
      <c r="W215" s="5">
        <f t="shared" si="69"/>
        <v>-5.1529464379659053</v>
      </c>
      <c r="X215">
        <f t="shared" si="70"/>
        <v>12</v>
      </c>
      <c r="Y215" t="e">
        <f t="shared" si="71"/>
        <v>#N/A</v>
      </c>
    </row>
    <row r="216" spans="1:25" x14ac:dyDescent="0.4">
      <c r="A216">
        <v>3</v>
      </c>
      <c r="B216">
        <v>17</v>
      </c>
      <c r="D216">
        <f t="shared" si="54"/>
        <v>1</v>
      </c>
      <c r="E216">
        <f t="shared" si="55"/>
        <v>9</v>
      </c>
      <c r="F216" s="5">
        <f t="shared" si="56"/>
        <v>3.1622776601683795</v>
      </c>
      <c r="G216">
        <f t="shared" si="57"/>
        <v>144</v>
      </c>
      <c r="H216">
        <f t="shared" si="58"/>
        <v>49</v>
      </c>
      <c r="I216" s="5">
        <f t="shared" si="59"/>
        <v>13.892443989449804</v>
      </c>
      <c r="J216" s="5">
        <f t="shared" si="60"/>
        <v>-10.730166329281424</v>
      </c>
      <c r="K216">
        <f t="shared" si="61"/>
        <v>17</v>
      </c>
      <c r="L216" t="e">
        <f t="shared" si="62"/>
        <v>#N/A</v>
      </c>
      <c r="Q216">
        <f t="shared" si="63"/>
        <v>1</v>
      </c>
      <c r="R216">
        <f t="shared" si="64"/>
        <v>9</v>
      </c>
      <c r="S216" s="5">
        <f t="shared" si="65"/>
        <v>3.1622776601683795</v>
      </c>
      <c r="T216">
        <f t="shared" si="66"/>
        <v>144</v>
      </c>
      <c r="U216">
        <f t="shared" si="67"/>
        <v>49</v>
      </c>
      <c r="V216" s="5">
        <f t="shared" si="68"/>
        <v>13.892443989449804</v>
      </c>
      <c r="W216" s="5">
        <f t="shared" si="69"/>
        <v>-10.730166329281424</v>
      </c>
      <c r="X216">
        <f t="shared" si="70"/>
        <v>17</v>
      </c>
      <c r="Y216" t="e">
        <f t="shared" si="71"/>
        <v>#N/A</v>
      </c>
    </row>
    <row r="217" spans="1:25" x14ac:dyDescent="0.4">
      <c r="A217">
        <v>1</v>
      </c>
      <c r="B217">
        <v>23</v>
      </c>
      <c r="D217">
        <f t="shared" si="54"/>
        <v>1</v>
      </c>
      <c r="E217">
        <f t="shared" si="55"/>
        <v>9</v>
      </c>
      <c r="F217" s="5">
        <f t="shared" si="56"/>
        <v>3.1622776601683795</v>
      </c>
      <c r="G217">
        <f t="shared" si="57"/>
        <v>196</v>
      </c>
      <c r="H217">
        <f t="shared" si="58"/>
        <v>169</v>
      </c>
      <c r="I217" s="5">
        <f t="shared" si="59"/>
        <v>19.104973174542799</v>
      </c>
      <c r="J217" s="5">
        <f t="shared" si="60"/>
        <v>-15.942695514374419</v>
      </c>
      <c r="K217">
        <f t="shared" si="61"/>
        <v>23</v>
      </c>
      <c r="L217" t="e">
        <f t="shared" si="62"/>
        <v>#N/A</v>
      </c>
      <c r="Q217">
        <f t="shared" si="63"/>
        <v>1</v>
      </c>
      <c r="R217">
        <f t="shared" si="64"/>
        <v>9</v>
      </c>
      <c r="S217" s="5">
        <f t="shared" si="65"/>
        <v>3.1622776601683795</v>
      </c>
      <c r="T217">
        <f t="shared" si="66"/>
        <v>196</v>
      </c>
      <c r="U217">
        <f t="shared" si="67"/>
        <v>169</v>
      </c>
      <c r="V217" s="5">
        <f t="shared" si="68"/>
        <v>19.104973174542799</v>
      </c>
      <c r="W217" s="5">
        <f t="shared" si="69"/>
        <v>-15.942695514374419</v>
      </c>
      <c r="X217">
        <f t="shared" si="70"/>
        <v>23</v>
      </c>
      <c r="Y217" t="e">
        <f t="shared" si="71"/>
        <v>#N/A</v>
      </c>
    </row>
    <row r="218" spans="1:25" x14ac:dyDescent="0.4">
      <c r="A218">
        <v>1</v>
      </c>
      <c r="B218">
        <v>12</v>
      </c>
      <c r="D218">
        <f t="shared" si="54"/>
        <v>1</v>
      </c>
      <c r="E218">
        <f t="shared" si="55"/>
        <v>64</v>
      </c>
      <c r="F218" s="5">
        <f t="shared" si="56"/>
        <v>8.0622577482985491</v>
      </c>
      <c r="G218">
        <f t="shared" si="57"/>
        <v>196</v>
      </c>
      <c r="H218">
        <f t="shared" si="58"/>
        <v>4</v>
      </c>
      <c r="I218" s="5">
        <f t="shared" si="59"/>
        <v>14.142135623730951</v>
      </c>
      <c r="J218" s="5">
        <f t="shared" si="60"/>
        <v>-6.0798778754324019</v>
      </c>
      <c r="K218">
        <f t="shared" si="61"/>
        <v>12</v>
      </c>
      <c r="L218" t="e">
        <f t="shared" si="62"/>
        <v>#N/A</v>
      </c>
      <c r="Q218">
        <f t="shared" si="63"/>
        <v>1</v>
      </c>
      <c r="R218">
        <f t="shared" si="64"/>
        <v>64</v>
      </c>
      <c r="S218" s="5">
        <f t="shared" si="65"/>
        <v>8.0622577482985491</v>
      </c>
      <c r="T218">
        <f t="shared" si="66"/>
        <v>196</v>
      </c>
      <c r="U218">
        <f t="shared" si="67"/>
        <v>4</v>
      </c>
      <c r="V218" s="5">
        <f t="shared" si="68"/>
        <v>14.142135623730951</v>
      </c>
      <c r="W218" s="5">
        <f t="shared" si="69"/>
        <v>-6.0798778754324019</v>
      </c>
      <c r="X218">
        <f t="shared" si="70"/>
        <v>12</v>
      </c>
      <c r="Y218" t="e">
        <f t="shared" si="71"/>
        <v>#N/A</v>
      </c>
    </row>
    <row r="219" spans="1:25" x14ac:dyDescent="0.4">
      <c r="A219">
        <v>2</v>
      </c>
      <c r="B219">
        <v>25</v>
      </c>
      <c r="D219">
        <f t="shared" si="54"/>
        <v>0</v>
      </c>
      <c r="E219">
        <f t="shared" si="55"/>
        <v>25</v>
      </c>
      <c r="F219" s="5">
        <f t="shared" si="56"/>
        <v>5</v>
      </c>
      <c r="G219">
        <f t="shared" si="57"/>
        <v>169</v>
      </c>
      <c r="H219">
        <f t="shared" si="58"/>
        <v>225</v>
      </c>
      <c r="I219" s="5">
        <f t="shared" si="59"/>
        <v>19.849433241279208</v>
      </c>
      <c r="J219" s="5">
        <f t="shared" si="60"/>
        <v>-14.849433241279208</v>
      </c>
      <c r="K219">
        <f t="shared" si="61"/>
        <v>25</v>
      </c>
      <c r="L219" t="e">
        <f t="shared" si="62"/>
        <v>#N/A</v>
      </c>
      <c r="Q219">
        <f t="shared" si="63"/>
        <v>0</v>
      </c>
      <c r="R219">
        <f t="shared" si="64"/>
        <v>25</v>
      </c>
      <c r="S219" s="5">
        <f t="shared" si="65"/>
        <v>5</v>
      </c>
      <c r="T219">
        <f t="shared" si="66"/>
        <v>169</v>
      </c>
      <c r="U219">
        <f t="shared" si="67"/>
        <v>225</v>
      </c>
      <c r="V219" s="5">
        <f t="shared" si="68"/>
        <v>19.849433241279208</v>
      </c>
      <c r="W219" s="5">
        <f t="shared" si="69"/>
        <v>-14.849433241279208</v>
      </c>
      <c r="X219">
        <f t="shared" si="70"/>
        <v>25</v>
      </c>
      <c r="Y219" t="e">
        <f t="shared" si="71"/>
        <v>#N/A</v>
      </c>
    </row>
    <row r="220" spans="1:25" x14ac:dyDescent="0.4">
      <c r="A220">
        <v>5</v>
      </c>
      <c r="B220">
        <v>17</v>
      </c>
      <c r="D220">
        <f t="shared" si="54"/>
        <v>9</v>
      </c>
      <c r="E220">
        <f t="shared" si="55"/>
        <v>9</v>
      </c>
      <c r="F220" s="5">
        <f t="shared" si="56"/>
        <v>4.2426406871192848</v>
      </c>
      <c r="G220">
        <f t="shared" si="57"/>
        <v>100</v>
      </c>
      <c r="H220">
        <f t="shared" si="58"/>
        <v>49</v>
      </c>
      <c r="I220" s="5">
        <f t="shared" si="59"/>
        <v>12.206555615733702</v>
      </c>
      <c r="J220" s="5">
        <f t="shared" si="60"/>
        <v>-7.9639149286144173</v>
      </c>
      <c r="K220">
        <f t="shared" si="61"/>
        <v>17</v>
      </c>
      <c r="L220" t="e">
        <f t="shared" si="62"/>
        <v>#N/A</v>
      </c>
      <c r="Q220">
        <f t="shared" si="63"/>
        <v>9</v>
      </c>
      <c r="R220">
        <f t="shared" si="64"/>
        <v>9</v>
      </c>
      <c r="S220" s="5">
        <f t="shared" si="65"/>
        <v>4.2426406871192848</v>
      </c>
      <c r="T220">
        <f t="shared" si="66"/>
        <v>100</v>
      </c>
      <c r="U220">
        <f t="shared" si="67"/>
        <v>49</v>
      </c>
      <c r="V220" s="5">
        <f t="shared" si="68"/>
        <v>12.206555615733702</v>
      </c>
      <c r="W220" s="5">
        <f t="shared" si="69"/>
        <v>-7.9639149286144173</v>
      </c>
      <c r="X220">
        <f t="shared" si="70"/>
        <v>17</v>
      </c>
      <c r="Y220" t="e">
        <f t="shared" si="71"/>
        <v>#N/A</v>
      </c>
    </row>
    <row r="221" spans="1:25" x14ac:dyDescent="0.4">
      <c r="A221">
        <v>3</v>
      </c>
      <c r="B221">
        <v>19</v>
      </c>
      <c r="D221">
        <f t="shared" si="54"/>
        <v>1</v>
      </c>
      <c r="E221">
        <f t="shared" si="55"/>
        <v>1</v>
      </c>
      <c r="F221" s="5">
        <f t="shared" si="56"/>
        <v>1.4142135623730951</v>
      </c>
      <c r="G221">
        <f t="shared" si="57"/>
        <v>144</v>
      </c>
      <c r="H221">
        <f t="shared" si="58"/>
        <v>81</v>
      </c>
      <c r="I221" s="5">
        <f t="shared" si="59"/>
        <v>15</v>
      </c>
      <c r="J221" s="5">
        <f t="shared" si="60"/>
        <v>-13.585786437626904</v>
      </c>
      <c r="K221">
        <f t="shared" si="61"/>
        <v>19</v>
      </c>
      <c r="L221" t="e">
        <f t="shared" si="62"/>
        <v>#N/A</v>
      </c>
      <c r="Q221">
        <f t="shared" si="63"/>
        <v>1</v>
      </c>
      <c r="R221">
        <f t="shared" si="64"/>
        <v>1</v>
      </c>
      <c r="S221" s="5">
        <f t="shared" si="65"/>
        <v>1.4142135623730951</v>
      </c>
      <c r="T221">
        <f t="shared" si="66"/>
        <v>144</v>
      </c>
      <c r="U221">
        <f t="shared" si="67"/>
        <v>81</v>
      </c>
      <c r="V221" s="5">
        <f t="shared" si="68"/>
        <v>15</v>
      </c>
      <c r="W221" s="5">
        <f t="shared" si="69"/>
        <v>-13.585786437626904</v>
      </c>
      <c r="X221">
        <f t="shared" si="70"/>
        <v>19</v>
      </c>
      <c r="Y221" t="e">
        <f t="shared" si="71"/>
        <v>#N/A</v>
      </c>
    </row>
    <row r="222" spans="1:25" x14ac:dyDescent="0.4">
      <c r="A222">
        <v>8</v>
      </c>
      <c r="B222">
        <v>13</v>
      </c>
      <c r="D222">
        <f t="shared" si="54"/>
        <v>36</v>
      </c>
      <c r="E222">
        <f t="shared" si="55"/>
        <v>49</v>
      </c>
      <c r="F222" s="5">
        <f t="shared" si="56"/>
        <v>9.2195444572928871</v>
      </c>
      <c r="G222">
        <f t="shared" si="57"/>
        <v>49</v>
      </c>
      <c r="H222">
        <f t="shared" si="58"/>
        <v>9</v>
      </c>
      <c r="I222" s="5">
        <f t="shared" si="59"/>
        <v>7.6157731058639087</v>
      </c>
      <c r="J222" s="5">
        <f t="shared" si="60"/>
        <v>1.6037713514289784</v>
      </c>
      <c r="K222" t="e">
        <f t="shared" si="61"/>
        <v>#N/A</v>
      </c>
      <c r="L222">
        <f t="shared" si="62"/>
        <v>13</v>
      </c>
      <c r="Q222">
        <f t="shared" si="63"/>
        <v>36</v>
      </c>
      <c r="R222">
        <f t="shared" si="64"/>
        <v>49</v>
      </c>
      <c r="S222" s="5">
        <f t="shared" si="65"/>
        <v>9.2195444572928871</v>
      </c>
      <c r="T222">
        <f t="shared" si="66"/>
        <v>49</v>
      </c>
      <c r="U222">
        <f t="shared" si="67"/>
        <v>9</v>
      </c>
      <c r="V222" s="5">
        <f t="shared" si="68"/>
        <v>7.6157731058639087</v>
      </c>
      <c r="W222" s="5">
        <f t="shared" si="69"/>
        <v>1.6037713514289784</v>
      </c>
      <c r="X222" t="e">
        <f t="shared" si="70"/>
        <v>#N/A</v>
      </c>
      <c r="Y222">
        <f t="shared" si="71"/>
        <v>13</v>
      </c>
    </row>
    <row r="223" spans="1:25" x14ac:dyDescent="0.4">
      <c r="A223">
        <v>8</v>
      </c>
      <c r="B223">
        <v>13</v>
      </c>
      <c r="D223">
        <f t="shared" si="54"/>
        <v>36</v>
      </c>
      <c r="E223">
        <f t="shared" si="55"/>
        <v>49</v>
      </c>
      <c r="F223" s="5">
        <f t="shared" si="56"/>
        <v>9.2195444572928871</v>
      </c>
      <c r="G223">
        <f t="shared" si="57"/>
        <v>49</v>
      </c>
      <c r="H223">
        <f t="shared" si="58"/>
        <v>9</v>
      </c>
      <c r="I223" s="5">
        <f t="shared" si="59"/>
        <v>7.6157731058639087</v>
      </c>
      <c r="J223" s="5">
        <f t="shared" si="60"/>
        <v>1.6037713514289784</v>
      </c>
      <c r="K223" t="e">
        <f t="shared" si="61"/>
        <v>#N/A</v>
      </c>
      <c r="L223">
        <f t="shared" si="62"/>
        <v>13</v>
      </c>
      <c r="Q223">
        <f t="shared" si="63"/>
        <v>36</v>
      </c>
      <c r="R223">
        <f t="shared" si="64"/>
        <v>49</v>
      </c>
      <c r="S223" s="5">
        <f t="shared" si="65"/>
        <v>9.2195444572928871</v>
      </c>
      <c r="T223">
        <f t="shared" si="66"/>
        <v>49</v>
      </c>
      <c r="U223">
        <f t="shared" si="67"/>
        <v>9</v>
      </c>
      <c r="V223" s="5">
        <f t="shared" si="68"/>
        <v>7.6157731058639087</v>
      </c>
      <c r="W223" s="5">
        <f t="shared" si="69"/>
        <v>1.6037713514289784</v>
      </c>
      <c r="X223" t="e">
        <f t="shared" si="70"/>
        <v>#N/A</v>
      </c>
      <c r="Y223">
        <f t="shared" si="71"/>
        <v>13</v>
      </c>
    </row>
    <row r="224" spans="1:25" x14ac:dyDescent="0.4">
      <c r="A224">
        <v>7</v>
      </c>
      <c r="B224">
        <v>13</v>
      </c>
      <c r="D224">
        <f t="shared" si="54"/>
        <v>25</v>
      </c>
      <c r="E224">
        <f t="shared" si="55"/>
        <v>49</v>
      </c>
      <c r="F224" s="5">
        <f t="shared" si="56"/>
        <v>8.6023252670426267</v>
      </c>
      <c r="G224">
        <f t="shared" si="57"/>
        <v>64</v>
      </c>
      <c r="H224">
        <f t="shared" si="58"/>
        <v>9</v>
      </c>
      <c r="I224" s="5">
        <f t="shared" si="59"/>
        <v>8.5440037453175304</v>
      </c>
      <c r="J224" s="5">
        <f t="shared" si="60"/>
        <v>5.8321521725096304E-2</v>
      </c>
      <c r="K224" t="e">
        <f t="shared" si="61"/>
        <v>#N/A</v>
      </c>
      <c r="L224">
        <f t="shared" si="62"/>
        <v>13</v>
      </c>
      <c r="Q224">
        <f t="shared" si="63"/>
        <v>25</v>
      </c>
      <c r="R224">
        <f t="shared" si="64"/>
        <v>49</v>
      </c>
      <c r="S224" s="5">
        <f t="shared" si="65"/>
        <v>8.6023252670426267</v>
      </c>
      <c r="T224">
        <f t="shared" si="66"/>
        <v>64</v>
      </c>
      <c r="U224">
        <f t="shared" si="67"/>
        <v>9</v>
      </c>
      <c r="V224" s="5">
        <f t="shared" si="68"/>
        <v>8.5440037453175304</v>
      </c>
      <c r="W224" s="5">
        <f t="shared" si="69"/>
        <v>5.8321521725096304E-2</v>
      </c>
      <c r="X224" t="e">
        <f t="shared" si="70"/>
        <v>#N/A</v>
      </c>
      <c r="Y224">
        <f t="shared" si="71"/>
        <v>13</v>
      </c>
    </row>
    <row r="225" spans="1:25" x14ac:dyDescent="0.4">
      <c r="A225">
        <v>19</v>
      </c>
      <c r="B225">
        <v>21</v>
      </c>
      <c r="D225">
        <f t="shared" si="54"/>
        <v>289</v>
      </c>
      <c r="E225">
        <f t="shared" si="55"/>
        <v>1</v>
      </c>
      <c r="F225" s="5">
        <f t="shared" si="56"/>
        <v>17.029386365926403</v>
      </c>
      <c r="G225">
        <f t="shared" si="57"/>
        <v>16</v>
      </c>
      <c r="H225">
        <f t="shared" si="58"/>
        <v>121</v>
      </c>
      <c r="I225" s="5">
        <f t="shared" si="59"/>
        <v>11.704699910719626</v>
      </c>
      <c r="J225" s="5">
        <f t="shared" si="60"/>
        <v>5.324686455206777</v>
      </c>
      <c r="K225" t="e">
        <f t="shared" si="61"/>
        <v>#N/A</v>
      </c>
      <c r="L225">
        <f t="shared" si="62"/>
        <v>21</v>
      </c>
      <c r="Q225">
        <f t="shared" si="63"/>
        <v>289</v>
      </c>
      <c r="R225">
        <f t="shared" si="64"/>
        <v>1</v>
      </c>
      <c r="S225" s="5">
        <f t="shared" si="65"/>
        <v>17.029386365926403</v>
      </c>
      <c r="T225">
        <f t="shared" si="66"/>
        <v>16</v>
      </c>
      <c r="U225">
        <f t="shared" si="67"/>
        <v>121</v>
      </c>
      <c r="V225" s="5">
        <f t="shared" si="68"/>
        <v>11.704699910719626</v>
      </c>
      <c r="W225" s="5">
        <f t="shared" si="69"/>
        <v>5.324686455206777</v>
      </c>
      <c r="X225" t="e">
        <f t="shared" si="70"/>
        <v>#N/A</v>
      </c>
      <c r="Y225">
        <f t="shared" si="71"/>
        <v>21</v>
      </c>
    </row>
    <row r="226" spans="1:25" x14ac:dyDescent="0.4">
      <c r="A226">
        <v>1</v>
      </c>
      <c r="B226">
        <v>13</v>
      </c>
      <c r="D226">
        <f t="shared" si="54"/>
        <v>1</v>
      </c>
      <c r="E226">
        <f t="shared" si="55"/>
        <v>49</v>
      </c>
      <c r="F226" s="5">
        <f t="shared" si="56"/>
        <v>7.0710678118654755</v>
      </c>
      <c r="G226">
        <f t="shared" si="57"/>
        <v>196</v>
      </c>
      <c r="H226">
        <f t="shared" si="58"/>
        <v>9</v>
      </c>
      <c r="I226" s="5">
        <f t="shared" si="59"/>
        <v>14.317821063276353</v>
      </c>
      <c r="J226" s="5">
        <f t="shared" si="60"/>
        <v>-7.2467532514108779</v>
      </c>
      <c r="K226">
        <f t="shared" si="61"/>
        <v>13</v>
      </c>
      <c r="L226" t="e">
        <f t="shared" si="62"/>
        <v>#N/A</v>
      </c>
      <c r="Q226">
        <f t="shared" si="63"/>
        <v>1</v>
      </c>
      <c r="R226">
        <f t="shared" si="64"/>
        <v>49</v>
      </c>
      <c r="S226" s="5">
        <f t="shared" si="65"/>
        <v>7.0710678118654755</v>
      </c>
      <c r="T226">
        <f t="shared" si="66"/>
        <v>196</v>
      </c>
      <c r="U226">
        <f t="shared" si="67"/>
        <v>9</v>
      </c>
      <c r="V226" s="5">
        <f t="shared" si="68"/>
        <v>14.317821063276353</v>
      </c>
      <c r="W226" s="5">
        <f t="shared" si="69"/>
        <v>-7.2467532514108779</v>
      </c>
      <c r="X226">
        <f t="shared" si="70"/>
        <v>13</v>
      </c>
      <c r="Y226" t="e">
        <f t="shared" si="71"/>
        <v>#N/A</v>
      </c>
    </row>
    <row r="227" spans="1:25" x14ac:dyDescent="0.4">
      <c r="A227">
        <v>8</v>
      </c>
      <c r="B227">
        <v>17</v>
      </c>
      <c r="D227">
        <f t="shared" si="54"/>
        <v>36</v>
      </c>
      <c r="E227">
        <f t="shared" si="55"/>
        <v>9</v>
      </c>
      <c r="F227" s="5">
        <f t="shared" si="56"/>
        <v>6.7082039324993694</v>
      </c>
      <c r="G227">
        <f t="shared" si="57"/>
        <v>49</v>
      </c>
      <c r="H227">
        <f t="shared" si="58"/>
        <v>49</v>
      </c>
      <c r="I227" s="5">
        <f t="shared" si="59"/>
        <v>9.8994949366116654</v>
      </c>
      <c r="J227" s="5">
        <f t="shared" si="60"/>
        <v>-3.1912910041122959</v>
      </c>
      <c r="K227">
        <f t="shared" si="61"/>
        <v>17</v>
      </c>
      <c r="L227" t="e">
        <f t="shared" si="62"/>
        <v>#N/A</v>
      </c>
      <c r="Q227">
        <f t="shared" si="63"/>
        <v>36</v>
      </c>
      <c r="R227">
        <f t="shared" si="64"/>
        <v>9</v>
      </c>
      <c r="S227" s="5">
        <f t="shared" si="65"/>
        <v>6.7082039324993694</v>
      </c>
      <c r="T227">
        <f t="shared" si="66"/>
        <v>49</v>
      </c>
      <c r="U227">
        <f t="shared" si="67"/>
        <v>49</v>
      </c>
      <c r="V227" s="5">
        <f t="shared" si="68"/>
        <v>9.8994949366116654</v>
      </c>
      <c r="W227" s="5">
        <f t="shared" si="69"/>
        <v>-3.1912910041122959</v>
      </c>
      <c r="X227">
        <f t="shared" si="70"/>
        <v>17</v>
      </c>
      <c r="Y227" t="e">
        <f t="shared" si="71"/>
        <v>#N/A</v>
      </c>
    </row>
    <row r="228" spans="1:25" x14ac:dyDescent="0.4">
      <c r="A228">
        <v>13</v>
      </c>
      <c r="B228">
        <v>16</v>
      </c>
      <c r="D228">
        <f t="shared" si="54"/>
        <v>121</v>
      </c>
      <c r="E228">
        <f t="shared" si="55"/>
        <v>16</v>
      </c>
      <c r="F228" s="5">
        <f t="shared" si="56"/>
        <v>11.704699910719626</v>
      </c>
      <c r="G228">
        <f t="shared" si="57"/>
        <v>4</v>
      </c>
      <c r="H228">
        <f t="shared" si="58"/>
        <v>36</v>
      </c>
      <c r="I228" s="5">
        <f t="shared" si="59"/>
        <v>6.324555320336759</v>
      </c>
      <c r="J228" s="5">
        <f t="shared" si="60"/>
        <v>5.3801445903828666</v>
      </c>
      <c r="K228" t="e">
        <f t="shared" si="61"/>
        <v>#N/A</v>
      </c>
      <c r="L228">
        <f t="shared" si="62"/>
        <v>16</v>
      </c>
      <c r="Q228">
        <f t="shared" si="63"/>
        <v>121</v>
      </c>
      <c r="R228">
        <f t="shared" si="64"/>
        <v>16</v>
      </c>
      <c r="S228" s="5">
        <f t="shared" si="65"/>
        <v>11.704699910719626</v>
      </c>
      <c r="T228">
        <f t="shared" si="66"/>
        <v>4</v>
      </c>
      <c r="U228">
        <f t="shared" si="67"/>
        <v>36</v>
      </c>
      <c r="V228" s="5">
        <f t="shared" si="68"/>
        <v>6.324555320336759</v>
      </c>
      <c r="W228" s="5">
        <f t="shared" si="69"/>
        <v>5.3801445903828666</v>
      </c>
      <c r="X228" t="e">
        <f t="shared" si="70"/>
        <v>#N/A</v>
      </c>
      <c r="Y228">
        <f t="shared" si="71"/>
        <v>16</v>
      </c>
    </row>
    <row r="229" spans="1:25" x14ac:dyDescent="0.4">
      <c r="A229">
        <v>3</v>
      </c>
      <c r="B229">
        <v>18</v>
      </c>
      <c r="D229">
        <f t="shared" si="54"/>
        <v>1</v>
      </c>
      <c r="E229">
        <f t="shared" si="55"/>
        <v>4</v>
      </c>
      <c r="F229" s="5">
        <f t="shared" si="56"/>
        <v>2.2360679774997898</v>
      </c>
      <c r="G229">
        <f t="shared" si="57"/>
        <v>144</v>
      </c>
      <c r="H229">
        <f t="shared" si="58"/>
        <v>64</v>
      </c>
      <c r="I229" s="5">
        <f t="shared" si="59"/>
        <v>14.422205101855956</v>
      </c>
      <c r="J229" s="5">
        <f t="shared" si="60"/>
        <v>-12.186137124356167</v>
      </c>
      <c r="K229">
        <f t="shared" si="61"/>
        <v>18</v>
      </c>
      <c r="L229" t="e">
        <f t="shared" si="62"/>
        <v>#N/A</v>
      </c>
      <c r="Q229">
        <f t="shared" si="63"/>
        <v>1</v>
      </c>
      <c r="R229">
        <f t="shared" si="64"/>
        <v>4</v>
      </c>
      <c r="S229" s="5">
        <f t="shared" si="65"/>
        <v>2.2360679774997898</v>
      </c>
      <c r="T229">
        <f t="shared" si="66"/>
        <v>144</v>
      </c>
      <c r="U229">
        <f t="shared" si="67"/>
        <v>64</v>
      </c>
      <c r="V229" s="5">
        <f t="shared" si="68"/>
        <v>14.422205101855956</v>
      </c>
      <c r="W229" s="5">
        <f t="shared" si="69"/>
        <v>-12.186137124356167</v>
      </c>
      <c r="X229">
        <f t="shared" si="70"/>
        <v>18</v>
      </c>
      <c r="Y229" t="e">
        <f t="shared" si="71"/>
        <v>#N/A</v>
      </c>
    </row>
    <row r="230" spans="1:25" x14ac:dyDescent="0.4">
      <c r="A230">
        <v>7</v>
      </c>
      <c r="B230">
        <v>15</v>
      </c>
      <c r="D230">
        <f t="shared" si="54"/>
        <v>25</v>
      </c>
      <c r="E230">
        <f t="shared" si="55"/>
        <v>25</v>
      </c>
      <c r="F230" s="5">
        <f t="shared" si="56"/>
        <v>7.0710678118654755</v>
      </c>
      <c r="G230">
        <f t="shared" si="57"/>
        <v>64</v>
      </c>
      <c r="H230">
        <f t="shared" si="58"/>
        <v>25</v>
      </c>
      <c r="I230" s="5">
        <f t="shared" si="59"/>
        <v>9.4339811320566032</v>
      </c>
      <c r="J230" s="5">
        <f t="shared" si="60"/>
        <v>-2.3629133201911277</v>
      </c>
      <c r="K230">
        <f t="shared" si="61"/>
        <v>15</v>
      </c>
      <c r="L230" t="e">
        <f t="shared" si="62"/>
        <v>#N/A</v>
      </c>
      <c r="Q230">
        <f t="shared" si="63"/>
        <v>25</v>
      </c>
      <c r="R230">
        <f t="shared" si="64"/>
        <v>25</v>
      </c>
      <c r="S230" s="5">
        <f t="shared" si="65"/>
        <v>7.0710678118654755</v>
      </c>
      <c r="T230">
        <f t="shared" si="66"/>
        <v>64</v>
      </c>
      <c r="U230">
        <f t="shared" si="67"/>
        <v>25</v>
      </c>
      <c r="V230" s="5">
        <f t="shared" si="68"/>
        <v>9.4339811320566032</v>
      </c>
      <c r="W230" s="5">
        <f t="shared" si="69"/>
        <v>-2.3629133201911277</v>
      </c>
      <c r="X230">
        <f t="shared" si="70"/>
        <v>15</v>
      </c>
      <c r="Y230" t="e">
        <f t="shared" si="71"/>
        <v>#N/A</v>
      </c>
    </row>
    <row r="231" spans="1:25" x14ac:dyDescent="0.4">
      <c r="A231">
        <v>13</v>
      </c>
      <c r="B231">
        <v>10</v>
      </c>
      <c r="D231">
        <f t="shared" si="54"/>
        <v>121</v>
      </c>
      <c r="E231">
        <f t="shared" si="55"/>
        <v>100</v>
      </c>
      <c r="F231" s="5">
        <f t="shared" si="56"/>
        <v>14.866068747318506</v>
      </c>
      <c r="G231">
        <f t="shared" si="57"/>
        <v>4</v>
      </c>
      <c r="H231">
        <f t="shared" si="58"/>
        <v>0</v>
      </c>
      <c r="I231" s="5">
        <f t="shared" si="59"/>
        <v>2</v>
      </c>
      <c r="J231" s="5">
        <f t="shared" si="60"/>
        <v>12.866068747318506</v>
      </c>
      <c r="K231" t="e">
        <f t="shared" si="61"/>
        <v>#N/A</v>
      </c>
      <c r="L231">
        <f t="shared" si="62"/>
        <v>10</v>
      </c>
      <c r="Q231">
        <f t="shared" si="63"/>
        <v>121</v>
      </c>
      <c r="R231">
        <f t="shared" si="64"/>
        <v>100</v>
      </c>
      <c r="S231" s="5">
        <f t="shared" si="65"/>
        <v>14.866068747318506</v>
      </c>
      <c r="T231">
        <f t="shared" si="66"/>
        <v>4</v>
      </c>
      <c r="U231">
        <f t="shared" si="67"/>
        <v>0</v>
      </c>
      <c r="V231" s="5">
        <f t="shared" si="68"/>
        <v>2</v>
      </c>
      <c r="W231" s="5">
        <f t="shared" si="69"/>
        <v>12.866068747318506</v>
      </c>
      <c r="X231" t="e">
        <f t="shared" si="70"/>
        <v>#N/A</v>
      </c>
      <c r="Y231">
        <f t="shared" si="71"/>
        <v>10</v>
      </c>
    </row>
    <row r="232" spans="1:25" x14ac:dyDescent="0.4">
      <c r="A232">
        <v>4</v>
      </c>
      <c r="B232">
        <v>29</v>
      </c>
      <c r="D232">
        <f t="shared" si="54"/>
        <v>4</v>
      </c>
      <c r="E232">
        <f t="shared" si="55"/>
        <v>81</v>
      </c>
      <c r="F232" s="5">
        <f t="shared" si="56"/>
        <v>9.2195444572928871</v>
      </c>
      <c r="G232">
        <f t="shared" si="57"/>
        <v>121</v>
      </c>
      <c r="H232">
        <f t="shared" si="58"/>
        <v>361</v>
      </c>
      <c r="I232" s="5">
        <f t="shared" si="59"/>
        <v>21.95449840010015</v>
      </c>
      <c r="J232" s="5">
        <f t="shared" si="60"/>
        <v>-12.734953942807262</v>
      </c>
      <c r="K232">
        <f t="shared" si="61"/>
        <v>29</v>
      </c>
      <c r="L232" t="e">
        <f t="shared" si="62"/>
        <v>#N/A</v>
      </c>
      <c r="Q232">
        <f t="shared" si="63"/>
        <v>4</v>
      </c>
      <c r="R232">
        <f t="shared" si="64"/>
        <v>81</v>
      </c>
      <c r="S232" s="5">
        <f t="shared" si="65"/>
        <v>9.2195444572928871</v>
      </c>
      <c r="T232">
        <f t="shared" si="66"/>
        <v>121</v>
      </c>
      <c r="U232">
        <f t="shared" si="67"/>
        <v>361</v>
      </c>
      <c r="V232" s="5">
        <f t="shared" si="68"/>
        <v>21.95449840010015</v>
      </c>
      <c r="W232" s="5">
        <f t="shared" si="69"/>
        <v>-12.734953942807262</v>
      </c>
      <c r="X232">
        <f t="shared" si="70"/>
        <v>29</v>
      </c>
      <c r="Y232" t="e">
        <f t="shared" si="71"/>
        <v>#N/A</v>
      </c>
    </row>
    <row r="233" spans="1:25" x14ac:dyDescent="0.4">
      <c r="A233">
        <v>6</v>
      </c>
      <c r="B233">
        <v>29</v>
      </c>
      <c r="D233">
        <f t="shared" si="54"/>
        <v>16</v>
      </c>
      <c r="E233">
        <f t="shared" si="55"/>
        <v>81</v>
      </c>
      <c r="F233" s="5">
        <f t="shared" si="56"/>
        <v>9.8488578017961039</v>
      </c>
      <c r="G233">
        <f t="shared" si="57"/>
        <v>81</v>
      </c>
      <c r="H233">
        <f t="shared" si="58"/>
        <v>361</v>
      </c>
      <c r="I233" s="5">
        <f t="shared" si="59"/>
        <v>21.023796041628639</v>
      </c>
      <c r="J233" s="5">
        <f t="shared" si="60"/>
        <v>-11.174938239832535</v>
      </c>
      <c r="K233">
        <f t="shared" si="61"/>
        <v>29</v>
      </c>
      <c r="L233" t="e">
        <f t="shared" si="62"/>
        <v>#N/A</v>
      </c>
      <c r="Q233">
        <f t="shared" si="63"/>
        <v>16</v>
      </c>
      <c r="R233">
        <f t="shared" si="64"/>
        <v>81</v>
      </c>
      <c r="S233" s="5">
        <f t="shared" si="65"/>
        <v>9.8488578017961039</v>
      </c>
      <c r="T233">
        <f t="shared" si="66"/>
        <v>81</v>
      </c>
      <c r="U233">
        <f t="shared" si="67"/>
        <v>361</v>
      </c>
      <c r="V233" s="5">
        <f t="shared" si="68"/>
        <v>21.023796041628639</v>
      </c>
      <c r="W233" s="5">
        <f t="shared" si="69"/>
        <v>-11.174938239832535</v>
      </c>
      <c r="X233">
        <f t="shared" si="70"/>
        <v>29</v>
      </c>
      <c r="Y233" t="e">
        <f t="shared" si="71"/>
        <v>#N/A</v>
      </c>
    </row>
    <row r="234" spans="1:25" x14ac:dyDescent="0.4">
      <c r="A234">
        <v>14</v>
      </c>
      <c r="B234">
        <v>28</v>
      </c>
      <c r="D234">
        <f t="shared" si="54"/>
        <v>144</v>
      </c>
      <c r="E234">
        <f t="shared" si="55"/>
        <v>64</v>
      </c>
      <c r="F234" s="5">
        <f t="shared" si="56"/>
        <v>14.422205101855956</v>
      </c>
      <c r="G234">
        <f t="shared" si="57"/>
        <v>1</v>
      </c>
      <c r="H234">
        <f t="shared" si="58"/>
        <v>324</v>
      </c>
      <c r="I234" s="5">
        <f t="shared" si="59"/>
        <v>18.027756377319946</v>
      </c>
      <c r="J234" s="5">
        <f t="shared" si="60"/>
        <v>-3.6055512754639896</v>
      </c>
      <c r="K234">
        <f t="shared" si="61"/>
        <v>28</v>
      </c>
      <c r="L234" t="e">
        <f t="shared" si="62"/>
        <v>#N/A</v>
      </c>
      <c r="Q234">
        <f t="shared" si="63"/>
        <v>144</v>
      </c>
      <c r="R234">
        <f t="shared" si="64"/>
        <v>64</v>
      </c>
      <c r="S234" s="5">
        <f t="shared" si="65"/>
        <v>14.422205101855956</v>
      </c>
      <c r="T234">
        <f t="shared" si="66"/>
        <v>1</v>
      </c>
      <c r="U234">
        <f t="shared" si="67"/>
        <v>324</v>
      </c>
      <c r="V234" s="5">
        <f t="shared" si="68"/>
        <v>18.027756377319946</v>
      </c>
      <c r="W234" s="5">
        <f t="shared" si="69"/>
        <v>-3.6055512754639896</v>
      </c>
      <c r="X234">
        <f t="shared" si="70"/>
        <v>28</v>
      </c>
      <c r="Y234" t="e">
        <f t="shared" si="71"/>
        <v>#N/A</v>
      </c>
    </row>
    <row r="235" spans="1:25" x14ac:dyDescent="0.4">
      <c r="A235">
        <v>8</v>
      </c>
      <c r="B235">
        <v>28</v>
      </c>
      <c r="D235">
        <f t="shared" si="54"/>
        <v>36</v>
      </c>
      <c r="E235">
        <f t="shared" si="55"/>
        <v>64</v>
      </c>
      <c r="F235" s="5">
        <f t="shared" si="56"/>
        <v>10</v>
      </c>
      <c r="G235">
        <f t="shared" si="57"/>
        <v>49</v>
      </c>
      <c r="H235">
        <f t="shared" si="58"/>
        <v>324</v>
      </c>
      <c r="I235" s="5">
        <f t="shared" si="59"/>
        <v>19.313207915827967</v>
      </c>
      <c r="J235" s="5">
        <f t="shared" si="60"/>
        <v>-9.3132079158279666</v>
      </c>
      <c r="K235">
        <f t="shared" si="61"/>
        <v>28</v>
      </c>
      <c r="L235" t="e">
        <f t="shared" si="62"/>
        <v>#N/A</v>
      </c>
      <c r="Q235">
        <f t="shared" si="63"/>
        <v>36</v>
      </c>
      <c r="R235">
        <f t="shared" si="64"/>
        <v>64</v>
      </c>
      <c r="S235" s="5">
        <f t="shared" si="65"/>
        <v>10</v>
      </c>
      <c r="T235">
        <f t="shared" si="66"/>
        <v>49</v>
      </c>
      <c r="U235">
        <f t="shared" si="67"/>
        <v>324</v>
      </c>
      <c r="V235" s="5">
        <f t="shared" si="68"/>
        <v>19.313207915827967</v>
      </c>
      <c r="W235" s="5">
        <f t="shared" si="69"/>
        <v>-9.3132079158279666</v>
      </c>
      <c r="X235">
        <f t="shared" si="70"/>
        <v>28</v>
      </c>
      <c r="Y235" t="e">
        <f t="shared" si="71"/>
        <v>#N/A</v>
      </c>
    </row>
    <row r="236" spans="1:25" x14ac:dyDescent="0.4">
      <c r="A236">
        <v>6</v>
      </c>
      <c r="B236">
        <v>18</v>
      </c>
      <c r="D236">
        <f t="shared" si="54"/>
        <v>16</v>
      </c>
      <c r="E236">
        <f t="shared" si="55"/>
        <v>4</v>
      </c>
      <c r="F236" s="5">
        <f t="shared" si="56"/>
        <v>4.4721359549995796</v>
      </c>
      <c r="G236">
        <f t="shared" si="57"/>
        <v>81</v>
      </c>
      <c r="H236">
        <f t="shared" si="58"/>
        <v>64</v>
      </c>
      <c r="I236" s="5">
        <f t="shared" si="59"/>
        <v>12.041594578792296</v>
      </c>
      <c r="J236" s="5">
        <f t="shared" si="60"/>
        <v>-7.5694586237927162</v>
      </c>
      <c r="K236">
        <f t="shared" si="61"/>
        <v>18</v>
      </c>
      <c r="L236" t="e">
        <f t="shared" si="62"/>
        <v>#N/A</v>
      </c>
      <c r="Q236">
        <f t="shared" si="63"/>
        <v>16</v>
      </c>
      <c r="R236">
        <f t="shared" si="64"/>
        <v>4</v>
      </c>
      <c r="S236" s="5">
        <f t="shared" si="65"/>
        <v>4.4721359549995796</v>
      </c>
      <c r="T236">
        <f t="shared" si="66"/>
        <v>81</v>
      </c>
      <c r="U236">
        <f t="shared" si="67"/>
        <v>64</v>
      </c>
      <c r="V236" s="5">
        <f t="shared" si="68"/>
        <v>12.041594578792296</v>
      </c>
      <c r="W236" s="5">
        <f t="shared" si="69"/>
        <v>-7.5694586237927162</v>
      </c>
      <c r="X236">
        <f t="shared" si="70"/>
        <v>18</v>
      </c>
      <c r="Y236" t="e">
        <f t="shared" si="71"/>
        <v>#N/A</v>
      </c>
    </row>
    <row r="237" spans="1:25" x14ac:dyDescent="0.4">
      <c r="A237">
        <v>10</v>
      </c>
      <c r="B237">
        <v>29</v>
      </c>
      <c r="D237">
        <f t="shared" si="54"/>
        <v>64</v>
      </c>
      <c r="E237">
        <f t="shared" si="55"/>
        <v>81</v>
      </c>
      <c r="F237" s="5">
        <f t="shared" si="56"/>
        <v>12.041594578792296</v>
      </c>
      <c r="G237">
        <f t="shared" si="57"/>
        <v>25</v>
      </c>
      <c r="H237">
        <f t="shared" si="58"/>
        <v>361</v>
      </c>
      <c r="I237" s="5">
        <f t="shared" si="59"/>
        <v>19.646882704388499</v>
      </c>
      <c r="J237" s="5">
        <f t="shared" si="60"/>
        <v>-7.6052881255962035</v>
      </c>
      <c r="K237">
        <f t="shared" si="61"/>
        <v>29</v>
      </c>
      <c r="L237" t="e">
        <f t="shared" si="62"/>
        <v>#N/A</v>
      </c>
      <c r="Q237">
        <f t="shared" si="63"/>
        <v>64</v>
      </c>
      <c r="R237">
        <f t="shared" si="64"/>
        <v>81</v>
      </c>
      <c r="S237" s="5">
        <f t="shared" si="65"/>
        <v>12.041594578792296</v>
      </c>
      <c r="T237">
        <f t="shared" si="66"/>
        <v>25</v>
      </c>
      <c r="U237">
        <f t="shared" si="67"/>
        <v>361</v>
      </c>
      <c r="V237" s="5">
        <f t="shared" si="68"/>
        <v>19.646882704388499</v>
      </c>
      <c r="W237" s="5">
        <f t="shared" si="69"/>
        <v>-7.6052881255962035</v>
      </c>
      <c r="X237">
        <f t="shared" si="70"/>
        <v>29</v>
      </c>
      <c r="Y237" t="e">
        <f t="shared" si="71"/>
        <v>#N/A</v>
      </c>
    </row>
    <row r="238" spans="1:25" x14ac:dyDescent="0.4">
      <c r="A238">
        <v>10</v>
      </c>
      <c r="B238">
        <v>29</v>
      </c>
      <c r="D238">
        <f t="shared" si="54"/>
        <v>64</v>
      </c>
      <c r="E238">
        <f t="shared" si="55"/>
        <v>81</v>
      </c>
      <c r="F238" s="5">
        <f t="shared" si="56"/>
        <v>12.041594578792296</v>
      </c>
      <c r="G238">
        <f t="shared" si="57"/>
        <v>25</v>
      </c>
      <c r="H238">
        <f t="shared" si="58"/>
        <v>361</v>
      </c>
      <c r="I238" s="5">
        <f t="shared" si="59"/>
        <v>19.646882704388499</v>
      </c>
      <c r="J238" s="5">
        <f t="shared" si="60"/>
        <v>-7.6052881255962035</v>
      </c>
      <c r="K238">
        <f t="shared" si="61"/>
        <v>29</v>
      </c>
      <c r="L238" t="e">
        <f t="shared" si="62"/>
        <v>#N/A</v>
      </c>
      <c r="Q238">
        <f t="shared" si="63"/>
        <v>64</v>
      </c>
      <c r="R238">
        <f t="shared" si="64"/>
        <v>81</v>
      </c>
      <c r="S238" s="5">
        <f t="shared" si="65"/>
        <v>12.041594578792296</v>
      </c>
      <c r="T238">
        <f t="shared" si="66"/>
        <v>25</v>
      </c>
      <c r="U238">
        <f t="shared" si="67"/>
        <v>361</v>
      </c>
      <c r="V238" s="5">
        <f t="shared" si="68"/>
        <v>19.646882704388499</v>
      </c>
      <c r="W238" s="5">
        <f t="shared" si="69"/>
        <v>-7.6052881255962035</v>
      </c>
      <c r="X238">
        <f t="shared" si="70"/>
        <v>29</v>
      </c>
      <c r="Y238" t="e">
        <f t="shared" si="71"/>
        <v>#N/A</v>
      </c>
    </row>
    <row r="239" spans="1:25" x14ac:dyDescent="0.4">
      <c r="A239">
        <v>14</v>
      </c>
      <c r="B239">
        <v>12</v>
      </c>
      <c r="D239">
        <f t="shared" si="54"/>
        <v>144</v>
      </c>
      <c r="E239">
        <f t="shared" si="55"/>
        <v>64</v>
      </c>
      <c r="F239" s="5">
        <f t="shared" si="56"/>
        <v>14.422205101855956</v>
      </c>
      <c r="G239">
        <f t="shared" si="57"/>
        <v>1</v>
      </c>
      <c r="H239">
        <f t="shared" si="58"/>
        <v>4</v>
      </c>
      <c r="I239" s="5">
        <f t="shared" si="59"/>
        <v>2.2360679774997898</v>
      </c>
      <c r="J239" s="5">
        <f t="shared" si="60"/>
        <v>12.186137124356167</v>
      </c>
      <c r="K239" t="e">
        <f t="shared" si="61"/>
        <v>#N/A</v>
      </c>
      <c r="L239">
        <f t="shared" si="62"/>
        <v>12</v>
      </c>
      <c r="Q239">
        <f t="shared" si="63"/>
        <v>144</v>
      </c>
      <c r="R239">
        <f t="shared" si="64"/>
        <v>64</v>
      </c>
      <c r="S239" s="5">
        <f t="shared" si="65"/>
        <v>14.422205101855956</v>
      </c>
      <c r="T239">
        <f t="shared" si="66"/>
        <v>1</v>
      </c>
      <c r="U239">
        <f t="shared" si="67"/>
        <v>4</v>
      </c>
      <c r="V239" s="5">
        <f t="shared" si="68"/>
        <v>2.2360679774997898</v>
      </c>
      <c r="W239" s="5">
        <f t="shared" si="69"/>
        <v>12.186137124356167</v>
      </c>
      <c r="X239" t="e">
        <f t="shared" si="70"/>
        <v>#N/A</v>
      </c>
      <c r="Y239">
        <f t="shared" si="71"/>
        <v>12</v>
      </c>
    </row>
    <row r="240" spans="1:25" x14ac:dyDescent="0.4">
      <c r="A240">
        <v>6</v>
      </c>
      <c r="B240">
        <v>12</v>
      </c>
      <c r="D240">
        <f t="shared" si="54"/>
        <v>16</v>
      </c>
      <c r="E240">
        <f t="shared" si="55"/>
        <v>64</v>
      </c>
      <c r="F240" s="5">
        <f t="shared" si="56"/>
        <v>8.9442719099991592</v>
      </c>
      <c r="G240">
        <f t="shared" si="57"/>
        <v>81</v>
      </c>
      <c r="H240">
        <f t="shared" si="58"/>
        <v>4</v>
      </c>
      <c r="I240" s="5">
        <f t="shared" si="59"/>
        <v>9.2195444572928871</v>
      </c>
      <c r="J240" s="5">
        <f t="shared" si="60"/>
        <v>-0.27527254729372785</v>
      </c>
      <c r="K240">
        <f t="shared" si="61"/>
        <v>12</v>
      </c>
      <c r="L240" t="e">
        <f t="shared" si="62"/>
        <v>#N/A</v>
      </c>
      <c r="Q240">
        <f t="shared" si="63"/>
        <v>16</v>
      </c>
      <c r="R240">
        <f t="shared" si="64"/>
        <v>64</v>
      </c>
      <c r="S240" s="5">
        <f t="shared" si="65"/>
        <v>8.9442719099991592</v>
      </c>
      <c r="T240">
        <f t="shared" si="66"/>
        <v>81</v>
      </c>
      <c r="U240">
        <f t="shared" si="67"/>
        <v>4</v>
      </c>
      <c r="V240" s="5">
        <f t="shared" si="68"/>
        <v>9.2195444572928871</v>
      </c>
      <c r="W240" s="5">
        <f t="shared" si="69"/>
        <v>-0.27527254729372785</v>
      </c>
      <c r="X240">
        <f t="shared" si="70"/>
        <v>12</v>
      </c>
      <c r="Y240" t="e">
        <f t="shared" si="71"/>
        <v>#N/A</v>
      </c>
    </row>
    <row r="241" spans="1:25" x14ac:dyDescent="0.4">
      <c r="A241">
        <v>8</v>
      </c>
      <c r="B241">
        <v>13</v>
      </c>
      <c r="D241">
        <f t="shared" si="54"/>
        <v>36</v>
      </c>
      <c r="E241">
        <f t="shared" si="55"/>
        <v>49</v>
      </c>
      <c r="F241" s="5">
        <f t="shared" si="56"/>
        <v>9.2195444572928871</v>
      </c>
      <c r="G241">
        <f t="shared" si="57"/>
        <v>49</v>
      </c>
      <c r="H241">
        <f t="shared" si="58"/>
        <v>9</v>
      </c>
      <c r="I241" s="5">
        <f t="shared" si="59"/>
        <v>7.6157731058639087</v>
      </c>
      <c r="J241" s="5">
        <f t="shared" si="60"/>
        <v>1.6037713514289784</v>
      </c>
      <c r="K241" t="e">
        <f t="shared" si="61"/>
        <v>#N/A</v>
      </c>
      <c r="L241">
        <f t="shared" si="62"/>
        <v>13</v>
      </c>
      <c r="Q241">
        <f t="shared" si="63"/>
        <v>36</v>
      </c>
      <c r="R241">
        <f t="shared" si="64"/>
        <v>49</v>
      </c>
      <c r="S241" s="5">
        <f t="shared" si="65"/>
        <v>9.2195444572928871</v>
      </c>
      <c r="T241">
        <f t="shared" si="66"/>
        <v>49</v>
      </c>
      <c r="U241">
        <f t="shared" si="67"/>
        <v>9</v>
      </c>
      <c r="V241" s="5">
        <f t="shared" si="68"/>
        <v>7.6157731058639087</v>
      </c>
      <c r="W241" s="5">
        <f t="shared" si="69"/>
        <v>1.6037713514289784</v>
      </c>
      <c r="X241" t="e">
        <f t="shared" si="70"/>
        <v>#N/A</v>
      </c>
      <c r="Y241">
        <f t="shared" si="71"/>
        <v>13</v>
      </c>
    </row>
    <row r="242" spans="1:25" x14ac:dyDescent="0.4">
      <c r="A242">
        <v>4</v>
      </c>
      <c r="B242">
        <v>9</v>
      </c>
      <c r="D242">
        <f t="shared" si="54"/>
        <v>4</v>
      </c>
      <c r="E242">
        <f t="shared" si="55"/>
        <v>121</v>
      </c>
      <c r="F242" s="5">
        <f t="shared" si="56"/>
        <v>11.180339887498949</v>
      </c>
      <c r="G242">
        <f t="shared" si="57"/>
        <v>121</v>
      </c>
      <c r="H242">
        <f t="shared" si="58"/>
        <v>1</v>
      </c>
      <c r="I242" s="5">
        <f t="shared" si="59"/>
        <v>11.045361017187261</v>
      </c>
      <c r="J242" s="5">
        <f t="shared" si="60"/>
        <v>0.13497887031168787</v>
      </c>
      <c r="K242" t="e">
        <f t="shared" si="61"/>
        <v>#N/A</v>
      </c>
      <c r="L242">
        <f t="shared" si="62"/>
        <v>9</v>
      </c>
      <c r="Q242">
        <f t="shared" si="63"/>
        <v>4</v>
      </c>
      <c r="R242">
        <f t="shared" si="64"/>
        <v>121</v>
      </c>
      <c r="S242" s="5">
        <f t="shared" si="65"/>
        <v>11.180339887498949</v>
      </c>
      <c r="T242">
        <f t="shared" si="66"/>
        <v>121</v>
      </c>
      <c r="U242">
        <f t="shared" si="67"/>
        <v>1</v>
      </c>
      <c r="V242" s="5">
        <f t="shared" si="68"/>
        <v>11.045361017187261</v>
      </c>
      <c r="W242" s="5">
        <f t="shared" si="69"/>
        <v>0.13497887031168787</v>
      </c>
      <c r="X242" t="e">
        <f t="shared" si="70"/>
        <v>#N/A</v>
      </c>
      <c r="Y242">
        <f t="shared" si="71"/>
        <v>9</v>
      </c>
    </row>
    <row r="243" spans="1:25" x14ac:dyDescent="0.4">
      <c r="A243">
        <v>-1</v>
      </c>
      <c r="B243">
        <v>19</v>
      </c>
      <c r="D243">
        <f t="shared" si="54"/>
        <v>9</v>
      </c>
      <c r="E243">
        <f t="shared" si="55"/>
        <v>1</v>
      </c>
      <c r="F243" s="5">
        <f t="shared" si="56"/>
        <v>3.1622776601683795</v>
      </c>
      <c r="G243">
        <f t="shared" si="57"/>
        <v>256</v>
      </c>
      <c r="H243">
        <f t="shared" si="58"/>
        <v>81</v>
      </c>
      <c r="I243" s="5">
        <f t="shared" si="59"/>
        <v>18.357559750685819</v>
      </c>
      <c r="J243" s="5">
        <f t="shared" si="60"/>
        <v>-15.195282090517439</v>
      </c>
      <c r="K243">
        <f t="shared" si="61"/>
        <v>19</v>
      </c>
      <c r="L243" t="e">
        <f t="shared" si="62"/>
        <v>#N/A</v>
      </c>
      <c r="Q243">
        <f t="shared" si="63"/>
        <v>9</v>
      </c>
      <c r="R243">
        <f t="shared" si="64"/>
        <v>1</v>
      </c>
      <c r="S243" s="5">
        <f t="shared" si="65"/>
        <v>3.1622776601683795</v>
      </c>
      <c r="T243">
        <f t="shared" si="66"/>
        <v>256</v>
      </c>
      <c r="U243">
        <f t="shared" si="67"/>
        <v>81</v>
      </c>
      <c r="V243" s="5">
        <f t="shared" si="68"/>
        <v>18.357559750685819</v>
      </c>
      <c r="W243" s="5">
        <f t="shared" si="69"/>
        <v>-15.195282090517439</v>
      </c>
      <c r="X243">
        <f t="shared" si="70"/>
        <v>19</v>
      </c>
      <c r="Y243" t="e">
        <f t="shared" si="71"/>
        <v>#N/A</v>
      </c>
    </row>
    <row r="244" spans="1:25" x14ac:dyDescent="0.4">
      <c r="A244">
        <v>17</v>
      </c>
      <c r="B244">
        <v>4</v>
      </c>
      <c r="D244">
        <f t="shared" si="54"/>
        <v>225</v>
      </c>
      <c r="E244">
        <f t="shared" si="55"/>
        <v>256</v>
      </c>
      <c r="F244" s="5">
        <f t="shared" si="56"/>
        <v>21.931712199461309</v>
      </c>
      <c r="G244">
        <f t="shared" si="57"/>
        <v>4</v>
      </c>
      <c r="H244">
        <f t="shared" si="58"/>
        <v>36</v>
      </c>
      <c r="I244" s="5">
        <f t="shared" si="59"/>
        <v>6.324555320336759</v>
      </c>
      <c r="J244" s="5">
        <f t="shared" si="60"/>
        <v>15.607156879124549</v>
      </c>
      <c r="K244" t="e">
        <f t="shared" si="61"/>
        <v>#N/A</v>
      </c>
      <c r="L244">
        <f t="shared" si="62"/>
        <v>4</v>
      </c>
      <c r="Q244">
        <f t="shared" si="63"/>
        <v>225</v>
      </c>
      <c r="R244">
        <f t="shared" si="64"/>
        <v>256</v>
      </c>
      <c r="S244" s="5">
        <f t="shared" si="65"/>
        <v>21.931712199461309</v>
      </c>
      <c r="T244">
        <f t="shared" si="66"/>
        <v>4</v>
      </c>
      <c r="U244">
        <f t="shared" si="67"/>
        <v>36</v>
      </c>
      <c r="V244" s="5">
        <f t="shared" si="68"/>
        <v>6.324555320336759</v>
      </c>
      <c r="W244" s="5">
        <f t="shared" si="69"/>
        <v>15.607156879124549</v>
      </c>
      <c r="X244" t="e">
        <f t="shared" si="70"/>
        <v>#N/A</v>
      </c>
      <c r="Y244">
        <f t="shared" si="71"/>
        <v>4</v>
      </c>
    </row>
    <row r="245" spans="1:25" x14ac:dyDescent="0.4">
      <c r="A245">
        <v>21</v>
      </c>
      <c r="B245">
        <v>4</v>
      </c>
      <c r="D245">
        <f t="shared" si="54"/>
        <v>361</v>
      </c>
      <c r="E245">
        <f t="shared" si="55"/>
        <v>256</v>
      </c>
      <c r="F245" s="5">
        <f t="shared" si="56"/>
        <v>24.839484696748443</v>
      </c>
      <c r="G245">
        <f t="shared" si="57"/>
        <v>36</v>
      </c>
      <c r="H245">
        <f t="shared" si="58"/>
        <v>36</v>
      </c>
      <c r="I245" s="5">
        <f t="shared" si="59"/>
        <v>8.4852813742385695</v>
      </c>
      <c r="J245" s="5">
        <f t="shared" si="60"/>
        <v>16.354203322509875</v>
      </c>
      <c r="K245" t="e">
        <f t="shared" si="61"/>
        <v>#N/A</v>
      </c>
      <c r="L245">
        <f t="shared" si="62"/>
        <v>4</v>
      </c>
      <c r="Q245">
        <f t="shared" si="63"/>
        <v>361</v>
      </c>
      <c r="R245">
        <f t="shared" si="64"/>
        <v>256</v>
      </c>
      <c r="S245" s="5">
        <f t="shared" si="65"/>
        <v>24.839484696748443</v>
      </c>
      <c r="T245">
        <f t="shared" si="66"/>
        <v>36</v>
      </c>
      <c r="U245">
        <f t="shared" si="67"/>
        <v>36</v>
      </c>
      <c r="V245" s="5">
        <f t="shared" si="68"/>
        <v>8.4852813742385695</v>
      </c>
      <c r="W245" s="5">
        <f t="shared" si="69"/>
        <v>16.354203322509875</v>
      </c>
      <c r="X245" t="e">
        <f t="shared" si="70"/>
        <v>#N/A</v>
      </c>
      <c r="Y245">
        <f t="shared" si="71"/>
        <v>4</v>
      </c>
    </row>
    <row r="246" spans="1:25" x14ac:dyDescent="0.4">
      <c r="A246">
        <v>2</v>
      </c>
      <c r="B246">
        <v>4</v>
      </c>
      <c r="D246">
        <f t="shared" si="54"/>
        <v>0</v>
      </c>
      <c r="E246">
        <f t="shared" si="55"/>
        <v>256</v>
      </c>
      <c r="F246" s="5">
        <f t="shared" si="56"/>
        <v>16</v>
      </c>
      <c r="G246">
        <f t="shared" si="57"/>
        <v>169</v>
      </c>
      <c r="H246">
        <f t="shared" si="58"/>
        <v>36</v>
      </c>
      <c r="I246" s="5">
        <f t="shared" si="59"/>
        <v>14.317821063276353</v>
      </c>
      <c r="J246" s="5">
        <f t="shared" si="60"/>
        <v>1.6821789367236466</v>
      </c>
      <c r="K246" t="e">
        <f t="shared" si="61"/>
        <v>#N/A</v>
      </c>
      <c r="L246">
        <f t="shared" si="62"/>
        <v>4</v>
      </c>
      <c r="Q246">
        <f t="shared" si="63"/>
        <v>0</v>
      </c>
      <c r="R246">
        <f t="shared" si="64"/>
        <v>256</v>
      </c>
      <c r="S246" s="5">
        <f t="shared" si="65"/>
        <v>16</v>
      </c>
      <c r="T246">
        <f t="shared" si="66"/>
        <v>169</v>
      </c>
      <c r="U246">
        <f t="shared" si="67"/>
        <v>36</v>
      </c>
      <c r="V246" s="5">
        <f t="shared" si="68"/>
        <v>14.317821063276353</v>
      </c>
      <c r="W246" s="5">
        <f t="shared" si="69"/>
        <v>1.6821789367236466</v>
      </c>
      <c r="X246" t="e">
        <f t="shared" si="70"/>
        <v>#N/A</v>
      </c>
      <c r="Y246">
        <f t="shared" si="71"/>
        <v>4</v>
      </c>
    </row>
    <row r="247" spans="1:25" x14ac:dyDescent="0.4">
      <c r="A247">
        <v>8</v>
      </c>
      <c r="B247">
        <v>4</v>
      </c>
      <c r="D247">
        <f t="shared" si="54"/>
        <v>36</v>
      </c>
      <c r="E247">
        <f t="shared" si="55"/>
        <v>256</v>
      </c>
      <c r="F247" s="5">
        <f t="shared" si="56"/>
        <v>17.088007490635061</v>
      </c>
      <c r="G247">
        <f t="shared" si="57"/>
        <v>49</v>
      </c>
      <c r="H247">
        <f t="shared" si="58"/>
        <v>36</v>
      </c>
      <c r="I247" s="5">
        <f t="shared" si="59"/>
        <v>9.2195444572928871</v>
      </c>
      <c r="J247" s="5">
        <f t="shared" si="60"/>
        <v>7.8684630333421737</v>
      </c>
      <c r="K247" t="e">
        <f t="shared" si="61"/>
        <v>#N/A</v>
      </c>
      <c r="L247">
        <f t="shared" si="62"/>
        <v>4</v>
      </c>
      <c r="Q247">
        <f t="shared" si="63"/>
        <v>36</v>
      </c>
      <c r="R247">
        <f t="shared" si="64"/>
        <v>256</v>
      </c>
      <c r="S247" s="5">
        <f t="shared" si="65"/>
        <v>17.088007490635061</v>
      </c>
      <c r="T247">
        <f t="shared" si="66"/>
        <v>49</v>
      </c>
      <c r="U247">
        <f t="shared" si="67"/>
        <v>36</v>
      </c>
      <c r="V247" s="5">
        <f t="shared" si="68"/>
        <v>9.2195444572928871</v>
      </c>
      <c r="W247" s="5">
        <f t="shared" si="69"/>
        <v>7.8684630333421737</v>
      </c>
      <c r="X247" t="e">
        <f t="shared" si="70"/>
        <v>#N/A</v>
      </c>
      <c r="Y247">
        <f t="shared" si="71"/>
        <v>4</v>
      </c>
    </row>
    <row r="248" spans="1:25" x14ac:dyDescent="0.4">
      <c r="A248">
        <v>11</v>
      </c>
      <c r="B248">
        <v>4</v>
      </c>
      <c r="D248">
        <f t="shared" si="54"/>
        <v>81</v>
      </c>
      <c r="E248">
        <f t="shared" si="55"/>
        <v>256</v>
      </c>
      <c r="F248" s="5">
        <f t="shared" si="56"/>
        <v>18.357559750685819</v>
      </c>
      <c r="G248">
        <f t="shared" si="57"/>
        <v>16</v>
      </c>
      <c r="H248">
        <f t="shared" si="58"/>
        <v>36</v>
      </c>
      <c r="I248" s="5">
        <f t="shared" si="59"/>
        <v>7.2111025509279782</v>
      </c>
      <c r="J248" s="5">
        <f t="shared" si="60"/>
        <v>11.14645719975784</v>
      </c>
      <c r="K248" t="e">
        <f t="shared" si="61"/>
        <v>#N/A</v>
      </c>
      <c r="L248">
        <f t="shared" si="62"/>
        <v>4</v>
      </c>
      <c r="Q248">
        <f t="shared" si="63"/>
        <v>81</v>
      </c>
      <c r="R248">
        <f t="shared" si="64"/>
        <v>256</v>
      </c>
      <c r="S248" s="5">
        <f t="shared" si="65"/>
        <v>18.357559750685819</v>
      </c>
      <c r="T248">
        <f t="shared" si="66"/>
        <v>16</v>
      </c>
      <c r="U248">
        <f t="shared" si="67"/>
        <v>36</v>
      </c>
      <c r="V248" s="5">
        <f t="shared" si="68"/>
        <v>7.2111025509279782</v>
      </c>
      <c r="W248" s="5">
        <f t="shared" si="69"/>
        <v>11.14645719975784</v>
      </c>
      <c r="X248" t="e">
        <f t="shared" si="70"/>
        <v>#N/A</v>
      </c>
      <c r="Y248">
        <f t="shared" si="71"/>
        <v>4</v>
      </c>
    </row>
    <row r="249" spans="1:25" x14ac:dyDescent="0.4">
      <c r="A249">
        <v>1</v>
      </c>
      <c r="B249">
        <v>50</v>
      </c>
      <c r="D249">
        <f t="shared" si="54"/>
        <v>1</v>
      </c>
      <c r="E249">
        <f t="shared" si="55"/>
        <v>900</v>
      </c>
      <c r="F249" s="5">
        <f t="shared" si="56"/>
        <v>30.016662039607269</v>
      </c>
      <c r="G249">
        <f t="shared" si="57"/>
        <v>196</v>
      </c>
      <c r="H249">
        <f t="shared" si="58"/>
        <v>1600</v>
      </c>
      <c r="I249" s="5">
        <f t="shared" si="59"/>
        <v>42.379240200834182</v>
      </c>
      <c r="J249" s="5">
        <f t="shared" si="60"/>
        <v>-12.362578161226914</v>
      </c>
      <c r="K249">
        <f t="shared" si="61"/>
        <v>50</v>
      </c>
      <c r="L249" t="e">
        <f t="shared" si="62"/>
        <v>#N/A</v>
      </c>
      <c r="Q249">
        <f t="shared" si="63"/>
        <v>1</v>
      </c>
      <c r="R249">
        <f t="shared" si="64"/>
        <v>900</v>
      </c>
      <c r="S249" s="5">
        <f t="shared" si="65"/>
        <v>30.016662039607269</v>
      </c>
      <c r="T249">
        <f t="shared" si="66"/>
        <v>196</v>
      </c>
      <c r="U249">
        <f t="shared" si="67"/>
        <v>1600</v>
      </c>
      <c r="V249" s="5">
        <f t="shared" si="68"/>
        <v>42.379240200834182</v>
      </c>
      <c r="W249" s="5">
        <f t="shared" si="69"/>
        <v>-12.362578161226914</v>
      </c>
      <c r="X249">
        <f t="shared" si="70"/>
        <v>50</v>
      </c>
      <c r="Y249" t="e">
        <f t="shared" si="71"/>
        <v>#N/A</v>
      </c>
    </row>
    <row r="250" spans="1:25" x14ac:dyDescent="0.4">
      <c r="A250">
        <v>3</v>
      </c>
      <c r="B250">
        <v>17</v>
      </c>
      <c r="D250">
        <f t="shared" si="54"/>
        <v>1</v>
      </c>
      <c r="E250">
        <f t="shared" si="55"/>
        <v>9</v>
      </c>
      <c r="F250" s="5">
        <f t="shared" si="56"/>
        <v>3.1622776601683795</v>
      </c>
      <c r="G250">
        <f t="shared" si="57"/>
        <v>144</v>
      </c>
      <c r="H250">
        <f t="shared" si="58"/>
        <v>49</v>
      </c>
      <c r="I250" s="5">
        <f t="shared" si="59"/>
        <v>13.892443989449804</v>
      </c>
      <c r="J250" s="5">
        <f t="shared" si="60"/>
        <v>-10.730166329281424</v>
      </c>
      <c r="K250">
        <f t="shared" si="61"/>
        <v>17</v>
      </c>
      <c r="L250" t="e">
        <f t="shared" si="62"/>
        <v>#N/A</v>
      </c>
      <c r="Q250">
        <f t="shared" si="63"/>
        <v>1</v>
      </c>
      <c r="R250">
        <f t="shared" si="64"/>
        <v>9</v>
      </c>
      <c r="S250" s="5">
        <f t="shared" si="65"/>
        <v>3.1622776601683795</v>
      </c>
      <c r="T250">
        <f t="shared" si="66"/>
        <v>144</v>
      </c>
      <c r="U250">
        <f t="shared" si="67"/>
        <v>49</v>
      </c>
      <c r="V250" s="5">
        <f t="shared" si="68"/>
        <v>13.892443989449804</v>
      </c>
      <c r="W250" s="5">
        <f t="shared" si="69"/>
        <v>-10.730166329281424</v>
      </c>
      <c r="X250">
        <f t="shared" si="70"/>
        <v>17</v>
      </c>
      <c r="Y250" t="e">
        <f t="shared" si="71"/>
        <v>#N/A</v>
      </c>
    </row>
    <row r="251" spans="1:25" x14ac:dyDescent="0.4">
      <c r="A251">
        <v>5</v>
      </c>
      <c r="B251">
        <v>16</v>
      </c>
      <c r="D251">
        <f t="shared" si="54"/>
        <v>9</v>
      </c>
      <c r="E251">
        <f t="shared" si="55"/>
        <v>16</v>
      </c>
      <c r="F251" s="5">
        <f t="shared" si="56"/>
        <v>5</v>
      </c>
      <c r="G251">
        <f t="shared" si="57"/>
        <v>100</v>
      </c>
      <c r="H251">
        <f t="shared" si="58"/>
        <v>36</v>
      </c>
      <c r="I251" s="5">
        <f t="shared" si="59"/>
        <v>11.661903789690601</v>
      </c>
      <c r="J251" s="5">
        <f t="shared" si="60"/>
        <v>-6.6619037896906015</v>
      </c>
      <c r="K251">
        <f t="shared" si="61"/>
        <v>16</v>
      </c>
      <c r="L251" t="e">
        <f t="shared" si="62"/>
        <v>#N/A</v>
      </c>
      <c r="Q251">
        <f t="shared" si="63"/>
        <v>9</v>
      </c>
      <c r="R251">
        <f t="shared" si="64"/>
        <v>16</v>
      </c>
      <c r="S251" s="5">
        <f t="shared" si="65"/>
        <v>5</v>
      </c>
      <c r="T251">
        <f t="shared" si="66"/>
        <v>100</v>
      </c>
      <c r="U251">
        <f t="shared" si="67"/>
        <v>36</v>
      </c>
      <c r="V251" s="5">
        <f t="shared" si="68"/>
        <v>11.661903789690601</v>
      </c>
      <c r="W251" s="5">
        <f t="shared" si="69"/>
        <v>-6.6619037896906015</v>
      </c>
      <c r="X251">
        <f t="shared" si="70"/>
        <v>16</v>
      </c>
      <c r="Y251" t="e">
        <f t="shared" si="71"/>
        <v>#N/A</v>
      </c>
    </row>
    <row r="252" spans="1:25" x14ac:dyDescent="0.4">
      <c r="A252">
        <v>10</v>
      </c>
      <c r="B252">
        <v>23</v>
      </c>
      <c r="D252">
        <f t="shared" si="54"/>
        <v>64</v>
      </c>
      <c r="E252">
        <f t="shared" si="55"/>
        <v>9</v>
      </c>
      <c r="F252" s="5">
        <f t="shared" si="56"/>
        <v>8.5440037453175304</v>
      </c>
      <c r="G252">
        <f t="shared" si="57"/>
        <v>25</v>
      </c>
      <c r="H252">
        <f t="shared" si="58"/>
        <v>169</v>
      </c>
      <c r="I252" s="5">
        <f t="shared" si="59"/>
        <v>13.928388277184119</v>
      </c>
      <c r="J252" s="5">
        <f t="shared" si="60"/>
        <v>-5.3843845318665888</v>
      </c>
      <c r="K252">
        <f t="shared" si="61"/>
        <v>23</v>
      </c>
      <c r="L252" t="e">
        <f t="shared" si="62"/>
        <v>#N/A</v>
      </c>
      <c r="Q252">
        <f t="shared" si="63"/>
        <v>64</v>
      </c>
      <c r="R252">
        <f t="shared" si="64"/>
        <v>9</v>
      </c>
      <c r="S252" s="5">
        <f t="shared" si="65"/>
        <v>8.5440037453175304</v>
      </c>
      <c r="T252">
        <f t="shared" si="66"/>
        <v>25</v>
      </c>
      <c r="U252">
        <f t="shared" si="67"/>
        <v>169</v>
      </c>
      <c r="V252" s="5">
        <f t="shared" si="68"/>
        <v>13.928388277184119</v>
      </c>
      <c r="W252" s="5">
        <f t="shared" si="69"/>
        <v>-5.3843845318665888</v>
      </c>
      <c r="X252">
        <f t="shared" si="70"/>
        <v>23</v>
      </c>
      <c r="Y252" t="e">
        <f t="shared" si="71"/>
        <v>#N/A</v>
      </c>
    </row>
    <row r="253" spans="1:25" x14ac:dyDescent="0.4">
      <c r="A253">
        <v>5</v>
      </c>
      <c r="B253">
        <v>20</v>
      </c>
      <c r="D253">
        <f t="shared" si="54"/>
        <v>9</v>
      </c>
      <c r="E253">
        <f t="shared" si="55"/>
        <v>0</v>
      </c>
      <c r="F253" s="5">
        <f t="shared" si="56"/>
        <v>3</v>
      </c>
      <c r="G253">
        <f t="shared" si="57"/>
        <v>100</v>
      </c>
      <c r="H253">
        <f t="shared" si="58"/>
        <v>100</v>
      </c>
      <c r="I253" s="5">
        <f t="shared" si="59"/>
        <v>14.142135623730951</v>
      </c>
      <c r="J253" s="5">
        <f t="shared" si="60"/>
        <v>-11.142135623730951</v>
      </c>
      <c r="K253">
        <f t="shared" si="61"/>
        <v>20</v>
      </c>
      <c r="L253" t="e">
        <f t="shared" si="62"/>
        <v>#N/A</v>
      </c>
      <c r="Q253">
        <f t="shared" si="63"/>
        <v>9</v>
      </c>
      <c r="R253">
        <f t="shared" si="64"/>
        <v>0</v>
      </c>
      <c r="S253" s="5">
        <f t="shared" si="65"/>
        <v>3</v>
      </c>
      <c r="T253">
        <f t="shared" si="66"/>
        <v>100</v>
      </c>
      <c r="U253">
        <f t="shared" si="67"/>
        <v>100</v>
      </c>
      <c r="V253" s="5">
        <f t="shared" si="68"/>
        <v>14.142135623730951</v>
      </c>
      <c r="W253" s="5">
        <f t="shared" si="69"/>
        <v>-11.142135623730951</v>
      </c>
      <c r="X253">
        <f t="shared" si="70"/>
        <v>20</v>
      </c>
      <c r="Y253" t="e">
        <f t="shared" si="71"/>
        <v>#N/A</v>
      </c>
    </row>
    <row r="254" spans="1:25" x14ac:dyDescent="0.4">
      <c r="A254">
        <v>8</v>
      </c>
      <c r="B254">
        <v>20</v>
      </c>
      <c r="D254">
        <f t="shared" si="54"/>
        <v>36</v>
      </c>
      <c r="E254">
        <f t="shared" si="55"/>
        <v>0</v>
      </c>
      <c r="F254" s="5">
        <f t="shared" si="56"/>
        <v>6</v>
      </c>
      <c r="G254">
        <f t="shared" si="57"/>
        <v>49</v>
      </c>
      <c r="H254">
        <f t="shared" si="58"/>
        <v>100</v>
      </c>
      <c r="I254" s="5">
        <f t="shared" si="59"/>
        <v>12.206555615733702</v>
      </c>
      <c r="J254" s="5">
        <f t="shared" si="60"/>
        <v>-6.2065556157337021</v>
      </c>
      <c r="K254">
        <f t="shared" si="61"/>
        <v>20</v>
      </c>
      <c r="L254" t="e">
        <f t="shared" si="62"/>
        <v>#N/A</v>
      </c>
      <c r="Q254">
        <f t="shared" si="63"/>
        <v>36</v>
      </c>
      <c r="R254">
        <f t="shared" si="64"/>
        <v>0</v>
      </c>
      <c r="S254" s="5">
        <f t="shared" si="65"/>
        <v>6</v>
      </c>
      <c r="T254">
        <f t="shared" si="66"/>
        <v>49</v>
      </c>
      <c r="U254">
        <f t="shared" si="67"/>
        <v>100</v>
      </c>
      <c r="V254" s="5">
        <f t="shared" si="68"/>
        <v>12.206555615733702</v>
      </c>
      <c r="W254" s="5">
        <f t="shared" si="69"/>
        <v>-6.2065556157337021</v>
      </c>
      <c r="X254">
        <f t="shared" si="70"/>
        <v>20</v>
      </c>
      <c r="Y254" t="e">
        <f t="shared" si="71"/>
        <v>#N/A</v>
      </c>
    </row>
    <row r="255" spans="1:25" x14ac:dyDescent="0.4">
      <c r="A255">
        <v>5</v>
      </c>
      <c r="B255">
        <v>17</v>
      </c>
      <c r="D255">
        <f t="shared" si="54"/>
        <v>9</v>
      </c>
      <c r="E255">
        <f t="shared" si="55"/>
        <v>9</v>
      </c>
      <c r="F255" s="5">
        <f t="shared" si="56"/>
        <v>4.2426406871192848</v>
      </c>
      <c r="G255">
        <f t="shared" si="57"/>
        <v>100</v>
      </c>
      <c r="H255">
        <f t="shared" si="58"/>
        <v>49</v>
      </c>
      <c r="I255" s="5">
        <f t="shared" si="59"/>
        <v>12.206555615733702</v>
      </c>
      <c r="J255" s="5">
        <f t="shared" si="60"/>
        <v>-7.9639149286144173</v>
      </c>
      <c r="K255">
        <f t="shared" si="61"/>
        <v>17</v>
      </c>
      <c r="L255" t="e">
        <f t="shared" si="62"/>
        <v>#N/A</v>
      </c>
      <c r="Q255">
        <f t="shared" si="63"/>
        <v>9</v>
      </c>
      <c r="R255">
        <f t="shared" si="64"/>
        <v>9</v>
      </c>
      <c r="S255" s="5">
        <f t="shared" si="65"/>
        <v>4.2426406871192848</v>
      </c>
      <c r="T255">
        <f t="shared" si="66"/>
        <v>100</v>
      </c>
      <c r="U255">
        <f t="shared" si="67"/>
        <v>49</v>
      </c>
      <c r="V255" s="5">
        <f t="shared" si="68"/>
        <v>12.206555615733702</v>
      </c>
      <c r="W255" s="5">
        <f t="shared" si="69"/>
        <v>-7.9639149286144173</v>
      </c>
      <c r="X255">
        <f t="shared" si="70"/>
        <v>17</v>
      </c>
      <c r="Y255" t="e">
        <f t="shared" si="71"/>
        <v>#N/A</v>
      </c>
    </row>
    <row r="256" spans="1:25" x14ac:dyDescent="0.4">
      <c r="A256">
        <v>15</v>
      </c>
      <c r="B256">
        <v>21</v>
      </c>
      <c r="D256">
        <f t="shared" si="54"/>
        <v>169</v>
      </c>
      <c r="E256">
        <f t="shared" si="55"/>
        <v>1</v>
      </c>
      <c r="F256" s="5">
        <f t="shared" si="56"/>
        <v>13.038404810405298</v>
      </c>
      <c r="G256">
        <f t="shared" si="57"/>
        <v>0</v>
      </c>
      <c r="H256">
        <f t="shared" si="58"/>
        <v>121</v>
      </c>
      <c r="I256" s="5">
        <f t="shared" si="59"/>
        <v>11</v>
      </c>
      <c r="J256" s="5">
        <f t="shared" si="60"/>
        <v>2.0384048104052983</v>
      </c>
      <c r="K256" t="e">
        <f t="shared" si="61"/>
        <v>#N/A</v>
      </c>
      <c r="L256">
        <f t="shared" si="62"/>
        <v>21</v>
      </c>
      <c r="Q256">
        <f t="shared" si="63"/>
        <v>169</v>
      </c>
      <c r="R256">
        <f t="shared" si="64"/>
        <v>1</v>
      </c>
      <c r="S256" s="5">
        <f t="shared" si="65"/>
        <v>13.038404810405298</v>
      </c>
      <c r="T256">
        <f t="shared" si="66"/>
        <v>0</v>
      </c>
      <c r="U256">
        <f t="shared" si="67"/>
        <v>121</v>
      </c>
      <c r="V256" s="5">
        <f t="shared" si="68"/>
        <v>11</v>
      </c>
      <c r="W256" s="5">
        <f t="shared" si="69"/>
        <v>2.0384048104052983</v>
      </c>
      <c r="X256" t="e">
        <f t="shared" si="70"/>
        <v>#N/A</v>
      </c>
      <c r="Y256">
        <f t="shared" si="71"/>
        <v>21</v>
      </c>
    </row>
    <row r="257" spans="1:25" x14ac:dyDescent="0.4">
      <c r="A257">
        <v>4</v>
      </c>
      <c r="B257">
        <v>21</v>
      </c>
      <c r="D257">
        <f t="shared" si="54"/>
        <v>4</v>
      </c>
      <c r="E257">
        <f t="shared" si="55"/>
        <v>1</v>
      </c>
      <c r="F257" s="5">
        <f t="shared" si="56"/>
        <v>2.2360679774997898</v>
      </c>
      <c r="G257">
        <f t="shared" si="57"/>
        <v>121</v>
      </c>
      <c r="H257">
        <f t="shared" si="58"/>
        <v>121</v>
      </c>
      <c r="I257" s="5">
        <f t="shared" si="59"/>
        <v>15.556349186104045</v>
      </c>
      <c r="J257" s="5">
        <f t="shared" si="60"/>
        <v>-13.320281208604255</v>
      </c>
      <c r="K257">
        <f t="shared" si="61"/>
        <v>21</v>
      </c>
      <c r="L257" t="e">
        <f t="shared" si="62"/>
        <v>#N/A</v>
      </c>
      <c r="Q257">
        <f t="shared" si="63"/>
        <v>4</v>
      </c>
      <c r="R257">
        <f t="shared" si="64"/>
        <v>1</v>
      </c>
      <c r="S257" s="5">
        <f t="shared" si="65"/>
        <v>2.2360679774997898</v>
      </c>
      <c r="T257">
        <f t="shared" si="66"/>
        <v>121</v>
      </c>
      <c r="U257">
        <f t="shared" si="67"/>
        <v>121</v>
      </c>
      <c r="V257" s="5">
        <f t="shared" si="68"/>
        <v>15.556349186104045</v>
      </c>
      <c r="W257" s="5">
        <f t="shared" si="69"/>
        <v>-13.320281208604255</v>
      </c>
      <c r="X257">
        <f t="shared" si="70"/>
        <v>21</v>
      </c>
      <c r="Y257" t="e">
        <f t="shared" si="71"/>
        <v>#N/A</v>
      </c>
    </row>
    <row r="258" spans="1:25" x14ac:dyDescent="0.4">
      <c r="A258">
        <v>5</v>
      </c>
      <c r="B258">
        <v>2</v>
      </c>
      <c r="D258">
        <f t="shared" si="54"/>
        <v>9</v>
      </c>
      <c r="E258">
        <f t="shared" si="55"/>
        <v>324</v>
      </c>
      <c r="F258" s="5">
        <f t="shared" si="56"/>
        <v>18.248287590894659</v>
      </c>
      <c r="G258">
        <f t="shared" si="57"/>
        <v>100</v>
      </c>
      <c r="H258">
        <f t="shared" si="58"/>
        <v>64</v>
      </c>
      <c r="I258" s="5">
        <f t="shared" si="59"/>
        <v>12.806248474865697</v>
      </c>
      <c r="J258" s="5">
        <f t="shared" si="60"/>
        <v>5.4420391160289618</v>
      </c>
      <c r="K258" t="e">
        <f t="shared" si="61"/>
        <v>#N/A</v>
      </c>
      <c r="L258">
        <f t="shared" si="62"/>
        <v>2</v>
      </c>
      <c r="Q258">
        <f t="shared" si="63"/>
        <v>9</v>
      </c>
      <c r="R258">
        <f t="shared" si="64"/>
        <v>324</v>
      </c>
      <c r="S258" s="5">
        <f t="shared" si="65"/>
        <v>18.248287590894659</v>
      </c>
      <c r="T258">
        <f t="shared" si="66"/>
        <v>100</v>
      </c>
      <c r="U258">
        <f t="shared" si="67"/>
        <v>64</v>
      </c>
      <c r="V258" s="5">
        <f t="shared" si="68"/>
        <v>12.806248474865697</v>
      </c>
      <c r="W258" s="5">
        <f t="shared" si="69"/>
        <v>5.4420391160289618</v>
      </c>
      <c r="X258" t="e">
        <f t="shared" si="70"/>
        <v>#N/A</v>
      </c>
      <c r="Y258">
        <f t="shared" si="71"/>
        <v>2</v>
      </c>
    </row>
    <row r="259" spans="1:25" x14ac:dyDescent="0.4">
      <c r="A259">
        <v>12</v>
      </c>
      <c r="B259">
        <v>6</v>
      </c>
      <c r="D259">
        <f t="shared" si="54"/>
        <v>100</v>
      </c>
      <c r="E259">
        <f t="shared" si="55"/>
        <v>196</v>
      </c>
      <c r="F259" s="5">
        <f t="shared" si="56"/>
        <v>17.204650534085253</v>
      </c>
      <c r="G259">
        <f t="shared" si="57"/>
        <v>9</v>
      </c>
      <c r="H259">
        <f t="shared" si="58"/>
        <v>16</v>
      </c>
      <c r="I259" s="5">
        <f t="shared" si="59"/>
        <v>5</v>
      </c>
      <c r="J259" s="5">
        <f t="shared" si="60"/>
        <v>12.204650534085253</v>
      </c>
      <c r="K259" t="e">
        <f t="shared" si="61"/>
        <v>#N/A</v>
      </c>
      <c r="L259">
        <f t="shared" si="62"/>
        <v>6</v>
      </c>
      <c r="Q259">
        <f t="shared" si="63"/>
        <v>100</v>
      </c>
      <c r="R259">
        <f t="shared" si="64"/>
        <v>196</v>
      </c>
      <c r="S259" s="5">
        <f t="shared" si="65"/>
        <v>17.204650534085253</v>
      </c>
      <c r="T259">
        <f t="shared" si="66"/>
        <v>9</v>
      </c>
      <c r="U259">
        <f t="shared" si="67"/>
        <v>16</v>
      </c>
      <c r="V259" s="5">
        <f t="shared" si="68"/>
        <v>5</v>
      </c>
      <c r="W259" s="5">
        <f t="shared" si="69"/>
        <v>12.204650534085253</v>
      </c>
      <c r="X259" t="e">
        <f t="shared" si="70"/>
        <v>#N/A</v>
      </c>
      <c r="Y259">
        <f t="shared" si="71"/>
        <v>6</v>
      </c>
    </row>
    <row r="260" spans="1:25" x14ac:dyDescent="0.4">
      <c r="A260">
        <v>11</v>
      </c>
      <c r="B260">
        <v>13</v>
      </c>
      <c r="D260">
        <f t="shared" si="54"/>
        <v>81</v>
      </c>
      <c r="E260">
        <f t="shared" si="55"/>
        <v>49</v>
      </c>
      <c r="F260" s="5">
        <f t="shared" si="56"/>
        <v>11.401754250991379</v>
      </c>
      <c r="G260">
        <f t="shared" si="57"/>
        <v>16</v>
      </c>
      <c r="H260">
        <f t="shared" si="58"/>
        <v>9</v>
      </c>
      <c r="I260" s="5">
        <f t="shared" si="59"/>
        <v>5</v>
      </c>
      <c r="J260" s="5">
        <f t="shared" si="60"/>
        <v>6.4017542509913792</v>
      </c>
      <c r="K260" t="e">
        <f t="shared" si="61"/>
        <v>#N/A</v>
      </c>
      <c r="L260">
        <f t="shared" si="62"/>
        <v>13</v>
      </c>
      <c r="Q260">
        <f t="shared" si="63"/>
        <v>81</v>
      </c>
      <c r="R260">
        <f t="shared" si="64"/>
        <v>49</v>
      </c>
      <c r="S260" s="5">
        <f t="shared" si="65"/>
        <v>11.401754250991379</v>
      </c>
      <c r="T260">
        <f t="shared" si="66"/>
        <v>16</v>
      </c>
      <c r="U260">
        <f t="shared" si="67"/>
        <v>9</v>
      </c>
      <c r="V260" s="5">
        <f t="shared" si="68"/>
        <v>5</v>
      </c>
      <c r="W260" s="5">
        <f t="shared" si="69"/>
        <v>6.4017542509913792</v>
      </c>
      <c r="X260" t="e">
        <f t="shared" si="70"/>
        <v>#N/A</v>
      </c>
      <c r="Y260">
        <f t="shared" si="71"/>
        <v>13</v>
      </c>
    </row>
    <row r="261" spans="1:25" x14ac:dyDescent="0.4">
      <c r="A261">
        <v>2</v>
      </c>
      <c r="B261">
        <v>13</v>
      </c>
      <c r="D261">
        <f t="shared" ref="D261:D321" si="72">($A261-D$3)^2</f>
        <v>0</v>
      </c>
      <c r="E261">
        <f t="shared" ref="E261:E321" si="73">($B261-E$3)^2</f>
        <v>49</v>
      </c>
      <c r="F261" s="5">
        <f t="shared" ref="F261:F321" si="74">SQRT(D261+E261)</f>
        <v>7</v>
      </c>
      <c r="G261">
        <f t="shared" ref="G261:G321" si="75">($A261-G$3)^2</f>
        <v>169</v>
      </c>
      <c r="H261">
        <f t="shared" ref="H261:H321" si="76">($B261-H$3)^2</f>
        <v>9</v>
      </c>
      <c r="I261" s="5">
        <f t="shared" ref="I261:I321" si="77">SQRT(G261+H261)</f>
        <v>13.341664064126334</v>
      </c>
      <c r="J261" s="5">
        <f t="shared" ref="J261:J321" si="78">F261-I261</f>
        <v>-6.3416640641263342</v>
      </c>
      <c r="K261">
        <f t="shared" ref="K261:K321" si="79">IF(J261&lt;=0, $B261, NA())</f>
        <v>13</v>
      </c>
      <c r="L261" t="e">
        <f t="shared" ref="L261:L321" si="80">IF(J261&gt;0, $B261, NA())</f>
        <v>#N/A</v>
      </c>
      <c r="Q261">
        <f t="shared" ref="Q261:Q321" si="81">($A261-Q$3)^2</f>
        <v>0</v>
      </c>
      <c r="R261">
        <f t="shared" ref="R261:R321" si="82">($B261-R$3)^2</f>
        <v>49</v>
      </c>
      <c r="S261" s="5">
        <f t="shared" ref="S261:S321" si="83">SQRT(Q261+R261)</f>
        <v>7</v>
      </c>
      <c r="T261">
        <f t="shared" ref="T261:T321" si="84">($A261-T$3)^2</f>
        <v>169</v>
      </c>
      <c r="U261">
        <f t="shared" ref="U261:U321" si="85">($B261-U$3)^2</f>
        <v>9</v>
      </c>
      <c r="V261" s="5">
        <f t="shared" ref="V261:V321" si="86">SQRT(T261+U261)</f>
        <v>13.341664064126334</v>
      </c>
      <c r="W261" s="5">
        <f t="shared" ref="W261:W321" si="87">S261-V261</f>
        <v>-6.3416640641263342</v>
      </c>
      <c r="X261">
        <f t="shared" ref="X261:X321" si="88">IF(W261&lt;=0, $B261, NA())</f>
        <v>13</v>
      </c>
      <c r="Y261" t="e">
        <f t="shared" ref="Y261:Y321" si="89">IF(W261&gt;0, $B261, NA())</f>
        <v>#N/A</v>
      </c>
    </row>
    <row r="262" spans="1:25" x14ac:dyDescent="0.4">
      <c r="A262">
        <v>10</v>
      </c>
      <c r="B262">
        <v>21</v>
      </c>
      <c r="D262">
        <f t="shared" si="72"/>
        <v>64</v>
      </c>
      <c r="E262">
        <f t="shared" si="73"/>
        <v>1</v>
      </c>
      <c r="F262" s="5">
        <f t="shared" si="74"/>
        <v>8.0622577482985491</v>
      </c>
      <c r="G262">
        <f t="shared" si="75"/>
        <v>25</v>
      </c>
      <c r="H262">
        <f t="shared" si="76"/>
        <v>121</v>
      </c>
      <c r="I262" s="5">
        <f t="shared" si="77"/>
        <v>12.083045973594572</v>
      </c>
      <c r="J262" s="5">
        <f t="shared" si="78"/>
        <v>-4.0207882252960232</v>
      </c>
      <c r="K262">
        <f t="shared" si="79"/>
        <v>21</v>
      </c>
      <c r="L262" t="e">
        <f t="shared" si="80"/>
        <v>#N/A</v>
      </c>
      <c r="Q262">
        <f t="shared" si="81"/>
        <v>64</v>
      </c>
      <c r="R262">
        <f t="shared" si="82"/>
        <v>1</v>
      </c>
      <c r="S262" s="5">
        <f t="shared" si="83"/>
        <v>8.0622577482985491</v>
      </c>
      <c r="T262">
        <f t="shared" si="84"/>
        <v>25</v>
      </c>
      <c r="U262">
        <f t="shared" si="85"/>
        <v>121</v>
      </c>
      <c r="V262" s="5">
        <f t="shared" si="86"/>
        <v>12.083045973594572</v>
      </c>
      <c r="W262" s="5">
        <f t="shared" si="87"/>
        <v>-4.0207882252960232</v>
      </c>
      <c r="X262">
        <f t="shared" si="88"/>
        <v>21</v>
      </c>
      <c r="Y262" t="e">
        <f t="shared" si="89"/>
        <v>#N/A</v>
      </c>
    </row>
    <row r="263" spans="1:25" x14ac:dyDescent="0.4">
      <c r="A263">
        <v>1</v>
      </c>
      <c r="B263">
        <v>2</v>
      </c>
      <c r="D263">
        <f t="shared" si="72"/>
        <v>1</v>
      </c>
      <c r="E263">
        <f t="shared" si="73"/>
        <v>324</v>
      </c>
      <c r="F263" s="5">
        <f t="shared" si="74"/>
        <v>18.027756377319946</v>
      </c>
      <c r="G263">
        <f t="shared" si="75"/>
        <v>196</v>
      </c>
      <c r="H263">
        <f t="shared" si="76"/>
        <v>64</v>
      </c>
      <c r="I263" s="5">
        <f t="shared" si="77"/>
        <v>16.124515496597098</v>
      </c>
      <c r="J263" s="5">
        <f t="shared" si="78"/>
        <v>1.9032408807228478</v>
      </c>
      <c r="K263" t="e">
        <f t="shared" si="79"/>
        <v>#N/A</v>
      </c>
      <c r="L263">
        <f t="shared" si="80"/>
        <v>2</v>
      </c>
      <c r="Q263">
        <f t="shared" si="81"/>
        <v>1</v>
      </c>
      <c r="R263">
        <f t="shared" si="82"/>
        <v>324</v>
      </c>
      <c r="S263" s="5">
        <f t="shared" si="83"/>
        <v>18.027756377319946</v>
      </c>
      <c r="T263">
        <f t="shared" si="84"/>
        <v>196</v>
      </c>
      <c r="U263">
        <f t="shared" si="85"/>
        <v>64</v>
      </c>
      <c r="V263" s="5">
        <f t="shared" si="86"/>
        <v>16.124515496597098</v>
      </c>
      <c r="W263" s="5">
        <f t="shared" si="87"/>
        <v>1.9032408807228478</v>
      </c>
      <c r="X263" t="e">
        <f t="shared" si="88"/>
        <v>#N/A</v>
      </c>
      <c r="Y263">
        <f t="shared" si="89"/>
        <v>2</v>
      </c>
    </row>
    <row r="264" spans="1:25" x14ac:dyDescent="0.4">
      <c r="A264">
        <v>2</v>
      </c>
      <c r="B264">
        <v>13</v>
      </c>
      <c r="D264">
        <f t="shared" si="72"/>
        <v>0</v>
      </c>
      <c r="E264">
        <f t="shared" si="73"/>
        <v>49</v>
      </c>
      <c r="F264" s="5">
        <f t="shared" si="74"/>
        <v>7</v>
      </c>
      <c r="G264">
        <f t="shared" si="75"/>
        <v>169</v>
      </c>
      <c r="H264">
        <f t="shared" si="76"/>
        <v>9</v>
      </c>
      <c r="I264" s="5">
        <f t="shared" si="77"/>
        <v>13.341664064126334</v>
      </c>
      <c r="J264" s="5">
        <f t="shared" si="78"/>
        <v>-6.3416640641263342</v>
      </c>
      <c r="K264">
        <f t="shared" si="79"/>
        <v>13</v>
      </c>
      <c r="L264" t="e">
        <f t="shared" si="80"/>
        <v>#N/A</v>
      </c>
      <c r="Q264">
        <f t="shared" si="81"/>
        <v>0</v>
      </c>
      <c r="R264">
        <f t="shared" si="82"/>
        <v>49</v>
      </c>
      <c r="S264" s="5">
        <f t="shared" si="83"/>
        <v>7</v>
      </c>
      <c r="T264">
        <f t="shared" si="84"/>
        <v>169</v>
      </c>
      <c r="U264">
        <f t="shared" si="85"/>
        <v>9</v>
      </c>
      <c r="V264" s="5">
        <f t="shared" si="86"/>
        <v>13.341664064126334</v>
      </c>
      <c r="W264" s="5">
        <f t="shared" si="87"/>
        <v>-6.3416640641263342</v>
      </c>
      <c r="X264">
        <f t="shared" si="88"/>
        <v>13</v>
      </c>
      <c r="Y264" t="e">
        <f t="shared" si="89"/>
        <v>#N/A</v>
      </c>
    </row>
    <row r="265" spans="1:25" x14ac:dyDescent="0.4">
      <c r="A265">
        <v>13</v>
      </c>
      <c r="B265">
        <v>13</v>
      </c>
      <c r="D265">
        <f t="shared" si="72"/>
        <v>121</v>
      </c>
      <c r="E265">
        <f t="shared" si="73"/>
        <v>49</v>
      </c>
      <c r="F265" s="5">
        <f t="shared" si="74"/>
        <v>13.038404810405298</v>
      </c>
      <c r="G265">
        <f t="shared" si="75"/>
        <v>4</v>
      </c>
      <c r="H265">
        <f t="shared" si="76"/>
        <v>9</v>
      </c>
      <c r="I265" s="5">
        <f t="shared" si="77"/>
        <v>3.6055512754639891</v>
      </c>
      <c r="J265" s="5">
        <f t="shared" si="78"/>
        <v>9.4328535349413087</v>
      </c>
      <c r="K265" t="e">
        <f t="shared" si="79"/>
        <v>#N/A</v>
      </c>
      <c r="L265">
        <f t="shared" si="80"/>
        <v>13</v>
      </c>
      <c r="Q265">
        <f t="shared" si="81"/>
        <v>121</v>
      </c>
      <c r="R265">
        <f t="shared" si="82"/>
        <v>49</v>
      </c>
      <c r="S265" s="5">
        <f t="shared" si="83"/>
        <v>13.038404810405298</v>
      </c>
      <c r="T265">
        <f t="shared" si="84"/>
        <v>4</v>
      </c>
      <c r="U265">
        <f t="shared" si="85"/>
        <v>9</v>
      </c>
      <c r="V265" s="5">
        <f t="shared" si="86"/>
        <v>3.6055512754639891</v>
      </c>
      <c r="W265" s="5">
        <f t="shared" si="87"/>
        <v>9.4328535349413087</v>
      </c>
      <c r="X265" t="e">
        <f t="shared" si="88"/>
        <v>#N/A</v>
      </c>
      <c r="Y265">
        <f t="shared" si="89"/>
        <v>13</v>
      </c>
    </row>
    <row r="266" spans="1:25" x14ac:dyDescent="0.4">
      <c r="A266">
        <v>13</v>
      </c>
      <c r="B266">
        <v>13</v>
      </c>
      <c r="D266">
        <f t="shared" si="72"/>
        <v>121</v>
      </c>
      <c r="E266">
        <f t="shared" si="73"/>
        <v>49</v>
      </c>
      <c r="F266" s="5">
        <f t="shared" si="74"/>
        <v>13.038404810405298</v>
      </c>
      <c r="G266">
        <f t="shared" si="75"/>
        <v>4</v>
      </c>
      <c r="H266">
        <f t="shared" si="76"/>
        <v>9</v>
      </c>
      <c r="I266" s="5">
        <f t="shared" si="77"/>
        <v>3.6055512754639891</v>
      </c>
      <c r="J266" s="5">
        <f t="shared" si="78"/>
        <v>9.4328535349413087</v>
      </c>
      <c r="K266" t="e">
        <f t="shared" si="79"/>
        <v>#N/A</v>
      </c>
      <c r="L266">
        <f t="shared" si="80"/>
        <v>13</v>
      </c>
      <c r="Q266">
        <f t="shared" si="81"/>
        <v>121</v>
      </c>
      <c r="R266">
        <f t="shared" si="82"/>
        <v>49</v>
      </c>
      <c r="S266" s="5">
        <f t="shared" si="83"/>
        <v>13.038404810405298</v>
      </c>
      <c r="T266">
        <f t="shared" si="84"/>
        <v>4</v>
      </c>
      <c r="U266">
        <f t="shared" si="85"/>
        <v>9</v>
      </c>
      <c r="V266" s="5">
        <f t="shared" si="86"/>
        <v>3.6055512754639891</v>
      </c>
      <c r="W266" s="5">
        <f t="shared" si="87"/>
        <v>9.4328535349413087</v>
      </c>
      <c r="X266" t="e">
        <f t="shared" si="88"/>
        <v>#N/A</v>
      </c>
      <c r="Y266">
        <f t="shared" si="89"/>
        <v>13</v>
      </c>
    </row>
    <row r="267" spans="1:25" x14ac:dyDescent="0.4">
      <c r="A267">
        <v>2</v>
      </c>
      <c r="B267">
        <v>21</v>
      </c>
      <c r="D267">
        <f t="shared" si="72"/>
        <v>0</v>
      </c>
      <c r="E267">
        <f t="shared" si="73"/>
        <v>1</v>
      </c>
      <c r="F267" s="5">
        <f t="shared" si="74"/>
        <v>1</v>
      </c>
      <c r="G267">
        <f t="shared" si="75"/>
        <v>169</v>
      </c>
      <c r="H267">
        <f t="shared" si="76"/>
        <v>121</v>
      </c>
      <c r="I267" s="5">
        <f t="shared" si="77"/>
        <v>17.029386365926403</v>
      </c>
      <c r="J267" s="5">
        <f t="shared" si="78"/>
        <v>-16.029386365926403</v>
      </c>
      <c r="K267">
        <f t="shared" si="79"/>
        <v>21</v>
      </c>
      <c r="L267" t="e">
        <f t="shared" si="80"/>
        <v>#N/A</v>
      </c>
      <c r="Q267">
        <f t="shared" si="81"/>
        <v>0</v>
      </c>
      <c r="R267">
        <f t="shared" si="82"/>
        <v>1</v>
      </c>
      <c r="S267" s="5">
        <f t="shared" si="83"/>
        <v>1</v>
      </c>
      <c r="T267">
        <f t="shared" si="84"/>
        <v>169</v>
      </c>
      <c r="U267">
        <f t="shared" si="85"/>
        <v>121</v>
      </c>
      <c r="V267" s="5">
        <f t="shared" si="86"/>
        <v>17.029386365926403</v>
      </c>
      <c r="W267" s="5">
        <f t="shared" si="87"/>
        <v>-16.029386365926403</v>
      </c>
      <c r="X267">
        <f t="shared" si="88"/>
        <v>21</v>
      </c>
      <c r="Y267" t="e">
        <f t="shared" si="89"/>
        <v>#N/A</v>
      </c>
    </row>
    <row r="268" spans="1:25" x14ac:dyDescent="0.4">
      <c r="A268">
        <v>6</v>
      </c>
      <c r="B268">
        <v>13</v>
      </c>
      <c r="D268">
        <f t="shared" si="72"/>
        <v>16</v>
      </c>
      <c r="E268">
        <f t="shared" si="73"/>
        <v>49</v>
      </c>
      <c r="F268" s="5">
        <f t="shared" si="74"/>
        <v>8.0622577482985491</v>
      </c>
      <c r="G268">
        <f t="shared" si="75"/>
        <v>81</v>
      </c>
      <c r="H268">
        <f t="shared" si="76"/>
        <v>9</v>
      </c>
      <c r="I268" s="5">
        <f t="shared" si="77"/>
        <v>9.4868329805051381</v>
      </c>
      <c r="J268" s="5">
        <f t="shared" si="78"/>
        <v>-1.424575232206589</v>
      </c>
      <c r="K268">
        <f t="shared" si="79"/>
        <v>13</v>
      </c>
      <c r="L268" t="e">
        <f t="shared" si="80"/>
        <v>#N/A</v>
      </c>
      <c r="Q268">
        <f t="shared" si="81"/>
        <v>16</v>
      </c>
      <c r="R268">
        <f t="shared" si="82"/>
        <v>49</v>
      </c>
      <c r="S268" s="5">
        <f t="shared" si="83"/>
        <v>8.0622577482985491</v>
      </c>
      <c r="T268">
        <f t="shared" si="84"/>
        <v>81</v>
      </c>
      <c r="U268">
        <f t="shared" si="85"/>
        <v>9</v>
      </c>
      <c r="V268" s="5">
        <f t="shared" si="86"/>
        <v>9.4868329805051381</v>
      </c>
      <c r="W268" s="5">
        <f t="shared" si="87"/>
        <v>-1.424575232206589</v>
      </c>
      <c r="X268">
        <f t="shared" si="88"/>
        <v>13</v>
      </c>
      <c r="Y268" t="e">
        <f t="shared" si="89"/>
        <v>#N/A</v>
      </c>
    </row>
    <row r="269" spans="1:25" x14ac:dyDescent="0.4">
      <c r="A269">
        <v>4</v>
      </c>
      <c r="B269">
        <v>17</v>
      </c>
      <c r="D269">
        <f t="shared" si="72"/>
        <v>4</v>
      </c>
      <c r="E269">
        <f t="shared" si="73"/>
        <v>9</v>
      </c>
      <c r="F269" s="5">
        <f t="shared" si="74"/>
        <v>3.6055512754639891</v>
      </c>
      <c r="G269">
        <f t="shared" si="75"/>
        <v>121</v>
      </c>
      <c r="H269">
        <f t="shared" si="76"/>
        <v>49</v>
      </c>
      <c r="I269" s="5">
        <f t="shared" si="77"/>
        <v>13.038404810405298</v>
      </c>
      <c r="J269" s="5">
        <f t="shared" si="78"/>
        <v>-9.4328535349413087</v>
      </c>
      <c r="K269">
        <f t="shared" si="79"/>
        <v>17</v>
      </c>
      <c r="L269" t="e">
        <f t="shared" si="80"/>
        <v>#N/A</v>
      </c>
      <c r="Q269">
        <f t="shared" si="81"/>
        <v>4</v>
      </c>
      <c r="R269">
        <f t="shared" si="82"/>
        <v>9</v>
      </c>
      <c r="S269" s="5">
        <f t="shared" si="83"/>
        <v>3.6055512754639891</v>
      </c>
      <c r="T269">
        <f t="shared" si="84"/>
        <v>121</v>
      </c>
      <c r="U269">
        <f t="shared" si="85"/>
        <v>49</v>
      </c>
      <c r="V269" s="5">
        <f t="shared" si="86"/>
        <v>13.038404810405298</v>
      </c>
      <c r="W269" s="5">
        <f t="shared" si="87"/>
        <v>-9.4328535349413087</v>
      </c>
      <c r="X269">
        <f t="shared" si="88"/>
        <v>17</v>
      </c>
      <c r="Y269" t="e">
        <f t="shared" si="89"/>
        <v>#N/A</v>
      </c>
    </row>
    <row r="270" spans="1:25" x14ac:dyDescent="0.4">
      <c r="A270">
        <v>4</v>
      </c>
      <c r="B270">
        <v>17</v>
      </c>
      <c r="D270">
        <f t="shared" si="72"/>
        <v>4</v>
      </c>
      <c r="E270">
        <f t="shared" si="73"/>
        <v>9</v>
      </c>
      <c r="F270" s="5">
        <f t="shared" si="74"/>
        <v>3.6055512754639891</v>
      </c>
      <c r="G270">
        <f t="shared" si="75"/>
        <v>121</v>
      </c>
      <c r="H270">
        <f t="shared" si="76"/>
        <v>49</v>
      </c>
      <c r="I270" s="5">
        <f t="shared" si="77"/>
        <v>13.038404810405298</v>
      </c>
      <c r="J270" s="5">
        <f t="shared" si="78"/>
        <v>-9.4328535349413087</v>
      </c>
      <c r="K270">
        <f t="shared" si="79"/>
        <v>17</v>
      </c>
      <c r="L270" t="e">
        <f t="shared" si="80"/>
        <v>#N/A</v>
      </c>
      <c r="Q270">
        <f t="shared" si="81"/>
        <v>4</v>
      </c>
      <c r="R270">
        <f t="shared" si="82"/>
        <v>9</v>
      </c>
      <c r="S270" s="5">
        <f t="shared" si="83"/>
        <v>3.6055512754639891</v>
      </c>
      <c r="T270">
        <f t="shared" si="84"/>
        <v>121</v>
      </c>
      <c r="U270">
        <f t="shared" si="85"/>
        <v>49</v>
      </c>
      <c r="V270" s="5">
        <f t="shared" si="86"/>
        <v>13.038404810405298</v>
      </c>
      <c r="W270" s="5">
        <f t="shared" si="87"/>
        <v>-9.4328535349413087</v>
      </c>
      <c r="X270">
        <f t="shared" si="88"/>
        <v>17</v>
      </c>
      <c r="Y270" t="e">
        <f t="shared" si="89"/>
        <v>#N/A</v>
      </c>
    </row>
    <row r="271" spans="1:25" x14ac:dyDescent="0.4">
      <c r="A271">
        <v>13</v>
      </c>
      <c r="B271">
        <v>17</v>
      </c>
      <c r="D271">
        <f t="shared" si="72"/>
        <v>121</v>
      </c>
      <c r="E271">
        <f t="shared" si="73"/>
        <v>9</v>
      </c>
      <c r="F271" s="5">
        <f t="shared" si="74"/>
        <v>11.401754250991379</v>
      </c>
      <c r="G271">
        <f t="shared" si="75"/>
        <v>4</v>
      </c>
      <c r="H271">
        <f t="shared" si="76"/>
        <v>49</v>
      </c>
      <c r="I271" s="5">
        <f t="shared" si="77"/>
        <v>7.2801098892805181</v>
      </c>
      <c r="J271" s="5">
        <f t="shared" si="78"/>
        <v>4.1216443617108611</v>
      </c>
      <c r="K271" t="e">
        <f t="shared" si="79"/>
        <v>#N/A</v>
      </c>
      <c r="L271">
        <f t="shared" si="80"/>
        <v>17</v>
      </c>
      <c r="Q271">
        <f t="shared" si="81"/>
        <v>121</v>
      </c>
      <c r="R271">
        <f t="shared" si="82"/>
        <v>9</v>
      </c>
      <c r="S271" s="5">
        <f t="shared" si="83"/>
        <v>11.401754250991379</v>
      </c>
      <c r="T271">
        <f t="shared" si="84"/>
        <v>4</v>
      </c>
      <c r="U271">
        <f t="shared" si="85"/>
        <v>49</v>
      </c>
      <c r="V271" s="5">
        <f t="shared" si="86"/>
        <v>7.2801098892805181</v>
      </c>
      <c r="W271" s="5">
        <f t="shared" si="87"/>
        <v>4.1216443617108611</v>
      </c>
      <c r="X271" t="e">
        <f t="shared" si="88"/>
        <v>#N/A</v>
      </c>
      <c r="Y271">
        <f t="shared" si="89"/>
        <v>17</v>
      </c>
    </row>
    <row r="272" spans="1:25" x14ac:dyDescent="0.4">
      <c r="A272">
        <v>13</v>
      </c>
      <c r="B272">
        <v>17</v>
      </c>
      <c r="D272">
        <f t="shared" si="72"/>
        <v>121</v>
      </c>
      <c r="E272">
        <f t="shared" si="73"/>
        <v>9</v>
      </c>
      <c r="F272" s="5">
        <f t="shared" si="74"/>
        <v>11.401754250991379</v>
      </c>
      <c r="G272">
        <f t="shared" si="75"/>
        <v>4</v>
      </c>
      <c r="H272">
        <f t="shared" si="76"/>
        <v>49</v>
      </c>
      <c r="I272" s="5">
        <f t="shared" si="77"/>
        <v>7.2801098892805181</v>
      </c>
      <c r="J272" s="5">
        <f t="shared" si="78"/>
        <v>4.1216443617108611</v>
      </c>
      <c r="K272" t="e">
        <f t="shared" si="79"/>
        <v>#N/A</v>
      </c>
      <c r="L272">
        <f t="shared" si="80"/>
        <v>17</v>
      </c>
      <c r="Q272">
        <f t="shared" si="81"/>
        <v>121</v>
      </c>
      <c r="R272">
        <f t="shared" si="82"/>
        <v>9</v>
      </c>
      <c r="S272" s="5">
        <f t="shared" si="83"/>
        <v>11.401754250991379</v>
      </c>
      <c r="T272">
        <f t="shared" si="84"/>
        <v>4</v>
      </c>
      <c r="U272">
        <f t="shared" si="85"/>
        <v>49</v>
      </c>
      <c r="V272" s="5">
        <f t="shared" si="86"/>
        <v>7.2801098892805181</v>
      </c>
      <c r="W272" s="5">
        <f t="shared" si="87"/>
        <v>4.1216443617108611</v>
      </c>
      <c r="X272" t="e">
        <f t="shared" si="88"/>
        <v>#N/A</v>
      </c>
      <c r="Y272">
        <f t="shared" si="89"/>
        <v>17</v>
      </c>
    </row>
    <row r="273" spans="1:25" x14ac:dyDescent="0.4">
      <c r="A273">
        <v>11</v>
      </c>
      <c r="B273">
        <v>13</v>
      </c>
      <c r="D273">
        <f t="shared" si="72"/>
        <v>81</v>
      </c>
      <c r="E273">
        <f t="shared" si="73"/>
        <v>49</v>
      </c>
      <c r="F273" s="5">
        <f t="shared" si="74"/>
        <v>11.401754250991379</v>
      </c>
      <c r="G273">
        <f t="shared" si="75"/>
        <v>16</v>
      </c>
      <c r="H273">
        <f t="shared" si="76"/>
        <v>9</v>
      </c>
      <c r="I273" s="5">
        <f t="shared" si="77"/>
        <v>5</v>
      </c>
      <c r="J273" s="5">
        <f t="shared" si="78"/>
        <v>6.4017542509913792</v>
      </c>
      <c r="K273" t="e">
        <f t="shared" si="79"/>
        <v>#N/A</v>
      </c>
      <c r="L273">
        <f t="shared" si="80"/>
        <v>13</v>
      </c>
      <c r="Q273">
        <f t="shared" si="81"/>
        <v>81</v>
      </c>
      <c r="R273">
        <f t="shared" si="82"/>
        <v>49</v>
      </c>
      <c r="S273" s="5">
        <f t="shared" si="83"/>
        <v>11.401754250991379</v>
      </c>
      <c r="T273">
        <f t="shared" si="84"/>
        <v>16</v>
      </c>
      <c r="U273">
        <f t="shared" si="85"/>
        <v>9</v>
      </c>
      <c r="V273" s="5">
        <f t="shared" si="86"/>
        <v>5</v>
      </c>
      <c r="W273" s="5">
        <f t="shared" si="87"/>
        <v>6.4017542509913792</v>
      </c>
      <c r="X273" t="e">
        <f t="shared" si="88"/>
        <v>#N/A</v>
      </c>
      <c r="Y273">
        <f t="shared" si="89"/>
        <v>13</v>
      </c>
    </row>
    <row r="274" spans="1:25" x14ac:dyDescent="0.4">
      <c r="A274">
        <v>5</v>
      </c>
      <c r="B274">
        <v>18</v>
      </c>
      <c r="D274">
        <f t="shared" si="72"/>
        <v>9</v>
      </c>
      <c r="E274">
        <f t="shared" si="73"/>
        <v>4</v>
      </c>
      <c r="F274" s="5">
        <f t="shared" si="74"/>
        <v>3.6055512754639891</v>
      </c>
      <c r="G274">
        <f t="shared" si="75"/>
        <v>100</v>
      </c>
      <c r="H274">
        <f t="shared" si="76"/>
        <v>64</v>
      </c>
      <c r="I274" s="5">
        <f t="shared" si="77"/>
        <v>12.806248474865697</v>
      </c>
      <c r="J274" s="5">
        <f t="shared" si="78"/>
        <v>-9.2006971994017075</v>
      </c>
      <c r="K274">
        <f t="shared" si="79"/>
        <v>18</v>
      </c>
      <c r="L274" t="e">
        <f t="shared" si="80"/>
        <v>#N/A</v>
      </c>
      <c r="Q274">
        <f t="shared" si="81"/>
        <v>9</v>
      </c>
      <c r="R274">
        <f t="shared" si="82"/>
        <v>4</v>
      </c>
      <c r="S274" s="5">
        <f t="shared" si="83"/>
        <v>3.6055512754639891</v>
      </c>
      <c r="T274">
        <f t="shared" si="84"/>
        <v>100</v>
      </c>
      <c r="U274">
        <f t="shared" si="85"/>
        <v>64</v>
      </c>
      <c r="V274" s="5">
        <f t="shared" si="86"/>
        <v>12.806248474865697</v>
      </c>
      <c r="W274" s="5">
        <f t="shared" si="87"/>
        <v>-9.2006971994017075</v>
      </c>
      <c r="X274">
        <f t="shared" si="88"/>
        <v>18</v>
      </c>
      <c r="Y274" t="e">
        <f t="shared" si="89"/>
        <v>#N/A</v>
      </c>
    </row>
    <row r="275" spans="1:25" x14ac:dyDescent="0.4">
      <c r="A275">
        <v>4</v>
      </c>
      <c r="B275">
        <v>18</v>
      </c>
      <c r="D275">
        <f t="shared" si="72"/>
        <v>4</v>
      </c>
      <c r="E275">
        <f t="shared" si="73"/>
        <v>4</v>
      </c>
      <c r="F275" s="5">
        <f t="shared" si="74"/>
        <v>2.8284271247461903</v>
      </c>
      <c r="G275">
        <f t="shared" si="75"/>
        <v>121</v>
      </c>
      <c r="H275">
        <f t="shared" si="76"/>
        <v>64</v>
      </c>
      <c r="I275" s="5">
        <f t="shared" si="77"/>
        <v>13.601470508735444</v>
      </c>
      <c r="J275" s="5">
        <f t="shared" si="78"/>
        <v>-10.773043383989254</v>
      </c>
      <c r="K275">
        <f t="shared" si="79"/>
        <v>18</v>
      </c>
      <c r="L275" t="e">
        <f t="shared" si="80"/>
        <v>#N/A</v>
      </c>
      <c r="Q275">
        <f t="shared" si="81"/>
        <v>4</v>
      </c>
      <c r="R275">
        <f t="shared" si="82"/>
        <v>4</v>
      </c>
      <c r="S275" s="5">
        <f t="shared" si="83"/>
        <v>2.8284271247461903</v>
      </c>
      <c r="T275">
        <f t="shared" si="84"/>
        <v>121</v>
      </c>
      <c r="U275">
        <f t="shared" si="85"/>
        <v>64</v>
      </c>
      <c r="V275" s="5">
        <f t="shared" si="86"/>
        <v>13.601470508735444</v>
      </c>
      <c r="W275" s="5">
        <f t="shared" si="87"/>
        <v>-10.773043383989254</v>
      </c>
      <c r="X275">
        <f t="shared" si="88"/>
        <v>18</v>
      </c>
      <c r="Y275" t="e">
        <f t="shared" si="89"/>
        <v>#N/A</v>
      </c>
    </row>
    <row r="276" spans="1:25" x14ac:dyDescent="0.4">
      <c r="A276">
        <v>9</v>
      </c>
      <c r="B276">
        <v>15</v>
      </c>
      <c r="D276">
        <f t="shared" si="72"/>
        <v>49</v>
      </c>
      <c r="E276">
        <f t="shared" si="73"/>
        <v>25</v>
      </c>
      <c r="F276" s="5">
        <f t="shared" si="74"/>
        <v>8.6023252670426267</v>
      </c>
      <c r="G276">
        <f t="shared" si="75"/>
        <v>36</v>
      </c>
      <c r="H276">
        <f t="shared" si="76"/>
        <v>25</v>
      </c>
      <c r="I276" s="5">
        <f t="shared" si="77"/>
        <v>7.810249675906654</v>
      </c>
      <c r="J276" s="5">
        <f t="shared" si="78"/>
        <v>0.7920755911359727</v>
      </c>
      <c r="K276" t="e">
        <f t="shared" si="79"/>
        <v>#N/A</v>
      </c>
      <c r="L276">
        <f t="shared" si="80"/>
        <v>15</v>
      </c>
      <c r="Q276">
        <f t="shared" si="81"/>
        <v>49</v>
      </c>
      <c r="R276">
        <f t="shared" si="82"/>
        <v>25</v>
      </c>
      <c r="S276" s="5">
        <f t="shared" si="83"/>
        <v>8.6023252670426267</v>
      </c>
      <c r="T276">
        <f t="shared" si="84"/>
        <v>36</v>
      </c>
      <c r="U276">
        <f t="shared" si="85"/>
        <v>25</v>
      </c>
      <c r="V276" s="5">
        <f t="shared" si="86"/>
        <v>7.810249675906654</v>
      </c>
      <c r="W276" s="5">
        <f t="shared" si="87"/>
        <v>0.7920755911359727</v>
      </c>
      <c r="X276" t="e">
        <f t="shared" si="88"/>
        <v>#N/A</v>
      </c>
      <c r="Y276">
        <f t="shared" si="89"/>
        <v>15</v>
      </c>
    </row>
    <row r="277" spans="1:25" x14ac:dyDescent="0.4">
      <c r="A277">
        <v>7</v>
      </c>
      <c r="B277">
        <v>10</v>
      </c>
      <c r="D277">
        <f t="shared" si="72"/>
        <v>25</v>
      </c>
      <c r="E277">
        <f t="shared" si="73"/>
        <v>100</v>
      </c>
      <c r="F277" s="5">
        <f t="shared" si="74"/>
        <v>11.180339887498949</v>
      </c>
      <c r="G277">
        <f t="shared" si="75"/>
        <v>64</v>
      </c>
      <c r="H277">
        <f t="shared" si="76"/>
        <v>0</v>
      </c>
      <c r="I277" s="5">
        <f t="shared" si="77"/>
        <v>8</v>
      </c>
      <c r="J277" s="5">
        <f t="shared" si="78"/>
        <v>3.180339887498949</v>
      </c>
      <c r="K277" t="e">
        <f t="shared" si="79"/>
        <v>#N/A</v>
      </c>
      <c r="L277">
        <f t="shared" si="80"/>
        <v>10</v>
      </c>
      <c r="Q277">
        <f t="shared" si="81"/>
        <v>25</v>
      </c>
      <c r="R277">
        <f t="shared" si="82"/>
        <v>100</v>
      </c>
      <c r="S277" s="5">
        <f t="shared" si="83"/>
        <v>11.180339887498949</v>
      </c>
      <c r="T277">
        <f t="shared" si="84"/>
        <v>64</v>
      </c>
      <c r="U277">
        <f t="shared" si="85"/>
        <v>0</v>
      </c>
      <c r="V277" s="5">
        <f t="shared" si="86"/>
        <v>8</v>
      </c>
      <c r="W277" s="5">
        <f t="shared" si="87"/>
        <v>3.180339887498949</v>
      </c>
      <c r="X277" t="e">
        <f t="shared" si="88"/>
        <v>#N/A</v>
      </c>
      <c r="Y277">
        <f t="shared" si="89"/>
        <v>10</v>
      </c>
    </row>
    <row r="278" spans="1:25" x14ac:dyDescent="0.4">
      <c r="A278">
        <v>1</v>
      </c>
      <c r="B278">
        <v>18</v>
      </c>
      <c r="D278">
        <f t="shared" si="72"/>
        <v>1</v>
      </c>
      <c r="E278">
        <f t="shared" si="73"/>
        <v>4</v>
      </c>
      <c r="F278" s="5">
        <f t="shared" si="74"/>
        <v>2.2360679774997898</v>
      </c>
      <c r="G278">
        <f t="shared" si="75"/>
        <v>196</v>
      </c>
      <c r="H278">
        <f t="shared" si="76"/>
        <v>64</v>
      </c>
      <c r="I278" s="5">
        <f t="shared" si="77"/>
        <v>16.124515496597098</v>
      </c>
      <c r="J278" s="5">
        <f t="shared" si="78"/>
        <v>-13.888447519097308</v>
      </c>
      <c r="K278">
        <f t="shared" si="79"/>
        <v>18</v>
      </c>
      <c r="L278" t="e">
        <f t="shared" si="80"/>
        <v>#N/A</v>
      </c>
      <c r="Q278">
        <f t="shared" si="81"/>
        <v>1</v>
      </c>
      <c r="R278">
        <f t="shared" si="82"/>
        <v>4</v>
      </c>
      <c r="S278" s="5">
        <f t="shared" si="83"/>
        <v>2.2360679774997898</v>
      </c>
      <c r="T278">
        <f t="shared" si="84"/>
        <v>196</v>
      </c>
      <c r="U278">
        <f t="shared" si="85"/>
        <v>64</v>
      </c>
      <c r="V278" s="5">
        <f t="shared" si="86"/>
        <v>16.124515496597098</v>
      </c>
      <c r="W278" s="5">
        <f t="shared" si="87"/>
        <v>-13.888447519097308</v>
      </c>
      <c r="X278">
        <f t="shared" si="88"/>
        <v>18</v>
      </c>
      <c r="Y278" t="e">
        <f t="shared" si="89"/>
        <v>#N/A</v>
      </c>
    </row>
    <row r="279" spans="1:25" x14ac:dyDescent="0.4">
      <c r="A279">
        <v>7</v>
      </c>
      <c r="B279">
        <v>26</v>
      </c>
      <c r="D279">
        <f t="shared" si="72"/>
        <v>25</v>
      </c>
      <c r="E279">
        <f t="shared" si="73"/>
        <v>36</v>
      </c>
      <c r="F279" s="5">
        <f t="shared" si="74"/>
        <v>7.810249675906654</v>
      </c>
      <c r="G279">
        <f t="shared" si="75"/>
        <v>64</v>
      </c>
      <c r="H279">
        <f t="shared" si="76"/>
        <v>256</v>
      </c>
      <c r="I279" s="5">
        <f t="shared" si="77"/>
        <v>17.888543819998318</v>
      </c>
      <c r="J279" s="5">
        <f t="shared" si="78"/>
        <v>-10.078294144091664</v>
      </c>
      <c r="K279">
        <f t="shared" si="79"/>
        <v>26</v>
      </c>
      <c r="L279" t="e">
        <f t="shared" si="80"/>
        <v>#N/A</v>
      </c>
      <c r="Q279">
        <f t="shared" si="81"/>
        <v>25</v>
      </c>
      <c r="R279">
        <f t="shared" si="82"/>
        <v>36</v>
      </c>
      <c r="S279" s="5">
        <f t="shared" si="83"/>
        <v>7.810249675906654</v>
      </c>
      <c r="T279">
        <f t="shared" si="84"/>
        <v>64</v>
      </c>
      <c r="U279">
        <f t="shared" si="85"/>
        <v>256</v>
      </c>
      <c r="V279" s="5">
        <f t="shared" si="86"/>
        <v>17.888543819998318</v>
      </c>
      <c r="W279" s="5">
        <f t="shared" si="87"/>
        <v>-10.078294144091664</v>
      </c>
      <c r="X279">
        <f t="shared" si="88"/>
        <v>26</v>
      </c>
      <c r="Y279" t="e">
        <f t="shared" si="89"/>
        <v>#N/A</v>
      </c>
    </row>
    <row r="280" spans="1:25" x14ac:dyDescent="0.4">
      <c r="A280">
        <v>8</v>
      </c>
      <c r="B280">
        <v>22</v>
      </c>
      <c r="D280">
        <f t="shared" si="72"/>
        <v>36</v>
      </c>
      <c r="E280">
        <f t="shared" si="73"/>
        <v>4</v>
      </c>
      <c r="F280" s="5">
        <f t="shared" si="74"/>
        <v>6.324555320336759</v>
      </c>
      <c r="G280">
        <f t="shared" si="75"/>
        <v>49</v>
      </c>
      <c r="H280">
        <f t="shared" si="76"/>
        <v>144</v>
      </c>
      <c r="I280" s="5">
        <f t="shared" si="77"/>
        <v>13.892443989449804</v>
      </c>
      <c r="J280" s="5">
        <f t="shared" si="78"/>
        <v>-7.5678886691130449</v>
      </c>
      <c r="K280">
        <f t="shared" si="79"/>
        <v>22</v>
      </c>
      <c r="L280" t="e">
        <f t="shared" si="80"/>
        <v>#N/A</v>
      </c>
      <c r="Q280">
        <f t="shared" si="81"/>
        <v>36</v>
      </c>
      <c r="R280">
        <f t="shared" si="82"/>
        <v>4</v>
      </c>
      <c r="S280" s="5">
        <f t="shared" si="83"/>
        <v>6.324555320336759</v>
      </c>
      <c r="T280">
        <f t="shared" si="84"/>
        <v>49</v>
      </c>
      <c r="U280">
        <f t="shared" si="85"/>
        <v>144</v>
      </c>
      <c r="V280" s="5">
        <f t="shared" si="86"/>
        <v>13.892443989449804</v>
      </c>
      <c r="W280" s="5">
        <f t="shared" si="87"/>
        <v>-7.5678886691130449</v>
      </c>
      <c r="X280">
        <f t="shared" si="88"/>
        <v>22</v>
      </c>
      <c r="Y280" t="e">
        <f t="shared" si="89"/>
        <v>#N/A</v>
      </c>
    </row>
    <row r="281" spans="1:25" x14ac:dyDescent="0.4">
      <c r="A281">
        <v>8</v>
      </c>
      <c r="B281">
        <v>22</v>
      </c>
      <c r="D281">
        <f t="shared" si="72"/>
        <v>36</v>
      </c>
      <c r="E281">
        <f t="shared" si="73"/>
        <v>4</v>
      </c>
      <c r="F281" s="5">
        <f t="shared" si="74"/>
        <v>6.324555320336759</v>
      </c>
      <c r="G281">
        <f t="shared" si="75"/>
        <v>49</v>
      </c>
      <c r="H281">
        <f t="shared" si="76"/>
        <v>144</v>
      </c>
      <c r="I281" s="5">
        <f t="shared" si="77"/>
        <v>13.892443989449804</v>
      </c>
      <c r="J281" s="5">
        <f t="shared" si="78"/>
        <v>-7.5678886691130449</v>
      </c>
      <c r="K281">
        <f t="shared" si="79"/>
        <v>22</v>
      </c>
      <c r="L281" t="e">
        <f t="shared" si="80"/>
        <v>#N/A</v>
      </c>
      <c r="Q281">
        <f t="shared" si="81"/>
        <v>36</v>
      </c>
      <c r="R281">
        <f t="shared" si="82"/>
        <v>4</v>
      </c>
      <c r="S281" s="5">
        <f t="shared" si="83"/>
        <v>6.324555320336759</v>
      </c>
      <c r="T281">
        <f t="shared" si="84"/>
        <v>49</v>
      </c>
      <c r="U281">
        <f t="shared" si="85"/>
        <v>144</v>
      </c>
      <c r="V281" s="5">
        <f t="shared" si="86"/>
        <v>13.892443989449804</v>
      </c>
      <c r="W281" s="5">
        <f t="shared" si="87"/>
        <v>-7.5678886691130449</v>
      </c>
      <c r="X281">
        <f t="shared" si="88"/>
        <v>22</v>
      </c>
      <c r="Y281" t="e">
        <f t="shared" si="89"/>
        <v>#N/A</v>
      </c>
    </row>
    <row r="282" spans="1:25" x14ac:dyDescent="0.4">
      <c r="A282">
        <v>14</v>
      </c>
      <c r="B282">
        <v>28</v>
      </c>
      <c r="D282">
        <f t="shared" si="72"/>
        <v>144</v>
      </c>
      <c r="E282">
        <f t="shared" si="73"/>
        <v>64</v>
      </c>
      <c r="F282" s="5">
        <f t="shared" si="74"/>
        <v>14.422205101855956</v>
      </c>
      <c r="G282">
        <f t="shared" si="75"/>
        <v>1</v>
      </c>
      <c r="H282">
        <f t="shared" si="76"/>
        <v>324</v>
      </c>
      <c r="I282" s="5">
        <f t="shared" si="77"/>
        <v>18.027756377319946</v>
      </c>
      <c r="J282" s="5">
        <f t="shared" si="78"/>
        <v>-3.6055512754639896</v>
      </c>
      <c r="K282">
        <f t="shared" si="79"/>
        <v>28</v>
      </c>
      <c r="L282" t="e">
        <f t="shared" si="80"/>
        <v>#N/A</v>
      </c>
      <c r="Q282">
        <f t="shared" si="81"/>
        <v>144</v>
      </c>
      <c r="R282">
        <f t="shared" si="82"/>
        <v>64</v>
      </c>
      <c r="S282" s="5">
        <f t="shared" si="83"/>
        <v>14.422205101855956</v>
      </c>
      <c r="T282">
        <f t="shared" si="84"/>
        <v>1</v>
      </c>
      <c r="U282">
        <f t="shared" si="85"/>
        <v>324</v>
      </c>
      <c r="V282" s="5">
        <f t="shared" si="86"/>
        <v>18.027756377319946</v>
      </c>
      <c r="W282" s="5">
        <f t="shared" si="87"/>
        <v>-3.6055512754639896</v>
      </c>
      <c r="X282">
        <f t="shared" si="88"/>
        <v>28</v>
      </c>
      <c r="Y282" t="e">
        <f t="shared" si="89"/>
        <v>#N/A</v>
      </c>
    </row>
    <row r="283" spans="1:25" x14ac:dyDescent="0.4">
      <c r="A283">
        <v>2</v>
      </c>
      <c r="B283">
        <v>28</v>
      </c>
      <c r="D283">
        <f t="shared" si="72"/>
        <v>0</v>
      </c>
      <c r="E283">
        <f t="shared" si="73"/>
        <v>64</v>
      </c>
      <c r="F283" s="5">
        <f t="shared" si="74"/>
        <v>8</v>
      </c>
      <c r="G283">
        <f t="shared" si="75"/>
        <v>169</v>
      </c>
      <c r="H283">
        <f t="shared" si="76"/>
        <v>324</v>
      </c>
      <c r="I283" s="5">
        <f t="shared" si="77"/>
        <v>22.203603311174518</v>
      </c>
      <c r="J283" s="5">
        <f t="shared" si="78"/>
        <v>-14.203603311174518</v>
      </c>
      <c r="K283">
        <f t="shared" si="79"/>
        <v>28</v>
      </c>
      <c r="L283" t="e">
        <f t="shared" si="80"/>
        <v>#N/A</v>
      </c>
      <c r="Q283">
        <f t="shared" si="81"/>
        <v>0</v>
      </c>
      <c r="R283">
        <f t="shared" si="82"/>
        <v>64</v>
      </c>
      <c r="S283" s="5">
        <f t="shared" si="83"/>
        <v>8</v>
      </c>
      <c r="T283">
        <f t="shared" si="84"/>
        <v>169</v>
      </c>
      <c r="U283">
        <f t="shared" si="85"/>
        <v>324</v>
      </c>
      <c r="V283" s="5">
        <f t="shared" si="86"/>
        <v>22.203603311174518</v>
      </c>
      <c r="W283" s="5">
        <f t="shared" si="87"/>
        <v>-14.203603311174518</v>
      </c>
      <c r="X283">
        <f t="shared" si="88"/>
        <v>28</v>
      </c>
      <c r="Y283" t="e">
        <f t="shared" si="89"/>
        <v>#N/A</v>
      </c>
    </row>
    <row r="284" spans="1:25" x14ac:dyDescent="0.4">
      <c r="A284">
        <v>7</v>
      </c>
      <c r="B284">
        <v>28</v>
      </c>
      <c r="D284">
        <f t="shared" si="72"/>
        <v>25</v>
      </c>
      <c r="E284">
        <f t="shared" si="73"/>
        <v>64</v>
      </c>
      <c r="F284" s="5">
        <f t="shared" si="74"/>
        <v>9.4339811320566032</v>
      </c>
      <c r="G284">
        <f t="shared" si="75"/>
        <v>64</v>
      </c>
      <c r="H284">
        <f t="shared" si="76"/>
        <v>324</v>
      </c>
      <c r="I284" s="5">
        <f t="shared" si="77"/>
        <v>19.697715603592208</v>
      </c>
      <c r="J284" s="5">
        <f t="shared" si="78"/>
        <v>-10.263734471535605</v>
      </c>
      <c r="K284">
        <f t="shared" si="79"/>
        <v>28</v>
      </c>
      <c r="L284" t="e">
        <f t="shared" si="80"/>
        <v>#N/A</v>
      </c>
      <c r="Q284">
        <f t="shared" si="81"/>
        <v>25</v>
      </c>
      <c r="R284">
        <f t="shared" si="82"/>
        <v>64</v>
      </c>
      <c r="S284" s="5">
        <f t="shared" si="83"/>
        <v>9.4339811320566032</v>
      </c>
      <c r="T284">
        <f t="shared" si="84"/>
        <v>64</v>
      </c>
      <c r="U284">
        <f t="shared" si="85"/>
        <v>324</v>
      </c>
      <c r="V284" s="5">
        <f t="shared" si="86"/>
        <v>19.697715603592208</v>
      </c>
      <c r="W284" s="5">
        <f t="shared" si="87"/>
        <v>-10.263734471535605</v>
      </c>
      <c r="X284">
        <f t="shared" si="88"/>
        <v>28</v>
      </c>
      <c r="Y284" t="e">
        <f t="shared" si="89"/>
        <v>#N/A</v>
      </c>
    </row>
    <row r="285" spans="1:25" x14ac:dyDescent="0.4">
      <c r="A285">
        <v>14</v>
      </c>
      <c r="B285">
        <v>28</v>
      </c>
      <c r="D285">
        <f t="shared" si="72"/>
        <v>144</v>
      </c>
      <c r="E285">
        <f t="shared" si="73"/>
        <v>64</v>
      </c>
      <c r="F285" s="5">
        <f t="shared" si="74"/>
        <v>14.422205101855956</v>
      </c>
      <c r="G285">
        <f t="shared" si="75"/>
        <v>1</v>
      </c>
      <c r="H285">
        <f t="shared" si="76"/>
        <v>324</v>
      </c>
      <c r="I285" s="5">
        <f t="shared" si="77"/>
        <v>18.027756377319946</v>
      </c>
      <c r="J285" s="5">
        <f t="shared" si="78"/>
        <v>-3.6055512754639896</v>
      </c>
      <c r="K285">
        <f t="shared" si="79"/>
        <v>28</v>
      </c>
      <c r="L285" t="e">
        <f t="shared" si="80"/>
        <v>#N/A</v>
      </c>
      <c r="Q285">
        <f t="shared" si="81"/>
        <v>144</v>
      </c>
      <c r="R285">
        <f t="shared" si="82"/>
        <v>64</v>
      </c>
      <c r="S285" s="5">
        <f t="shared" si="83"/>
        <v>14.422205101855956</v>
      </c>
      <c r="T285">
        <f t="shared" si="84"/>
        <v>1</v>
      </c>
      <c r="U285">
        <f t="shared" si="85"/>
        <v>324</v>
      </c>
      <c r="V285" s="5">
        <f t="shared" si="86"/>
        <v>18.027756377319946</v>
      </c>
      <c r="W285" s="5">
        <f t="shared" si="87"/>
        <v>-3.6055512754639896</v>
      </c>
      <c r="X285">
        <f t="shared" si="88"/>
        <v>28</v>
      </c>
      <c r="Y285" t="e">
        <f t="shared" si="89"/>
        <v>#N/A</v>
      </c>
    </row>
    <row r="286" spans="1:25" x14ac:dyDescent="0.4">
      <c r="A286">
        <v>4</v>
      </c>
      <c r="B286">
        <v>19</v>
      </c>
      <c r="D286">
        <f t="shared" si="72"/>
        <v>4</v>
      </c>
      <c r="E286">
        <f t="shared" si="73"/>
        <v>1</v>
      </c>
      <c r="F286" s="5">
        <f t="shared" si="74"/>
        <v>2.2360679774997898</v>
      </c>
      <c r="G286">
        <f t="shared" si="75"/>
        <v>121</v>
      </c>
      <c r="H286">
        <f t="shared" si="76"/>
        <v>81</v>
      </c>
      <c r="I286" s="5">
        <f t="shared" si="77"/>
        <v>14.212670403551895</v>
      </c>
      <c r="J286" s="5">
        <f t="shared" si="78"/>
        <v>-11.976602426052105</v>
      </c>
      <c r="K286">
        <f t="shared" si="79"/>
        <v>19</v>
      </c>
      <c r="L286" t="e">
        <f t="shared" si="80"/>
        <v>#N/A</v>
      </c>
      <c r="Q286">
        <f t="shared" si="81"/>
        <v>4</v>
      </c>
      <c r="R286">
        <f t="shared" si="82"/>
        <v>1</v>
      </c>
      <c r="S286" s="5">
        <f t="shared" si="83"/>
        <v>2.2360679774997898</v>
      </c>
      <c r="T286">
        <f t="shared" si="84"/>
        <v>121</v>
      </c>
      <c r="U286">
        <f t="shared" si="85"/>
        <v>81</v>
      </c>
      <c r="V286" s="5">
        <f t="shared" si="86"/>
        <v>14.212670403551895</v>
      </c>
      <c r="W286" s="5">
        <f t="shared" si="87"/>
        <v>-11.976602426052105</v>
      </c>
      <c r="X286">
        <f t="shared" si="88"/>
        <v>19</v>
      </c>
      <c r="Y286" t="e">
        <f t="shared" si="89"/>
        <v>#N/A</v>
      </c>
    </row>
    <row r="287" spans="1:25" x14ac:dyDescent="0.4">
      <c r="A287">
        <v>5</v>
      </c>
      <c r="B287">
        <v>22</v>
      </c>
      <c r="D287">
        <f t="shared" si="72"/>
        <v>9</v>
      </c>
      <c r="E287">
        <f t="shared" si="73"/>
        <v>4</v>
      </c>
      <c r="F287" s="5">
        <f t="shared" si="74"/>
        <v>3.6055512754639891</v>
      </c>
      <c r="G287">
        <f t="shared" si="75"/>
        <v>100</v>
      </c>
      <c r="H287">
        <f t="shared" si="76"/>
        <v>144</v>
      </c>
      <c r="I287" s="5">
        <f t="shared" si="77"/>
        <v>15.620499351813308</v>
      </c>
      <c r="J287" s="5">
        <f t="shared" si="78"/>
        <v>-12.014948076349318</v>
      </c>
      <c r="K287">
        <f t="shared" si="79"/>
        <v>22</v>
      </c>
      <c r="L287" t="e">
        <f t="shared" si="80"/>
        <v>#N/A</v>
      </c>
      <c r="Q287">
        <f t="shared" si="81"/>
        <v>9</v>
      </c>
      <c r="R287">
        <f t="shared" si="82"/>
        <v>4</v>
      </c>
      <c r="S287" s="5">
        <f t="shared" si="83"/>
        <v>3.6055512754639891</v>
      </c>
      <c r="T287">
        <f t="shared" si="84"/>
        <v>100</v>
      </c>
      <c r="U287">
        <f t="shared" si="85"/>
        <v>144</v>
      </c>
      <c r="V287" s="5">
        <f t="shared" si="86"/>
        <v>15.620499351813308</v>
      </c>
      <c r="W287" s="5">
        <f t="shared" si="87"/>
        <v>-12.014948076349318</v>
      </c>
      <c r="X287">
        <f t="shared" si="88"/>
        <v>22</v>
      </c>
      <c r="Y287" t="e">
        <f t="shared" si="89"/>
        <v>#N/A</v>
      </c>
    </row>
    <row r="288" spans="1:25" x14ac:dyDescent="0.4">
      <c r="A288">
        <v>2</v>
      </c>
      <c r="B288">
        <v>29</v>
      </c>
      <c r="D288">
        <f t="shared" si="72"/>
        <v>0</v>
      </c>
      <c r="E288">
        <f t="shared" si="73"/>
        <v>81</v>
      </c>
      <c r="F288" s="5">
        <f t="shared" si="74"/>
        <v>9</v>
      </c>
      <c r="G288">
        <f t="shared" si="75"/>
        <v>169</v>
      </c>
      <c r="H288">
        <f t="shared" si="76"/>
        <v>361</v>
      </c>
      <c r="I288" s="5">
        <f t="shared" si="77"/>
        <v>23.021728866442675</v>
      </c>
      <c r="J288" s="5">
        <f t="shared" si="78"/>
        <v>-14.021728866442675</v>
      </c>
      <c r="K288">
        <f t="shared" si="79"/>
        <v>29</v>
      </c>
      <c r="L288" t="e">
        <f t="shared" si="80"/>
        <v>#N/A</v>
      </c>
      <c r="Q288">
        <f t="shared" si="81"/>
        <v>0</v>
      </c>
      <c r="R288">
        <f t="shared" si="82"/>
        <v>81</v>
      </c>
      <c r="S288" s="5">
        <f t="shared" si="83"/>
        <v>9</v>
      </c>
      <c r="T288">
        <f t="shared" si="84"/>
        <v>169</v>
      </c>
      <c r="U288">
        <f t="shared" si="85"/>
        <v>361</v>
      </c>
      <c r="V288" s="5">
        <f t="shared" si="86"/>
        <v>23.021728866442675</v>
      </c>
      <c r="W288" s="5">
        <f t="shared" si="87"/>
        <v>-14.021728866442675</v>
      </c>
      <c r="X288">
        <f t="shared" si="88"/>
        <v>29</v>
      </c>
      <c r="Y288" t="e">
        <f t="shared" si="89"/>
        <v>#N/A</v>
      </c>
    </row>
    <row r="289" spans="1:25" x14ac:dyDescent="0.4">
      <c r="A289">
        <v>4</v>
      </c>
      <c r="B289">
        <v>28</v>
      </c>
      <c r="D289">
        <f t="shared" si="72"/>
        <v>4</v>
      </c>
      <c r="E289">
        <f t="shared" si="73"/>
        <v>64</v>
      </c>
      <c r="F289" s="5">
        <f t="shared" si="74"/>
        <v>8.2462112512353212</v>
      </c>
      <c r="G289">
        <f t="shared" si="75"/>
        <v>121</v>
      </c>
      <c r="H289">
        <f t="shared" si="76"/>
        <v>324</v>
      </c>
      <c r="I289" s="5">
        <f t="shared" si="77"/>
        <v>21.095023109728988</v>
      </c>
      <c r="J289" s="5">
        <f t="shared" si="78"/>
        <v>-12.848811858493667</v>
      </c>
      <c r="K289">
        <f t="shared" si="79"/>
        <v>28</v>
      </c>
      <c r="L289" t="e">
        <f t="shared" si="80"/>
        <v>#N/A</v>
      </c>
      <c r="Q289">
        <f t="shared" si="81"/>
        <v>4</v>
      </c>
      <c r="R289">
        <f t="shared" si="82"/>
        <v>64</v>
      </c>
      <c r="S289" s="5">
        <f t="shared" si="83"/>
        <v>8.2462112512353212</v>
      </c>
      <c r="T289">
        <f t="shared" si="84"/>
        <v>121</v>
      </c>
      <c r="U289">
        <f t="shared" si="85"/>
        <v>324</v>
      </c>
      <c r="V289" s="5">
        <f t="shared" si="86"/>
        <v>21.095023109728988</v>
      </c>
      <c r="W289" s="5">
        <f t="shared" si="87"/>
        <v>-12.848811858493667</v>
      </c>
      <c r="X289">
        <f t="shared" si="88"/>
        <v>28</v>
      </c>
      <c r="Y289" t="e">
        <f t="shared" si="89"/>
        <v>#N/A</v>
      </c>
    </row>
    <row r="290" spans="1:25" x14ac:dyDescent="0.4">
      <c r="A290">
        <v>9</v>
      </c>
      <c r="B290">
        <v>18</v>
      </c>
      <c r="D290">
        <f t="shared" si="72"/>
        <v>49</v>
      </c>
      <c r="E290">
        <f t="shared" si="73"/>
        <v>4</v>
      </c>
      <c r="F290" s="5">
        <f t="shared" si="74"/>
        <v>7.2801098892805181</v>
      </c>
      <c r="G290">
        <f t="shared" si="75"/>
        <v>36</v>
      </c>
      <c r="H290">
        <f t="shared" si="76"/>
        <v>64</v>
      </c>
      <c r="I290" s="5">
        <f t="shared" si="77"/>
        <v>10</v>
      </c>
      <c r="J290" s="5">
        <f t="shared" si="78"/>
        <v>-2.7198901107194819</v>
      </c>
      <c r="K290">
        <f t="shared" si="79"/>
        <v>18</v>
      </c>
      <c r="L290" t="e">
        <f t="shared" si="80"/>
        <v>#N/A</v>
      </c>
      <c r="Q290">
        <f t="shared" si="81"/>
        <v>49</v>
      </c>
      <c r="R290">
        <f t="shared" si="82"/>
        <v>4</v>
      </c>
      <c r="S290" s="5">
        <f t="shared" si="83"/>
        <v>7.2801098892805181</v>
      </c>
      <c r="T290">
        <f t="shared" si="84"/>
        <v>36</v>
      </c>
      <c r="U290">
        <f t="shared" si="85"/>
        <v>64</v>
      </c>
      <c r="V290" s="5">
        <f t="shared" si="86"/>
        <v>10</v>
      </c>
      <c r="W290" s="5">
        <f t="shared" si="87"/>
        <v>-2.7198901107194819</v>
      </c>
      <c r="X290">
        <f t="shared" si="88"/>
        <v>18</v>
      </c>
      <c r="Y290" t="e">
        <f t="shared" si="89"/>
        <v>#N/A</v>
      </c>
    </row>
    <row r="291" spans="1:25" x14ac:dyDescent="0.4">
      <c r="A291">
        <v>6</v>
      </c>
      <c r="B291">
        <v>22</v>
      </c>
      <c r="D291">
        <f t="shared" si="72"/>
        <v>16</v>
      </c>
      <c r="E291">
        <f t="shared" si="73"/>
        <v>4</v>
      </c>
      <c r="F291" s="5">
        <f t="shared" si="74"/>
        <v>4.4721359549995796</v>
      </c>
      <c r="G291">
        <f t="shared" si="75"/>
        <v>81</v>
      </c>
      <c r="H291">
        <f t="shared" si="76"/>
        <v>144</v>
      </c>
      <c r="I291" s="5">
        <f t="shared" si="77"/>
        <v>15</v>
      </c>
      <c r="J291" s="5">
        <f t="shared" si="78"/>
        <v>-10.52786404500042</v>
      </c>
      <c r="K291">
        <f t="shared" si="79"/>
        <v>22</v>
      </c>
      <c r="L291" t="e">
        <f t="shared" si="80"/>
        <v>#N/A</v>
      </c>
      <c r="Q291">
        <f t="shared" si="81"/>
        <v>16</v>
      </c>
      <c r="R291">
        <f t="shared" si="82"/>
        <v>4</v>
      </c>
      <c r="S291" s="5">
        <f t="shared" si="83"/>
        <v>4.4721359549995796</v>
      </c>
      <c r="T291">
        <f t="shared" si="84"/>
        <v>81</v>
      </c>
      <c r="U291">
        <f t="shared" si="85"/>
        <v>144</v>
      </c>
      <c r="V291" s="5">
        <f t="shared" si="86"/>
        <v>15</v>
      </c>
      <c r="W291" s="5">
        <f t="shared" si="87"/>
        <v>-10.52786404500042</v>
      </c>
      <c r="X291">
        <f t="shared" si="88"/>
        <v>22</v>
      </c>
      <c r="Y291" t="e">
        <f t="shared" si="89"/>
        <v>#N/A</v>
      </c>
    </row>
    <row r="292" spans="1:25" x14ac:dyDescent="0.4">
      <c r="A292">
        <v>4</v>
      </c>
      <c r="B292">
        <v>27</v>
      </c>
      <c r="D292">
        <f t="shared" si="72"/>
        <v>4</v>
      </c>
      <c r="E292">
        <f t="shared" si="73"/>
        <v>49</v>
      </c>
      <c r="F292" s="5">
        <f t="shared" si="74"/>
        <v>7.2801098892805181</v>
      </c>
      <c r="G292">
        <f t="shared" si="75"/>
        <v>121</v>
      </c>
      <c r="H292">
        <f t="shared" si="76"/>
        <v>289</v>
      </c>
      <c r="I292" s="5">
        <f t="shared" si="77"/>
        <v>20.248456731316587</v>
      </c>
      <c r="J292" s="5">
        <f t="shared" si="78"/>
        <v>-12.96834684203607</v>
      </c>
      <c r="K292">
        <f t="shared" si="79"/>
        <v>27</v>
      </c>
      <c r="L292" t="e">
        <f t="shared" si="80"/>
        <v>#N/A</v>
      </c>
      <c r="Q292">
        <f t="shared" si="81"/>
        <v>4</v>
      </c>
      <c r="R292">
        <f t="shared" si="82"/>
        <v>49</v>
      </c>
      <c r="S292" s="5">
        <f t="shared" si="83"/>
        <v>7.2801098892805181</v>
      </c>
      <c r="T292">
        <f t="shared" si="84"/>
        <v>121</v>
      </c>
      <c r="U292">
        <f t="shared" si="85"/>
        <v>289</v>
      </c>
      <c r="V292" s="5">
        <f t="shared" si="86"/>
        <v>20.248456731316587</v>
      </c>
      <c r="W292" s="5">
        <f t="shared" si="87"/>
        <v>-12.96834684203607</v>
      </c>
      <c r="X292">
        <f t="shared" si="88"/>
        <v>27</v>
      </c>
      <c r="Y292" t="e">
        <f t="shared" si="89"/>
        <v>#N/A</v>
      </c>
    </row>
    <row r="293" spans="1:25" x14ac:dyDescent="0.4">
      <c r="A293">
        <v>8</v>
      </c>
      <c r="B293">
        <v>28</v>
      </c>
      <c r="D293">
        <f t="shared" si="72"/>
        <v>36</v>
      </c>
      <c r="E293">
        <f t="shared" si="73"/>
        <v>64</v>
      </c>
      <c r="F293" s="5">
        <f t="shared" si="74"/>
        <v>10</v>
      </c>
      <c r="G293">
        <f t="shared" si="75"/>
        <v>49</v>
      </c>
      <c r="H293">
        <f t="shared" si="76"/>
        <v>324</v>
      </c>
      <c r="I293" s="5">
        <f t="shared" si="77"/>
        <v>19.313207915827967</v>
      </c>
      <c r="J293" s="5">
        <f t="shared" si="78"/>
        <v>-9.3132079158279666</v>
      </c>
      <c r="K293">
        <f t="shared" si="79"/>
        <v>28</v>
      </c>
      <c r="L293" t="e">
        <f t="shared" si="80"/>
        <v>#N/A</v>
      </c>
      <c r="Q293">
        <f t="shared" si="81"/>
        <v>36</v>
      </c>
      <c r="R293">
        <f t="shared" si="82"/>
        <v>64</v>
      </c>
      <c r="S293" s="5">
        <f t="shared" si="83"/>
        <v>10</v>
      </c>
      <c r="T293">
        <f t="shared" si="84"/>
        <v>49</v>
      </c>
      <c r="U293">
        <f t="shared" si="85"/>
        <v>324</v>
      </c>
      <c r="V293" s="5">
        <f t="shared" si="86"/>
        <v>19.313207915827967</v>
      </c>
      <c r="W293" s="5">
        <f t="shared" si="87"/>
        <v>-9.3132079158279666</v>
      </c>
      <c r="X293">
        <f t="shared" si="88"/>
        <v>28</v>
      </c>
      <c r="Y293" t="e">
        <f t="shared" si="89"/>
        <v>#N/A</v>
      </c>
    </row>
    <row r="294" spans="1:25" x14ac:dyDescent="0.4">
      <c r="A294">
        <v>7</v>
      </c>
      <c r="B294">
        <v>28</v>
      </c>
      <c r="D294">
        <f t="shared" si="72"/>
        <v>25</v>
      </c>
      <c r="E294">
        <f t="shared" si="73"/>
        <v>64</v>
      </c>
      <c r="F294" s="5">
        <f t="shared" si="74"/>
        <v>9.4339811320566032</v>
      </c>
      <c r="G294">
        <f t="shared" si="75"/>
        <v>64</v>
      </c>
      <c r="H294">
        <f t="shared" si="76"/>
        <v>324</v>
      </c>
      <c r="I294" s="5">
        <f t="shared" si="77"/>
        <v>19.697715603592208</v>
      </c>
      <c r="J294" s="5">
        <f t="shared" si="78"/>
        <v>-10.263734471535605</v>
      </c>
      <c r="K294">
        <f t="shared" si="79"/>
        <v>28</v>
      </c>
      <c r="L294" t="e">
        <f t="shared" si="80"/>
        <v>#N/A</v>
      </c>
      <c r="Q294">
        <f t="shared" si="81"/>
        <v>25</v>
      </c>
      <c r="R294">
        <f t="shared" si="82"/>
        <v>64</v>
      </c>
      <c r="S294" s="5">
        <f t="shared" si="83"/>
        <v>9.4339811320566032</v>
      </c>
      <c r="T294">
        <f t="shared" si="84"/>
        <v>64</v>
      </c>
      <c r="U294">
        <f t="shared" si="85"/>
        <v>324</v>
      </c>
      <c r="V294" s="5">
        <f t="shared" si="86"/>
        <v>19.697715603592208</v>
      </c>
      <c r="W294" s="5">
        <f t="shared" si="87"/>
        <v>-10.263734471535605</v>
      </c>
      <c r="X294">
        <f t="shared" si="88"/>
        <v>28</v>
      </c>
      <c r="Y294" t="e">
        <f t="shared" si="89"/>
        <v>#N/A</v>
      </c>
    </row>
    <row r="295" spans="1:25" x14ac:dyDescent="0.4">
      <c r="A295">
        <v>9</v>
      </c>
      <c r="B295">
        <v>29</v>
      </c>
      <c r="D295">
        <f t="shared" si="72"/>
        <v>49</v>
      </c>
      <c r="E295">
        <f t="shared" si="73"/>
        <v>81</v>
      </c>
      <c r="F295" s="5">
        <f t="shared" si="74"/>
        <v>11.401754250991379</v>
      </c>
      <c r="G295">
        <f t="shared" si="75"/>
        <v>36</v>
      </c>
      <c r="H295">
        <f t="shared" si="76"/>
        <v>361</v>
      </c>
      <c r="I295" s="5">
        <f t="shared" si="77"/>
        <v>19.924858845171276</v>
      </c>
      <c r="J295" s="5">
        <f t="shared" si="78"/>
        <v>-8.5231045941798964</v>
      </c>
      <c r="K295">
        <f t="shared" si="79"/>
        <v>29</v>
      </c>
      <c r="L295" t="e">
        <f t="shared" si="80"/>
        <v>#N/A</v>
      </c>
      <c r="Q295">
        <f t="shared" si="81"/>
        <v>49</v>
      </c>
      <c r="R295">
        <f t="shared" si="82"/>
        <v>81</v>
      </c>
      <c r="S295" s="5">
        <f t="shared" si="83"/>
        <v>11.401754250991379</v>
      </c>
      <c r="T295">
        <f t="shared" si="84"/>
        <v>36</v>
      </c>
      <c r="U295">
        <f t="shared" si="85"/>
        <v>361</v>
      </c>
      <c r="V295" s="5">
        <f t="shared" si="86"/>
        <v>19.924858845171276</v>
      </c>
      <c r="W295" s="5">
        <f t="shared" si="87"/>
        <v>-8.5231045941798964</v>
      </c>
      <c r="X295">
        <f t="shared" si="88"/>
        <v>29</v>
      </c>
      <c r="Y295" t="e">
        <f t="shared" si="89"/>
        <v>#N/A</v>
      </c>
    </row>
    <row r="296" spans="1:25" x14ac:dyDescent="0.4">
      <c r="A296">
        <v>5</v>
      </c>
      <c r="B296">
        <v>17</v>
      </c>
      <c r="D296">
        <f t="shared" si="72"/>
        <v>9</v>
      </c>
      <c r="E296">
        <f t="shared" si="73"/>
        <v>9</v>
      </c>
      <c r="F296" s="5">
        <f t="shared" si="74"/>
        <v>4.2426406871192848</v>
      </c>
      <c r="G296">
        <f t="shared" si="75"/>
        <v>100</v>
      </c>
      <c r="H296">
        <f t="shared" si="76"/>
        <v>49</v>
      </c>
      <c r="I296" s="5">
        <f t="shared" si="77"/>
        <v>12.206555615733702</v>
      </c>
      <c r="J296" s="5">
        <f t="shared" si="78"/>
        <v>-7.9639149286144173</v>
      </c>
      <c r="K296">
        <f t="shared" si="79"/>
        <v>17</v>
      </c>
      <c r="L296" t="e">
        <f t="shared" si="80"/>
        <v>#N/A</v>
      </c>
      <c r="Q296">
        <f t="shared" si="81"/>
        <v>9</v>
      </c>
      <c r="R296">
        <f t="shared" si="82"/>
        <v>9</v>
      </c>
      <c r="S296" s="5">
        <f t="shared" si="83"/>
        <v>4.2426406871192848</v>
      </c>
      <c r="T296">
        <f t="shared" si="84"/>
        <v>100</v>
      </c>
      <c r="U296">
        <f t="shared" si="85"/>
        <v>49</v>
      </c>
      <c r="V296" s="5">
        <f t="shared" si="86"/>
        <v>12.206555615733702</v>
      </c>
      <c r="W296" s="5">
        <f t="shared" si="87"/>
        <v>-7.9639149286144173</v>
      </c>
      <c r="X296">
        <f t="shared" si="88"/>
        <v>17</v>
      </c>
      <c r="Y296" t="e">
        <f t="shared" si="89"/>
        <v>#N/A</v>
      </c>
    </row>
    <row r="297" spans="1:25" x14ac:dyDescent="0.4">
      <c r="A297">
        <v>8</v>
      </c>
      <c r="B297">
        <v>12</v>
      </c>
      <c r="D297">
        <f t="shared" si="72"/>
        <v>36</v>
      </c>
      <c r="E297">
        <f t="shared" si="73"/>
        <v>64</v>
      </c>
      <c r="F297" s="5">
        <f t="shared" si="74"/>
        <v>10</v>
      </c>
      <c r="G297">
        <f t="shared" si="75"/>
        <v>49</v>
      </c>
      <c r="H297">
        <f t="shared" si="76"/>
        <v>4</v>
      </c>
      <c r="I297" s="5">
        <f t="shared" si="77"/>
        <v>7.2801098892805181</v>
      </c>
      <c r="J297" s="5">
        <f t="shared" si="78"/>
        <v>2.7198901107194819</v>
      </c>
      <c r="K297" t="e">
        <f t="shared" si="79"/>
        <v>#N/A</v>
      </c>
      <c r="L297">
        <f t="shared" si="80"/>
        <v>12</v>
      </c>
      <c r="Q297">
        <f t="shared" si="81"/>
        <v>36</v>
      </c>
      <c r="R297">
        <f t="shared" si="82"/>
        <v>64</v>
      </c>
      <c r="S297" s="5">
        <f t="shared" si="83"/>
        <v>10</v>
      </c>
      <c r="T297">
        <f t="shared" si="84"/>
        <v>49</v>
      </c>
      <c r="U297">
        <f t="shared" si="85"/>
        <v>4</v>
      </c>
      <c r="V297" s="5">
        <f t="shared" si="86"/>
        <v>7.2801098892805181</v>
      </c>
      <c r="W297" s="5">
        <f t="shared" si="87"/>
        <v>2.7198901107194819</v>
      </c>
      <c r="X297" t="e">
        <f t="shared" si="88"/>
        <v>#N/A</v>
      </c>
      <c r="Y297">
        <f t="shared" si="89"/>
        <v>12</v>
      </c>
    </row>
    <row r="298" spans="1:25" x14ac:dyDescent="0.4">
      <c r="A298">
        <v>11</v>
      </c>
      <c r="B298">
        <v>8</v>
      </c>
      <c r="D298">
        <f t="shared" si="72"/>
        <v>81</v>
      </c>
      <c r="E298">
        <f t="shared" si="73"/>
        <v>144</v>
      </c>
      <c r="F298" s="5">
        <f t="shared" si="74"/>
        <v>15</v>
      </c>
      <c r="G298">
        <f t="shared" si="75"/>
        <v>16</v>
      </c>
      <c r="H298">
        <f t="shared" si="76"/>
        <v>4</v>
      </c>
      <c r="I298" s="5">
        <f t="shared" si="77"/>
        <v>4.4721359549995796</v>
      </c>
      <c r="J298" s="5">
        <f t="shared" si="78"/>
        <v>10.52786404500042</v>
      </c>
      <c r="K298" t="e">
        <f t="shared" si="79"/>
        <v>#N/A</v>
      </c>
      <c r="L298">
        <f t="shared" si="80"/>
        <v>8</v>
      </c>
      <c r="Q298">
        <f t="shared" si="81"/>
        <v>81</v>
      </c>
      <c r="R298">
        <f t="shared" si="82"/>
        <v>144</v>
      </c>
      <c r="S298" s="5">
        <f t="shared" si="83"/>
        <v>15</v>
      </c>
      <c r="T298">
        <f t="shared" si="84"/>
        <v>16</v>
      </c>
      <c r="U298">
        <f t="shared" si="85"/>
        <v>4</v>
      </c>
      <c r="V298" s="5">
        <f t="shared" si="86"/>
        <v>4.4721359549995796</v>
      </c>
      <c r="W298" s="5">
        <f t="shared" si="87"/>
        <v>10.52786404500042</v>
      </c>
      <c r="X298" t="e">
        <f t="shared" si="88"/>
        <v>#N/A</v>
      </c>
      <c r="Y298">
        <f t="shared" si="89"/>
        <v>8</v>
      </c>
    </row>
    <row r="299" spans="1:25" x14ac:dyDescent="0.4">
      <c r="A299">
        <v>3</v>
      </c>
      <c r="B299">
        <v>13</v>
      </c>
      <c r="D299">
        <f t="shared" si="72"/>
        <v>1</v>
      </c>
      <c r="E299">
        <f t="shared" si="73"/>
        <v>49</v>
      </c>
      <c r="F299" s="5">
        <f t="shared" si="74"/>
        <v>7.0710678118654755</v>
      </c>
      <c r="G299">
        <f t="shared" si="75"/>
        <v>144</v>
      </c>
      <c r="H299">
        <f t="shared" si="76"/>
        <v>9</v>
      </c>
      <c r="I299" s="5">
        <f t="shared" si="77"/>
        <v>12.369316876852981</v>
      </c>
      <c r="J299" s="5">
        <f t="shared" si="78"/>
        <v>-5.2982490649875054</v>
      </c>
      <c r="K299">
        <f t="shared" si="79"/>
        <v>13</v>
      </c>
      <c r="L299" t="e">
        <f t="shared" si="80"/>
        <v>#N/A</v>
      </c>
      <c r="Q299">
        <f t="shared" si="81"/>
        <v>1</v>
      </c>
      <c r="R299">
        <f t="shared" si="82"/>
        <v>49</v>
      </c>
      <c r="S299" s="5">
        <f t="shared" si="83"/>
        <v>7.0710678118654755</v>
      </c>
      <c r="T299">
        <f t="shared" si="84"/>
        <v>144</v>
      </c>
      <c r="U299">
        <f t="shared" si="85"/>
        <v>9</v>
      </c>
      <c r="V299" s="5">
        <f t="shared" si="86"/>
        <v>12.369316876852981</v>
      </c>
      <c r="W299" s="5">
        <f t="shared" si="87"/>
        <v>-5.2982490649875054</v>
      </c>
      <c r="X299">
        <f t="shared" si="88"/>
        <v>13</v>
      </c>
      <c r="Y299" t="e">
        <f t="shared" si="89"/>
        <v>#N/A</v>
      </c>
    </row>
    <row r="300" spans="1:25" x14ac:dyDescent="0.4">
      <c r="A300">
        <v>4</v>
      </c>
      <c r="B300">
        <v>7</v>
      </c>
      <c r="D300">
        <f t="shared" si="72"/>
        <v>4</v>
      </c>
      <c r="E300">
        <f t="shared" si="73"/>
        <v>169</v>
      </c>
      <c r="F300" s="5">
        <f t="shared" si="74"/>
        <v>13.152946437965905</v>
      </c>
      <c r="G300">
        <f t="shared" si="75"/>
        <v>121</v>
      </c>
      <c r="H300">
        <f t="shared" si="76"/>
        <v>9</v>
      </c>
      <c r="I300" s="5">
        <f t="shared" si="77"/>
        <v>11.401754250991379</v>
      </c>
      <c r="J300" s="5">
        <f t="shared" si="78"/>
        <v>1.7511921869745262</v>
      </c>
      <c r="K300" t="e">
        <f t="shared" si="79"/>
        <v>#N/A</v>
      </c>
      <c r="L300">
        <f t="shared" si="80"/>
        <v>7</v>
      </c>
      <c r="Q300">
        <f t="shared" si="81"/>
        <v>4</v>
      </c>
      <c r="R300">
        <f t="shared" si="82"/>
        <v>169</v>
      </c>
      <c r="S300" s="5">
        <f t="shared" si="83"/>
        <v>13.152946437965905</v>
      </c>
      <c r="T300">
        <f t="shared" si="84"/>
        <v>121</v>
      </c>
      <c r="U300">
        <f t="shared" si="85"/>
        <v>9</v>
      </c>
      <c r="V300" s="5">
        <f t="shared" si="86"/>
        <v>11.401754250991379</v>
      </c>
      <c r="W300" s="5">
        <f t="shared" si="87"/>
        <v>1.7511921869745262</v>
      </c>
      <c r="X300" t="e">
        <f t="shared" si="88"/>
        <v>#N/A</v>
      </c>
      <c r="Y300">
        <f t="shared" si="89"/>
        <v>7</v>
      </c>
    </row>
    <row r="301" spans="1:25" x14ac:dyDescent="0.4">
      <c r="A301">
        <v>2</v>
      </c>
      <c r="B301">
        <v>7</v>
      </c>
      <c r="D301">
        <f t="shared" si="72"/>
        <v>0</v>
      </c>
      <c r="E301">
        <f t="shared" si="73"/>
        <v>169</v>
      </c>
      <c r="F301" s="5">
        <f t="shared" si="74"/>
        <v>13</v>
      </c>
      <c r="G301">
        <f t="shared" si="75"/>
        <v>169</v>
      </c>
      <c r="H301">
        <f t="shared" si="76"/>
        <v>9</v>
      </c>
      <c r="I301" s="5">
        <f t="shared" si="77"/>
        <v>13.341664064126334</v>
      </c>
      <c r="J301" s="5">
        <f t="shared" si="78"/>
        <v>-0.34166406412633421</v>
      </c>
      <c r="K301">
        <f t="shared" si="79"/>
        <v>7</v>
      </c>
      <c r="L301" t="e">
        <f t="shared" si="80"/>
        <v>#N/A</v>
      </c>
      <c r="Q301">
        <f t="shared" si="81"/>
        <v>0</v>
      </c>
      <c r="R301">
        <f t="shared" si="82"/>
        <v>169</v>
      </c>
      <c r="S301" s="5">
        <f t="shared" si="83"/>
        <v>13</v>
      </c>
      <c r="T301">
        <f t="shared" si="84"/>
        <v>169</v>
      </c>
      <c r="U301">
        <f t="shared" si="85"/>
        <v>9</v>
      </c>
      <c r="V301" s="5">
        <f t="shared" si="86"/>
        <v>13.341664064126334</v>
      </c>
      <c r="W301" s="5">
        <f t="shared" si="87"/>
        <v>-0.34166406412633421</v>
      </c>
      <c r="X301">
        <f t="shared" si="88"/>
        <v>7</v>
      </c>
      <c r="Y301" t="e">
        <f t="shared" si="89"/>
        <v>#N/A</v>
      </c>
    </row>
    <row r="302" spans="1:25" x14ac:dyDescent="0.4">
      <c r="A302">
        <v>14</v>
      </c>
      <c r="B302">
        <v>7</v>
      </c>
      <c r="D302">
        <f t="shared" si="72"/>
        <v>144</v>
      </c>
      <c r="E302">
        <f t="shared" si="73"/>
        <v>169</v>
      </c>
      <c r="F302" s="5">
        <f t="shared" si="74"/>
        <v>17.691806012954132</v>
      </c>
      <c r="G302">
        <f t="shared" si="75"/>
        <v>1</v>
      </c>
      <c r="H302">
        <f t="shared" si="76"/>
        <v>9</v>
      </c>
      <c r="I302" s="5">
        <f t="shared" si="77"/>
        <v>3.1622776601683795</v>
      </c>
      <c r="J302" s="5">
        <f t="shared" si="78"/>
        <v>14.529528352785752</v>
      </c>
      <c r="K302" t="e">
        <f t="shared" si="79"/>
        <v>#N/A</v>
      </c>
      <c r="L302">
        <f t="shared" si="80"/>
        <v>7</v>
      </c>
      <c r="Q302">
        <f t="shared" si="81"/>
        <v>144</v>
      </c>
      <c r="R302">
        <f t="shared" si="82"/>
        <v>169</v>
      </c>
      <c r="S302" s="5">
        <f t="shared" si="83"/>
        <v>17.691806012954132</v>
      </c>
      <c r="T302">
        <f t="shared" si="84"/>
        <v>1</v>
      </c>
      <c r="U302">
        <f t="shared" si="85"/>
        <v>9</v>
      </c>
      <c r="V302" s="5">
        <f t="shared" si="86"/>
        <v>3.1622776601683795</v>
      </c>
      <c r="W302" s="5">
        <f t="shared" si="87"/>
        <v>14.529528352785752</v>
      </c>
      <c r="X302" t="e">
        <f t="shared" si="88"/>
        <v>#N/A</v>
      </c>
      <c r="Y302">
        <f t="shared" si="89"/>
        <v>7</v>
      </c>
    </row>
    <row r="303" spans="1:25" x14ac:dyDescent="0.4">
      <c r="A303">
        <v>7</v>
      </c>
      <c r="B303">
        <v>4</v>
      </c>
      <c r="D303">
        <f t="shared" si="72"/>
        <v>25</v>
      </c>
      <c r="E303">
        <f t="shared" si="73"/>
        <v>256</v>
      </c>
      <c r="F303" s="5">
        <f t="shared" si="74"/>
        <v>16.763054614240211</v>
      </c>
      <c r="G303">
        <f t="shared" si="75"/>
        <v>64</v>
      </c>
      <c r="H303">
        <f t="shared" si="76"/>
        <v>36</v>
      </c>
      <c r="I303" s="5">
        <f t="shared" si="77"/>
        <v>10</v>
      </c>
      <c r="J303" s="5">
        <f t="shared" si="78"/>
        <v>6.763054614240211</v>
      </c>
      <c r="K303" t="e">
        <f t="shared" si="79"/>
        <v>#N/A</v>
      </c>
      <c r="L303">
        <f t="shared" si="80"/>
        <v>4</v>
      </c>
      <c r="Q303">
        <f t="shared" si="81"/>
        <v>25</v>
      </c>
      <c r="R303">
        <f t="shared" si="82"/>
        <v>256</v>
      </c>
      <c r="S303" s="5">
        <f t="shared" si="83"/>
        <v>16.763054614240211</v>
      </c>
      <c r="T303">
        <f t="shared" si="84"/>
        <v>64</v>
      </c>
      <c r="U303">
        <f t="shared" si="85"/>
        <v>36</v>
      </c>
      <c r="V303" s="5">
        <f t="shared" si="86"/>
        <v>10</v>
      </c>
      <c r="W303" s="5">
        <f t="shared" si="87"/>
        <v>6.763054614240211</v>
      </c>
      <c r="X303" t="e">
        <f t="shared" si="88"/>
        <v>#N/A</v>
      </c>
      <c r="Y303">
        <f t="shared" si="89"/>
        <v>4</v>
      </c>
    </row>
    <row r="304" spans="1:25" x14ac:dyDescent="0.4">
      <c r="A304">
        <v>4</v>
      </c>
      <c r="B304">
        <v>4</v>
      </c>
      <c r="D304">
        <f t="shared" si="72"/>
        <v>4</v>
      </c>
      <c r="E304">
        <f t="shared" si="73"/>
        <v>256</v>
      </c>
      <c r="F304" s="5">
        <f t="shared" si="74"/>
        <v>16.124515496597098</v>
      </c>
      <c r="G304">
        <f t="shared" si="75"/>
        <v>121</v>
      </c>
      <c r="H304">
        <f t="shared" si="76"/>
        <v>36</v>
      </c>
      <c r="I304" s="5">
        <f t="shared" si="77"/>
        <v>12.529964086141668</v>
      </c>
      <c r="J304" s="5">
        <f t="shared" si="78"/>
        <v>3.5945514104554306</v>
      </c>
      <c r="K304" t="e">
        <f t="shared" si="79"/>
        <v>#N/A</v>
      </c>
      <c r="L304">
        <f t="shared" si="80"/>
        <v>4</v>
      </c>
      <c r="Q304">
        <f t="shared" si="81"/>
        <v>4</v>
      </c>
      <c r="R304">
        <f t="shared" si="82"/>
        <v>256</v>
      </c>
      <c r="S304" s="5">
        <f t="shared" si="83"/>
        <v>16.124515496597098</v>
      </c>
      <c r="T304">
        <f t="shared" si="84"/>
        <v>121</v>
      </c>
      <c r="U304">
        <f t="shared" si="85"/>
        <v>36</v>
      </c>
      <c r="V304" s="5">
        <f t="shared" si="86"/>
        <v>12.529964086141668</v>
      </c>
      <c r="W304" s="5">
        <f t="shared" si="87"/>
        <v>3.5945514104554306</v>
      </c>
      <c r="X304" t="e">
        <f t="shared" si="88"/>
        <v>#N/A</v>
      </c>
      <c r="Y304">
        <f t="shared" si="89"/>
        <v>4</v>
      </c>
    </row>
    <row r="305" spans="1:25" x14ac:dyDescent="0.4">
      <c r="A305">
        <v>4</v>
      </c>
      <c r="B305">
        <v>4</v>
      </c>
      <c r="D305">
        <f t="shared" si="72"/>
        <v>4</v>
      </c>
      <c r="E305">
        <f t="shared" si="73"/>
        <v>256</v>
      </c>
      <c r="F305" s="5">
        <f t="shared" si="74"/>
        <v>16.124515496597098</v>
      </c>
      <c r="G305">
        <f t="shared" si="75"/>
        <v>121</v>
      </c>
      <c r="H305">
        <f t="shared" si="76"/>
        <v>36</v>
      </c>
      <c r="I305" s="5">
        <f t="shared" si="77"/>
        <v>12.529964086141668</v>
      </c>
      <c r="J305" s="5">
        <f t="shared" si="78"/>
        <v>3.5945514104554306</v>
      </c>
      <c r="K305" t="e">
        <f t="shared" si="79"/>
        <v>#N/A</v>
      </c>
      <c r="L305">
        <f t="shared" si="80"/>
        <v>4</v>
      </c>
      <c r="Q305">
        <f t="shared" si="81"/>
        <v>4</v>
      </c>
      <c r="R305">
        <f t="shared" si="82"/>
        <v>256</v>
      </c>
      <c r="S305" s="5">
        <f t="shared" si="83"/>
        <v>16.124515496597098</v>
      </c>
      <c r="T305">
        <f t="shared" si="84"/>
        <v>121</v>
      </c>
      <c r="U305">
        <f t="shared" si="85"/>
        <v>36</v>
      </c>
      <c r="V305" s="5">
        <f t="shared" si="86"/>
        <v>12.529964086141668</v>
      </c>
      <c r="W305" s="5">
        <f t="shared" si="87"/>
        <v>3.5945514104554306</v>
      </c>
      <c r="X305" t="e">
        <f t="shared" si="88"/>
        <v>#N/A</v>
      </c>
      <c r="Y305">
        <f t="shared" si="89"/>
        <v>4</v>
      </c>
    </row>
    <row r="306" spans="1:25" x14ac:dyDescent="0.4">
      <c r="A306">
        <v>17</v>
      </c>
      <c r="B306">
        <v>4</v>
      </c>
      <c r="D306">
        <f t="shared" si="72"/>
        <v>225</v>
      </c>
      <c r="E306">
        <f t="shared" si="73"/>
        <v>256</v>
      </c>
      <c r="F306" s="5">
        <f t="shared" si="74"/>
        <v>21.931712199461309</v>
      </c>
      <c r="G306">
        <f t="shared" si="75"/>
        <v>4</v>
      </c>
      <c r="H306">
        <f t="shared" si="76"/>
        <v>36</v>
      </c>
      <c r="I306" s="5">
        <f t="shared" si="77"/>
        <v>6.324555320336759</v>
      </c>
      <c r="J306" s="5">
        <f t="shared" si="78"/>
        <v>15.607156879124549</v>
      </c>
      <c r="K306" t="e">
        <f t="shared" si="79"/>
        <v>#N/A</v>
      </c>
      <c r="L306">
        <f t="shared" si="80"/>
        <v>4</v>
      </c>
      <c r="Q306">
        <f t="shared" si="81"/>
        <v>225</v>
      </c>
      <c r="R306">
        <f t="shared" si="82"/>
        <v>256</v>
      </c>
      <c r="S306" s="5">
        <f t="shared" si="83"/>
        <v>21.931712199461309</v>
      </c>
      <c r="T306">
        <f t="shared" si="84"/>
        <v>4</v>
      </c>
      <c r="U306">
        <f t="shared" si="85"/>
        <v>36</v>
      </c>
      <c r="V306" s="5">
        <f t="shared" si="86"/>
        <v>6.324555320336759</v>
      </c>
      <c r="W306" s="5">
        <f t="shared" si="87"/>
        <v>15.607156879124549</v>
      </c>
      <c r="X306" t="e">
        <f t="shared" si="88"/>
        <v>#N/A</v>
      </c>
      <c r="Y306">
        <f t="shared" si="89"/>
        <v>4</v>
      </c>
    </row>
    <row r="307" spans="1:25" x14ac:dyDescent="0.4">
      <c r="A307">
        <v>1</v>
      </c>
      <c r="B307">
        <v>50</v>
      </c>
      <c r="D307">
        <f t="shared" si="72"/>
        <v>1</v>
      </c>
      <c r="E307">
        <f t="shared" si="73"/>
        <v>900</v>
      </c>
      <c r="F307" s="5">
        <f t="shared" si="74"/>
        <v>30.016662039607269</v>
      </c>
      <c r="G307">
        <f t="shared" si="75"/>
        <v>196</v>
      </c>
      <c r="H307">
        <f t="shared" si="76"/>
        <v>1600</v>
      </c>
      <c r="I307" s="5">
        <f t="shared" si="77"/>
        <v>42.379240200834182</v>
      </c>
      <c r="J307" s="5">
        <f t="shared" si="78"/>
        <v>-12.362578161226914</v>
      </c>
      <c r="K307">
        <f t="shared" si="79"/>
        <v>50</v>
      </c>
      <c r="L307" t="e">
        <f t="shared" si="80"/>
        <v>#N/A</v>
      </c>
      <c r="Q307">
        <f t="shared" si="81"/>
        <v>1</v>
      </c>
      <c r="R307">
        <f t="shared" si="82"/>
        <v>900</v>
      </c>
      <c r="S307" s="5">
        <f t="shared" si="83"/>
        <v>30.016662039607269</v>
      </c>
      <c r="T307">
        <f t="shared" si="84"/>
        <v>196</v>
      </c>
      <c r="U307">
        <f t="shared" si="85"/>
        <v>1600</v>
      </c>
      <c r="V307" s="5">
        <f t="shared" si="86"/>
        <v>42.379240200834182</v>
      </c>
      <c r="W307" s="5">
        <f t="shared" si="87"/>
        <v>-12.362578161226914</v>
      </c>
      <c r="X307">
        <f t="shared" si="88"/>
        <v>50</v>
      </c>
      <c r="Y307" t="e">
        <f t="shared" si="89"/>
        <v>#N/A</v>
      </c>
    </row>
    <row r="308" spans="1:25" x14ac:dyDescent="0.4">
      <c r="A308">
        <v>6</v>
      </c>
      <c r="B308">
        <v>23</v>
      </c>
      <c r="D308">
        <f t="shared" si="72"/>
        <v>16</v>
      </c>
      <c r="E308">
        <f t="shared" si="73"/>
        <v>9</v>
      </c>
      <c r="F308" s="5">
        <f t="shared" si="74"/>
        <v>5</v>
      </c>
      <c r="G308">
        <f t="shared" si="75"/>
        <v>81</v>
      </c>
      <c r="H308">
        <f t="shared" si="76"/>
        <v>169</v>
      </c>
      <c r="I308" s="5">
        <f t="shared" si="77"/>
        <v>15.811388300841896</v>
      </c>
      <c r="J308" s="5">
        <f t="shared" si="78"/>
        <v>-10.811388300841896</v>
      </c>
      <c r="K308">
        <f t="shared" si="79"/>
        <v>23</v>
      </c>
      <c r="L308" t="e">
        <f t="shared" si="80"/>
        <v>#N/A</v>
      </c>
      <c r="Q308">
        <f t="shared" si="81"/>
        <v>16</v>
      </c>
      <c r="R308">
        <f t="shared" si="82"/>
        <v>9</v>
      </c>
      <c r="S308" s="5">
        <f t="shared" si="83"/>
        <v>5</v>
      </c>
      <c r="T308">
        <f t="shared" si="84"/>
        <v>81</v>
      </c>
      <c r="U308">
        <f t="shared" si="85"/>
        <v>169</v>
      </c>
      <c r="V308" s="5">
        <f t="shared" si="86"/>
        <v>15.811388300841896</v>
      </c>
      <c r="W308" s="5">
        <f t="shared" si="87"/>
        <v>-10.811388300841896</v>
      </c>
      <c r="X308">
        <f t="shared" si="88"/>
        <v>23</v>
      </c>
      <c r="Y308" t="e">
        <f t="shared" si="89"/>
        <v>#N/A</v>
      </c>
    </row>
    <row r="309" spans="1:25" x14ac:dyDescent="0.4">
      <c r="A309">
        <v>5</v>
      </c>
      <c r="B309">
        <v>12</v>
      </c>
      <c r="D309">
        <f t="shared" si="72"/>
        <v>9</v>
      </c>
      <c r="E309">
        <f t="shared" si="73"/>
        <v>64</v>
      </c>
      <c r="F309" s="5">
        <f t="shared" si="74"/>
        <v>8.5440037453175304</v>
      </c>
      <c r="G309">
        <f t="shared" si="75"/>
        <v>100</v>
      </c>
      <c r="H309">
        <f t="shared" si="76"/>
        <v>4</v>
      </c>
      <c r="I309" s="5">
        <f t="shared" si="77"/>
        <v>10.198039027185569</v>
      </c>
      <c r="J309" s="5">
        <f t="shared" si="78"/>
        <v>-1.6540352818680386</v>
      </c>
      <c r="K309">
        <f t="shared" si="79"/>
        <v>12</v>
      </c>
      <c r="L309" t="e">
        <f t="shared" si="80"/>
        <v>#N/A</v>
      </c>
      <c r="Q309">
        <f t="shared" si="81"/>
        <v>9</v>
      </c>
      <c r="R309">
        <f t="shared" si="82"/>
        <v>64</v>
      </c>
      <c r="S309" s="5">
        <f t="shared" si="83"/>
        <v>8.5440037453175304</v>
      </c>
      <c r="T309">
        <f t="shared" si="84"/>
        <v>100</v>
      </c>
      <c r="U309">
        <f t="shared" si="85"/>
        <v>4</v>
      </c>
      <c r="V309" s="5">
        <f t="shared" si="86"/>
        <v>10.198039027185569</v>
      </c>
      <c r="W309" s="5">
        <f t="shared" si="87"/>
        <v>-1.6540352818680386</v>
      </c>
      <c r="X309">
        <f t="shared" si="88"/>
        <v>12</v>
      </c>
      <c r="Y309" t="e">
        <f t="shared" si="89"/>
        <v>#N/A</v>
      </c>
    </row>
    <row r="310" spans="1:25" x14ac:dyDescent="0.4">
      <c r="A310">
        <v>5</v>
      </c>
      <c r="B310">
        <v>25</v>
      </c>
      <c r="D310">
        <f t="shared" si="72"/>
        <v>9</v>
      </c>
      <c r="E310">
        <f t="shared" si="73"/>
        <v>25</v>
      </c>
      <c r="F310" s="5">
        <f t="shared" si="74"/>
        <v>5.8309518948453007</v>
      </c>
      <c r="G310">
        <f t="shared" si="75"/>
        <v>100</v>
      </c>
      <c r="H310">
        <f t="shared" si="76"/>
        <v>225</v>
      </c>
      <c r="I310" s="5">
        <f t="shared" si="77"/>
        <v>18.027756377319946</v>
      </c>
      <c r="J310" s="5">
        <f t="shared" si="78"/>
        <v>-12.196804482474645</v>
      </c>
      <c r="K310">
        <f t="shared" si="79"/>
        <v>25</v>
      </c>
      <c r="L310" t="e">
        <f t="shared" si="80"/>
        <v>#N/A</v>
      </c>
      <c r="Q310">
        <f t="shared" si="81"/>
        <v>9</v>
      </c>
      <c r="R310">
        <f t="shared" si="82"/>
        <v>25</v>
      </c>
      <c r="S310" s="5">
        <f t="shared" si="83"/>
        <v>5.8309518948453007</v>
      </c>
      <c r="T310">
        <f t="shared" si="84"/>
        <v>100</v>
      </c>
      <c r="U310">
        <f t="shared" si="85"/>
        <v>225</v>
      </c>
      <c r="V310" s="5">
        <f t="shared" si="86"/>
        <v>18.027756377319946</v>
      </c>
      <c r="W310" s="5">
        <f t="shared" si="87"/>
        <v>-12.196804482474645</v>
      </c>
      <c r="X310">
        <f t="shared" si="88"/>
        <v>25</v>
      </c>
      <c r="Y310" t="e">
        <f t="shared" si="89"/>
        <v>#N/A</v>
      </c>
    </row>
    <row r="311" spans="1:25" x14ac:dyDescent="0.4">
      <c r="A311">
        <v>6</v>
      </c>
      <c r="B311">
        <v>21</v>
      </c>
      <c r="D311">
        <f t="shared" si="72"/>
        <v>16</v>
      </c>
      <c r="E311">
        <f t="shared" si="73"/>
        <v>1</v>
      </c>
      <c r="F311" s="5">
        <f t="shared" si="74"/>
        <v>4.1231056256176606</v>
      </c>
      <c r="G311">
        <f t="shared" si="75"/>
        <v>81</v>
      </c>
      <c r="H311">
        <f t="shared" si="76"/>
        <v>121</v>
      </c>
      <c r="I311" s="5">
        <f t="shared" si="77"/>
        <v>14.212670403551895</v>
      </c>
      <c r="J311" s="5">
        <f t="shared" si="78"/>
        <v>-10.089564777934235</v>
      </c>
      <c r="K311">
        <f t="shared" si="79"/>
        <v>21</v>
      </c>
      <c r="L311" t="e">
        <f t="shared" si="80"/>
        <v>#N/A</v>
      </c>
      <c r="Q311">
        <f t="shared" si="81"/>
        <v>16</v>
      </c>
      <c r="R311">
        <f t="shared" si="82"/>
        <v>1</v>
      </c>
      <c r="S311" s="5">
        <f t="shared" si="83"/>
        <v>4.1231056256176606</v>
      </c>
      <c r="T311">
        <f t="shared" si="84"/>
        <v>81</v>
      </c>
      <c r="U311">
        <f t="shared" si="85"/>
        <v>121</v>
      </c>
      <c r="V311" s="5">
        <f t="shared" si="86"/>
        <v>14.212670403551895</v>
      </c>
      <c r="W311" s="5">
        <f t="shared" si="87"/>
        <v>-10.089564777934235</v>
      </c>
      <c r="X311">
        <f t="shared" si="88"/>
        <v>21</v>
      </c>
      <c r="Y311" t="e">
        <f t="shared" si="89"/>
        <v>#N/A</v>
      </c>
    </row>
    <row r="312" spans="1:25" x14ac:dyDescent="0.4">
      <c r="A312">
        <v>6</v>
      </c>
      <c r="B312">
        <v>21</v>
      </c>
      <c r="D312">
        <f t="shared" si="72"/>
        <v>16</v>
      </c>
      <c r="E312">
        <f t="shared" si="73"/>
        <v>1</v>
      </c>
      <c r="F312" s="5">
        <f t="shared" si="74"/>
        <v>4.1231056256176606</v>
      </c>
      <c r="G312">
        <f t="shared" si="75"/>
        <v>81</v>
      </c>
      <c r="H312">
        <f t="shared" si="76"/>
        <v>121</v>
      </c>
      <c r="I312" s="5">
        <f t="shared" si="77"/>
        <v>14.212670403551895</v>
      </c>
      <c r="J312" s="5">
        <f t="shared" si="78"/>
        <v>-10.089564777934235</v>
      </c>
      <c r="K312">
        <f t="shared" si="79"/>
        <v>21</v>
      </c>
      <c r="L312" t="e">
        <f t="shared" si="80"/>
        <v>#N/A</v>
      </c>
      <c r="Q312">
        <f t="shared" si="81"/>
        <v>16</v>
      </c>
      <c r="R312">
        <f t="shared" si="82"/>
        <v>1</v>
      </c>
      <c r="S312" s="5">
        <f t="shared" si="83"/>
        <v>4.1231056256176606</v>
      </c>
      <c r="T312">
        <f t="shared" si="84"/>
        <v>81</v>
      </c>
      <c r="U312">
        <f t="shared" si="85"/>
        <v>121</v>
      </c>
      <c r="V312" s="5">
        <f t="shared" si="86"/>
        <v>14.212670403551895</v>
      </c>
      <c r="W312" s="5">
        <f t="shared" si="87"/>
        <v>-10.089564777934235</v>
      </c>
      <c r="X312">
        <f t="shared" si="88"/>
        <v>21</v>
      </c>
      <c r="Y312" t="e">
        <f t="shared" si="89"/>
        <v>#N/A</v>
      </c>
    </row>
    <row r="313" spans="1:25" x14ac:dyDescent="0.4">
      <c r="A313">
        <v>4</v>
      </c>
      <c r="B313">
        <v>21</v>
      </c>
      <c r="D313">
        <f t="shared" si="72"/>
        <v>4</v>
      </c>
      <c r="E313">
        <f t="shared" si="73"/>
        <v>1</v>
      </c>
      <c r="F313" s="5">
        <f t="shared" si="74"/>
        <v>2.2360679774997898</v>
      </c>
      <c r="G313">
        <f t="shared" si="75"/>
        <v>121</v>
      </c>
      <c r="H313">
        <f t="shared" si="76"/>
        <v>121</v>
      </c>
      <c r="I313" s="5">
        <f t="shared" si="77"/>
        <v>15.556349186104045</v>
      </c>
      <c r="J313" s="5">
        <f t="shared" si="78"/>
        <v>-13.320281208604255</v>
      </c>
      <c r="K313">
        <f t="shared" si="79"/>
        <v>21</v>
      </c>
      <c r="L313" t="e">
        <f t="shared" si="80"/>
        <v>#N/A</v>
      </c>
      <c r="Q313">
        <f t="shared" si="81"/>
        <v>4</v>
      </c>
      <c r="R313">
        <f t="shared" si="82"/>
        <v>1</v>
      </c>
      <c r="S313" s="5">
        <f t="shared" si="83"/>
        <v>2.2360679774997898</v>
      </c>
      <c r="T313">
        <f t="shared" si="84"/>
        <v>121</v>
      </c>
      <c r="U313">
        <f t="shared" si="85"/>
        <v>121</v>
      </c>
      <c r="V313" s="5">
        <f t="shared" si="86"/>
        <v>15.556349186104045</v>
      </c>
      <c r="W313" s="5">
        <f t="shared" si="87"/>
        <v>-13.320281208604255</v>
      </c>
      <c r="X313">
        <f t="shared" si="88"/>
        <v>21</v>
      </c>
      <c r="Y313" t="e">
        <f t="shared" si="89"/>
        <v>#N/A</v>
      </c>
    </row>
    <row r="314" spans="1:25" x14ac:dyDescent="0.4">
      <c r="A314">
        <v>4</v>
      </c>
      <c r="B314">
        <v>6</v>
      </c>
      <c r="D314">
        <f t="shared" si="72"/>
        <v>4</v>
      </c>
      <c r="E314">
        <f t="shared" si="73"/>
        <v>196</v>
      </c>
      <c r="F314" s="5">
        <f t="shared" si="74"/>
        <v>14.142135623730951</v>
      </c>
      <c r="G314">
        <f t="shared" si="75"/>
        <v>121</v>
      </c>
      <c r="H314">
        <f t="shared" si="76"/>
        <v>16</v>
      </c>
      <c r="I314" s="5">
        <f t="shared" si="77"/>
        <v>11.704699910719626</v>
      </c>
      <c r="J314" s="5">
        <f t="shared" si="78"/>
        <v>2.4374357130113253</v>
      </c>
      <c r="K314" t="e">
        <f t="shared" si="79"/>
        <v>#N/A</v>
      </c>
      <c r="L314">
        <f t="shared" si="80"/>
        <v>6</v>
      </c>
      <c r="Q314">
        <f t="shared" si="81"/>
        <v>4</v>
      </c>
      <c r="R314">
        <f t="shared" si="82"/>
        <v>196</v>
      </c>
      <c r="S314" s="5">
        <f t="shared" si="83"/>
        <v>14.142135623730951</v>
      </c>
      <c r="T314">
        <f t="shared" si="84"/>
        <v>121</v>
      </c>
      <c r="U314">
        <f t="shared" si="85"/>
        <v>16</v>
      </c>
      <c r="V314" s="5">
        <f t="shared" si="86"/>
        <v>11.704699910719626</v>
      </c>
      <c r="W314" s="5">
        <f t="shared" si="87"/>
        <v>2.4374357130113253</v>
      </c>
      <c r="X314" t="e">
        <f t="shared" si="88"/>
        <v>#N/A</v>
      </c>
      <c r="Y314">
        <f t="shared" si="89"/>
        <v>6</v>
      </c>
    </row>
    <row r="315" spans="1:25" x14ac:dyDescent="0.4">
      <c r="A315">
        <v>14</v>
      </c>
      <c r="B315">
        <v>21</v>
      </c>
      <c r="D315">
        <f t="shared" si="72"/>
        <v>144</v>
      </c>
      <c r="E315">
        <f t="shared" si="73"/>
        <v>1</v>
      </c>
      <c r="F315" s="5">
        <f t="shared" si="74"/>
        <v>12.041594578792296</v>
      </c>
      <c r="G315">
        <f t="shared" si="75"/>
        <v>1</v>
      </c>
      <c r="H315">
        <f t="shared" si="76"/>
        <v>121</v>
      </c>
      <c r="I315" s="5">
        <f t="shared" si="77"/>
        <v>11.045361017187261</v>
      </c>
      <c r="J315" s="5">
        <f t="shared" si="78"/>
        <v>0.99623356160503462</v>
      </c>
      <c r="K315" t="e">
        <f t="shared" si="79"/>
        <v>#N/A</v>
      </c>
      <c r="L315">
        <f t="shared" si="80"/>
        <v>21</v>
      </c>
      <c r="Q315">
        <f t="shared" si="81"/>
        <v>144</v>
      </c>
      <c r="R315">
        <f t="shared" si="82"/>
        <v>1</v>
      </c>
      <c r="S315" s="5">
        <f t="shared" si="83"/>
        <v>12.041594578792296</v>
      </c>
      <c r="T315">
        <f t="shared" si="84"/>
        <v>1</v>
      </c>
      <c r="U315">
        <f t="shared" si="85"/>
        <v>121</v>
      </c>
      <c r="V315" s="5">
        <f t="shared" si="86"/>
        <v>11.045361017187261</v>
      </c>
      <c r="W315" s="5">
        <f t="shared" si="87"/>
        <v>0.99623356160503462</v>
      </c>
      <c r="X315" t="e">
        <f t="shared" si="88"/>
        <v>#N/A</v>
      </c>
      <c r="Y315">
        <f t="shared" si="89"/>
        <v>21</v>
      </c>
    </row>
    <row r="316" spans="1:25" x14ac:dyDescent="0.4">
      <c r="A316">
        <v>4</v>
      </c>
      <c r="B316">
        <v>2</v>
      </c>
      <c r="D316">
        <f t="shared" si="72"/>
        <v>4</v>
      </c>
      <c r="E316">
        <f t="shared" si="73"/>
        <v>324</v>
      </c>
      <c r="F316" s="5">
        <f t="shared" si="74"/>
        <v>18.110770276274835</v>
      </c>
      <c r="G316">
        <f t="shared" si="75"/>
        <v>121</v>
      </c>
      <c r="H316">
        <f t="shared" si="76"/>
        <v>64</v>
      </c>
      <c r="I316" s="5">
        <f t="shared" si="77"/>
        <v>13.601470508735444</v>
      </c>
      <c r="J316" s="5">
        <f t="shared" si="78"/>
        <v>4.5092997675393907</v>
      </c>
      <c r="K316" t="e">
        <f t="shared" si="79"/>
        <v>#N/A</v>
      </c>
      <c r="L316">
        <f t="shared" si="80"/>
        <v>2</v>
      </c>
      <c r="Q316">
        <f t="shared" si="81"/>
        <v>4</v>
      </c>
      <c r="R316">
        <f t="shared" si="82"/>
        <v>324</v>
      </c>
      <c r="S316" s="5">
        <f t="shared" si="83"/>
        <v>18.110770276274835</v>
      </c>
      <c r="T316">
        <f t="shared" si="84"/>
        <v>121</v>
      </c>
      <c r="U316">
        <f t="shared" si="85"/>
        <v>64</v>
      </c>
      <c r="V316" s="5">
        <f t="shared" si="86"/>
        <v>13.601470508735444</v>
      </c>
      <c r="W316" s="5">
        <f t="shared" si="87"/>
        <v>4.5092997675393907</v>
      </c>
      <c r="X316" t="e">
        <f t="shared" si="88"/>
        <v>#N/A</v>
      </c>
      <c r="Y316">
        <f t="shared" si="89"/>
        <v>2</v>
      </c>
    </row>
    <row r="317" spans="1:25" x14ac:dyDescent="0.4">
      <c r="A317">
        <v>1</v>
      </c>
      <c r="B317">
        <v>21</v>
      </c>
      <c r="D317">
        <f t="shared" si="72"/>
        <v>1</v>
      </c>
      <c r="E317">
        <f t="shared" si="73"/>
        <v>1</v>
      </c>
      <c r="F317" s="5">
        <f t="shared" si="74"/>
        <v>1.4142135623730951</v>
      </c>
      <c r="G317">
        <f t="shared" si="75"/>
        <v>196</v>
      </c>
      <c r="H317">
        <f t="shared" si="76"/>
        <v>121</v>
      </c>
      <c r="I317" s="5">
        <f t="shared" si="77"/>
        <v>17.804493814764857</v>
      </c>
      <c r="J317" s="5">
        <f t="shared" si="78"/>
        <v>-16.390280252391761</v>
      </c>
      <c r="K317">
        <f t="shared" si="79"/>
        <v>21</v>
      </c>
      <c r="L317" t="e">
        <f t="shared" si="80"/>
        <v>#N/A</v>
      </c>
      <c r="Q317">
        <f t="shared" si="81"/>
        <v>1</v>
      </c>
      <c r="R317">
        <f t="shared" si="82"/>
        <v>1</v>
      </c>
      <c r="S317" s="5">
        <f t="shared" si="83"/>
        <v>1.4142135623730951</v>
      </c>
      <c r="T317">
        <f t="shared" si="84"/>
        <v>196</v>
      </c>
      <c r="U317">
        <f t="shared" si="85"/>
        <v>121</v>
      </c>
      <c r="V317" s="5">
        <f t="shared" si="86"/>
        <v>17.804493814764857</v>
      </c>
      <c r="W317" s="5">
        <f t="shared" si="87"/>
        <v>-16.390280252391761</v>
      </c>
      <c r="X317">
        <f t="shared" si="88"/>
        <v>21</v>
      </c>
      <c r="Y317" t="e">
        <f t="shared" si="89"/>
        <v>#N/A</v>
      </c>
    </row>
    <row r="318" spans="1:25" x14ac:dyDescent="0.4">
      <c r="A318">
        <v>1</v>
      </c>
      <c r="B318">
        <v>21</v>
      </c>
      <c r="D318">
        <f t="shared" si="72"/>
        <v>1</v>
      </c>
      <c r="E318">
        <f t="shared" si="73"/>
        <v>1</v>
      </c>
      <c r="F318" s="5">
        <f t="shared" si="74"/>
        <v>1.4142135623730951</v>
      </c>
      <c r="G318">
        <f t="shared" si="75"/>
        <v>196</v>
      </c>
      <c r="H318">
        <f t="shared" si="76"/>
        <v>121</v>
      </c>
      <c r="I318" s="5">
        <f t="shared" si="77"/>
        <v>17.804493814764857</v>
      </c>
      <c r="J318" s="5">
        <f t="shared" si="78"/>
        <v>-16.390280252391761</v>
      </c>
      <c r="K318">
        <f t="shared" si="79"/>
        <v>21</v>
      </c>
      <c r="L318" t="e">
        <f t="shared" si="80"/>
        <v>#N/A</v>
      </c>
      <c r="Q318">
        <f t="shared" si="81"/>
        <v>1</v>
      </c>
      <c r="R318">
        <f t="shared" si="82"/>
        <v>1</v>
      </c>
      <c r="S318" s="5">
        <f t="shared" si="83"/>
        <v>1.4142135623730951</v>
      </c>
      <c r="T318">
        <f t="shared" si="84"/>
        <v>196</v>
      </c>
      <c r="U318">
        <f t="shared" si="85"/>
        <v>121</v>
      </c>
      <c r="V318" s="5">
        <f t="shared" si="86"/>
        <v>17.804493814764857</v>
      </c>
      <c r="W318" s="5">
        <f t="shared" si="87"/>
        <v>-16.390280252391761</v>
      </c>
      <c r="X318">
        <f t="shared" si="88"/>
        <v>21</v>
      </c>
      <c r="Y318" t="e">
        <f t="shared" si="89"/>
        <v>#N/A</v>
      </c>
    </row>
    <row r="319" spans="1:25" x14ac:dyDescent="0.4">
      <c r="A319">
        <v>13</v>
      </c>
      <c r="B319">
        <v>2</v>
      </c>
      <c r="D319">
        <f t="shared" si="72"/>
        <v>121</v>
      </c>
      <c r="E319">
        <f t="shared" si="73"/>
        <v>324</v>
      </c>
      <c r="F319" s="5">
        <f t="shared" si="74"/>
        <v>21.095023109728988</v>
      </c>
      <c r="G319">
        <f t="shared" si="75"/>
        <v>4</v>
      </c>
      <c r="H319">
        <f t="shared" si="76"/>
        <v>64</v>
      </c>
      <c r="I319" s="5">
        <f t="shared" si="77"/>
        <v>8.2462112512353212</v>
      </c>
      <c r="J319" s="5">
        <f t="shared" si="78"/>
        <v>12.848811858493667</v>
      </c>
      <c r="K319" t="e">
        <f t="shared" si="79"/>
        <v>#N/A</v>
      </c>
      <c r="L319">
        <f t="shared" si="80"/>
        <v>2</v>
      </c>
      <c r="Q319">
        <f t="shared" si="81"/>
        <v>121</v>
      </c>
      <c r="R319">
        <f t="shared" si="82"/>
        <v>324</v>
      </c>
      <c r="S319" s="5">
        <f t="shared" si="83"/>
        <v>21.095023109728988</v>
      </c>
      <c r="T319">
        <f t="shared" si="84"/>
        <v>4</v>
      </c>
      <c r="U319">
        <f t="shared" si="85"/>
        <v>64</v>
      </c>
      <c r="V319" s="5">
        <f t="shared" si="86"/>
        <v>8.2462112512353212</v>
      </c>
      <c r="W319" s="5">
        <f t="shared" si="87"/>
        <v>12.848811858493667</v>
      </c>
      <c r="X319" t="e">
        <f t="shared" si="88"/>
        <v>#N/A</v>
      </c>
      <c r="Y319">
        <f t="shared" si="89"/>
        <v>2</v>
      </c>
    </row>
    <row r="320" spans="1:25" x14ac:dyDescent="0.4">
      <c r="A320">
        <v>9</v>
      </c>
      <c r="B320">
        <v>13</v>
      </c>
      <c r="D320">
        <f t="shared" si="72"/>
        <v>49</v>
      </c>
      <c r="E320">
        <f t="shared" si="73"/>
        <v>49</v>
      </c>
      <c r="F320" s="5">
        <f t="shared" si="74"/>
        <v>9.8994949366116654</v>
      </c>
      <c r="G320">
        <f t="shared" si="75"/>
        <v>36</v>
      </c>
      <c r="H320">
        <f t="shared" si="76"/>
        <v>9</v>
      </c>
      <c r="I320" s="5">
        <f t="shared" si="77"/>
        <v>6.7082039324993694</v>
      </c>
      <c r="J320" s="5">
        <f t="shared" si="78"/>
        <v>3.1912910041122959</v>
      </c>
      <c r="K320" t="e">
        <f t="shared" si="79"/>
        <v>#N/A</v>
      </c>
      <c r="L320">
        <f t="shared" si="80"/>
        <v>13</v>
      </c>
      <c r="Q320">
        <f t="shared" si="81"/>
        <v>49</v>
      </c>
      <c r="R320">
        <f t="shared" si="82"/>
        <v>49</v>
      </c>
      <c r="S320" s="5">
        <f t="shared" si="83"/>
        <v>9.8994949366116654</v>
      </c>
      <c r="T320">
        <f t="shared" si="84"/>
        <v>36</v>
      </c>
      <c r="U320">
        <f t="shared" si="85"/>
        <v>9</v>
      </c>
      <c r="V320" s="5">
        <f t="shared" si="86"/>
        <v>6.7082039324993694</v>
      </c>
      <c r="W320" s="5">
        <f t="shared" si="87"/>
        <v>3.1912910041122959</v>
      </c>
      <c r="X320" t="e">
        <f t="shared" si="88"/>
        <v>#N/A</v>
      </c>
      <c r="Y320">
        <f t="shared" si="89"/>
        <v>13</v>
      </c>
    </row>
    <row r="321" spans="1:25" x14ac:dyDescent="0.4">
      <c r="A321">
        <v>9</v>
      </c>
      <c r="B321">
        <v>21</v>
      </c>
      <c r="D321">
        <f t="shared" si="72"/>
        <v>49</v>
      </c>
      <c r="E321">
        <f t="shared" si="73"/>
        <v>1</v>
      </c>
      <c r="F321" s="5">
        <f t="shared" si="74"/>
        <v>7.0710678118654755</v>
      </c>
      <c r="G321">
        <f t="shared" si="75"/>
        <v>36</v>
      </c>
      <c r="H321">
        <f t="shared" si="76"/>
        <v>121</v>
      </c>
      <c r="I321" s="5">
        <f t="shared" si="77"/>
        <v>12.529964086141668</v>
      </c>
      <c r="J321" s="5">
        <f t="shared" si="78"/>
        <v>-5.4588962742761922</v>
      </c>
      <c r="K321">
        <f t="shared" si="79"/>
        <v>21</v>
      </c>
      <c r="L321" t="e">
        <f t="shared" si="80"/>
        <v>#N/A</v>
      </c>
      <c r="Q321">
        <f t="shared" si="81"/>
        <v>49</v>
      </c>
      <c r="R321">
        <f t="shared" si="82"/>
        <v>1</v>
      </c>
      <c r="S321" s="5">
        <f t="shared" si="83"/>
        <v>7.0710678118654755</v>
      </c>
      <c r="T321">
        <f t="shared" si="84"/>
        <v>36</v>
      </c>
      <c r="U321">
        <f t="shared" si="85"/>
        <v>121</v>
      </c>
      <c r="V321" s="5">
        <f t="shared" si="86"/>
        <v>12.529964086141668</v>
      </c>
      <c r="W321" s="5">
        <f t="shared" si="87"/>
        <v>-5.4588962742761922</v>
      </c>
      <c r="X321">
        <f t="shared" si="88"/>
        <v>21</v>
      </c>
      <c r="Y321" t="e">
        <f t="shared" si="89"/>
        <v>#N/A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9"/>
  <sheetViews>
    <sheetView topLeftCell="A297" workbookViewId="0">
      <selection activeCell="A2" sqref="A2:A319"/>
    </sheetView>
  </sheetViews>
  <sheetFormatPr defaultRowHeight="17.399999999999999" x14ac:dyDescent="0.4"/>
  <cols>
    <col min="6" max="6" width="11.5" customWidth="1"/>
  </cols>
  <sheetData>
    <row r="1" spans="1:9" x14ac:dyDescent="0.4">
      <c r="A1" s="1" t="s">
        <v>0</v>
      </c>
      <c r="B1" s="1" t="s">
        <v>7</v>
      </c>
      <c r="C1" s="1" t="s">
        <v>10</v>
      </c>
      <c r="D1" s="1" t="s">
        <v>266</v>
      </c>
      <c r="F1" s="1" t="s">
        <v>272</v>
      </c>
      <c r="G1">
        <v>100</v>
      </c>
      <c r="H1" s="1" t="s">
        <v>273</v>
      </c>
      <c r="I1">
        <v>8</v>
      </c>
    </row>
    <row r="2" spans="1:9" x14ac:dyDescent="0.4">
      <c r="A2">
        <v>85000</v>
      </c>
      <c r="B2">
        <v>100.77</v>
      </c>
      <c r="C2">
        <v>6</v>
      </c>
      <c r="D2">
        <f>SQRT((B2-$G$1)^2+(C2-$I$1)^2)</f>
        <v>2.1431052237349415</v>
      </c>
      <c r="F2" t="s">
        <v>274</v>
      </c>
      <c r="G2">
        <v>5</v>
      </c>
    </row>
    <row r="3" spans="1:9" x14ac:dyDescent="0.4">
      <c r="A3">
        <v>129500</v>
      </c>
      <c r="B3">
        <v>97.61</v>
      </c>
      <c r="C3">
        <v>7</v>
      </c>
      <c r="D3">
        <f>SQRT((B3-$G$1)^2+(C3-$I$1)^2)</f>
        <v>2.5907720856918317</v>
      </c>
    </row>
    <row r="4" spans="1:9" x14ac:dyDescent="0.4">
      <c r="A4">
        <v>220000</v>
      </c>
      <c r="B4">
        <v>101.991</v>
      </c>
      <c r="C4">
        <v>6</v>
      </c>
      <c r="D4">
        <f>SQRT((B4-$G$1)^2+(C4-$I$1)^2)</f>
        <v>2.8220703393076505</v>
      </c>
      <c r="F4" t="s">
        <v>275</v>
      </c>
      <c r="G4">
        <f>AVERAGE(A2:A6)</f>
        <v>140600</v>
      </c>
    </row>
    <row r="5" spans="1:9" x14ac:dyDescent="0.4">
      <c r="A5">
        <v>134000</v>
      </c>
      <c r="B5">
        <v>95.88</v>
      </c>
      <c r="C5">
        <v>5</v>
      </c>
      <c r="D5">
        <f>SQRT((B5-$G$1)^2+(C5-$I$1)^2)</f>
        <v>5.0965086088419431</v>
      </c>
    </row>
    <row r="6" spans="1:9" x14ac:dyDescent="0.4">
      <c r="A6">
        <v>134500</v>
      </c>
      <c r="B6">
        <v>95.88</v>
      </c>
      <c r="C6">
        <v>5</v>
      </c>
      <c r="D6">
        <f>SQRT((B6-$G$1)^2+(C6-$I$1)^2)</f>
        <v>5.0965086088419431</v>
      </c>
    </row>
    <row r="7" spans="1:9" x14ac:dyDescent="0.4">
      <c r="A7">
        <v>46300</v>
      </c>
      <c r="B7">
        <v>94.94</v>
      </c>
      <c r="C7">
        <v>7</v>
      </c>
      <c r="D7">
        <f>SQRT((B7-$G$1)^2+(C7-$I$1)^2)</f>
        <v>5.157867776513859</v>
      </c>
    </row>
    <row r="8" spans="1:9" x14ac:dyDescent="0.4">
      <c r="A8">
        <v>138000</v>
      </c>
      <c r="B8">
        <v>94.51</v>
      </c>
      <c r="C8">
        <v>8</v>
      </c>
      <c r="D8">
        <f>SQRT((B8-$G$1)^2+(C8-$I$1)^2)</f>
        <v>5.4899999999999949</v>
      </c>
    </row>
    <row r="9" spans="1:9" x14ac:dyDescent="0.4">
      <c r="A9">
        <v>140000</v>
      </c>
      <c r="B9">
        <v>94.51</v>
      </c>
      <c r="C9">
        <v>5</v>
      </c>
      <c r="D9">
        <f>SQRT((B9-$G$1)^2+(C9-$I$1)^2)</f>
        <v>6.2562049199175007</v>
      </c>
    </row>
    <row r="10" spans="1:9" x14ac:dyDescent="0.4">
      <c r="A10">
        <v>134000</v>
      </c>
      <c r="B10">
        <v>94.51</v>
      </c>
      <c r="C10">
        <v>4</v>
      </c>
      <c r="D10">
        <f>SQRT((B10-$G$1)^2+(C10-$I$1)^2)</f>
        <v>6.792650439997626</v>
      </c>
    </row>
    <row r="11" spans="1:9" x14ac:dyDescent="0.4">
      <c r="A11">
        <v>105000</v>
      </c>
      <c r="B11">
        <v>106.81</v>
      </c>
      <c r="C11">
        <v>8</v>
      </c>
      <c r="D11">
        <f>SQRT((B11-$G$1)^2+(C11-$I$1)^2)</f>
        <v>6.8100000000000023</v>
      </c>
    </row>
    <row r="12" spans="1:9" x14ac:dyDescent="0.4">
      <c r="A12">
        <v>89700</v>
      </c>
      <c r="B12">
        <v>106.62</v>
      </c>
      <c r="C12">
        <v>11</v>
      </c>
      <c r="D12">
        <f>SQRT((B12-$G$1)^2+(C12-$I$1)^2)</f>
        <v>7.2680396256487247</v>
      </c>
    </row>
    <row r="13" spans="1:9" x14ac:dyDescent="0.4">
      <c r="A13">
        <v>98500</v>
      </c>
      <c r="B13">
        <v>106.62</v>
      </c>
      <c r="C13">
        <v>12</v>
      </c>
      <c r="D13">
        <f>SQRT((B13-$G$1)^2+(C13-$I$1)^2)</f>
        <v>7.734623455605325</v>
      </c>
    </row>
    <row r="14" spans="1:9" x14ac:dyDescent="0.4">
      <c r="A14">
        <v>91000</v>
      </c>
      <c r="B14">
        <v>107.94</v>
      </c>
      <c r="C14">
        <v>7</v>
      </c>
      <c r="D14">
        <f>SQRT((B14-$G$1)^2+(C14-$I$1)^2)</f>
        <v>8.0027245360564532</v>
      </c>
    </row>
    <row r="15" spans="1:9" x14ac:dyDescent="0.4">
      <c r="A15">
        <v>78000</v>
      </c>
      <c r="B15">
        <v>91.53</v>
      </c>
      <c r="C15">
        <v>9</v>
      </c>
      <c r="D15">
        <f>SQRT((B15-$G$1)^2+(C15-$I$1)^2)</f>
        <v>8.528827586485729</v>
      </c>
    </row>
    <row r="16" spans="1:9" x14ac:dyDescent="0.4">
      <c r="A16">
        <v>144000</v>
      </c>
      <c r="B16">
        <v>108.07</v>
      </c>
      <c r="C16">
        <v>5</v>
      </c>
      <c r="D16">
        <f>SQRT((B16-$G$1)^2+(C16-$I$1)^2)</f>
        <v>8.609581871380275</v>
      </c>
    </row>
    <row r="17" spans="1:4" x14ac:dyDescent="0.4">
      <c r="A17">
        <v>144000</v>
      </c>
      <c r="B17">
        <v>108.07</v>
      </c>
      <c r="C17">
        <v>5</v>
      </c>
      <c r="D17">
        <f>SQRT((B17-$G$1)^2+(C17-$I$1)^2)</f>
        <v>8.609581871380275</v>
      </c>
    </row>
    <row r="18" spans="1:4" x14ac:dyDescent="0.4">
      <c r="A18">
        <v>44000</v>
      </c>
      <c r="B18">
        <v>91.87</v>
      </c>
      <c r="C18">
        <v>5</v>
      </c>
      <c r="D18">
        <f>SQRT((B18-$G$1)^2+(C18-$I$1)^2)</f>
        <v>8.6658467560879426</v>
      </c>
    </row>
    <row r="19" spans="1:4" x14ac:dyDescent="0.4">
      <c r="A19">
        <v>74000</v>
      </c>
      <c r="B19">
        <v>108.18</v>
      </c>
      <c r="C19">
        <v>3</v>
      </c>
      <c r="D19">
        <f>SQRT((B19-$G$1)^2+(C19-$I$1)^2)</f>
        <v>9.5870954934224013</v>
      </c>
    </row>
    <row r="20" spans="1:4" x14ac:dyDescent="0.4">
      <c r="A20">
        <v>95000</v>
      </c>
      <c r="B20">
        <v>92.81</v>
      </c>
      <c r="C20">
        <v>15</v>
      </c>
      <c r="D20">
        <f>SQRT((B20-$G$1)^2+(C20-$I$1)^2)</f>
        <v>10.034744640497832</v>
      </c>
    </row>
    <row r="21" spans="1:4" x14ac:dyDescent="0.4">
      <c r="A21">
        <v>108000</v>
      </c>
      <c r="B21">
        <v>110.53</v>
      </c>
      <c r="C21">
        <v>8</v>
      </c>
      <c r="D21">
        <f>SQRT((B21-$G$1)^2+(C21-$I$1)^2)</f>
        <v>10.530000000000001</v>
      </c>
    </row>
    <row r="22" spans="1:4" x14ac:dyDescent="0.4">
      <c r="A22">
        <v>93500</v>
      </c>
      <c r="B22">
        <v>111.31</v>
      </c>
      <c r="C22">
        <v>5</v>
      </c>
      <c r="D22">
        <f>SQRT((B22-$G$1)^2+(C22-$I$1)^2)</f>
        <v>11.701115331454522</v>
      </c>
    </row>
    <row r="23" spans="1:4" x14ac:dyDescent="0.4">
      <c r="A23">
        <v>107750</v>
      </c>
      <c r="B23">
        <v>111.73</v>
      </c>
      <c r="C23">
        <v>5</v>
      </c>
      <c r="D23">
        <f>SQRT((B23-$G$1)^2+(C23-$I$1)^2)</f>
        <v>12.107555492336184</v>
      </c>
    </row>
    <row r="24" spans="1:4" x14ac:dyDescent="0.4">
      <c r="A24">
        <v>49000</v>
      </c>
      <c r="B24">
        <v>88.89</v>
      </c>
      <c r="C24">
        <v>1</v>
      </c>
      <c r="D24">
        <f>SQRT((B24-$G$1)^2+(C24-$I$1)^2)</f>
        <v>13.131340373320615</v>
      </c>
    </row>
    <row r="25" spans="1:4" x14ac:dyDescent="0.4">
      <c r="A25">
        <v>145000</v>
      </c>
      <c r="B25">
        <v>112.81440000000001</v>
      </c>
      <c r="C25">
        <v>5</v>
      </c>
      <c r="D25">
        <f>SQRT((B25-$G$1)^2+(C25-$I$1)^2)</f>
        <v>13.160883228719879</v>
      </c>
    </row>
    <row r="26" spans="1:4" x14ac:dyDescent="0.4">
      <c r="A26">
        <v>127500</v>
      </c>
      <c r="B26">
        <v>111.73</v>
      </c>
      <c r="C26">
        <v>17</v>
      </c>
      <c r="D26">
        <f>SQRT((B26-$G$1)^2+(C26-$I$1)^2)</f>
        <v>14.784887554526755</v>
      </c>
    </row>
    <row r="27" spans="1:4" x14ac:dyDescent="0.4">
      <c r="A27">
        <v>149000</v>
      </c>
      <c r="B27">
        <v>114.9</v>
      </c>
      <c r="C27">
        <v>9</v>
      </c>
      <c r="D27">
        <f>SQRT((B27-$G$1)^2+(C27-$I$1)^2)</f>
        <v>14.933519344079619</v>
      </c>
    </row>
    <row r="28" spans="1:4" x14ac:dyDescent="0.4">
      <c r="A28">
        <v>120000</v>
      </c>
      <c r="B28">
        <v>114.931</v>
      </c>
      <c r="C28">
        <v>9</v>
      </c>
      <c r="D28">
        <f>SQRT((B28-$G$1)^2+(C28-$I$1)^2)</f>
        <v>14.964449906361407</v>
      </c>
    </row>
    <row r="29" spans="1:4" x14ac:dyDescent="0.4">
      <c r="A29">
        <v>110000</v>
      </c>
      <c r="B29">
        <v>114.7153</v>
      </c>
      <c r="C29">
        <v>5</v>
      </c>
      <c r="D29">
        <f>SQRT((B29-$G$1)^2+(C29-$I$1)^2)</f>
        <v>15.017991013780771</v>
      </c>
    </row>
    <row r="30" spans="1:4" x14ac:dyDescent="0.4">
      <c r="A30">
        <v>78000</v>
      </c>
      <c r="B30">
        <v>84.98</v>
      </c>
      <c r="C30">
        <v>8</v>
      </c>
      <c r="D30">
        <f>SQRT((B30-$G$1)^2+(C30-$I$1)^2)</f>
        <v>15.019999999999996</v>
      </c>
    </row>
    <row r="31" spans="1:4" x14ac:dyDescent="0.4">
      <c r="A31">
        <v>139950</v>
      </c>
      <c r="B31">
        <v>114.9</v>
      </c>
      <c r="C31">
        <v>10</v>
      </c>
      <c r="D31">
        <f>SQRT((B31-$G$1)^2+(C31-$I$1)^2)</f>
        <v>15.033628969746465</v>
      </c>
    </row>
    <row r="32" spans="1:4" x14ac:dyDescent="0.4">
      <c r="A32">
        <v>86500</v>
      </c>
      <c r="B32">
        <v>84.98</v>
      </c>
      <c r="C32">
        <v>9</v>
      </c>
      <c r="D32">
        <f>SQRT((B32-$G$1)^2+(C32-$I$1)^2)</f>
        <v>15.05325214031838</v>
      </c>
    </row>
    <row r="33" spans="1:4" x14ac:dyDescent="0.4">
      <c r="A33">
        <v>109990</v>
      </c>
      <c r="B33">
        <v>84.92</v>
      </c>
      <c r="C33">
        <v>9</v>
      </c>
      <c r="D33">
        <f>SQRT((B33-$G$1)^2+(C33-$I$1)^2)</f>
        <v>15.113120127888878</v>
      </c>
    </row>
    <row r="34" spans="1:4" x14ac:dyDescent="0.4">
      <c r="A34">
        <v>120000</v>
      </c>
      <c r="B34">
        <v>84.9</v>
      </c>
      <c r="C34">
        <v>7</v>
      </c>
      <c r="D34">
        <f>SQRT((B34-$G$1)^2+(C34-$I$1)^2)</f>
        <v>15.133076356114767</v>
      </c>
    </row>
    <row r="35" spans="1:4" x14ac:dyDescent="0.4">
      <c r="A35">
        <v>109250</v>
      </c>
      <c r="B35">
        <v>84.9</v>
      </c>
      <c r="C35">
        <v>9</v>
      </c>
      <c r="D35">
        <f>SQRT((B35-$G$1)^2+(C35-$I$1)^2)</f>
        <v>15.133076356114767</v>
      </c>
    </row>
    <row r="36" spans="1:4" x14ac:dyDescent="0.4">
      <c r="A36">
        <v>110000</v>
      </c>
      <c r="B36">
        <v>84.9</v>
      </c>
      <c r="C36">
        <v>7</v>
      </c>
      <c r="D36">
        <f>SQRT((B36-$G$1)^2+(C36-$I$1)^2)</f>
        <v>15.133076356114767</v>
      </c>
    </row>
    <row r="37" spans="1:4" x14ac:dyDescent="0.4">
      <c r="A37">
        <v>139800</v>
      </c>
      <c r="B37">
        <v>84.858000000000004</v>
      </c>
      <c r="C37">
        <v>8</v>
      </c>
      <c r="D37">
        <f>SQRT((B37-$G$1)^2+(C37-$I$1)^2)</f>
        <v>15.141999999999996</v>
      </c>
    </row>
    <row r="38" spans="1:4" x14ac:dyDescent="0.4">
      <c r="A38">
        <v>139800</v>
      </c>
      <c r="B38">
        <v>84.858000000000004</v>
      </c>
      <c r="C38">
        <v>8</v>
      </c>
      <c r="D38">
        <f>SQRT((B38-$G$1)^2+(C38-$I$1)^2)</f>
        <v>15.141999999999996</v>
      </c>
    </row>
    <row r="39" spans="1:4" x14ac:dyDescent="0.4">
      <c r="A39">
        <v>205000</v>
      </c>
      <c r="B39">
        <v>84.835999999999999</v>
      </c>
      <c r="C39">
        <v>8</v>
      </c>
      <c r="D39">
        <f>SQRT((B39-$G$1)^2+(C39-$I$1)^2)</f>
        <v>15.164000000000001</v>
      </c>
    </row>
    <row r="40" spans="1:4" x14ac:dyDescent="0.4">
      <c r="A40">
        <v>175000</v>
      </c>
      <c r="B40">
        <v>84.835999999999999</v>
      </c>
      <c r="C40">
        <v>8</v>
      </c>
      <c r="D40">
        <f>SQRT((B40-$G$1)^2+(C40-$I$1)^2)</f>
        <v>15.164000000000001</v>
      </c>
    </row>
    <row r="41" spans="1:4" x14ac:dyDescent="0.4">
      <c r="A41">
        <v>190000</v>
      </c>
      <c r="B41">
        <v>84.835999999999999</v>
      </c>
      <c r="C41">
        <v>7</v>
      </c>
      <c r="D41">
        <f>SQRT((B41-$G$1)^2+(C41-$I$1)^2)</f>
        <v>15.196937059815706</v>
      </c>
    </row>
    <row r="42" spans="1:4" x14ac:dyDescent="0.4">
      <c r="A42">
        <v>70000</v>
      </c>
      <c r="B42">
        <v>84.93</v>
      </c>
      <c r="C42">
        <v>6</v>
      </c>
      <c r="D42">
        <f>SQRT((B42-$G$1)^2+(C42-$I$1)^2)</f>
        <v>15.202134718518968</v>
      </c>
    </row>
    <row r="43" spans="1:4" x14ac:dyDescent="0.4">
      <c r="A43">
        <v>137900</v>
      </c>
      <c r="B43">
        <v>84.92</v>
      </c>
      <c r="C43">
        <v>6</v>
      </c>
      <c r="D43">
        <f>SQRT((B43-$G$1)^2+(C43-$I$1)^2)</f>
        <v>15.212047856879755</v>
      </c>
    </row>
    <row r="44" spans="1:4" x14ac:dyDescent="0.4">
      <c r="A44">
        <v>124950</v>
      </c>
      <c r="B44">
        <v>84.92</v>
      </c>
      <c r="C44">
        <v>10</v>
      </c>
      <c r="D44">
        <f>SQRT((B44-$G$1)^2+(C44-$I$1)^2)</f>
        <v>15.212047856879755</v>
      </c>
    </row>
    <row r="45" spans="1:4" x14ac:dyDescent="0.4">
      <c r="A45">
        <v>112400</v>
      </c>
      <c r="B45">
        <v>84.92</v>
      </c>
      <c r="C45">
        <v>6</v>
      </c>
      <c r="D45">
        <f>SQRT((B45-$G$1)^2+(C45-$I$1)^2)</f>
        <v>15.212047856879755</v>
      </c>
    </row>
    <row r="46" spans="1:4" x14ac:dyDescent="0.4">
      <c r="A46">
        <v>112400</v>
      </c>
      <c r="B46">
        <v>84.92</v>
      </c>
      <c r="C46">
        <v>6</v>
      </c>
      <c r="D46">
        <f>SQRT((B46-$G$1)^2+(C46-$I$1)^2)</f>
        <v>15.212047856879755</v>
      </c>
    </row>
    <row r="47" spans="1:4" x14ac:dyDescent="0.4">
      <c r="A47">
        <v>140000</v>
      </c>
      <c r="B47">
        <v>114.931</v>
      </c>
      <c r="C47">
        <v>11</v>
      </c>
      <c r="D47">
        <f>SQRT((B47-$G$1)^2+(C47-$I$1)^2)</f>
        <v>15.229404486059195</v>
      </c>
    </row>
    <row r="48" spans="1:4" x14ac:dyDescent="0.4">
      <c r="A48">
        <v>102000</v>
      </c>
      <c r="B48">
        <v>84.9</v>
      </c>
      <c r="C48">
        <v>6</v>
      </c>
      <c r="D48">
        <f>SQRT((B48-$G$1)^2+(C48-$I$1)^2)</f>
        <v>15.231874474272686</v>
      </c>
    </row>
    <row r="49" spans="1:4" x14ac:dyDescent="0.4">
      <c r="A49">
        <v>67900</v>
      </c>
      <c r="B49">
        <v>84.99</v>
      </c>
      <c r="C49">
        <v>5</v>
      </c>
      <c r="D49">
        <f>SQRT((B49-$G$1)^2+(C49-$I$1)^2)</f>
        <v>15.306864473170204</v>
      </c>
    </row>
    <row r="50" spans="1:4" x14ac:dyDescent="0.4">
      <c r="A50">
        <v>194000</v>
      </c>
      <c r="B50">
        <v>84.944000000000003</v>
      </c>
      <c r="C50">
        <v>11</v>
      </c>
      <c r="D50">
        <f>SQRT((B50-$G$1)^2+(C50-$I$1)^2)</f>
        <v>15.351974986952003</v>
      </c>
    </row>
    <row r="51" spans="1:4" x14ac:dyDescent="0.4">
      <c r="A51">
        <v>75700</v>
      </c>
      <c r="B51">
        <v>84.93</v>
      </c>
      <c r="C51">
        <v>5</v>
      </c>
      <c r="D51">
        <f>SQRT((B51-$G$1)^2+(C51-$I$1)^2)</f>
        <v>15.365705320615771</v>
      </c>
    </row>
    <row r="52" spans="1:4" x14ac:dyDescent="0.4">
      <c r="A52">
        <v>185000</v>
      </c>
      <c r="B52">
        <v>84.614000000000004</v>
      </c>
      <c r="C52">
        <v>8</v>
      </c>
      <c r="D52">
        <f>SQRT((B52-$G$1)^2+(C52-$I$1)^2)</f>
        <v>15.385999999999996</v>
      </c>
    </row>
    <row r="53" spans="1:4" x14ac:dyDescent="0.4">
      <c r="A53">
        <v>89000</v>
      </c>
      <c r="B53">
        <v>84.64</v>
      </c>
      <c r="C53">
        <v>7</v>
      </c>
      <c r="D53">
        <f>SQRT((B53-$G$1)^2+(C53-$I$1)^2)</f>
        <v>15.392517662812669</v>
      </c>
    </row>
    <row r="54" spans="1:4" x14ac:dyDescent="0.4">
      <c r="A54">
        <v>87500</v>
      </c>
      <c r="B54">
        <v>84.64</v>
      </c>
      <c r="C54">
        <v>7</v>
      </c>
      <c r="D54">
        <f>SQRT((B54-$G$1)^2+(C54-$I$1)^2)</f>
        <v>15.392517662812669</v>
      </c>
    </row>
    <row r="55" spans="1:4" x14ac:dyDescent="0.4">
      <c r="A55">
        <v>120000</v>
      </c>
      <c r="B55">
        <v>84.9</v>
      </c>
      <c r="C55">
        <v>11</v>
      </c>
      <c r="D55">
        <f>SQRT((B55-$G$1)^2+(C55-$I$1)^2)</f>
        <v>15.395129099815948</v>
      </c>
    </row>
    <row r="56" spans="1:4" x14ac:dyDescent="0.4">
      <c r="A56">
        <v>92000</v>
      </c>
      <c r="B56">
        <v>84.9</v>
      </c>
      <c r="C56">
        <v>5</v>
      </c>
      <c r="D56">
        <f>SQRT((B56-$G$1)^2+(C56-$I$1)^2)</f>
        <v>15.395129099815948</v>
      </c>
    </row>
    <row r="57" spans="1:4" x14ac:dyDescent="0.4">
      <c r="A57">
        <v>163000</v>
      </c>
      <c r="B57">
        <v>84.879199999999997</v>
      </c>
      <c r="C57">
        <v>5</v>
      </c>
      <c r="D57">
        <f>SQRT((B57-$G$1)^2+(C57-$I$1)^2)</f>
        <v>15.415530890631048</v>
      </c>
    </row>
    <row r="58" spans="1:4" x14ac:dyDescent="0.4">
      <c r="A58">
        <v>139400</v>
      </c>
      <c r="B58">
        <v>84.858000000000004</v>
      </c>
      <c r="C58">
        <v>5</v>
      </c>
      <c r="D58">
        <f>SQRT((B58-$G$1)^2+(C58-$I$1)^2)</f>
        <v>15.436326117311719</v>
      </c>
    </row>
    <row r="59" spans="1:4" x14ac:dyDescent="0.4">
      <c r="A59">
        <v>142000</v>
      </c>
      <c r="B59">
        <v>84.858000000000004</v>
      </c>
      <c r="C59">
        <v>11</v>
      </c>
      <c r="D59">
        <f>SQRT((B59-$G$1)^2+(C59-$I$1)^2)</f>
        <v>15.436326117311719</v>
      </c>
    </row>
    <row r="60" spans="1:4" x14ac:dyDescent="0.4">
      <c r="A60">
        <v>83500</v>
      </c>
      <c r="B60">
        <v>84.5</v>
      </c>
      <c r="C60">
        <v>9</v>
      </c>
      <c r="D60">
        <f>SQRT((B60-$G$1)^2+(C60-$I$1)^2)</f>
        <v>15.532224567009067</v>
      </c>
    </row>
    <row r="61" spans="1:4" x14ac:dyDescent="0.4">
      <c r="A61">
        <v>175000</v>
      </c>
      <c r="B61">
        <v>84.933999999999997</v>
      </c>
      <c r="C61">
        <v>4</v>
      </c>
      <c r="D61">
        <f>SQRT((B61-$G$1)^2+(C61-$I$1)^2)</f>
        <v>15.587955478509684</v>
      </c>
    </row>
    <row r="62" spans="1:4" x14ac:dyDescent="0.4">
      <c r="A62">
        <v>74500</v>
      </c>
      <c r="B62">
        <v>84.93</v>
      </c>
      <c r="C62">
        <v>12</v>
      </c>
      <c r="D62">
        <f>SQRT((B62-$G$1)^2+(C62-$I$1)^2)</f>
        <v>15.591821574145843</v>
      </c>
    </row>
    <row r="63" spans="1:4" x14ac:dyDescent="0.4">
      <c r="A63">
        <v>119960</v>
      </c>
      <c r="B63">
        <v>84.92</v>
      </c>
      <c r="C63">
        <v>4</v>
      </c>
      <c r="D63">
        <f>SQRT((B63-$G$1)^2+(C63-$I$1)^2)</f>
        <v>15.601487108606024</v>
      </c>
    </row>
    <row r="64" spans="1:4" x14ac:dyDescent="0.4">
      <c r="A64">
        <v>175000</v>
      </c>
      <c r="B64">
        <v>84.906999999999996</v>
      </c>
      <c r="C64">
        <v>4</v>
      </c>
      <c r="D64">
        <f>SQRT((B64-$G$1)^2+(C64-$I$1)^2)</f>
        <v>15.614052933175296</v>
      </c>
    </row>
    <row r="65" spans="1:4" x14ac:dyDescent="0.4">
      <c r="A65">
        <v>175000</v>
      </c>
      <c r="B65">
        <v>84.906999999999996</v>
      </c>
      <c r="C65">
        <v>4</v>
      </c>
      <c r="D65">
        <f>SQRT((B65-$G$1)^2+(C65-$I$1)^2)</f>
        <v>15.614052933175296</v>
      </c>
    </row>
    <row r="66" spans="1:4" x14ac:dyDescent="0.4">
      <c r="A66">
        <v>108500</v>
      </c>
      <c r="B66">
        <v>84.9</v>
      </c>
      <c r="C66">
        <v>4</v>
      </c>
      <c r="D66">
        <f>SQRT((B66-$G$1)^2+(C66-$I$1)^2)</f>
        <v>15.62081944073357</v>
      </c>
    </row>
    <row r="67" spans="1:4" x14ac:dyDescent="0.4">
      <c r="A67">
        <v>145000</v>
      </c>
      <c r="B67">
        <v>84.858000000000004</v>
      </c>
      <c r="C67">
        <v>12</v>
      </c>
      <c r="D67">
        <f>SQRT((B67-$G$1)^2+(C67-$I$1)^2)</f>
        <v>15.661422796157439</v>
      </c>
    </row>
    <row r="68" spans="1:4" x14ac:dyDescent="0.4">
      <c r="A68">
        <v>197000</v>
      </c>
      <c r="B68">
        <v>84.614000000000004</v>
      </c>
      <c r="C68">
        <v>5</v>
      </c>
      <c r="D68">
        <f>SQRT((B68-$G$1)^2+(C68-$I$1)^2)</f>
        <v>15.675745468716945</v>
      </c>
    </row>
    <row r="69" spans="1:4" x14ac:dyDescent="0.4">
      <c r="A69">
        <v>84800</v>
      </c>
      <c r="B69">
        <v>84.5</v>
      </c>
      <c r="C69">
        <v>5</v>
      </c>
      <c r="D69">
        <f>SQRT((B69-$G$1)^2+(C69-$I$1)^2)</f>
        <v>15.787653403846944</v>
      </c>
    </row>
    <row r="70" spans="1:4" x14ac:dyDescent="0.4">
      <c r="A70">
        <v>84800</v>
      </c>
      <c r="B70">
        <v>84.5</v>
      </c>
      <c r="C70">
        <v>5</v>
      </c>
      <c r="D70">
        <f>SQRT((B70-$G$1)^2+(C70-$I$1)^2)</f>
        <v>15.787653403846944</v>
      </c>
    </row>
    <row r="71" spans="1:4" x14ac:dyDescent="0.4">
      <c r="A71">
        <v>84500</v>
      </c>
      <c r="B71">
        <v>84.67</v>
      </c>
      <c r="C71">
        <v>12</v>
      </c>
      <c r="D71">
        <f>SQRT((B71-$G$1)^2+(C71-$I$1)^2)</f>
        <v>15.843260396774395</v>
      </c>
    </row>
    <row r="72" spans="1:4" x14ac:dyDescent="0.4">
      <c r="A72">
        <v>47500</v>
      </c>
      <c r="B72">
        <v>84.42</v>
      </c>
      <c r="C72">
        <v>5</v>
      </c>
      <c r="D72">
        <f>SQRT((B72-$G$1)^2+(C72-$I$1)^2)</f>
        <v>15.866203074459873</v>
      </c>
    </row>
    <row r="73" spans="1:4" x14ac:dyDescent="0.4">
      <c r="A73">
        <v>45000</v>
      </c>
      <c r="B73">
        <v>84.94</v>
      </c>
      <c r="C73">
        <v>3</v>
      </c>
      <c r="D73">
        <f>SQRT((B73-$G$1)^2+(C73-$I$1)^2)</f>
        <v>15.868320642084344</v>
      </c>
    </row>
    <row r="74" spans="1:4" x14ac:dyDescent="0.4">
      <c r="A74">
        <v>75300</v>
      </c>
      <c r="B74">
        <v>84.93</v>
      </c>
      <c r="C74">
        <v>13</v>
      </c>
      <c r="D74">
        <f>SQRT((B74-$G$1)^2+(C74-$I$1)^2)</f>
        <v>15.877811562050979</v>
      </c>
    </row>
    <row r="75" spans="1:4" x14ac:dyDescent="0.4">
      <c r="A75">
        <v>123000</v>
      </c>
      <c r="B75">
        <v>84.9</v>
      </c>
      <c r="C75">
        <v>13</v>
      </c>
      <c r="D75">
        <f>SQRT((B75-$G$1)^2+(C75-$I$1)^2)</f>
        <v>15.906288064787454</v>
      </c>
    </row>
    <row r="76" spans="1:4" x14ac:dyDescent="0.4">
      <c r="A76">
        <v>126500</v>
      </c>
      <c r="B76">
        <v>84.858000000000004</v>
      </c>
      <c r="C76">
        <v>3</v>
      </c>
      <c r="D76">
        <f>SQRT((B76-$G$1)^2+(C76-$I$1)^2)</f>
        <v>15.946164554525325</v>
      </c>
    </row>
    <row r="77" spans="1:4" x14ac:dyDescent="0.4">
      <c r="A77">
        <v>130000</v>
      </c>
      <c r="B77">
        <v>84.858000000000004</v>
      </c>
      <c r="C77">
        <v>13</v>
      </c>
      <c r="D77">
        <f>SQRT((B77-$G$1)^2+(C77-$I$1)^2)</f>
        <v>15.946164554525325</v>
      </c>
    </row>
    <row r="78" spans="1:4" x14ac:dyDescent="0.4">
      <c r="A78">
        <v>144000</v>
      </c>
      <c r="B78">
        <v>84.858000000000004</v>
      </c>
      <c r="C78">
        <v>13</v>
      </c>
      <c r="D78">
        <f>SQRT((B78-$G$1)^2+(C78-$I$1)^2)</f>
        <v>15.946164554525325</v>
      </c>
    </row>
    <row r="79" spans="1:4" x14ac:dyDescent="0.4">
      <c r="A79">
        <v>126000</v>
      </c>
      <c r="B79">
        <v>84.454099999999997</v>
      </c>
      <c r="C79">
        <v>12</v>
      </c>
      <c r="D79">
        <f>SQRT((B79-$G$1)^2+(C79-$I$1)^2)</f>
        <v>16.052258620206693</v>
      </c>
    </row>
    <row r="80" spans="1:4" x14ac:dyDescent="0.4">
      <c r="A80">
        <v>104000</v>
      </c>
      <c r="B80">
        <v>84.947800000000001</v>
      </c>
      <c r="C80">
        <v>14</v>
      </c>
      <c r="D80">
        <f>SQRT((B80-$G$1)^2+(C80-$I$1)^2)</f>
        <v>16.203972501828062</v>
      </c>
    </row>
    <row r="81" spans="1:4" x14ac:dyDescent="0.4">
      <c r="A81">
        <v>172000</v>
      </c>
      <c r="B81">
        <v>84.944000000000003</v>
      </c>
      <c r="C81">
        <v>2</v>
      </c>
      <c r="D81">
        <f>SQRT((B81-$G$1)^2+(C81-$I$1)^2)</f>
        <v>16.207502460280544</v>
      </c>
    </row>
    <row r="82" spans="1:4" x14ac:dyDescent="0.4">
      <c r="A82">
        <v>172000</v>
      </c>
      <c r="B82">
        <v>84.944000000000003</v>
      </c>
      <c r="C82">
        <v>2</v>
      </c>
      <c r="D82">
        <f>SQRT((B82-$G$1)^2+(C82-$I$1)^2)</f>
        <v>16.207502460280544</v>
      </c>
    </row>
    <row r="83" spans="1:4" x14ac:dyDescent="0.4">
      <c r="A83">
        <v>125000</v>
      </c>
      <c r="B83">
        <v>84.92</v>
      </c>
      <c r="C83">
        <v>14</v>
      </c>
      <c r="D83">
        <f>SQRT((B83-$G$1)^2+(C83-$I$1)^2)</f>
        <v>16.229799752307482</v>
      </c>
    </row>
    <row r="84" spans="1:4" x14ac:dyDescent="0.4">
      <c r="A84">
        <v>126990</v>
      </c>
      <c r="B84">
        <v>84.92</v>
      </c>
      <c r="C84">
        <v>14</v>
      </c>
      <c r="D84">
        <f>SQRT((B84-$G$1)^2+(C84-$I$1)^2)</f>
        <v>16.229799752307482</v>
      </c>
    </row>
    <row r="85" spans="1:4" x14ac:dyDescent="0.4">
      <c r="A85">
        <v>116000</v>
      </c>
      <c r="B85">
        <v>84.92</v>
      </c>
      <c r="C85">
        <v>14</v>
      </c>
      <c r="D85">
        <f>SQRT((B85-$G$1)^2+(C85-$I$1)^2)</f>
        <v>16.229799752307482</v>
      </c>
    </row>
    <row r="86" spans="1:4" x14ac:dyDescent="0.4">
      <c r="A86">
        <v>120000</v>
      </c>
      <c r="B86">
        <v>84.858000000000004</v>
      </c>
      <c r="C86">
        <v>2</v>
      </c>
      <c r="D86">
        <f>SQRT((B86-$G$1)^2+(C86-$I$1)^2)</f>
        <v>16.287423491761977</v>
      </c>
    </row>
    <row r="87" spans="1:4" x14ac:dyDescent="0.4">
      <c r="A87">
        <v>120000</v>
      </c>
      <c r="B87">
        <v>84.858000000000004</v>
      </c>
      <c r="C87">
        <v>2</v>
      </c>
      <c r="D87">
        <f>SQRT((B87-$G$1)^2+(C87-$I$1)^2)</f>
        <v>16.287423491761977</v>
      </c>
    </row>
    <row r="88" spans="1:4" x14ac:dyDescent="0.4">
      <c r="A88">
        <v>199500</v>
      </c>
      <c r="B88">
        <v>84.835999999999999</v>
      </c>
      <c r="C88">
        <v>14</v>
      </c>
      <c r="D88">
        <f>SQRT((B88-$G$1)^2+(C88-$I$1)^2)</f>
        <v>16.307878341464288</v>
      </c>
    </row>
    <row r="89" spans="1:4" x14ac:dyDescent="0.4">
      <c r="A89">
        <v>96000</v>
      </c>
      <c r="B89">
        <v>116.03</v>
      </c>
      <c r="C89">
        <v>5</v>
      </c>
      <c r="D89">
        <f>SQRT((B89-$G$1)^2+(C89-$I$1)^2)</f>
        <v>16.30830769883865</v>
      </c>
    </row>
    <row r="90" spans="1:4" x14ac:dyDescent="0.4">
      <c r="A90">
        <v>65000</v>
      </c>
      <c r="B90">
        <v>84.41</v>
      </c>
      <c r="C90">
        <v>3</v>
      </c>
      <c r="D90">
        <f>SQRT((B90-$G$1)^2+(C90-$I$1)^2)</f>
        <v>16.372174565402119</v>
      </c>
    </row>
    <row r="91" spans="1:4" x14ac:dyDescent="0.4">
      <c r="A91">
        <v>125000</v>
      </c>
      <c r="B91">
        <v>84.028300000000002</v>
      </c>
      <c r="C91">
        <v>4</v>
      </c>
      <c r="D91">
        <f>SQRT((B91-$G$1)^2+(C91-$I$1)^2)</f>
        <v>16.464968900365403</v>
      </c>
    </row>
    <row r="92" spans="1:4" x14ac:dyDescent="0.4">
      <c r="A92">
        <v>189000</v>
      </c>
      <c r="B92">
        <v>84.614000000000004</v>
      </c>
      <c r="C92">
        <v>2</v>
      </c>
      <c r="D92">
        <f>SQRT((B92-$G$1)^2+(C92-$I$1)^2)</f>
        <v>16.514508651485816</v>
      </c>
    </row>
    <row r="93" spans="1:4" x14ac:dyDescent="0.4">
      <c r="A93">
        <v>127000</v>
      </c>
      <c r="B93">
        <v>84.239500000000007</v>
      </c>
      <c r="C93">
        <v>3</v>
      </c>
      <c r="D93">
        <f>SQRT((B93-$G$1)^2+(C93-$I$1)^2)</f>
        <v>16.534610979699515</v>
      </c>
    </row>
    <row r="94" spans="1:4" x14ac:dyDescent="0.4">
      <c r="A94">
        <v>76500</v>
      </c>
      <c r="B94">
        <v>84.99</v>
      </c>
      <c r="C94">
        <v>1</v>
      </c>
      <c r="D94">
        <f>SQRT((B94-$G$1)^2+(C94-$I$1)^2)</f>
        <v>16.562007728533402</v>
      </c>
    </row>
    <row r="95" spans="1:4" x14ac:dyDescent="0.4">
      <c r="A95">
        <v>50000</v>
      </c>
      <c r="B95">
        <v>84.98</v>
      </c>
      <c r="C95">
        <v>1</v>
      </c>
      <c r="D95">
        <f>SQRT((B95-$G$1)^2+(C95-$I$1)^2)</f>
        <v>16.57107117841209</v>
      </c>
    </row>
    <row r="96" spans="1:4" x14ac:dyDescent="0.4">
      <c r="A96">
        <v>119950</v>
      </c>
      <c r="B96">
        <v>84.92</v>
      </c>
      <c r="C96">
        <v>15</v>
      </c>
      <c r="D96">
        <f>SQRT((B96-$G$1)^2+(C96-$I$1)^2)</f>
        <v>16.625474429320807</v>
      </c>
    </row>
    <row r="97" spans="1:4" x14ac:dyDescent="0.4">
      <c r="A97">
        <v>88000</v>
      </c>
      <c r="B97">
        <v>115.53</v>
      </c>
      <c r="C97">
        <v>2</v>
      </c>
      <c r="D97">
        <f>SQRT((B97-$G$1)^2+(C97-$I$1)^2)</f>
        <v>16.64875070388166</v>
      </c>
    </row>
    <row r="98" spans="1:4" x14ac:dyDescent="0.4">
      <c r="A98">
        <v>151000</v>
      </c>
      <c r="B98">
        <v>84.879199999999997</v>
      </c>
      <c r="C98">
        <v>1</v>
      </c>
      <c r="D98">
        <f>SQRT((B98-$G$1)^2+(C98-$I$1)^2)</f>
        <v>16.662490589344682</v>
      </c>
    </row>
    <row r="99" spans="1:4" x14ac:dyDescent="0.4">
      <c r="A99">
        <v>129000</v>
      </c>
      <c r="B99">
        <v>84.858000000000004</v>
      </c>
      <c r="C99">
        <v>1</v>
      </c>
      <c r="D99">
        <f>SQRT((B99-$G$1)^2+(C99-$I$1)^2)</f>
        <v>16.681731444907026</v>
      </c>
    </row>
    <row r="100" spans="1:4" x14ac:dyDescent="0.4">
      <c r="A100">
        <v>192000</v>
      </c>
      <c r="B100">
        <v>84.835999999999999</v>
      </c>
      <c r="C100">
        <v>15</v>
      </c>
      <c r="D100">
        <f>SQRT((B100-$G$1)^2+(C100-$I$1)^2)</f>
        <v>16.701703386181904</v>
      </c>
    </row>
    <row r="101" spans="1:4" x14ac:dyDescent="0.4">
      <c r="A101">
        <v>80000</v>
      </c>
      <c r="B101">
        <v>84.82</v>
      </c>
      <c r="C101">
        <v>1</v>
      </c>
      <c r="D101">
        <f>SQRT((B101-$G$1)^2+(C101-$I$1)^2)</f>
        <v>16.716231632757431</v>
      </c>
    </row>
    <row r="102" spans="1:4" x14ac:dyDescent="0.4">
      <c r="A102">
        <v>80000</v>
      </c>
      <c r="B102">
        <v>84.82</v>
      </c>
      <c r="C102">
        <v>1</v>
      </c>
      <c r="D102">
        <f>SQRT((B102-$G$1)^2+(C102-$I$1)^2)</f>
        <v>16.716231632757431</v>
      </c>
    </row>
    <row r="103" spans="1:4" x14ac:dyDescent="0.4">
      <c r="A103">
        <v>63000</v>
      </c>
      <c r="B103">
        <v>84.62</v>
      </c>
      <c r="C103">
        <v>1</v>
      </c>
      <c r="D103">
        <f>SQRT((B103-$G$1)^2+(C103-$I$1)^2)</f>
        <v>16.898059060140604</v>
      </c>
    </row>
    <row r="104" spans="1:4" x14ac:dyDescent="0.4">
      <c r="A104">
        <v>169500</v>
      </c>
      <c r="B104">
        <v>114.931</v>
      </c>
      <c r="C104">
        <v>16</v>
      </c>
      <c r="D104">
        <f>SQRT((B104-$G$1)^2+(C104-$I$1)^2)</f>
        <v>16.939148768459411</v>
      </c>
    </row>
    <row r="105" spans="1:4" x14ac:dyDescent="0.4">
      <c r="A105">
        <v>165000</v>
      </c>
      <c r="B105">
        <v>114.931</v>
      </c>
      <c r="C105">
        <v>16</v>
      </c>
      <c r="D105">
        <f>SQRT((B105-$G$1)^2+(C105-$I$1)^2)</f>
        <v>16.939148768459411</v>
      </c>
    </row>
    <row r="106" spans="1:4" x14ac:dyDescent="0.4">
      <c r="A106">
        <v>240000</v>
      </c>
      <c r="B106">
        <v>116.938</v>
      </c>
      <c r="C106">
        <v>7</v>
      </c>
      <c r="D106">
        <f>SQRT((B106-$G$1)^2+(C106-$I$1)^2)</f>
        <v>16.96749374539446</v>
      </c>
    </row>
    <row r="107" spans="1:4" x14ac:dyDescent="0.4">
      <c r="A107">
        <v>108500</v>
      </c>
      <c r="B107">
        <v>84.947800000000001</v>
      </c>
      <c r="C107">
        <v>16</v>
      </c>
      <c r="D107">
        <f>SQRT((B107-$G$1)^2+(C107-$I$1)^2)</f>
        <v>17.046076523352813</v>
      </c>
    </row>
    <row r="108" spans="1:4" x14ac:dyDescent="0.4">
      <c r="A108">
        <v>80000</v>
      </c>
      <c r="B108">
        <v>116.03</v>
      </c>
      <c r="C108">
        <v>14</v>
      </c>
      <c r="D108">
        <f>SQRT((B108-$G$1)^2+(C108-$I$1)^2)</f>
        <v>17.11610060732292</v>
      </c>
    </row>
    <row r="109" spans="1:4" x14ac:dyDescent="0.4">
      <c r="A109">
        <v>197000</v>
      </c>
      <c r="B109">
        <v>84.835999999999999</v>
      </c>
      <c r="C109">
        <v>16</v>
      </c>
      <c r="D109">
        <f>SQRT((B109-$G$1)^2+(C109-$I$1)^2)</f>
        <v>17.144879585462245</v>
      </c>
    </row>
    <row r="110" spans="1:4" x14ac:dyDescent="0.4">
      <c r="A110">
        <v>146000</v>
      </c>
      <c r="B110">
        <v>114.9</v>
      </c>
      <c r="C110">
        <v>17</v>
      </c>
      <c r="D110">
        <f>SQRT((B110-$G$1)^2+(C110-$I$1)^2)</f>
        <v>17.407182425654078</v>
      </c>
    </row>
    <row r="111" spans="1:4" x14ac:dyDescent="0.4">
      <c r="A111">
        <v>74000</v>
      </c>
      <c r="B111">
        <v>83.26</v>
      </c>
      <c r="C111">
        <v>13</v>
      </c>
      <c r="D111">
        <f>SQRT((B111-$G$1)^2+(C111-$I$1)^2)</f>
        <v>17.470764150431425</v>
      </c>
    </row>
    <row r="112" spans="1:4" x14ac:dyDescent="0.4">
      <c r="A112">
        <v>185000</v>
      </c>
      <c r="B112">
        <v>84.835999999999999</v>
      </c>
      <c r="C112">
        <v>17</v>
      </c>
      <c r="D112">
        <f>SQRT((B112-$G$1)^2+(C112-$I$1)^2)</f>
        <v>17.633686398481743</v>
      </c>
    </row>
    <row r="113" spans="1:4" x14ac:dyDescent="0.4">
      <c r="A113">
        <v>123460</v>
      </c>
      <c r="B113">
        <v>84.92</v>
      </c>
      <c r="C113">
        <v>18</v>
      </c>
      <c r="D113">
        <f>SQRT((B113-$G$1)^2+(C113-$I$1)^2)</f>
        <v>18.094374816500292</v>
      </c>
    </row>
    <row r="114" spans="1:4" x14ac:dyDescent="0.4">
      <c r="A114">
        <v>180000</v>
      </c>
      <c r="B114">
        <v>84.906999999999996</v>
      </c>
      <c r="C114">
        <v>18</v>
      </c>
      <c r="D114">
        <f>SQRT((B114-$G$1)^2+(C114-$I$1)^2)</f>
        <v>18.105210548347678</v>
      </c>
    </row>
    <row r="115" spans="1:4" x14ac:dyDescent="0.4">
      <c r="A115">
        <v>194500</v>
      </c>
      <c r="B115">
        <v>84.614000000000004</v>
      </c>
      <c r="C115">
        <v>18</v>
      </c>
      <c r="D115">
        <f>SQRT((B115-$G$1)^2+(C115-$I$1)^2)</f>
        <v>18.350177001871121</v>
      </c>
    </row>
    <row r="116" spans="1:4" x14ac:dyDescent="0.4">
      <c r="A116">
        <v>144950</v>
      </c>
      <c r="B116">
        <v>114.9</v>
      </c>
      <c r="C116">
        <v>19</v>
      </c>
      <c r="D116">
        <f>SQRT((B116-$G$1)^2+(C116-$I$1)^2)</f>
        <v>18.520529150108</v>
      </c>
    </row>
    <row r="117" spans="1:4" x14ac:dyDescent="0.4">
      <c r="A117">
        <v>107500</v>
      </c>
      <c r="B117">
        <v>84.9</v>
      </c>
      <c r="C117">
        <v>19</v>
      </c>
      <c r="D117">
        <f>SQRT((B117-$G$1)^2+(C117-$I$1)^2)</f>
        <v>18.681809334215995</v>
      </c>
    </row>
    <row r="118" spans="1:4" x14ac:dyDescent="0.4">
      <c r="A118">
        <v>193000</v>
      </c>
      <c r="B118">
        <v>84.614000000000004</v>
      </c>
      <c r="C118">
        <v>19</v>
      </c>
      <c r="D118">
        <f>SQRT((B118-$G$1)^2+(C118-$I$1)^2)</f>
        <v>18.913725069377524</v>
      </c>
    </row>
    <row r="119" spans="1:4" x14ac:dyDescent="0.4">
      <c r="A119">
        <v>50000</v>
      </c>
      <c r="B119">
        <v>81.08</v>
      </c>
      <c r="C119">
        <v>5</v>
      </c>
      <c r="D119">
        <f>SQRT((B119-$G$1)^2+(C119-$I$1)^2)</f>
        <v>19.156367087733521</v>
      </c>
    </row>
    <row r="120" spans="1:4" x14ac:dyDescent="0.4">
      <c r="A120">
        <v>48500</v>
      </c>
      <c r="B120">
        <v>81</v>
      </c>
      <c r="C120">
        <v>5</v>
      </c>
      <c r="D120">
        <f>SQRT((B120-$G$1)^2+(C120-$I$1)^2)</f>
        <v>19.235384061671343</v>
      </c>
    </row>
    <row r="121" spans="1:4" x14ac:dyDescent="0.4">
      <c r="A121">
        <v>104500</v>
      </c>
      <c r="B121">
        <v>84.95</v>
      </c>
      <c r="C121">
        <v>20</v>
      </c>
      <c r="D121">
        <f>SQRT((B121-$G$1)^2+(C121-$I$1)^2)</f>
        <v>19.248441495352292</v>
      </c>
    </row>
    <row r="122" spans="1:4" x14ac:dyDescent="0.4">
      <c r="A122">
        <v>58400</v>
      </c>
      <c r="B122">
        <v>81</v>
      </c>
      <c r="C122">
        <v>4</v>
      </c>
      <c r="D122">
        <f>SQRT((B122-$G$1)^2+(C122-$I$1)^2)</f>
        <v>19.416487838947599</v>
      </c>
    </row>
    <row r="123" spans="1:4" x14ac:dyDescent="0.4">
      <c r="A123">
        <v>195000</v>
      </c>
      <c r="B123">
        <v>84.906999999999996</v>
      </c>
      <c r="C123">
        <v>21</v>
      </c>
      <c r="D123">
        <f>SQRT((B123-$G$1)^2+(C123-$I$1)^2)</f>
        <v>19.919805445837067</v>
      </c>
    </row>
    <row r="124" spans="1:4" x14ac:dyDescent="0.4">
      <c r="A124">
        <v>185000</v>
      </c>
      <c r="B124">
        <v>84.835999999999999</v>
      </c>
      <c r="C124">
        <v>21</v>
      </c>
      <c r="D124">
        <f>SQRT((B124-$G$1)^2+(C124-$I$1)^2)</f>
        <v>19.97365504858838</v>
      </c>
    </row>
    <row r="125" spans="1:4" x14ac:dyDescent="0.4">
      <c r="A125">
        <v>86000</v>
      </c>
      <c r="B125">
        <v>79.87</v>
      </c>
      <c r="C125">
        <v>8</v>
      </c>
      <c r="D125">
        <f>SQRT((B125-$G$1)^2+(C125-$I$1)^2)</f>
        <v>20.129999999999995</v>
      </c>
    </row>
    <row r="126" spans="1:4" x14ac:dyDescent="0.4">
      <c r="A126">
        <v>85000</v>
      </c>
      <c r="B126">
        <v>79.87</v>
      </c>
      <c r="C126">
        <v>7</v>
      </c>
      <c r="D126">
        <f>SQRT((B126-$G$1)^2+(C126-$I$1)^2)</f>
        <v>20.154823244077331</v>
      </c>
    </row>
    <row r="127" spans="1:4" x14ac:dyDescent="0.4">
      <c r="A127">
        <v>80000</v>
      </c>
      <c r="B127">
        <v>79.87</v>
      </c>
      <c r="C127">
        <v>7</v>
      </c>
      <c r="D127">
        <f>SQRT((B127-$G$1)^2+(C127-$I$1)^2)</f>
        <v>20.154823244077331</v>
      </c>
    </row>
    <row r="128" spans="1:4" x14ac:dyDescent="0.4">
      <c r="A128">
        <v>74000</v>
      </c>
      <c r="B128">
        <v>79.87</v>
      </c>
      <c r="C128">
        <v>7</v>
      </c>
      <c r="D128">
        <f>SQRT((B128-$G$1)^2+(C128-$I$1)^2)</f>
        <v>20.154823244077331</v>
      </c>
    </row>
    <row r="129" spans="1:4" x14ac:dyDescent="0.4">
      <c r="A129">
        <v>79400</v>
      </c>
      <c r="B129">
        <v>79.87</v>
      </c>
      <c r="C129">
        <v>6</v>
      </c>
      <c r="D129">
        <f>SQRT((B129-$G$1)^2+(C129-$I$1)^2)</f>
        <v>20.229110212760219</v>
      </c>
    </row>
    <row r="130" spans="1:4" x14ac:dyDescent="0.4">
      <c r="A130">
        <v>49000</v>
      </c>
      <c r="B130">
        <v>81</v>
      </c>
      <c r="C130">
        <v>1</v>
      </c>
      <c r="D130">
        <f>SQRT((B130-$G$1)^2+(C130-$I$1)^2)</f>
        <v>20.248456731316587</v>
      </c>
    </row>
    <row r="131" spans="1:4" x14ac:dyDescent="0.4">
      <c r="A131">
        <v>77500</v>
      </c>
      <c r="B131">
        <v>79.87</v>
      </c>
      <c r="C131">
        <v>12</v>
      </c>
      <c r="D131">
        <f>SQRT((B131-$G$1)^2+(C131-$I$1)^2)</f>
        <v>20.523569377669173</v>
      </c>
    </row>
    <row r="132" spans="1:4" x14ac:dyDescent="0.4">
      <c r="A132">
        <v>84000</v>
      </c>
      <c r="B132">
        <v>79.87</v>
      </c>
      <c r="C132">
        <v>12</v>
      </c>
      <c r="D132">
        <f>SQRT((B132-$G$1)^2+(C132-$I$1)^2)</f>
        <v>20.523569377669173</v>
      </c>
    </row>
    <row r="133" spans="1:4" x14ac:dyDescent="0.4">
      <c r="A133">
        <v>84500</v>
      </c>
      <c r="B133">
        <v>79.87</v>
      </c>
      <c r="C133">
        <v>13</v>
      </c>
      <c r="D133">
        <f>SQRT((B133-$G$1)^2+(C133-$I$1)^2)</f>
        <v>20.741670617382773</v>
      </c>
    </row>
    <row r="134" spans="1:4" x14ac:dyDescent="0.4">
      <c r="A134">
        <v>86500</v>
      </c>
      <c r="B134">
        <v>79.87</v>
      </c>
      <c r="C134">
        <v>13</v>
      </c>
      <c r="D134">
        <f>SQRT((B134-$G$1)^2+(C134-$I$1)^2)</f>
        <v>20.741670617382773</v>
      </c>
    </row>
    <row r="135" spans="1:4" x14ac:dyDescent="0.4">
      <c r="A135">
        <v>75000</v>
      </c>
      <c r="B135">
        <v>79.87</v>
      </c>
      <c r="C135">
        <v>2</v>
      </c>
      <c r="D135">
        <f>SQRT((B135-$G$1)^2+(C135-$I$1)^2)</f>
        <v>21.005163650874035</v>
      </c>
    </row>
    <row r="136" spans="1:4" x14ac:dyDescent="0.4">
      <c r="A136">
        <v>77800</v>
      </c>
      <c r="B136">
        <v>79.87</v>
      </c>
      <c r="C136">
        <v>14</v>
      </c>
      <c r="D136">
        <f>SQRT((B136-$G$1)^2+(C136-$I$1)^2)</f>
        <v>21.005163650874035</v>
      </c>
    </row>
    <row r="137" spans="1:4" x14ac:dyDescent="0.4">
      <c r="A137">
        <v>74000</v>
      </c>
      <c r="B137">
        <v>79.87</v>
      </c>
      <c r="C137">
        <v>14</v>
      </c>
      <c r="D137">
        <f>SQRT((B137-$G$1)^2+(C137-$I$1)^2)</f>
        <v>21.005163650874035</v>
      </c>
    </row>
    <row r="138" spans="1:4" x14ac:dyDescent="0.4">
      <c r="A138">
        <v>73000</v>
      </c>
      <c r="B138">
        <v>79.87</v>
      </c>
      <c r="C138">
        <v>2</v>
      </c>
      <c r="D138">
        <f>SQRT((B138-$G$1)^2+(C138-$I$1)^2)</f>
        <v>21.005163650874035</v>
      </c>
    </row>
    <row r="139" spans="1:4" x14ac:dyDescent="0.4">
      <c r="A139">
        <v>119500</v>
      </c>
      <c r="B139">
        <v>112.54</v>
      </c>
      <c r="C139">
        <v>25</v>
      </c>
      <c r="D139">
        <f>SQRT((B139-$G$1)^2+(C139-$I$1)^2)</f>
        <v>21.124668044729134</v>
      </c>
    </row>
    <row r="140" spans="1:4" x14ac:dyDescent="0.4">
      <c r="A140">
        <v>180000</v>
      </c>
      <c r="B140">
        <v>123.13</v>
      </c>
      <c r="C140">
        <v>13</v>
      </c>
      <c r="D140">
        <f>SQRT((B140-$G$1)^2+(C140-$I$1)^2)</f>
        <v>23.664253632853072</v>
      </c>
    </row>
    <row r="141" spans="1:4" x14ac:dyDescent="0.4">
      <c r="A141">
        <v>180000</v>
      </c>
      <c r="B141">
        <v>123.13</v>
      </c>
      <c r="C141">
        <v>13</v>
      </c>
      <c r="D141">
        <f>SQRT((B141-$G$1)^2+(C141-$I$1)^2)</f>
        <v>23.664253632853072</v>
      </c>
    </row>
    <row r="142" spans="1:4" x14ac:dyDescent="0.4">
      <c r="A142">
        <v>50000</v>
      </c>
      <c r="B142">
        <v>76.650000000000006</v>
      </c>
      <c r="C142">
        <v>2</v>
      </c>
      <c r="D142">
        <f>SQRT((B142-$G$1)^2+(C142-$I$1)^2)</f>
        <v>24.108556572304359</v>
      </c>
    </row>
    <row r="143" spans="1:4" x14ac:dyDescent="0.4">
      <c r="A143">
        <v>169000</v>
      </c>
      <c r="B143">
        <v>124.17</v>
      </c>
      <c r="C143">
        <v>8</v>
      </c>
      <c r="D143">
        <f>SQRT((B143-$G$1)^2+(C143-$I$1)^2)</f>
        <v>24.17</v>
      </c>
    </row>
    <row r="144" spans="1:4" x14ac:dyDescent="0.4">
      <c r="A144">
        <v>52000</v>
      </c>
      <c r="B144">
        <v>75.25</v>
      </c>
      <c r="C144">
        <v>4</v>
      </c>
      <c r="D144">
        <f>SQRT((B144-$G$1)^2+(C144-$I$1)^2)</f>
        <v>25.0711487570873</v>
      </c>
    </row>
    <row r="145" spans="1:4" x14ac:dyDescent="0.4">
      <c r="A145">
        <v>155000</v>
      </c>
      <c r="B145">
        <v>126.34</v>
      </c>
      <c r="C145">
        <v>1</v>
      </c>
      <c r="D145">
        <f>SQRT((B145-$G$1)^2+(C145-$I$1)^2)</f>
        <v>27.254276728616375</v>
      </c>
    </row>
    <row r="146" spans="1:4" x14ac:dyDescent="0.4">
      <c r="A146">
        <v>130000</v>
      </c>
      <c r="B146">
        <v>129.76</v>
      </c>
      <c r="C146">
        <v>2</v>
      </c>
      <c r="D146">
        <f>SQRT((B146-$G$1)^2+(C146-$I$1)^2)</f>
        <v>30.358814206091768</v>
      </c>
    </row>
    <row r="147" spans="1:4" x14ac:dyDescent="0.4">
      <c r="A147">
        <v>53000</v>
      </c>
      <c r="B147">
        <v>69.94</v>
      </c>
      <c r="C147">
        <v>2</v>
      </c>
      <c r="D147">
        <f>SQRT((B147-$G$1)^2+(C147-$I$1)^2)</f>
        <v>30.65295418063323</v>
      </c>
    </row>
    <row r="148" spans="1:4" x14ac:dyDescent="0.4">
      <c r="A148">
        <v>74800</v>
      </c>
      <c r="B148">
        <v>68.06</v>
      </c>
      <c r="C148">
        <v>6</v>
      </c>
      <c r="D148">
        <f>SQRT((B148-$G$1)^2+(C148-$I$1)^2)</f>
        <v>32.002556147907931</v>
      </c>
    </row>
    <row r="149" spans="1:4" x14ac:dyDescent="0.4">
      <c r="A149">
        <v>130000</v>
      </c>
      <c r="B149">
        <v>130.97999999999999</v>
      </c>
      <c r="C149">
        <v>17</v>
      </c>
      <c r="D149">
        <f>SQRT((B149-$G$1)^2+(C149-$I$1)^2)</f>
        <v>32.260818340519499</v>
      </c>
    </row>
    <row r="150" spans="1:4" x14ac:dyDescent="0.4">
      <c r="A150">
        <v>105000</v>
      </c>
      <c r="B150">
        <v>133.34</v>
      </c>
      <c r="C150">
        <v>5</v>
      </c>
      <c r="D150">
        <f>SQRT((B150-$G$1)^2+(C150-$I$1)^2)</f>
        <v>33.474700894854912</v>
      </c>
    </row>
    <row r="151" spans="1:4" x14ac:dyDescent="0.4">
      <c r="A151">
        <v>58500</v>
      </c>
      <c r="B151">
        <v>66.13</v>
      </c>
      <c r="C151">
        <v>3</v>
      </c>
      <c r="D151">
        <f>SQRT((B151-$G$1)^2+(C151-$I$1)^2)</f>
        <v>34.23706909184839</v>
      </c>
    </row>
    <row r="152" spans="1:4" x14ac:dyDescent="0.4">
      <c r="A152">
        <v>33000</v>
      </c>
      <c r="B152">
        <v>64.88</v>
      </c>
      <c r="C152">
        <v>11</v>
      </c>
      <c r="D152">
        <f>SQRT((B152-$G$1)^2+(C152-$I$1)^2)</f>
        <v>35.24789922818097</v>
      </c>
    </row>
    <row r="153" spans="1:4" x14ac:dyDescent="0.4">
      <c r="A153">
        <v>68000</v>
      </c>
      <c r="B153">
        <v>64.66</v>
      </c>
      <c r="C153">
        <v>8</v>
      </c>
      <c r="D153">
        <f>SQRT((B153-$G$1)^2+(C153-$I$1)^2)</f>
        <v>35.340000000000003</v>
      </c>
    </row>
    <row r="154" spans="1:4" x14ac:dyDescent="0.4">
      <c r="A154">
        <v>70000</v>
      </c>
      <c r="B154">
        <v>64.66</v>
      </c>
      <c r="C154">
        <v>9</v>
      </c>
      <c r="D154">
        <f>SQRT((B154-$G$1)^2+(C154-$I$1)^2)</f>
        <v>35.35414544293215</v>
      </c>
    </row>
    <row r="155" spans="1:4" x14ac:dyDescent="0.4">
      <c r="A155">
        <v>69900</v>
      </c>
      <c r="B155">
        <v>64.66</v>
      </c>
      <c r="C155">
        <v>7</v>
      </c>
      <c r="D155">
        <f>SQRT((B155-$G$1)^2+(C155-$I$1)^2)</f>
        <v>35.35414544293215</v>
      </c>
    </row>
    <row r="156" spans="1:4" x14ac:dyDescent="0.4">
      <c r="A156">
        <v>67500</v>
      </c>
      <c r="B156">
        <v>64.66</v>
      </c>
      <c r="C156">
        <v>7</v>
      </c>
      <c r="D156">
        <f>SQRT((B156-$G$1)^2+(C156-$I$1)^2)</f>
        <v>35.35414544293215</v>
      </c>
    </row>
    <row r="157" spans="1:4" x14ac:dyDescent="0.4">
      <c r="A157">
        <v>68800</v>
      </c>
      <c r="B157">
        <v>64.66</v>
      </c>
      <c r="C157">
        <v>12</v>
      </c>
      <c r="D157">
        <f>SQRT((B157-$G$1)^2+(C157-$I$1)^2)</f>
        <v>35.565651969280701</v>
      </c>
    </row>
    <row r="158" spans="1:4" x14ac:dyDescent="0.4">
      <c r="A158">
        <v>66000</v>
      </c>
      <c r="B158">
        <v>64.66</v>
      </c>
      <c r="C158">
        <v>4</v>
      </c>
      <c r="D158">
        <f>SQRT((B158-$G$1)^2+(C158-$I$1)^2)</f>
        <v>35.565651969280701</v>
      </c>
    </row>
    <row r="159" spans="1:4" x14ac:dyDescent="0.4">
      <c r="A159">
        <v>64000</v>
      </c>
      <c r="B159">
        <v>64.66</v>
      </c>
      <c r="C159">
        <v>4</v>
      </c>
      <c r="D159">
        <f>SQRT((B159-$G$1)^2+(C159-$I$1)^2)</f>
        <v>35.565651969280701</v>
      </c>
    </row>
    <row r="160" spans="1:4" x14ac:dyDescent="0.4">
      <c r="A160">
        <v>65500</v>
      </c>
      <c r="B160">
        <v>64.66</v>
      </c>
      <c r="C160">
        <v>3</v>
      </c>
      <c r="D160">
        <f>SQRT((B160-$G$1)^2+(C160-$I$1)^2)</f>
        <v>35.691954275438604</v>
      </c>
    </row>
    <row r="161" spans="1:4" x14ac:dyDescent="0.4">
      <c r="A161">
        <v>64800</v>
      </c>
      <c r="B161">
        <v>64.66</v>
      </c>
      <c r="C161">
        <v>2</v>
      </c>
      <c r="D161">
        <f>SQRT((B161-$G$1)^2+(C161-$I$1)^2)</f>
        <v>35.845719409714746</v>
      </c>
    </row>
    <row r="162" spans="1:4" x14ac:dyDescent="0.4">
      <c r="A162">
        <v>65000</v>
      </c>
      <c r="B162">
        <v>64.66</v>
      </c>
      <c r="C162">
        <v>14</v>
      </c>
      <c r="D162">
        <f>SQRT((B162-$G$1)^2+(C162-$I$1)^2)</f>
        <v>35.845719409714746</v>
      </c>
    </row>
    <row r="163" spans="1:4" x14ac:dyDescent="0.4">
      <c r="A163">
        <v>126500</v>
      </c>
      <c r="B163">
        <v>137.55000000000001</v>
      </c>
      <c r="C163">
        <v>6</v>
      </c>
      <c r="D163">
        <f>SQRT((B163-$G$1)^2+(C163-$I$1)^2)</f>
        <v>37.603224595771053</v>
      </c>
    </row>
    <row r="164" spans="1:4" x14ac:dyDescent="0.4">
      <c r="A164">
        <v>32000</v>
      </c>
      <c r="B164">
        <v>61.49</v>
      </c>
      <c r="C164">
        <v>3</v>
      </c>
      <c r="D164">
        <f>SQRT((B164-$G$1)^2+(C164-$I$1)^2)</f>
        <v>38.833234477699641</v>
      </c>
    </row>
    <row r="165" spans="1:4" x14ac:dyDescent="0.4">
      <c r="A165">
        <v>29000</v>
      </c>
      <c r="B165">
        <v>61.49</v>
      </c>
      <c r="C165">
        <v>3</v>
      </c>
      <c r="D165">
        <f>SQRT((B165-$G$1)^2+(C165-$I$1)^2)</f>
        <v>38.833234477699641</v>
      </c>
    </row>
    <row r="166" spans="1:4" x14ac:dyDescent="0.4">
      <c r="A166">
        <v>94490</v>
      </c>
      <c r="B166">
        <v>60</v>
      </c>
      <c r="C166">
        <v>6</v>
      </c>
      <c r="D166">
        <f>SQRT((B166-$G$1)^2+(C166-$I$1)^2)</f>
        <v>40.049968789001575</v>
      </c>
    </row>
    <row r="167" spans="1:4" x14ac:dyDescent="0.4">
      <c r="A167">
        <v>115000</v>
      </c>
      <c r="B167">
        <v>59.993000000000002</v>
      </c>
      <c r="C167">
        <v>6</v>
      </c>
      <c r="D167">
        <f>SQRT((B167-$G$1)^2+(C167-$I$1)^2)</f>
        <v>40.056960056898973</v>
      </c>
    </row>
    <row r="168" spans="1:4" x14ac:dyDescent="0.4">
      <c r="A168">
        <v>84000</v>
      </c>
      <c r="B168">
        <v>59.942599999999999</v>
      </c>
      <c r="C168">
        <v>8</v>
      </c>
      <c r="D168">
        <f>SQRT((B168-$G$1)^2+(C168-$I$1)^2)</f>
        <v>40.057400000000001</v>
      </c>
    </row>
    <row r="169" spans="1:4" x14ac:dyDescent="0.4">
      <c r="A169">
        <v>54000</v>
      </c>
      <c r="B169">
        <v>59.97</v>
      </c>
      <c r="C169">
        <v>10</v>
      </c>
      <c r="D169">
        <f>SQRT((B169-$G$1)^2+(C169-$I$1)^2)</f>
        <v>40.079931387166823</v>
      </c>
    </row>
    <row r="170" spans="1:4" x14ac:dyDescent="0.4">
      <c r="A170">
        <v>98000</v>
      </c>
      <c r="B170">
        <v>59.92</v>
      </c>
      <c r="C170">
        <v>8</v>
      </c>
      <c r="D170">
        <f>SQRT((B170-$G$1)^2+(C170-$I$1)^2)</f>
        <v>40.08</v>
      </c>
    </row>
    <row r="171" spans="1:4" x14ac:dyDescent="0.4">
      <c r="A171">
        <v>92400</v>
      </c>
      <c r="B171">
        <v>59.942599999999999</v>
      </c>
      <c r="C171">
        <v>6</v>
      </c>
      <c r="D171">
        <f>SQRT((B171-$G$1)^2+(C171-$I$1)^2)</f>
        <v>40.107297275682889</v>
      </c>
    </row>
    <row r="172" spans="1:4" x14ac:dyDescent="0.4">
      <c r="A172">
        <v>98950</v>
      </c>
      <c r="B172">
        <v>60</v>
      </c>
      <c r="C172">
        <v>5</v>
      </c>
      <c r="D172">
        <f>SQRT((B172-$G$1)^2+(C172-$I$1)^2)</f>
        <v>40.11234224026316</v>
      </c>
    </row>
    <row r="173" spans="1:4" x14ac:dyDescent="0.4">
      <c r="A173">
        <v>89970</v>
      </c>
      <c r="B173">
        <v>60</v>
      </c>
      <c r="C173">
        <v>4</v>
      </c>
      <c r="D173">
        <f>SQRT((B173-$G$1)^2+(C173-$I$1)^2)</f>
        <v>40.19950248448356</v>
      </c>
    </row>
    <row r="174" spans="1:4" x14ac:dyDescent="0.4">
      <c r="A174">
        <v>91900</v>
      </c>
      <c r="B174">
        <v>59.942599999999999</v>
      </c>
      <c r="C174">
        <v>4</v>
      </c>
      <c r="D174">
        <f>SQRT((B174-$G$1)^2+(C174-$I$1)^2)</f>
        <v>40.256618024369608</v>
      </c>
    </row>
    <row r="175" spans="1:4" x14ac:dyDescent="0.4">
      <c r="A175">
        <v>164700</v>
      </c>
      <c r="B175">
        <v>59.854999999999997</v>
      </c>
      <c r="C175">
        <v>11</v>
      </c>
      <c r="D175">
        <f>SQRT((B175-$G$1)^2+(C175-$I$1)^2)</f>
        <v>40.256937600865768</v>
      </c>
    </row>
    <row r="176" spans="1:4" x14ac:dyDescent="0.4">
      <c r="A176">
        <v>95000</v>
      </c>
      <c r="B176">
        <v>59.92</v>
      </c>
      <c r="C176">
        <v>4</v>
      </c>
      <c r="D176">
        <f>SQRT((B176-$G$1)^2+(C176-$I$1)^2)</f>
        <v>40.279106246291015</v>
      </c>
    </row>
    <row r="177" spans="1:4" x14ac:dyDescent="0.4">
      <c r="A177">
        <v>54900</v>
      </c>
      <c r="B177">
        <v>59.82</v>
      </c>
      <c r="C177">
        <v>5</v>
      </c>
      <c r="D177">
        <f>SQRT((B177-$G$1)^2+(C177-$I$1)^2)</f>
        <v>40.291840365016832</v>
      </c>
    </row>
    <row r="178" spans="1:4" x14ac:dyDescent="0.4">
      <c r="A178">
        <v>36000</v>
      </c>
      <c r="B178">
        <v>59.74</v>
      </c>
      <c r="C178">
        <v>6</v>
      </c>
      <c r="D178">
        <f>SQRT((B178-$G$1)^2+(C178-$I$1)^2)</f>
        <v>40.309646488154669</v>
      </c>
    </row>
    <row r="179" spans="1:4" x14ac:dyDescent="0.4">
      <c r="A179">
        <v>84970</v>
      </c>
      <c r="B179">
        <v>60</v>
      </c>
      <c r="C179">
        <v>13</v>
      </c>
      <c r="D179">
        <f>SQRT((B179-$G$1)^2+(C179-$I$1)^2)</f>
        <v>40.311288741492746</v>
      </c>
    </row>
    <row r="180" spans="1:4" x14ac:dyDescent="0.4">
      <c r="A180">
        <v>81000</v>
      </c>
      <c r="B180">
        <v>59.92</v>
      </c>
      <c r="C180">
        <v>3</v>
      </c>
      <c r="D180">
        <f>SQRT((B180-$G$1)^2+(C180-$I$1)^2)</f>
        <v>40.390672190494676</v>
      </c>
    </row>
    <row r="181" spans="1:4" x14ac:dyDescent="0.4">
      <c r="A181">
        <v>160000</v>
      </c>
      <c r="B181">
        <v>59.854999999999997</v>
      </c>
      <c r="C181">
        <v>13</v>
      </c>
      <c r="D181">
        <f>SQRT((B181-$G$1)^2+(C181-$I$1)^2)</f>
        <v>40.455173031393649</v>
      </c>
    </row>
    <row r="182" spans="1:4" x14ac:dyDescent="0.4">
      <c r="A182">
        <v>52000</v>
      </c>
      <c r="B182">
        <v>59.97</v>
      </c>
      <c r="C182">
        <v>2</v>
      </c>
      <c r="D182">
        <f>SQRT((B182-$G$1)^2+(C182-$I$1)^2)</f>
        <v>40.477165167536128</v>
      </c>
    </row>
    <row r="183" spans="1:4" x14ac:dyDescent="0.4">
      <c r="A183">
        <v>79500</v>
      </c>
      <c r="B183">
        <v>59.95</v>
      </c>
      <c r="C183">
        <v>2</v>
      </c>
      <c r="D183">
        <f>SQRT((B183-$G$1)^2+(C183-$I$1)^2)</f>
        <v>40.496944329171306</v>
      </c>
    </row>
    <row r="184" spans="1:4" x14ac:dyDescent="0.4">
      <c r="A184">
        <v>79500</v>
      </c>
      <c r="B184">
        <v>59.95</v>
      </c>
      <c r="C184">
        <v>14</v>
      </c>
      <c r="D184">
        <f>SQRT((B184-$G$1)^2+(C184-$I$1)^2)</f>
        <v>40.496944329171306</v>
      </c>
    </row>
    <row r="185" spans="1:4" x14ac:dyDescent="0.4">
      <c r="A185">
        <v>140000</v>
      </c>
      <c r="B185">
        <v>59.673699999999997</v>
      </c>
      <c r="C185">
        <v>4</v>
      </c>
      <c r="D185">
        <f>SQRT((B185-$G$1)^2+(C185-$I$1)^2)</f>
        <v>40.524196126388496</v>
      </c>
    </row>
    <row r="186" spans="1:4" x14ac:dyDescent="0.4">
      <c r="A186">
        <v>138000</v>
      </c>
      <c r="B186">
        <v>59.673699999999997</v>
      </c>
      <c r="C186">
        <v>4</v>
      </c>
      <c r="D186">
        <f>SQRT((B186-$G$1)^2+(C186-$I$1)^2)</f>
        <v>40.524196126388496</v>
      </c>
    </row>
    <row r="187" spans="1:4" x14ac:dyDescent="0.4">
      <c r="A187">
        <v>98000</v>
      </c>
      <c r="B187">
        <v>59.92</v>
      </c>
      <c r="C187">
        <v>2</v>
      </c>
      <c r="D187">
        <f>SQRT((B187-$G$1)^2+(C187-$I$1)^2)</f>
        <v>40.526613478059076</v>
      </c>
    </row>
    <row r="188" spans="1:4" x14ac:dyDescent="0.4">
      <c r="A188">
        <v>32000</v>
      </c>
      <c r="B188">
        <v>59.67</v>
      </c>
      <c r="C188">
        <v>4</v>
      </c>
      <c r="D188">
        <f>SQRT((B188-$G$1)^2+(C188-$I$1)^2)</f>
        <v>40.527878059429661</v>
      </c>
    </row>
    <row r="189" spans="1:4" x14ac:dyDescent="0.4">
      <c r="A189">
        <v>157000</v>
      </c>
      <c r="B189">
        <v>59.854999999999997</v>
      </c>
      <c r="C189">
        <v>14</v>
      </c>
      <c r="D189">
        <f>SQRT((B189-$G$1)^2+(C189-$I$1)^2)</f>
        <v>40.590898302451997</v>
      </c>
    </row>
    <row r="190" spans="1:4" x14ac:dyDescent="0.4">
      <c r="A190">
        <v>86470</v>
      </c>
      <c r="B190">
        <v>60</v>
      </c>
      <c r="C190">
        <v>1</v>
      </c>
      <c r="D190">
        <f>SQRT((B190-$G$1)^2+(C190-$I$1)^2)</f>
        <v>40.607881008493905</v>
      </c>
    </row>
    <row r="191" spans="1:4" x14ac:dyDescent="0.4">
      <c r="A191">
        <v>86500</v>
      </c>
      <c r="B191">
        <v>60</v>
      </c>
      <c r="C191">
        <v>1</v>
      </c>
      <c r="D191">
        <f>SQRT((B191-$G$1)^2+(C191-$I$1)^2)</f>
        <v>40.607881008493905</v>
      </c>
    </row>
    <row r="192" spans="1:4" x14ac:dyDescent="0.4">
      <c r="A192">
        <v>51500</v>
      </c>
      <c r="B192">
        <v>59.82</v>
      </c>
      <c r="C192">
        <v>2</v>
      </c>
      <c r="D192">
        <f>SQRT((B192-$G$1)^2+(C192-$I$1)^2)</f>
        <v>40.625514150592608</v>
      </c>
    </row>
    <row r="193" spans="1:4" x14ac:dyDescent="0.4">
      <c r="A193">
        <v>135000</v>
      </c>
      <c r="B193">
        <v>59.673699999999997</v>
      </c>
      <c r="C193">
        <v>13</v>
      </c>
      <c r="D193">
        <f>SQRT((B193-$G$1)^2+(C193-$I$1)^2)</f>
        <v>40.635089167983871</v>
      </c>
    </row>
    <row r="194" spans="1:4" x14ac:dyDescent="0.4">
      <c r="A194">
        <v>160000</v>
      </c>
      <c r="B194">
        <v>59.470999999999997</v>
      </c>
      <c r="C194">
        <v>5</v>
      </c>
      <c r="D194">
        <f>SQRT((B194-$G$1)^2+(C194-$I$1)^2)</f>
        <v>40.639879933385636</v>
      </c>
    </row>
    <row r="195" spans="1:4" x14ac:dyDescent="0.4">
      <c r="A195">
        <v>151000</v>
      </c>
      <c r="B195">
        <v>59.755000000000003</v>
      </c>
      <c r="C195">
        <v>2</v>
      </c>
      <c r="D195">
        <f>SQRT((B195-$G$1)^2+(C195-$I$1)^2)</f>
        <v>40.689802469414865</v>
      </c>
    </row>
    <row r="196" spans="1:4" x14ac:dyDescent="0.4">
      <c r="A196">
        <v>53000</v>
      </c>
      <c r="B196">
        <v>59.28</v>
      </c>
      <c r="C196">
        <v>5</v>
      </c>
      <c r="D196">
        <f>SQRT((B196-$G$1)^2+(C196-$I$1)^2)</f>
        <v>40.830361252381785</v>
      </c>
    </row>
    <row r="197" spans="1:4" x14ac:dyDescent="0.4">
      <c r="A197">
        <v>31000</v>
      </c>
      <c r="B197">
        <v>59.3</v>
      </c>
      <c r="C197">
        <v>4</v>
      </c>
      <c r="D197">
        <f>SQRT((B197-$G$1)^2+(C197-$I$1)^2)</f>
        <v>40.896087832456544</v>
      </c>
    </row>
    <row r="198" spans="1:4" x14ac:dyDescent="0.4">
      <c r="A198">
        <v>55900</v>
      </c>
      <c r="B198">
        <v>59.28</v>
      </c>
      <c r="C198">
        <v>4</v>
      </c>
      <c r="D198">
        <f>SQRT((B198-$G$1)^2+(C198-$I$1)^2)</f>
        <v>40.915991983575317</v>
      </c>
    </row>
    <row r="199" spans="1:4" x14ac:dyDescent="0.4">
      <c r="A199">
        <v>53000</v>
      </c>
      <c r="B199">
        <v>59.28</v>
      </c>
      <c r="C199">
        <v>4</v>
      </c>
      <c r="D199">
        <f>SQRT((B199-$G$1)^2+(C199-$I$1)^2)</f>
        <v>40.915991983575317</v>
      </c>
    </row>
    <row r="200" spans="1:4" x14ac:dyDescent="0.4">
      <c r="A200">
        <v>53000</v>
      </c>
      <c r="B200">
        <v>59.28</v>
      </c>
      <c r="C200">
        <v>4</v>
      </c>
      <c r="D200">
        <f>SQRT((B200-$G$1)^2+(C200-$I$1)^2)</f>
        <v>40.915991983575317</v>
      </c>
    </row>
    <row r="201" spans="1:4" x14ac:dyDescent="0.4">
      <c r="A201">
        <v>39000</v>
      </c>
      <c r="B201">
        <v>59.22</v>
      </c>
      <c r="C201">
        <v>4</v>
      </c>
      <c r="D201">
        <f>SQRT((B201-$G$1)^2+(C201-$I$1)^2)</f>
        <v>40.975704996985719</v>
      </c>
    </row>
    <row r="202" spans="1:4" x14ac:dyDescent="0.4">
      <c r="A202">
        <v>36000</v>
      </c>
      <c r="B202">
        <v>60</v>
      </c>
      <c r="C202">
        <v>-1</v>
      </c>
      <c r="D202">
        <f>SQRT((B202-$G$1)^2+(C202-$I$1)^2)</f>
        <v>41</v>
      </c>
    </row>
    <row r="203" spans="1:4" x14ac:dyDescent="0.4">
      <c r="A203">
        <v>56500</v>
      </c>
      <c r="B203">
        <v>59.04</v>
      </c>
      <c r="C203">
        <v>6</v>
      </c>
      <c r="D203">
        <f>SQRT((B203-$G$1)^2+(C203-$I$1)^2)</f>
        <v>41.008799055812403</v>
      </c>
    </row>
    <row r="204" spans="1:4" x14ac:dyDescent="0.4">
      <c r="A204">
        <v>100000</v>
      </c>
      <c r="B204">
        <v>140.49</v>
      </c>
      <c r="C204">
        <v>1</v>
      </c>
      <c r="D204">
        <f>SQRT((B204-$G$1)^2+(C204-$I$1)^2)</f>
        <v>41.09063275248996</v>
      </c>
    </row>
    <row r="205" spans="1:4" x14ac:dyDescent="0.4">
      <c r="A205">
        <v>31000</v>
      </c>
      <c r="B205">
        <v>59</v>
      </c>
      <c r="C205">
        <v>2</v>
      </c>
      <c r="D205">
        <f>SQRT((B205-$G$1)^2+(C205-$I$1)^2)</f>
        <v>41.43669871020132</v>
      </c>
    </row>
    <row r="206" spans="1:4" x14ac:dyDescent="0.4">
      <c r="A206">
        <v>30000</v>
      </c>
      <c r="B206">
        <v>58.79</v>
      </c>
      <c r="C206">
        <v>1</v>
      </c>
      <c r="D206">
        <f>SQRT((B206-$G$1)^2+(C206-$I$1)^2)</f>
        <v>41.800288276517904</v>
      </c>
    </row>
    <row r="207" spans="1:4" x14ac:dyDescent="0.4">
      <c r="A207">
        <v>83000</v>
      </c>
      <c r="B207">
        <v>59.95</v>
      </c>
      <c r="C207">
        <v>20</v>
      </c>
      <c r="D207">
        <f>SQRT((B207-$G$1)^2+(C207-$I$1)^2)</f>
        <v>41.809119818527627</v>
      </c>
    </row>
    <row r="208" spans="1:4" x14ac:dyDescent="0.4">
      <c r="A208">
        <v>167000</v>
      </c>
      <c r="B208">
        <v>144.52000000000001</v>
      </c>
      <c r="C208">
        <v>7</v>
      </c>
      <c r="D208">
        <f>SQRT((B208-$G$1)^2+(C208-$I$1)^2)</f>
        <v>44.531229491223357</v>
      </c>
    </row>
    <row r="209" spans="1:4" x14ac:dyDescent="0.4">
      <c r="A209">
        <v>150000</v>
      </c>
      <c r="B209">
        <v>144.52000000000001</v>
      </c>
      <c r="C209">
        <v>6</v>
      </c>
      <c r="D209">
        <f>SQRT((B209-$G$1)^2+(C209-$I$1)^2)</f>
        <v>44.564900987211907</v>
      </c>
    </row>
    <row r="210" spans="1:4" x14ac:dyDescent="0.4">
      <c r="A210">
        <v>61500</v>
      </c>
      <c r="B210">
        <v>54.7</v>
      </c>
      <c r="C210">
        <v>8</v>
      </c>
      <c r="D210">
        <f>SQRT((B210-$G$1)^2+(C210-$I$1)^2)</f>
        <v>45.3</v>
      </c>
    </row>
    <row r="211" spans="1:4" x14ac:dyDescent="0.4">
      <c r="A211">
        <v>69800</v>
      </c>
      <c r="B211">
        <v>54.7</v>
      </c>
      <c r="C211">
        <v>7</v>
      </c>
      <c r="D211">
        <f>SQRT((B211-$G$1)^2+(C211-$I$1)^2)</f>
        <v>45.311036183252305</v>
      </c>
    </row>
    <row r="212" spans="1:4" x14ac:dyDescent="0.4">
      <c r="A212">
        <v>74500</v>
      </c>
      <c r="B212">
        <v>54.7</v>
      </c>
      <c r="C212">
        <v>9</v>
      </c>
      <c r="D212">
        <f>SQRT((B212-$G$1)^2+(C212-$I$1)^2)</f>
        <v>45.311036183252305</v>
      </c>
    </row>
    <row r="213" spans="1:4" x14ac:dyDescent="0.4">
      <c r="A213">
        <v>63500</v>
      </c>
      <c r="B213">
        <v>54.7</v>
      </c>
      <c r="C213">
        <v>9</v>
      </c>
      <c r="D213">
        <f>SQRT((B213-$G$1)^2+(C213-$I$1)^2)</f>
        <v>45.311036183252305</v>
      </c>
    </row>
    <row r="214" spans="1:4" x14ac:dyDescent="0.4">
      <c r="A214">
        <v>67800</v>
      </c>
      <c r="B214">
        <v>54.7</v>
      </c>
      <c r="C214">
        <v>6</v>
      </c>
      <c r="D214">
        <f>SQRT((B214-$G$1)^2+(C214-$I$1)^2)</f>
        <v>45.344128616613638</v>
      </c>
    </row>
    <row r="215" spans="1:4" x14ac:dyDescent="0.4">
      <c r="A215">
        <v>68500</v>
      </c>
      <c r="B215">
        <v>54.7</v>
      </c>
      <c r="C215">
        <v>10</v>
      </c>
      <c r="D215">
        <f>SQRT((B215-$G$1)^2+(C215-$I$1)^2)</f>
        <v>45.344128616613638</v>
      </c>
    </row>
    <row r="216" spans="1:4" x14ac:dyDescent="0.4">
      <c r="A216">
        <v>64000</v>
      </c>
      <c r="B216">
        <v>54.7</v>
      </c>
      <c r="C216">
        <v>10</v>
      </c>
      <c r="D216">
        <f>SQRT((B216-$G$1)^2+(C216-$I$1)^2)</f>
        <v>45.344128616613638</v>
      </c>
    </row>
    <row r="217" spans="1:4" x14ac:dyDescent="0.4">
      <c r="A217">
        <v>54000</v>
      </c>
      <c r="B217">
        <v>54.7</v>
      </c>
      <c r="C217">
        <v>10</v>
      </c>
      <c r="D217">
        <f>SQRT((B217-$G$1)^2+(C217-$I$1)^2)</f>
        <v>45.344128616613638</v>
      </c>
    </row>
    <row r="218" spans="1:4" x14ac:dyDescent="0.4">
      <c r="A218">
        <v>64900</v>
      </c>
      <c r="B218">
        <v>54.7</v>
      </c>
      <c r="C218">
        <v>11</v>
      </c>
      <c r="D218">
        <f>SQRT((B218-$G$1)^2+(C218-$I$1)^2)</f>
        <v>45.399229068344319</v>
      </c>
    </row>
    <row r="219" spans="1:4" x14ac:dyDescent="0.4">
      <c r="A219">
        <v>67000</v>
      </c>
      <c r="B219">
        <v>54.7</v>
      </c>
      <c r="C219">
        <v>4</v>
      </c>
      <c r="D219">
        <f>SQRT((B219-$G$1)^2+(C219-$I$1)^2)</f>
        <v>45.476257541710702</v>
      </c>
    </row>
    <row r="220" spans="1:4" x14ac:dyDescent="0.4">
      <c r="A220">
        <v>69800</v>
      </c>
      <c r="B220">
        <v>54.7</v>
      </c>
      <c r="C220">
        <v>4</v>
      </c>
      <c r="D220">
        <f>SQRT((B220-$G$1)^2+(C220-$I$1)^2)</f>
        <v>45.476257541710702</v>
      </c>
    </row>
    <row r="221" spans="1:4" x14ac:dyDescent="0.4">
      <c r="A221">
        <v>63300</v>
      </c>
      <c r="B221">
        <v>54.7</v>
      </c>
      <c r="C221">
        <v>4</v>
      </c>
      <c r="D221">
        <f>SQRT((B221-$G$1)^2+(C221-$I$1)^2)</f>
        <v>45.476257541710702</v>
      </c>
    </row>
    <row r="222" spans="1:4" x14ac:dyDescent="0.4">
      <c r="A222">
        <v>66500</v>
      </c>
      <c r="B222">
        <v>54.7</v>
      </c>
      <c r="C222">
        <v>4</v>
      </c>
      <c r="D222">
        <f>SQRT((B222-$G$1)^2+(C222-$I$1)^2)</f>
        <v>45.476257541710702</v>
      </c>
    </row>
    <row r="223" spans="1:4" x14ac:dyDescent="0.4">
      <c r="A223">
        <v>67700</v>
      </c>
      <c r="B223">
        <v>54.7</v>
      </c>
      <c r="C223">
        <v>3</v>
      </c>
      <c r="D223">
        <f>SQRT((B223-$G$1)^2+(C223-$I$1)^2)</f>
        <v>45.575102852324967</v>
      </c>
    </row>
    <row r="224" spans="1:4" x14ac:dyDescent="0.4">
      <c r="A224">
        <v>64400</v>
      </c>
      <c r="B224">
        <v>54.7</v>
      </c>
      <c r="C224">
        <v>3</v>
      </c>
      <c r="D224">
        <f>SQRT((B224-$G$1)^2+(C224-$I$1)^2)</f>
        <v>45.575102852324967</v>
      </c>
    </row>
    <row r="225" spans="1:4" x14ac:dyDescent="0.4">
      <c r="A225">
        <v>62900</v>
      </c>
      <c r="B225">
        <v>54.7</v>
      </c>
      <c r="C225">
        <v>2</v>
      </c>
      <c r="D225">
        <f>SQRT((B225-$G$1)^2+(C225-$I$1)^2)</f>
        <v>45.695623422818073</v>
      </c>
    </row>
    <row r="226" spans="1:4" x14ac:dyDescent="0.4">
      <c r="A226">
        <v>61000</v>
      </c>
      <c r="B226">
        <v>54.7</v>
      </c>
      <c r="C226">
        <v>2</v>
      </c>
      <c r="D226">
        <f>SQRT((B226-$G$1)^2+(C226-$I$1)^2)</f>
        <v>45.695623422818073</v>
      </c>
    </row>
    <row r="227" spans="1:4" x14ac:dyDescent="0.4">
      <c r="A227">
        <v>183000</v>
      </c>
      <c r="B227">
        <v>146.38999999999999</v>
      </c>
      <c r="C227">
        <v>10</v>
      </c>
      <c r="D227">
        <f>SQRT((B227-$G$1)^2+(C227-$I$1)^2)</f>
        <v>46.433092724909017</v>
      </c>
    </row>
    <row r="228" spans="1:4" x14ac:dyDescent="0.4">
      <c r="A228">
        <v>48000</v>
      </c>
      <c r="B228">
        <v>53.42</v>
      </c>
      <c r="C228">
        <v>6</v>
      </c>
      <c r="D228">
        <f>SQRT((B228-$G$1)^2+(C228-$I$1)^2)</f>
        <v>46.622917111652292</v>
      </c>
    </row>
    <row r="229" spans="1:4" x14ac:dyDescent="0.4">
      <c r="A229">
        <v>180000</v>
      </c>
      <c r="B229">
        <v>147.31</v>
      </c>
      <c r="C229">
        <v>7</v>
      </c>
      <c r="D229">
        <f>SQRT((B229-$G$1)^2+(C229-$I$1)^2)</f>
        <v>47.320567409953995</v>
      </c>
    </row>
    <row r="230" spans="1:4" x14ac:dyDescent="0.4">
      <c r="A230">
        <v>175000</v>
      </c>
      <c r="B230">
        <v>147.62</v>
      </c>
      <c r="C230">
        <v>5</v>
      </c>
      <c r="D230">
        <f>SQRT((B230-$G$1)^2+(C230-$I$1)^2)</f>
        <v>47.714404533641627</v>
      </c>
    </row>
    <row r="231" spans="1:4" x14ac:dyDescent="0.4">
      <c r="A231">
        <v>175000</v>
      </c>
      <c r="B231">
        <v>147.62</v>
      </c>
      <c r="C231">
        <v>5</v>
      </c>
      <c r="D231">
        <f>SQRT((B231-$G$1)^2+(C231-$I$1)^2)</f>
        <v>47.714404533641627</v>
      </c>
    </row>
    <row r="232" spans="1:4" x14ac:dyDescent="0.4">
      <c r="A232">
        <v>124000</v>
      </c>
      <c r="B232">
        <v>149.80000000000001</v>
      </c>
      <c r="C232">
        <v>7</v>
      </c>
      <c r="D232">
        <f>SQRT((B232-$G$1)^2+(C232-$I$1)^2)</f>
        <v>49.810039148749937</v>
      </c>
    </row>
    <row r="233" spans="1:4" x14ac:dyDescent="0.4">
      <c r="A233">
        <v>127000</v>
      </c>
      <c r="B233">
        <v>149.80000000000001</v>
      </c>
      <c r="C233">
        <v>11</v>
      </c>
      <c r="D233">
        <f>SQRT((B233-$G$1)^2+(C233-$I$1)^2)</f>
        <v>49.890279614369781</v>
      </c>
    </row>
    <row r="234" spans="1:4" x14ac:dyDescent="0.4">
      <c r="A234">
        <v>205000</v>
      </c>
      <c r="B234">
        <v>150.47999999999999</v>
      </c>
      <c r="C234">
        <v>13</v>
      </c>
      <c r="D234">
        <f>SQRT((B234-$G$1)^2+(C234-$I$1)^2)</f>
        <v>50.72701844185206</v>
      </c>
    </row>
    <row r="235" spans="1:4" x14ac:dyDescent="0.4">
      <c r="A235">
        <v>177000</v>
      </c>
      <c r="B235">
        <v>150.47999999999999</v>
      </c>
      <c r="C235">
        <v>15</v>
      </c>
      <c r="D235">
        <f>SQRT((B235-$G$1)^2+(C235-$I$1)^2)</f>
        <v>50.963029737251681</v>
      </c>
    </row>
    <row r="236" spans="1:4" x14ac:dyDescent="0.4">
      <c r="A236">
        <v>140000</v>
      </c>
      <c r="B236">
        <v>150.83000000000001</v>
      </c>
      <c r="C236">
        <v>3</v>
      </c>
      <c r="D236">
        <f>SQRT((B236-$G$1)^2+(C236-$I$1)^2)</f>
        <v>51.075325745412542</v>
      </c>
    </row>
    <row r="237" spans="1:4" x14ac:dyDescent="0.4">
      <c r="A237">
        <v>32000</v>
      </c>
      <c r="B237">
        <v>48.54</v>
      </c>
      <c r="C237">
        <v>7</v>
      </c>
      <c r="D237">
        <f>SQRT((B237-$G$1)^2+(C237-$I$1)^2)</f>
        <v>51.469715367388616</v>
      </c>
    </row>
    <row r="238" spans="1:4" x14ac:dyDescent="0.4">
      <c r="A238">
        <v>33000</v>
      </c>
      <c r="B238">
        <v>48.54</v>
      </c>
      <c r="C238">
        <v>6</v>
      </c>
      <c r="D238">
        <f>SQRT((B238-$G$1)^2+(C238-$I$1)^2)</f>
        <v>51.498850472607643</v>
      </c>
    </row>
    <row r="239" spans="1:4" x14ac:dyDescent="0.4">
      <c r="A239">
        <v>31500</v>
      </c>
      <c r="B239">
        <v>48.54</v>
      </c>
      <c r="C239">
        <v>3</v>
      </c>
      <c r="D239">
        <f>SQRT((B239-$G$1)^2+(C239-$I$1)^2)</f>
        <v>51.702336504262554</v>
      </c>
    </row>
    <row r="240" spans="1:4" x14ac:dyDescent="0.4">
      <c r="A240">
        <v>177700</v>
      </c>
      <c r="B240">
        <v>151.81</v>
      </c>
      <c r="C240">
        <v>8</v>
      </c>
      <c r="D240">
        <f>SQRT((B240-$G$1)^2+(C240-$I$1)^2)</f>
        <v>51.81</v>
      </c>
    </row>
    <row r="241" spans="1:4" x14ac:dyDescent="0.4">
      <c r="A241">
        <v>170000</v>
      </c>
      <c r="B241">
        <v>151.81</v>
      </c>
      <c r="C241">
        <v>3</v>
      </c>
      <c r="D241">
        <f>SQRT((B241-$G$1)^2+(C241-$I$1)^2)</f>
        <v>52.050707007686263</v>
      </c>
    </row>
    <row r="242" spans="1:4" x14ac:dyDescent="0.4">
      <c r="A242">
        <v>31700</v>
      </c>
      <c r="B242">
        <v>46.64</v>
      </c>
      <c r="C242">
        <v>5</v>
      </c>
      <c r="D242">
        <f>SQRT((B242-$G$1)^2+(C242-$I$1)^2)</f>
        <v>53.444266296769385</v>
      </c>
    </row>
    <row r="243" spans="1:4" x14ac:dyDescent="0.4">
      <c r="A243">
        <v>30000</v>
      </c>
      <c r="B243">
        <v>46.64</v>
      </c>
      <c r="C243">
        <v>4</v>
      </c>
      <c r="D243">
        <f>SQRT((B243-$G$1)^2+(C243-$I$1)^2)</f>
        <v>53.509715005781892</v>
      </c>
    </row>
    <row r="244" spans="1:4" x14ac:dyDescent="0.4">
      <c r="A244">
        <v>32000</v>
      </c>
      <c r="B244">
        <v>46.64</v>
      </c>
      <c r="C244">
        <v>3</v>
      </c>
      <c r="D244">
        <f>SQRT((B244-$G$1)^2+(C244-$I$1)^2)</f>
        <v>53.59374590378993</v>
      </c>
    </row>
    <row r="245" spans="1:4" x14ac:dyDescent="0.4">
      <c r="A245">
        <v>30000</v>
      </c>
      <c r="B245">
        <v>45.5</v>
      </c>
      <c r="C245">
        <v>8</v>
      </c>
      <c r="D245">
        <f>SQRT((B245-$G$1)^2+(C245-$I$1)^2)</f>
        <v>54.5</v>
      </c>
    </row>
    <row r="246" spans="1:4" x14ac:dyDescent="0.4">
      <c r="A246">
        <v>29800</v>
      </c>
      <c r="B246">
        <v>45.5</v>
      </c>
      <c r="C246">
        <v>5</v>
      </c>
      <c r="D246">
        <f>SQRT((B246-$G$1)^2+(C246-$I$1)^2)</f>
        <v>54.582506355058484</v>
      </c>
    </row>
    <row r="247" spans="1:4" x14ac:dyDescent="0.4">
      <c r="A247">
        <v>29500</v>
      </c>
      <c r="B247">
        <v>45.5</v>
      </c>
      <c r="C247">
        <v>4</v>
      </c>
      <c r="D247">
        <f>SQRT((B247-$G$1)^2+(C247-$I$1)^2)</f>
        <v>54.646591842492796</v>
      </c>
    </row>
    <row r="248" spans="1:4" x14ac:dyDescent="0.4">
      <c r="A248">
        <v>25000</v>
      </c>
      <c r="B248">
        <v>45.5</v>
      </c>
      <c r="C248">
        <v>3</v>
      </c>
      <c r="D248">
        <f>SQRT((B248-$G$1)^2+(C248-$I$1)^2)</f>
        <v>54.72887720390397</v>
      </c>
    </row>
    <row r="249" spans="1:4" x14ac:dyDescent="0.4">
      <c r="A249">
        <v>114000</v>
      </c>
      <c r="B249">
        <v>45.878999999999998</v>
      </c>
      <c r="C249">
        <v>17</v>
      </c>
      <c r="D249">
        <f>SQRT((B249-$G$1)^2+(C249-$I$1)^2)</f>
        <v>54.864220043667807</v>
      </c>
    </row>
    <row r="250" spans="1:4" x14ac:dyDescent="0.4">
      <c r="A250">
        <v>119000</v>
      </c>
      <c r="B250">
        <v>45.878999999999998</v>
      </c>
      <c r="C250">
        <v>18</v>
      </c>
      <c r="D250">
        <f>SQRT((B250-$G$1)^2+(C250-$I$1)^2)</f>
        <v>55.037102403742153</v>
      </c>
    </row>
    <row r="251" spans="1:4" x14ac:dyDescent="0.4">
      <c r="A251">
        <v>23000</v>
      </c>
      <c r="B251">
        <v>45.39</v>
      </c>
      <c r="C251">
        <v>1</v>
      </c>
      <c r="D251">
        <f>SQRT((B251-$G$1)^2+(C251-$I$1)^2)</f>
        <v>55.056807935077387</v>
      </c>
    </row>
    <row r="252" spans="1:4" x14ac:dyDescent="0.4">
      <c r="A252">
        <v>20000</v>
      </c>
      <c r="B252">
        <v>44.4</v>
      </c>
      <c r="C252">
        <v>4</v>
      </c>
      <c r="D252">
        <f>SQRT((B252-$G$1)^2+(C252-$I$1)^2)</f>
        <v>55.743699195514466</v>
      </c>
    </row>
    <row r="253" spans="1:4" x14ac:dyDescent="0.4">
      <c r="A253">
        <v>29000</v>
      </c>
      <c r="B253">
        <v>43.98</v>
      </c>
      <c r="C253">
        <v>7</v>
      </c>
      <c r="D253">
        <f>SQRT((B253-$G$1)^2+(C253-$I$1)^2)</f>
        <v>56.028924672886596</v>
      </c>
    </row>
    <row r="254" spans="1:4" x14ac:dyDescent="0.4">
      <c r="A254">
        <v>30000</v>
      </c>
      <c r="B254">
        <v>43.98</v>
      </c>
      <c r="C254">
        <v>6</v>
      </c>
      <c r="D254">
        <f>SQRT((B254-$G$1)^2+(C254-$I$1)^2)</f>
        <v>56.055690166119625</v>
      </c>
    </row>
    <row r="255" spans="1:4" x14ac:dyDescent="0.4">
      <c r="A255">
        <v>165000</v>
      </c>
      <c r="B255">
        <v>157.28899999999999</v>
      </c>
      <c r="C255">
        <v>7</v>
      </c>
      <c r="D255">
        <f>SQRT((B255-$G$1)^2+(C255-$I$1)^2)</f>
        <v>57.297727014254228</v>
      </c>
    </row>
    <row r="256" spans="1:4" x14ac:dyDescent="0.4">
      <c r="A256">
        <v>375000</v>
      </c>
      <c r="B256">
        <v>158.32400000000001</v>
      </c>
      <c r="C256">
        <v>14</v>
      </c>
      <c r="D256">
        <f>SQRT((B256-$G$1)^2+(C256-$I$1)^2)</f>
        <v>58.631808568387186</v>
      </c>
    </row>
    <row r="257" spans="1:4" x14ac:dyDescent="0.4">
      <c r="A257">
        <v>360000</v>
      </c>
      <c r="B257">
        <v>158.32400000000001</v>
      </c>
      <c r="C257">
        <v>16</v>
      </c>
      <c r="D257">
        <f>SQRT((B257-$G$1)^2+(C257-$I$1)^2)</f>
        <v>58.870102564884334</v>
      </c>
    </row>
    <row r="258" spans="1:4" x14ac:dyDescent="0.4">
      <c r="A258">
        <v>170000</v>
      </c>
      <c r="B258">
        <v>158.99</v>
      </c>
      <c r="C258">
        <v>8</v>
      </c>
      <c r="D258">
        <f>SQRT((B258-$G$1)^2+(C258-$I$1)^2)</f>
        <v>58.990000000000009</v>
      </c>
    </row>
    <row r="259" spans="1:4" x14ac:dyDescent="0.4">
      <c r="A259">
        <v>155000</v>
      </c>
      <c r="B259">
        <v>158.99</v>
      </c>
      <c r="C259">
        <v>7</v>
      </c>
      <c r="D259">
        <f>SQRT((B259-$G$1)^2+(C259-$I$1)^2)</f>
        <v>58.998475404030579</v>
      </c>
    </row>
    <row r="260" spans="1:4" x14ac:dyDescent="0.4">
      <c r="A260">
        <v>164500</v>
      </c>
      <c r="B260">
        <v>159.01</v>
      </c>
      <c r="C260">
        <v>9</v>
      </c>
      <c r="D260">
        <f>SQRT((B260-$G$1)^2+(C260-$I$1)^2)</f>
        <v>59.018472531911556</v>
      </c>
    </row>
    <row r="261" spans="1:4" x14ac:dyDescent="0.4">
      <c r="A261">
        <v>184000</v>
      </c>
      <c r="B261">
        <v>159.01</v>
      </c>
      <c r="C261">
        <v>5</v>
      </c>
      <c r="D261">
        <f>SQRT((B261-$G$1)^2+(C261-$I$1)^2)</f>
        <v>59.086209050843657</v>
      </c>
    </row>
    <row r="262" spans="1:4" x14ac:dyDescent="0.4">
      <c r="A262">
        <v>160000</v>
      </c>
      <c r="B262">
        <v>158.99</v>
      </c>
      <c r="C262">
        <v>4</v>
      </c>
      <c r="D262">
        <f>SQRT((B262-$G$1)^2+(C262-$I$1)^2)</f>
        <v>59.1254606747381</v>
      </c>
    </row>
    <row r="263" spans="1:4" x14ac:dyDescent="0.4">
      <c r="A263">
        <v>87000</v>
      </c>
      <c r="B263">
        <v>37.263500000000001</v>
      </c>
      <c r="C263">
        <v>8</v>
      </c>
      <c r="D263">
        <f>SQRT((B263-$G$1)^2+(C263-$I$1)^2)</f>
        <v>62.736499999999999</v>
      </c>
    </row>
    <row r="264" spans="1:4" x14ac:dyDescent="0.4">
      <c r="A264">
        <v>85900</v>
      </c>
      <c r="B264">
        <v>37.263500000000001</v>
      </c>
      <c r="C264">
        <v>8</v>
      </c>
      <c r="D264">
        <f>SQRT((B264-$G$1)^2+(C264-$I$1)^2)</f>
        <v>62.736499999999999</v>
      </c>
    </row>
    <row r="265" spans="1:4" x14ac:dyDescent="0.4">
      <c r="A265">
        <v>89500</v>
      </c>
      <c r="B265">
        <v>37.263500000000001</v>
      </c>
      <c r="C265">
        <v>11</v>
      </c>
      <c r="D265">
        <f>SQRT((B265-$G$1)^2+(C265-$I$1)^2)</f>
        <v>62.808187621121498</v>
      </c>
    </row>
    <row r="266" spans="1:4" x14ac:dyDescent="0.4">
      <c r="A266">
        <v>88000</v>
      </c>
      <c r="B266">
        <v>37.263500000000001</v>
      </c>
      <c r="C266">
        <v>14</v>
      </c>
      <c r="D266">
        <f>SQRT((B266-$G$1)^2+(C266-$I$1)^2)</f>
        <v>63.022761223624592</v>
      </c>
    </row>
    <row r="267" spans="1:4" x14ac:dyDescent="0.4">
      <c r="A267">
        <v>85500</v>
      </c>
      <c r="B267">
        <v>37.263500000000001</v>
      </c>
      <c r="C267">
        <v>2</v>
      </c>
      <c r="D267">
        <f>SQRT((B267-$G$1)^2+(C267-$I$1)^2)</f>
        <v>63.022761223624592</v>
      </c>
    </row>
    <row r="268" spans="1:4" x14ac:dyDescent="0.4">
      <c r="A268">
        <v>209000</v>
      </c>
      <c r="B268">
        <v>163.33000000000001</v>
      </c>
      <c r="C268">
        <v>13</v>
      </c>
      <c r="D268">
        <f>SQRT((B268-$G$1)^2+(C268-$I$1)^2)</f>
        <v>63.527072181865911</v>
      </c>
    </row>
    <row r="269" spans="1:4" x14ac:dyDescent="0.4">
      <c r="A269">
        <v>26800</v>
      </c>
      <c r="B269">
        <v>36.08</v>
      </c>
      <c r="C269">
        <v>8</v>
      </c>
      <c r="D269">
        <f>SQRT((B269-$G$1)^2+(C269-$I$1)^2)</f>
        <v>63.92</v>
      </c>
    </row>
    <row r="270" spans="1:4" x14ac:dyDescent="0.4">
      <c r="A270">
        <v>26100</v>
      </c>
      <c r="B270">
        <v>36.08</v>
      </c>
      <c r="C270">
        <v>8</v>
      </c>
      <c r="D270">
        <f>SQRT((B270-$G$1)^2+(C270-$I$1)^2)</f>
        <v>63.92</v>
      </c>
    </row>
    <row r="271" spans="1:4" x14ac:dyDescent="0.4">
      <c r="A271">
        <v>26000</v>
      </c>
      <c r="B271">
        <v>36.08</v>
      </c>
      <c r="C271">
        <v>6</v>
      </c>
      <c r="D271">
        <f>SQRT((B271-$G$1)^2+(C271-$I$1)^2)</f>
        <v>63.951281457059174</v>
      </c>
    </row>
    <row r="272" spans="1:4" x14ac:dyDescent="0.4">
      <c r="A272">
        <v>85000</v>
      </c>
      <c r="B272">
        <v>33.981999999999999</v>
      </c>
      <c r="C272">
        <v>7</v>
      </c>
      <c r="D272">
        <f>SQRT((B272-$G$1)^2+(C272-$I$1)^2)</f>
        <v>66.025573257640104</v>
      </c>
    </row>
    <row r="273" spans="1:4" x14ac:dyDescent="0.4">
      <c r="A273">
        <v>19000</v>
      </c>
      <c r="B273">
        <v>30.46</v>
      </c>
      <c r="C273">
        <v>13</v>
      </c>
      <c r="D273">
        <f>SQRT((B273-$G$1)^2+(C273-$I$1)^2)</f>
        <v>69.719520939260619</v>
      </c>
    </row>
    <row r="274" spans="1:4" x14ac:dyDescent="0.4">
      <c r="A274">
        <v>20000</v>
      </c>
      <c r="B274">
        <v>30.28</v>
      </c>
      <c r="C274">
        <v>6</v>
      </c>
      <c r="D274">
        <f>SQRT((B274-$G$1)^2+(C274-$I$1)^2)</f>
        <v>69.748680274253218</v>
      </c>
    </row>
    <row r="275" spans="1:4" x14ac:dyDescent="0.4">
      <c r="A275">
        <v>21500</v>
      </c>
      <c r="B275">
        <v>30.28</v>
      </c>
      <c r="C275">
        <v>3</v>
      </c>
      <c r="D275">
        <f>SQRT((B275-$G$1)^2+(C275-$I$1)^2)</f>
        <v>69.899058648883098</v>
      </c>
    </row>
    <row r="276" spans="1:4" x14ac:dyDescent="0.4">
      <c r="A276">
        <v>18000</v>
      </c>
      <c r="B276">
        <v>30.28</v>
      </c>
      <c r="C276">
        <v>1</v>
      </c>
      <c r="D276">
        <f>SQRT((B276-$G$1)^2+(C276-$I$1)^2)</f>
        <v>70.070524473561633</v>
      </c>
    </row>
    <row r="277" spans="1:4" x14ac:dyDescent="0.4">
      <c r="A277">
        <v>16000</v>
      </c>
      <c r="B277">
        <v>30.28</v>
      </c>
      <c r="C277">
        <v>1</v>
      </c>
      <c r="D277">
        <f>SQRT((B277-$G$1)^2+(C277-$I$1)^2)</f>
        <v>70.070524473561633</v>
      </c>
    </row>
    <row r="278" spans="1:4" x14ac:dyDescent="0.4">
      <c r="A278">
        <v>23000</v>
      </c>
      <c r="B278">
        <v>28.1</v>
      </c>
      <c r="C278">
        <v>7</v>
      </c>
      <c r="D278">
        <f>SQRT((B278-$G$1)^2+(C278-$I$1)^2)</f>
        <v>71.906953766655974</v>
      </c>
    </row>
    <row r="279" spans="1:4" x14ac:dyDescent="0.4">
      <c r="A279">
        <v>160000</v>
      </c>
      <c r="B279">
        <v>172.17</v>
      </c>
      <c r="C279">
        <v>8</v>
      </c>
      <c r="D279">
        <f>SQRT((B279-$G$1)^2+(C279-$I$1)^2)</f>
        <v>72.169999999999987</v>
      </c>
    </row>
    <row r="280" spans="1:4" x14ac:dyDescent="0.4">
      <c r="A280">
        <v>160000</v>
      </c>
      <c r="B280">
        <v>172.17</v>
      </c>
      <c r="C280">
        <v>8</v>
      </c>
      <c r="D280">
        <f>SQRT((B280-$G$1)^2+(C280-$I$1)^2)</f>
        <v>72.169999999999987</v>
      </c>
    </row>
    <row r="281" spans="1:4" x14ac:dyDescent="0.4">
      <c r="A281">
        <v>175000</v>
      </c>
      <c r="B281">
        <v>174.55</v>
      </c>
      <c r="C281">
        <v>4</v>
      </c>
      <c r="D281">
        <f>SQRT((B281-$G$1)^2+(C281-$I$1)^2)</f>
        <v>74.657233407085229</v>
      </c>
    </row>
    <row r="282" spans="1:4" x14ac:dyDescent="0.4">
      <c r="A282">
        <v>175000</v>
      </c>
      <c r="B282">
        <v>174.55</v>
      </c>
      <c r="C282">
        <v>4</v>
      </c>
      <c r="D282">
        <f>SQRT((B282-$G$1)^2+(C282-$I$1)^2)</f>
        <v>74.657233407085229</v>
      </c>
    </row>
    <row r="283" spans="1:4" x14ac:dyDescent="0.4">
      <c r="A283">
        <v>189000</v>
      </c>
      <c r="B283">
        <v>174.55</v>
      </c>
      <c r="C283">
        <v>2</v>
      </c>
      <c r="D283">
        <f>SQRT((B283-$G$1)^2+(C283-$I$1)^2)</f>
        <v>74.791058957605372</v>
      </c>
    </row>
    <row r="284" spans="1:4" x14ac:dyDescent="0.4">
      <c r="A284">
        <v>15000</v>
      </c>
      <c r="B284">
        <v>22.17</v>
      </c>
      <c r="C284">
        <v>7</v>
      </c>
      <c r="D284">
        <f>SQRT((B284-$G$1)^2+(C284-$I$1)^2)</f>
        <v>77.836423992883951</v>
      </c>
    </row>
    <row r="285" spans="1:4" x14ac:dyDescent="0.4">
      <c r="A285">
        <v>15000</v>
      </c>
      <c r="B285">
        <v>22.17</v>
      </c>
      <c r="C285">
        <v>13</v>
      </c>
      <c r="D285">
        <f>SQRT((B285-$G$1)^2+(C285-$I$1)^2)</f>
        <v>77.99044108094273</v>
      </c>
    </row>
    <row r="286" spans="1:4" x14ac:dyDescent="0.4">
      <c r="A286">
        <v>26000</v>
      </c>
      <c r="B286">
        <v>22.058399999999999</v>
      </c>
      <c r="C286">
        <v>11</v>
      </c>
      <c r="D286">
        <f>SQRT((B286-$G$1)^2+(C286-$I$1)^2)</f>
        <v>77.999314167241238</v>
      </c>
    </row>
    <row r="287" spans="1:4" x14ac:dyDescent="0.4">
      <c r="A287">
        <v>14000</v>
      </c>
      <c r="B287">
        <v>19.27</v>
      </c>
      <c r="C287">
        <v>1</v>
      </c>
      <c r="D287">
        <f>SQRT((B287-$G$1)^2+(C287-$I$1)^2)</f>
        <v>81.032912449201774</v>
      </c>
    </row>
    <row r="288" spans="1:4" x14ac:dyDescent="0.4">
      <c r="A288">
        <v>7500</v>
      </c>
      <c r="B288">
        <v>19.27</v>
      </c>
      <c r="C288">
        <v>1</v>
      </c>
      <c r="D288">
        <f>SQRT((B288-$G$1)^2+(C288-$I$1)^2)</f>
        <v>81.032912449201774</v>
      </c>
    </row>
    <row r="289" spans="1:4" x14ac:dyDescent="0.4">
      <c r="A289">
        <v>12650</v>
      </c>
      <c r="B289">
        <v>17.811</v>
      </c>
      <c r="C289">
        <v>7</v>
      </c>
      <c r="D289">
        <f>SQRT((B289-$G$1)^2+(C289-$I$1)^2)</f>
        <v>82.195083314027968</v>
      </c>
    </row>
    <row r="290" spans="1:4" x14ac:dyDescent="0.4">
      <c r="A290">
        <v>12500</v>
      </c>
      <c r="B290">
        <v>17.811</v>
      </c>
      <c r="C290">
        <v>6</v>
      </c>
      <c r="D290">
        <f>SQRT((B290-$G$1)^2+(C290-$I$1)^2)</f>
        <v>82.213330555330245</v>
      </c>
    </row>
    <row r="291" spans="1:4" x14ac:dyDescent="0.4">
      <c r="A291">
        <v>13000</v>
      </c>
      <c r="B291">
        <v>17.811</v>
      </c>
      <c r="C291">
        <v>5</v>
      </c>
      <c r="D291">
        <f>SQRT((B291-$G$1)^2+(C291-$I$1)^2)</f>
        <v>82.243733627553652</v>
      </c>
    </row>
    <row r="292" spans="1:4" x14ac:dyDescent="0.4">
      <c r="A292">
        <v>12000</v>
      </c>
      <c r="B292">
        <v>17.96</v>
      </c>
      <c r="C292">
        <v>14</v>
      </c>
      <c r="D292">
        <f>SQRT((B292-$G$1)^2+(C292-$I$1)^2)</f>
        <v>82.259112565113412</v>
      </c>
    </row>
    <row r="293" spans="1:4" x14ac:dyDescent="0.4">
      <c r="A293">
        <v>12900</v>
      </c>
      <c r="B293">
        <v>17.811</v>
      </c>
      <c r="C293">
        <v>14</v>
      </c>
      <c r="D293">
        <f>SQRT((B293-$G$1)^2+(C293-$I$1)^2)</f>
        <v>82.407716392337917</v>
      </c>
    </row>
    <row r="294" spans="1:4" x14ac:dyDescent="0.4">
      <c r="A294">
        <v>19700</v>
      </c>
      <c r="B294">
        <v>16.98</v>
      </c>
      <c r="C294">
        <v>4</v>
      </c>
      <c r="D294">
        <f>SQRT((B294-$G$1)^2+(C294-$I$1)^2)</f>
        <v>83.116306462691185</v>
      </c>
    </row>
    <row r="295" spans="1:4" x14ac:dyDescent="0.4">
      <c r="A295">
        <v>20000</v>
      </c>
      <c r="B295">
        <v>16.98</v>
      </c>
      <c r="C295">
        <v>12</v>
      </c>
      <c r="D295">
        <f>SQRT((B295-$G$1)^2+(C295-$I$1)^2)</f>
        <v>83.116306462691185</v>
      </c>
    </row>
    <row r="296" spans="1:4" x14ac:dyDescent="0.4">
      <c r="A296">
        <v>11700</v>
      </c>
      <c r="B296">
        <v>16.670000000000002</v>
      </c>
      <c r="C296">
        <v>10</v>
      </c>
      <c r="D296">
        <f>SQRT((B296-$G$1)^2+(C296-$I$1)^2)</f>
        <v>83.353997504618818</v>
      </c>
    </row>
    <row r="297" spans="1:4" x14ac:dyDescent="0.4">
      <c r="A297">
        <v>12000</v>
      </c>
      <c r="B297">
        <v>16.670000000000002</v>
      </c>
      <c r="C297">
        <v>4</v>
      </c>
      <c r="D297">
        <f>SQRT((B297-$G$1)^2+(C297-$I$1)^2)</f>
        <v>83.42594860113968</v>
      </c>
    </row>
    <row r="298" spans="1:4" x14ac:dyDescent="0.4">
      <c r="A298">
        <v>10300</v>
      </c>
      <c r="B298">
        <v>16.670000000000002</v>
      </c>
      <c r="C298">
        <v>4</v>
      </c>
      <c r="D298">
        <f>SQRT((B298-$G$1)^2+(C298-$I$1)^2)</f>
        <v>83.42594860113968</v>
      </c>
    </row>
    <row r="299" spans="1:4" x14ac:dyDescent="0.4">
      <c r="A299">
        <v>12000</v>
      </c>
      <c r="B299">
        <v>15.855</v>
      </c>
      <c r="C299">
        <v>10</v>
      </c>
      <c r="D299">
        <f>SQRT((B299-$G$1)^2+(C299-$I$1)^2)</f>
        <v>84.168765138856585</v>
      </c>
    </row>
    <row r="300" spans="1:4" x14ac:dyDescent="0.4">
      <c r="A300">
        <v>10800</v>
      </c>
      <c r="B300">
        <v>15.855</v>
      </c>
      <c r="C300">
        <v>11</v>
      </c>
      <c r="D300">
        <f>SQRT((B300-$G$1)^2+(C300-$I$1)^2)</f>
        <v>84.198462129661252</v>
      </c>
    </row>
    <row r="301" spans="1:4" x14ac:dyDescent="0.4">
      <c r="A301">
        <v>10800</v>
      </c>
      <c r="B301">
        <v>15.855</v>
      </c>
      <c r="C301">
        <v>11</v>
      </c>
      <c r="D301">
        <f>SQRT((B301-$G$1)^2+(C301-$I$1)^2)</f>
        <v>84.198462129661252</v>
      </c>
    </row>
    <row r="302" spans="1:4" x14ac:dyDescent="0.4">
      <c r="A302">
        <v>11450</v>
      </c>
      <c r="B302">
        <v>15.855</v>
      </c>
      <c r="C302">
        <v>12</v>
      </c>
      <c r="D302">
        <f>SQRT((B302-$G$1)^2+(C302-$I$1)^2)</f>
        <v>84.240020328819952</v>
      </c>
    </row>
    <row r="303" spans="1:4" x14ac:dyDescent="0.4">
      <c r="A303">
        <v>11500</v>
      </c>
      <c r="B303">
        <v>15.855</v>
      </c>
      <c r="C303">
        <v>16</v>
      </c>
      <c r="D303">
        <f>SQRT((B303-$G$1)^2+(C303-$I$1)^2)</f>
        <v>84.524440400395434</v>
      </c>
    </row>
    <row r="304" spans="1:4" x14ac:dyDescent="0.4">
      <c r="A304">
        <v>12200</v>
      </c>
      <c r="B304">
        <v>15.09</v>
      </c>
      <c r="C304">
        <v>10</v>
      </c>
      <c r="D304">
        <f>SQRT((B304-$G$1)^2+(C304-$I$1)^2)</f>
        <v>84.933551085539804</v>
      </c>
    </row>
    <row r="305" spans="1:4" x14ac:dyDescent="0.4">
      <c r="A305">
        <v>12250</v>
      </c>
      <c r="B305">
        <v>15.09</v>
      </c>
      <c r="C305">
        <v>12</v>
      </c>
      <c r="D305">
        <f>SQRT((B305-$G$1)^2+(C305-$I$1)^2)</f>
        <v>85.004165192065742</v>
      </c>
    </row>
    <row r="306" spans="1:4" x14ac:dyDescent="0.4">
      <c r="A306">
        <v>11600</v>
      </c>
      <c r="B306">
        <v>15</v>
      </c>
      <c r="C306">
        <v>7</v>
      </c>
      <c r="D306">
        <f>SQRT((B306-$G$1)^2+(C306-$I$1)^2)</f>
        <v>85.005882149413637</v>
      </c>
    </row>
    <row r="307" spans="1:4" x14ac:dyDescent="0.4">
      <c r="A307">
        <v>13000</v>
      </c>
      <c r="B307">
        <v>15.09</v>
      </c>
      <c r="C307">
        <v>14</v>
      </c>
      <c r="D307">
        <f>SQRT((B307-$G$1)^2+(C307-$I$1)^2)</f>
        <v>85.121725193983238</v>
      </c>
    </row>
    <row r="308" spans="1:4" x14ac:dyDescent="0.4">
      <c r="A308">
        <v>12000</v>
      </c>
      <c r="B308">
        <v>15.09</v>
      </c>
      <c r="C308">
        <v>14</v>
      </c>
      <c r="D308">
        <f>SQRT((B308-$G$1)^2+(C308-$I$1)^2)</f>
        <v>85.121725193983238</v>
      </c>
    </row>
    <row r="309" spans="1:4" x14ac:dyDescent="0.4">
      <c r="A309">
        <v>162500</v>
      </c>
      <c r="B309">
        <v>186.9</v>
      </c>
      <c r="C309">
        <v>5</v>
      </c>
      <c r="D309">
        <f>SQRT((B309-$G$1)^2+(C309-$I$1)^2)</f>
        <v>86.95176823963962</v>
      </c>
    </row>
    <row r="310" spans="1:4" x14ac:dyDescent="0.4">
      <c r="A310">
        <v>11000</v>
      </c>
      <c r="B310">
        <v>12.09</v>
      </c>
      <c r="C310">
        <v>9</v>
      </c>
      <c r="D310">
        <f>SQRT((B310-$G$1)^2+(C310-$I$1)^2)</f>
        <v>87.915687451102826</v>
      </c>
    </row>
    <row r="311" spans="1:4" x14ac:dyDescent="0.4">
      <c r="A311">
        <v>11000</v>
      </c>
      <c r="B311">
        <v>12.01</v>
      </c>
      <c r="C311">
        <v>12</v>
      </c>
      <c r="D311">
        <f>SQRT((B311-$G$1)^2+(C311-$I$1)^2)</f>
        <v>88.080872497949287</v>
      </c>
    </row>
    <row r="312" spans="1:4" x14ac:dyDescent="0.4">
      <c r="A312">
        <v>10500</v>
      </c>
      <c r="B312">
        <v>12.15</v>
      </c>
      <c r="C312">
        <v>15</v>
      </c>
      <c r="D312">
        <f>SQRT((B312-$G$1)^2+(C312-$I$1)^2)</f>
        <v>88.128443195145564</v>
      </c>
    </row>
    <row r="313" spans="1:4" x14ac:dyDescent="0.4">
      <c r="A313">
        <v>120000</v>
      </c>
      <c r="B313">
        <v>200.19</v>
      </c>
      <c r="C313">
        <v>1</v>
      </c>
      <c r="D313">
        <f>SQRT((B313-$G$1)^2+(C313-$I$1)^2)</f>
        <v>100.43423768815094</v>
      </c>
    </row>
    <row r="314" spans="1:4" x14ac:dyDescent="0.4">
      <c r="A314">
        <v>175000</v>
      </c>
      <c r="B314">
        <v>201.82</v>
      </c>
      <c r="C314">
        <v>3</v>
      </c>
      <c r="D314">
        <f>SQRT((B314-$G$1)^2+(C314-$I$1)^2)</f>
        <v>101.94269174394013</v>
      </c>
    </row>
    <row r="315" spans="1:4" x14ac:dyDescent="0.4">
      <c r="A315">
        <v>155000</v>
      </c>
      <c r="B315">
        <v>210.53</v>
      </c>
      <c r="C315">
        <v>4</v>
      </c>
      <c r="D315">
        <f>SQRT((B315-$G$1)^2+(C315-$I$1)^2)</f>
        <v>110.6023548573899</v>
      </c>
    </row>
    <row r="316" spans="1:4" x14ac:dyDescent="0.4">
      <c r="A316">
        <v>125000</v>
      </c>
      <c r="B316">
        <v>213.07</v>
      </c>
      <c r="C316">
        <v>2</v>
      </c>
      <c r="D316">
        <f>SQRT((B316-$G$1)^2+(C316-$I$1)^2)</f>
        <v>113.22908151177417</v>
      </c>
    </row>
    <row r="317" spans="1:4" x14ac:dyDescent="0.4">
      <c r="A317">
        <v>175000</v>
      </c>
      <c r="B317">
        <v>215.14599999999999</v>
      </c>
      <c r="C317">
        <v>9</v>
      </c>
      <c r="D317">
        <f>SQRT((B317-$G$1)^2+(C317-$I$1)^2)</f>
        <v>115.1503422313629</v>
      </c>
    </row>
    <row r="318" spans="1:4" x14ac:dyDescent="0.4">
      <c r="A318">
        <v>123000</v>
      </c>
      <c r="B318">
        <v>236.07</v>
      </c>
      <c r="C318">
        <v>5</v>
      </c>
      <c r="D318">
        <f>SQRT((B318-$G$1)^2+(C318-$I$1)^2)</f>
        <v>136.10306719541626</v>
      </c>
    </row>
    <row r="319" spans="1:4" x14ac:dyDescent="0.4">
      <c r="A319">
        <v>210000</v>
      </c>
      <c r="B319">
        <v>238.858</v>
      </c>
      <c r="C319">
        <v>5</v>
      </c>
      <c r="D319">
        <f>SQRT((B319-$G$1)^2+(C319-$I$1)^2)</f>
        <v>138.89040342658669</v>
      </c>
    </row>
  </sheetData>
  <autoFilter ref="A1:D319">
    <sortState ref="A2:D319">
      <sortCondition ref="D2:D319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3"/>
  <sheetViews>
    <sheetView workbookViewId="0">
      <selection activeCell="A5" sqref="A5:C323"/>
    </sheetView>
  </sheetViews>
  <sheetFormatPr defaultRowHeight="17.399999999999999" x14ac:dyDescent="0.4"/>
  <cols>
    <col min="11" max="11" width="11.59765625" customWidth="1"/>
    <col min="12" max="12" width="12.796875" bestFit="1" customWidth="1"/>
  </cols>
  <sheetData>
    <row r="1" spans="1:12" x14ac:dyDescent="0.4">
      <c r="B1" t="s">
        <v>302</v>
      </c>
      <c r="C1" t="s">
        <v>303</v>
      </c>
      <c r="D1" t="s">
        <v>304</v>
      </c>
      <c r="E1" t="s">
        <v>306</v>
      </c>
    </row>
    <row r="2" spans="1:12" ht="18" thickBot="1" x14ac:dyDescent="0.45">
      <c r="A2" t="s">
        <v>305</v>
      </c>
      <c r="B2" s="10">
        <f>회귀분석결과!B18</f>
        <v>962.15073335696673</v>
      </c>
      <c r="C2" s="10">
        <f>회귀분석결과!B19</f>
        <v>2058.1524318023976</v>
      </c>
      <c r="D2" s="11">
        <f>회귀분석결과!B20</f>
        <v>-1925.691567856544</v>
      </c>
      <c r="E2" s="10">
        <f>회귀분석결과!B17</f>
        <v>36709.506999290999</v>
      </c>
    </row>
    <row r="3" spans="1:12" x14ac:dyDescent="0.4">
      <c r="A3" t="s">
        <v>307</v>
      </c>
      <c r="B3">
        <v>1000</v>
      </c>
      <c r="C3">
        <v>1000</v>
      </c>
      <c r="D3">
        <v>1000</v>
      </c>
      <c r="E3">
        <v>1000</v>
      </c>
    </row>
    <row r="5" spans="1:12" x14ac:dyDescent="0.4">
      <c r="A5" s="1" t="s">
        <v>0</v>
      </c>
      <c r="B5" s="1" t="s">
        <v>7</v>
      </c>
      <c r="C5" s="1" t="s">
        <v>10</v>
      </c>
      <c r="D5" s="1" t="s">
        <v>217</v>
      </c>
      <c r="E5" s="1" t="s">
        <v>308</v>
      </c>
      <c r="F5" s="1" t="s">
        <v>309</v>
      </c>
      <c r="G5" s="1" t="s">
        <v>310</v>
      </c>
      <c r="H5" s="1" t="s">
        <v>311</v>
      </c>
      <c r="I5" s="1" t="s">
        <v>312</v>
      </c>
      <c r="J5" s="1" t="s">
        <v>313</v>
      </c>
      <c r="K5" s="1" t="s">
        <v>314</v>
      </c>
      <c r="L5" s="1" t="s">
        <v>315</v>
      </c>
    </row>
    <row r="6" spans="1:12" x14ac:dyDescent="0.4">
      <c r="A6">
        <v>80000</v>
      </c>
      <c r="B6">
        <v>84.82</v>
      </c>
      <c r="C6">
        <v>1</v>
      </c>
      <c r="D6">
        <v>19</v>
      </c>
      <c r="E6" s="10">
        <v>83789.144845156989</v>
      </c>
      <c r="F6" s="10">
        <v>-3789.1448451569886</v>
      </c>
      <c r="G6">
        <f>$B$2*B6+$C$2*C6+$D$2*D6+$E$2</f>
        <v>83789.144845156989</v>
      </c>
      <c r="H6">
        <f>A6-G6</f>
        <v>-3789.1448451569886</v>
      </c>
      <c r="I6">
        <f>$B$3*B6+$C$3*C6+$D$3*D6+$E$3</f>
        <v>105820</v>
      </c>
      <c r="J6">
        <f>A6-I6</f>
        <v>-25820</v>
      </c>
      <c r="K6">
        <f>J6^2</f>
        <v>666672400</v>
      </c>
      <c r="L6">
        <f>SUM(K6:K323)</f>
        <v>686745684454.52002</v>
      </c>
    </row>
    <row r="7" spans="1:12" x14ac:dyDescent="0.4">
      <c r="A7">
        <v>209000</v>
      </c>
      <c r="B7">
        <v>163.33000000000001</v>
      </c>
      <c r="C7">
        <v>13</v>
      </c>
      <c r="D7">
        <v>13</v>
      </c>
      <c r="E7" s="10">
        <v>195579.5775097805</v>
      </c>
      <c r="F7" s="10">
        <v>13420.422490219498</v>
      </c>
      <c r="G7">
        <f t="shared" ref="G7:G70" si="0">$B$2*B7+$C$2*C7+$D$2*D7+$E$2</f>
        <v>195579.57750978047</v>
      </c>
      <c r="H7">
        <f t="shared" ref="H7:H70" si="1">A7-G7</f>
        <v>13420.422490219527</v>
      </c>
      <c r="I7">
        <f t="shared" ref="I7:I70" si="2">$B$3*B7+$C$3*C7+$D$3*D7+$E$3</f>
        <v>190330</v>
      </c>
      <c r="J7">
        <f t="shared" ref="J7:J70" si="3">A7-I7</f>
        <v>18670</v>
      </c>
      <c r="K7">
        <f t="shared" ref="K7:K70" si="4">J7^2</f>
        <v>348568900</v>
      </c>
    </row>
    <row r="8" spans="1:12" x14ac:dyDescent="0.4">
      <c r="A8">
        <v>160000</v>
      </c>
      <c r="B8">
        <v>158.99</v>
      </c>
      <c r="C8">
        <v>4</v>
      </c>
      <c r="D8">
        <v>13</v>
      </c>
      <c r="E8" s="10">
        <v>172880.47144078964</v>
      </c>
      <c r="F8" s="10">
        <v>-12880.471440789639</v>
      </c>
      <c r="G8">
        <f t="shared" si="0"/>
        <v>172880.47144078964</v>
      </c>
      <c r="H8">
        <f t="shared" si="1"/>
        <v>-12880.471440789639</v>
      </c>
      <c r="I8">
        <f t="shared" si="2"/>
        <v>176990</v>
      </c>
      <c r="J8">
        <f t="shared" si="3"/>
        <v>-16990</v>
      </c>
      <c r="K8">
        <f t="shared" si="4"/>
        <v>288660100</v>
      </c>
    </row>
    <row r="9" spans="1:12" x14ac:dyDescent="0.4">
      <c r="A9">
        <v>96000</v>
      </c>
      <c r="B9">
        <v>116.03</v>
      </c>
      <c r="C9">
        <v>5</v>
      </c>
      <c r="D9">
        <v>13</v>
      </c>
      <c r="E9" s="10">
        <v>133604.62836757681</v>
      </c>
      <c r="F9" s="10">
        <v>-37604.628367576806</v>
      </c>
      <c r="G9">
        <f t="shared" si="0"/>
        <v>133604.62836757678</v>
      </c>
      <c r="H9">
        <f t="shared" si="1"/>
        <v>-37604.628367576777</v>
      </c>
      <c r="I9">
        <f t="shared" si="2"/>
        <v>135030</v>
      </c>
      <c r="J9">
        <f t="shared" si="3"/>
        <v>-39030</v>
      </c>
      <c r="K9">
        <f t="shared" si="4"/>
        <v>1523340900</v>
      </c>
    </row>
    <row r="10" spans="1:12" x14ac:dyDescent="0.4">
      <c r="A10">
        <v>32000</v>
      </c>
      <c r="B10">
        <v>48.54</v>
      </c>
      <c r="C10">
        <v>7</v>
      </c>
      <c r="D10">
        <v>18</v>
      </c>
      <c r="E10" s="10">
        <v>63156.922397637165</v>
      </c>
      <c r="F10" s="10">
        <v>-31156.922397637165</v>
      </c>
      <c r="G10">
        <f t="shared" si="0"/>
        <v>63156.92239763715</v>
      </c>
      <c r="H10">
        <f t="shared" si="1"/>
        <v>-31156.92239763715</v>
      </c>
      <c r="I10">
        <f t="shared" si="2"/>
        <v>74540</v>
      </c>
      <c r="J10">
        <f t="shared" si="3"/>
        <v>-42540</v>
      </c>
      <c r="K10">
        <f t="shared" si="4"/>
        <v>1809651600</v>
      </c>
    </row>
    <row r="11" spans="1:12" x14ac:dyDescent="0.4">
      <c r="A11">
        <v>19700</v>
      </c>
      <c r="B11">
        <v>16.98</v>
      </c>
      <c r="C11">
        <v>4</v>
      </c>
      <c r="D11">
        <v>7</v>
      </c>
      <c r="E11" s="10">
        <v>47799.595203906079</v>
      </c>
      <c r="F11" s="10">
        <v>-28099.595203906079</v>
      </c>
      <c r="G11">
        <f t="shared" si="0"/>
        <v>47799.595203906079</v>
      </c>
      <c r="H11">
        <f t="shared" si="1"/>
        <v>-28099.595203906079</v>
      </c>
      <c r="I11">
        <f t="shared" si="2"/>
        <v>28980</v>
      </c>
      <c r="J11">
        <f t="shared" si="3"/>
        <v>-9280</v>
      </c>
      <c r="K11">
        <f t="shared" si="4"/>
        <v>86118400</v>
      </c>
    </row>
    <row r="12" spans="1:12" x14ac:dyDescent="0.4">
      <c r="A12">
        <v>20000</v>
      </c>
      <c r="B12">
        <v>16.98</v>
      </c>
      <c r="C12">
        <v>12</v>
      </c>
      <c r="D12">
        <v>7</v>
      </c>
      <c r="E12" s="10">
        <v>64264.814658325253</v>
      </c>
      <c r="F12" s="10">
        <v>-44264.814658325253</v>
      </c>
      <c r="G12">
        <f t="shared" si="0"/>
        <v>64264.81465832526</v>
      </c>
      <c r="H12">
        <f t="shared" si="1"/>
        <v>-44264.81465832526</v>
      </c>
      <c r="I12">
        <f t="shared" si="2"/>
        <v>36980</v>
      </c>
      <c r="J12">
        <f t="shared" si="3"/>
        <v>-16980</v>
      </c>
      <c r="K12">
        <f t="shared" si="4"/>
        <v>288320400</v>
      </c>
    </row>
    <row r="13" spans="1:12" x14ac:dyDescent="0.4">
      <c r="A13">
        <v>120000</v>
      </c>
      <c r="B13">
        <v>84.9</v>
      </c>
      <c r="C13">
        <v>7</v>
      </c>
      <c r="D13">
        <v>26</v>
      </c>
      <c r="E13" s="10">
        <v>82735.190519644122</v>
      </c>
      <c r="F13" s="10">
        <v>37264.809480355878</v>
      </c>
      <c r="G13">
        <f t="shared" si="0"/>
        <v>82735.190519644122</v>
      </c>
      <c r="H13">
        <f t="shared" si="1"/>
        <v>37264.809480355878</v>
      </c>
      <c r="I13">
        <f t="shared" si="2"/>
        <v>118900</v>
      </c>
      <c r="J13">
        <f t="shared" si="3"/>
        <v>1100</v>
      </c>
      <c r="K13">
        <f t="shared" si="4"/>
        <v>1210000</v>
      </c>
    </row>
    <row r="14" spans="1:12" x14ac:dyDescent="0.4">
      <c r="A14">
        <v>84500</v>
      </c>
      <c r="B14">
        <v>84.67</v>
      </c>
      <c r="C14">
        <v>12</v>
      </c>
      <c r="D14">
        <v>15</v>
      </c>
      <c r="E14" s="10">
        <v>113987.265256406</v>
      </c>
      <c r="F14" s="10">
        <v>-29487.265256405997</v>
      </c>
      <c r="G14">
        <f t="shared" si="0"/>
        <v>113987.26525640598</v>
      </c>
      <c r="H14">
        <f t="shared" si="1"/>
        <v>-29487.265256405983</v>
      </c>
      <c r="I14">
        <f t="shared" si="2"/>
        <v>112670</v>
      </c>
      <c r="J14">
        <f t="shared" si="3"/>
        <v>-28170</v>
      </c>
      <c r="K14">
        <f t="shared" si="4"/>
        <v>793548900</v>
      </c>
    </row>
    <row r="15" spans="1:12" x14ac:dyDescent="0.4">
      <c r="A15">
        <v>67700</v>
      </c>
      <c r="B15">
        <v>54.7</v>
      </c>
      <c r="C15">
        <v>3</v>
      </c>
      <c r="D15">
        <v>28</v>
      </c>
      <c r="E15" s="10">
        <v>41594.245509341039</v>
      </c>
      <c r="F15" s="10">
        <v>26105.754490658961</v>
      </c>
      <c r="G15">
        <f t="shared" si="0"/>
        <v>41594.245509341039</v>
      </c>
      <c r="H15">
        <f t="shared" si="1"/>
        <v>26105.754490658961</v>
      </c>
      <c r="I15">
        <f t="shared" si="2"/>
        <v>86700</v>
      </c>
      <c r="J15">
        <f t="shared" si="3"/>
        <v>-19000</v>
      </c>
      <c r="K15">
        <f t="shared" si="4"/>
        <v>361000000</v>
      </c>
    </row>
    <row r="16" spans="1:12" x14ac:dyDescent="0.4">
      <c r="A16">
        <v>127500</v>
      </c>
      <c r="B16">
        <v>111.73</v>
      </c>
      <c r="C16">
        <v>17</v>
      </c>
      <c r="D16">
        <v>17</v>
      </c>
      <c r="E16" s="10">
        <v>146462.4431243444</v>
      </c>
      <c r="F16" s="10">
        <v>-18962.443124344398</v>
      </c>
      <c r="G16">
        <f t="shared" si="0"/>
        <v>146462.4431243444</v>
      </c>
      <c r="H16">
        <f t="shared" si="1"/>
        <v>-18962.443124344398</v>
      </c>
      <c r="I16">
        <f t="shared" si="2"/>
        <v>146730</v>
      </c>
      <c r="J16">
        <f t="shared" si="3"/>
        <v>-19230</v>
      </c>
      <c r="K16">
        <f t="shared" si="4"/>
        <v>369792900</v>
      </c>
    </row>
    <row r="17" spans="1:11" x14ac:dyDescent="0.4">
      <c r="A17">
        <v>11600</v>
      </c>
      <c r="B17">
        <v>15</v>
      </c>
      <c r="C17">
        <v>7</v>
      </c>
      <c r="D17">
        <v>9</v>
      </c>
      <c r="E17" s="10">
        <v>48217.610911553391</v>
      </c>
      <c r="F17" s="10">
        <v>-36617.610911553391</v>
      </c>
      <c r="G17">
        <f t="shared" si="0"/>
        <v>48217.610911553391</v>
      </c>
      <c r="H17">
        <f t="shared" si="1"/>
        <v>-36617.610911553391</v>
      </c>
      <c r="I17">
        <f t="shared" si="2"/>
        <v>32000</v>
      </c>
      <c r="J17">
        <f t="shared" si="3"/>
        <v>-20400</v>
      </c>
      <c r="K17">
        <f t="shared" si="4"/>
        <v>416160000</v>
      </c>
    </row>
    <row r="18" spans="1:11" x14ac:dyDescent="0.4">
      <c r="A18">
        <v>13000</v>
      </c>
      <c r="B18">
        <v>17.811</v>
      </c>
      <c r="C18">
        <v>5</v>
      </c>
      <c r="D18">
        <v>8</v>
      </c>
      <c r="E18" s="10">
        <v>48731.603327271572</v>
      </c>
      <c r="F18" s="10">
        <v>-35731.603327271572</v>
      </c>
      <c r="G18">
        <f t="shared" si="0"/>
        <v>48731.603327271572</v>
      </c>
      <c r="H18">
        <f t="shared" si="1"/>
        <v>-35731.603327271572</v>
      </c>
      <c r="I18">
        <f t="shared" si="2"/>
        <v>31811</v>
      </c>
      <c r="J18">
        <f t="shared" si="3"/>
        <v>-18811</v>
      </c>
      <c r="K18">
        <f t="shared" si="4"/>
        <v>353853721</v>
      </c>
    </row>
    <row r="19" spans="1:11" x14ac:dyDescent="0.4">
      <c r="A19">
        <v>12500</v>
      </c>
      <c r="B19">
        <v>17.811</v>
      </c>
      <c r="C19">
        <v>6</v>
      </c>
      <c r="D19">
        <v>8</v>
      </c>
      <c r="E19" s="10">
        <v>50789.755759073974</v>
      </c>
      <c r="F19" s="10">
        <v>-38289.755759073974</v>
      </c>
      <c r="G19">
        <f t="shared" si="0"/>
        <v>50789.755759073967</v>
      </c>
      <c r="H19">
        <f t="shared" si="1"/>
        <v>-38289.755759073967</v>
      </c>
      <c r="I19">
        <f t="shared" si="2"/>
        <v>32811</v>
      </c>
      <c r="J19">
        <f t="shared" si="3"/>
        <v>-20311</v>
      </c>
      <c r="K19">
        <f t="shared" si="4"/>
        <v>412536721</v>
      </c>
    </row>
    <row r="20" spans="1:11" x14ac:dyDescent="0.4">
      <c r="A20">
        <v>12650</v>
      </c>
      <c r="B20">
        <v>17.811</v>
      </c>
      <c r="C20">
        <v>7</v>
      </c>
      <c r="D20">
        <v>8</v>
      </c>
      <c r="E20" s="10">
        <v>52847.908190876362</v>
      </c>
      <c r="F20" s="10">
        <v>-40197.908190876362</v>
      </c>
      <c r="G20">
        <f t="shared" si="0"/>
        <v>52847.908190876362</v>
      </c>
      <c r="H20">
        <f t="shared" si="1"/>
        <v>-40197.908190876362</v>
      </c>
      <c r="I20">
        <f t="shared" si="2"/>
        <v>33811</v>
      </c>
      <c r="J20">
        <f t="shared" si="3"/>
        <v>-21161</v>
      </c>
      <c r="K20">
        <f t="shared" si="4"/>
        <v>447787921</v>
      </c>
    </row>
    <row r="21" spans="1:11" x14ac:dyDescent="0.4">
      <c r="A21">
        <v>197000</v>
      </c>
      <c r="B21">
        <v>84.614000000000004</v>
      </c>
      <c r="C21">
        <v>5</v>
      </c>
      <c r="D21">
        <v>4</v>
      </c>
      <c r="E21" s="10">
        <v>120708.9250391432</v>
      </c>
      <c r="F21" s="10">
        <v>76291.0749608568</v>
      </c>
      <c r="G21">
        <f t="shared" si="0"/>
        <v>120708.92503914319</v>
      </c>
      <c r="H21">
        <f t="shared" si="1"/>
        <v>76291.074960856815</v>
      </c>
      <c r="I21">
        <f t="shared" si="2"/>
        <v>94614</v>
      </c>
      <c r="J21">
        <f t="shared" si="3"/>
        <v>102386</v>
      </c>
      <c r="K21">
        <f t="shared" si="4"/>
        <v>10482892996</v>
      </c>
    </row>
    <row r="22" spans="1:11" x14ac:dyDescent="0.4">
      <c r="A22">
        <v>199500</v>
      </c>
      <c r="B22">
        <v>84.835999999999999</v>
      </c>
      <c r="C22">
        <v>14</v>
      </c>
      <c r="D22">
        <v>4</v>
      </c>
      <c r="E22" s="10">
        <v>139445.89438817001</v>
      </c>
      <c r="F22" s="10">
        <v>60054.105611829989</v>
      </c>
      <c r="G22">
        <f t="shared" si="0"/>
        <v>139445.89438817001</v>
      </c>
      <c r="H22">
        <f t="shared" si="1"/>
        <v>60054.105611829989</v>
      </c>
      <c r="I22">
        <f t="shared" si="2"/>
        <v>103836</v>
      </c>
      <c r="J22">
        <f t="shared" si="3"/>
        <v>95664</v>
      </c>
      <c r="K22">
        <f t="shared" si="4"/>
        <v>9151600896</v>
      </c>
    </row>
    <row r="23" spans="1:11" x14ac:dyDescent="0.4">
      <c r="A23">
        <v>205000</v>
      </c>
      <c r="B23">
        <v>84.835999999999999</v>
      </c>
      <c r="C23">
        <v>8</v>
      </c>
      <c r="D23">
        <v>4</v>
      </c>
      <c r="E23" s="10">
        <v>127096.97979735561</v>
      </c>
      <c r="F23" s="10">
        <v>77903.020202644388</v>
      </c>
      <c r="G23">
        <f t="shared" si="0"/>
        <v>127096.97979735563</v>
      </c>
      <c r="H23">
        <f t="shared" si="1"/>
        <v>77903.020202644373</v>
      </c>
      <c r="I23">
        <f t="shared" si="2"/>
        <v>97836</v>
      </c>
      <c r="J23">
        <f t="shared" si="3"/>
        <v>107164</v>
      </c>
      <c r="K23">
        <f t="shared" si="4"/>
        <v>11484122896</v>
      </c>
    </row>
    <row r="24" spans="1:11" x14ac:dyDescent="0.4">
      <c r="A24">
        <v>20000</v>
      </c>
      <c r="B24">
        <v>30.28</v>
      </c>
      <c r="C24">
        <v>6</v>
      </c>
      <c r="D24">
        <v>50</v>
      </c>
      <c r="E24" s="10">
        <v>-18092.232596672868</v>
      </c>
      <c r="F24" s="10">
        <v>38092.232596672868</v>
      </c>
      <c r="G24">
        <f t="shared" si="0"/>
        <v>-18092.23259667286</v>
      </c>
      <c r="H24">
        <f t="shared" si="1"/>
        <v>38092.23259667286</v>
      </c>
      <c r="I24">
        <f t="shared" si="2"/>
        <v>87280</v>
      </c>
      <c r="J24">
        <f t="shared" si="3"/>
        <v>-67280</v>
      </c>
      <c r="K24">
        <f t="shared" si="4"/>
        <v>4526598400</v>
      </c>
    </row>
    <row r="25" spans="1:11" x14ac:dyDescent="0.4">
      <c r="A25">
        <v>33000</v>
      </c>
      <c r="B25">
        <v>64.88</v>
      </c>
      <c r="C25">
        <v>11</v>
      </c>
      <c r="D25">
        <v>24</v>
      </c>
      <c r="E25" s="10">
        <v>75556.925700760301</v>
      </c>
      <c r="F25" s="10">
        <v>-42556.925700760301</v>
      </c>
      <c r="G25">
        <f t="shared" si="0"/>
        <v>75556.925700760301</v>
      </c>
      <c r="H25">
        <f t="shared" si="1"/>
        <v>-42556.925700760301</v>
      </c>
      <c r="I25">
        <f t="shared" si="2"/>
        <v>100880</v>
      </c>
      <c r="J25">
        <f t="shared" si="3"/>
        <v>-67880</v>
      </c>
      <c r="K25">
        <f t="shared" si="4"/>
        <v>4607694400</v>
      </c>
    </row>
    <row r="26" spans="1:11" x14ac:dyDescent="0.4">
      <c r="A26">
        <v>49000</v>
      </c>
      <c r="B26">
        <v>88.89</v>
      </c>
      <c r="C26">
        <v>1</v>
      </c>
      <c r="D26">
        <v>19</v>
      </c>
      <c r="E26" s="10">
        <v>87705.098329919827</v>
      </c>
      <c r="F26" s="10">
        <v>-38705.098329919827</v>
      </c>
      <c r="G26">
        <f t="shared" si="0"/>
        <v>87705.098329919827</v>
      </c>
      <c r="H26">
        <f t="shared" si="1"/>
        <v>-38705.098329919827</v>
      </c>
      <c r="I26">
        <f t="shared" si="2"/>
        <v>109890</v>
      </c>
      <c r="J26">
        <f t="shared" si="3"/>
        <v>-60890</v>
      </c>
      <c r="K26">
        <f t="shared" si="4"/>
        <v>3707592100</v>
      </c>
    </row>
    <row r="27" spans="1:11" x14ac:dyDescent="0.4">
      <c r="A27">
        <v>169500</v>
      </c>
      <c r="B27">
        <v>114.931</v>
      </c>
      <c r="C27">
        <v>16</v>
      </c>
      <c r="D27">
        <v>13</v>
      </c>
      <c r="E27" s="10">
        <v>155186.90146144383</v>
      </c>
      <c r="F27" s="10">
        <v>14313.098538556165</v>
      </c>
      <c r="G27">
        <f t="shared" si="0"/>
        <v>155186.90146144381</v>
      </c>
      <c r="H27">
        <f t="shared" si="1"/>
        <v>14313.098538556194</v>
      </c>
      <c r="I27">
        <f t="shared" si="2"/>
        <v>144931</v>
      </c>
      <c r="J27">
        <f t="shared" si="3"/>
        <v>24569</v>
      </c>
      <c r="K27">
        <f t="shared" si="4"/>
        <v>603635761</v>
      </c>
    </row>
    <row r="28" spans="1:11" x14ac:dyDescent="0.4">
      <c r="A28">
        <v>126500</v>
      </c>
      <c r="B28">
        <v>84.858000000000004</v>
      </c>
      <c r="C28">
        <v>3</v>
      </c>
      <c r="D28">
        <v>13</v>
      </c>
      <c r="E28" s="10">
        <v>99496.160843768608</v>
      </c>
      <c r="F28" s="10">
        <v>27003.839156231392</v>
      </c>
      <c r="G28">
        <f t="shared" si="0"/>
        <v>99496.160843768608</v>
      </c>
      <c r="H28">
        <f t="shared" si="1"/>
        <v>27003.839156231392</v>
      </c>
      <c r="I28">
        <f t="shared" si="2"/>
        <v>101858</v>
      </c>
      <c r="J28">
        <f t="shared" si="3"/>
        <v>24642</v>
      </c>
      <c r="K28">
        <f t="shared" si="4"/>
        <v>607228164</v>
      </c>
    </row>
    <row r="29" spans="1:11" x14ac:dyDescent="0.4">
      <c r="A29">
        <v>137900</v>
      </c>
      <c r="B29">
        <v>84.92</v>
      </c>
      <c r="C29">
        <v>6</v>
      </c>
      <c r="D29">
        <v>21</v>
      </c>
      <c r="E29" s="10">
        <v>90324.738941791569</v>
      </c>
      <c r="F29" s="10">
        <v>47575.261058208431</v>
      </c>
      <c r="G29">
        <f t="shared" si="0"/>
        <v>90324.738941791569</v>
      </c>
      <c r="H29">
        <f t="shared" si="1"/>
        <v>47575.261058208431</v>
      </c>
      <c r="I29">
        <f t="shared" si="2"/>
        <v>112920</v>
      </c>
      <c r="J29">
        <f t="shared" si="3"/>
        <v>24980</v>
      </c>
      <c r="K29">
        <f t="shared" si="4"/>
        <v>624000400</v>
      </c>
    </row>
    <row r="30" spans="1:11" x14ac:dyDescent="0.4">
      <c r="A30">
        <v>167000</v>
      </c>
      <c r="B30">
        <v>144.52000000000001</v>
      </c>
      <c r="C30">
        <v>7</v>
      </c>
      <c r="D30">
        <v>13</v>
      </c>
      <c r="E30" s="10">
        <v>165132.60762452154</v>
      </c>
      <c r="F30" s="10">
        <v>1867.3923754784628</v>
      </c>
      <c r="G30">
        <f t="shared" si="0"/>
        <v>165132.60762452154</v>
      </c>
      <c r="H30">
        <f t="shared" si="1"/>
        <v>1867.3923754784628</v>
      </c>
      <c r="I30">
        <f t="shared" si="2"/>
        <v>165520</v>
      </c>
      <c r="J30">
        <f t="shared" si="3"/>
        <v>1480</v>
      </c>
      <c r="K30">
        <f t="shared" si="4"/>
        <v>2190400</v>
      </c>
    </row>
    <row r="31" spans="1:11" x14ac:dyDescent="0.4">
      <c r="A31">
        <v>180000</v>
      </c>
      <c r="B31">
        <v>147.31</v>
      </c>
      <c r="C31">
        <v>7</v>
      </c>
      <c r="D31">
        <v>13</v>
      </c>
      <c r="E31" s="10">
        <v>167817.00817058748</v>
      </c>
      <c r="F31" s="10">
        <v>12182.991829412524</v>
      </c>
      <c r="G31">
        <f t="shared" si="0"/>
        <v>167817.00817058748</v>
      </c>
      <c r="H31">
        <f t="shared" si="1"/>
        <v>12182.991829412524</v>
      </c>
      <c r="I31">
        <f t="shared" si="2"/>
        <v>168310</v>
      </c>
      <c r="J31">
        <f t="shared" si="3"/>
        <v>11690</v>
      </c>
      <c r="K31">
        <f t="shared" si="4"/>
        <v>136656100</v>
      </c>
    </row>
    <row r="32" spans="1:11" x14ac:dyDescent="0.4">
      <c r="A32">
        <v>164500</v>
      </c>
      <c r="B32">
        <v>159.01</v>
      </c>
      <c r="C32">
        <v>9</v>
      </c>
      <c r="D32">
        <v>13</v>
      </c>
      <c r="E32" s="10">
        <v>183190.47661446876</v>
      </c>
      <c r="F32" s="10">
        <v>-18690.47661446876</v>
      </c>
      <c r="G32">
        <f t="shared" si="0"/>
        <v>183190.47661446879</v>
      </c>
      <c r="H32">
        <f t="shared" si="1"/>
        <v>-18690.476614468789</v>
      </c>
      <c r="I32">
        <f t="shared" si="2"/>
        <v>182010</v>
      </c>
      <c r="J32">
        <f t="shared" si="3"/>
        <v>-17510</v>
      </c>
      <c r="K32">
        <f t="shared" si="4"/>
        <v>306600100</v>
      </c>
    </row>
    <row r="33" spans="1:11" x14ac:dyDescent="0.4">
      <c r="A33">
        <v>129500</v>
      </c>
      <c r="B33">
        <v>97.61</v>
      </c>
      <c r="C33">
        <v>7</v>
      </c>
      <c r="D33">
        <v>13</v>
      </c>
      <c r="E33" s="10">
        <v>119998.11672274621</v>
      </c>
      <c r="F33" s="10">
        <v>9501.8832772537862</v>
      </c>
      <c r="G33">
        <f t="shared" si="0"/>
        <v>119998.11672274623</v>
      </c>
      <c r="H33">
        <f t="shared" si="1"/>
        <v>9501.8832772537717</v>
      </c>
      <c r="I33">
        <f t="shared" si="2"/>
        <v>118610</v>
      </c>
      <c r="J33">
        <f t="shared" si="3"/>
        <v>10890</v>
      </c>
      <c r="K33">
        <f t="shared" si="4"/>
        <v>118592100</v>
      </c>
    </row>
    <row r="34" spans="1:11" x14ac:dyDescent="0.4">
      <c r="A34">
        <v>138000</v>
      </c>
      <c r="B34">
        <v>94.51</v>
      </c>
      <c r="C34">
        <v>8</v>
      </c>
      <c r="D34">
        <v>13</v>
      </c>
      <c r="E34" s="10">
        <v>119073.60188114202</v>
      </c>
      <c r="F34" s="10">
        <v>18926.398118857978</v>
      </c>
      <c r="G34">
        <f t="shared" si="0"/>
        <v>119073.60188114204</v>
      </c>
      <c r="H34">
        <f t="shared" si="1"/>
        <v>18926.398118857964</v>
      </c>
      <c r="I34">
        <f t="shared" si="2"/>
        <v>116510</v>
      </c>
      <c r="J34">
        <f t="shared" si="3"/>
        <v>21490</v>
      </c>
      <c r="K34">
        <f t="shared" si="4"/>
        <v>461820100</v>
      </c>
    </row>
    <row r="35" spans="1:11" x14ac:dyDescent="0.4">
      <c r="A35">
        <v>177000</v>
      </c>
      <c r="B35">
        <v>150.47999999999999</v>
      </c>
      <c r="C35">
        <v>15</v>
      </c>
      <c r="D35">
        <v>17</v>
      </c>
      <c r="E35" s="10">
        <v>179629.47917832207</v>
      </c>
      <c r="F35" s="10">
        <v>-2629.4791783220717</v>
      </c>
      <c r="G35">
        <f t="shared" si="0"/>
        <v>179629.47917832207</v>
      </c>
      <c r="H35">
        <f t="shared" si="1"/>
        <v>-2629.4791783220717</v>
      </c>
      <c r="I35">
        <f t="shared" si="2"/>
        <v>183480</v>
      </c>
      <c r="J35">
        <f t="shared" si="3"/>
        <v>-6480</v>
      </c>
      <c r="K35">
        <f t="shared" si="4"/>
        <v>41990400</v>
      </c>
    </row>
    <row r="36" spans="1:11" x14ac:dyDescent="0.4">
      <c r="A36">
        <v>205000</v>
      </c>
      <c r="B36">
        <v>150.47999999999999</v>
      </c>
      <c r="C36">
        <v>13</v>
      </c>
      <c r="D36">
        <v>17</v>
      </c>
      <c r="E36" s="10">
        <v>175513.1743147173</v>
      </c>
      <c r="F36" s="10">
        <v>29486.825685282703</v>
      </c>
      <c r="G36">
        <f t="shared" si="0"/>
        <v>175513.1743147173</v>
      </c>
      <c r="H36">
        <f t="shared" si="1"/>
        <v>29486.825685282703</v>
      </c>
      <c r="I36">
        <f t="shared" si="2"/>
        <v>181480</v>
      </c>
      <c r="J36">
        <f t="shared" si="3"/>
        <v>23520</v>
      </c>
      <c r="K36">
        <f t="shared" si="4"/>
        <v>553190400</v>
      </c>
    </row>
    <row r="37" spans="1:11" x14ac:dyDescent="0.4">
      <c r="A37">
        <v>360000</v>
      </c>
      <c r="B37">
        <v>158.32400000000001</v>
      </c>
      <c r="C37">
        <v>16</v>
      </c>
      <c r="D37">
        <v>1</v>
      </c>
      <c r="E37" s="10">
        <v>220045.80704828122</v>
      </c>
      <c r="F37" s="10">
        <v>139954.19295171878</v>
      </c>
      <c r="G37">
        <f t="shared" si="0"/>
        <v>220045.80704828119</v>
      </c>
      <c r="H37">
        <f t="shared" si="1"/>
        <v>139954.19295171881</v>
      </c>
      <c r="I37">
        <f t="shared" si="2"/>
        <v>176324</v>
      </c>
      <c r="J37">
        <f t="shared" si="3"/>
        <v>183676</v>
      </c>
      <c r="K37">
        <f t="shared" si="4"/>
        <v>33736872976</v>
      </c>
    </row>
    <row r="38" spans="1:11" x14ac:dyDescent="0.4">
      <c r="A38">
        <v>130000</v>
      </c>
      <c r="B38">
        <v>130.97999999999999</v>
      </c>
      <c r="C38">
        <v>17</v>
      </c>
      <c r="D38">
        <v>16</v>
      </c>
      <c r="E38" s="10">
        <v>166909.53630932258</v>
      </c>
      <c r="F38" s="10">
        <v>-36909.536309322575</v>
      </c>
      <c r="G38">
        <f t="shared" si="0"/>
        <v>166909.53630932258</v>
      </c>
      <c r="H38">
        <f t="shared" si="1"/>
        <v>-36909.536309322575</v>
      </c>
      <c r="I38">
        <f t="shared" si="2"/>
        <v>164980</v>
      </c>
      <c r="J38">
        <f t="shared" si="3"/>
        <v>-34980</v>
      </c>
      <c r="K38">
        <f t="shared" si="4"/>
        <v>1223600400</v>
      </c>
    </row>
    <row r="39" spans="1:11" x14ac:dyDescent="0.4">
      <c r="A39">
        <v>126500</v>
      </c>
      <c r="B39">
        <v>137.55000000000001</v>
      </c>
      <c r="C39">
        <v>6</v>
      </c>
      <c r="D39">
        <v>13</v>
      </c>
      <c r="E39" s="10">
        <v>156368.26458122113</v>
      </c>
      <c r="F39" s="10">
        <v>-29868.264581221127</v>
      </c>
      <c r="G39">
        <f t="shared" si="0"/>
        <v>156368.2645812211</v>
      </c>
      <c r="H39">
        <f t="shared" si="1"/>
        <v>-29868.264581221098</v>
      </c>
      <c r="I39">
        <f t="shared" si="2"/>
        <v>157550</v>
      </c>
      <c r="J39">
        <f t="shared" si="3"/>
        <v>-31050</v>
      </c>
      <c r="K39">
        <f t="shared" si="4"/>
        <v>964102500</v>
      </c>
    </row>
    <row r="40" spans="1:11" x14ac:dyDescent="0.4">
      <c r="A40">
        <v>31500</v>
      </c>
      <c r="B40">
        <v>48.54</v>
      </c>
      <c r="C40">
        <v>3</v>
      </c>
      <c r="D40">
        <v>18</v>
      </c>
      <c r="E40" s="10">
        <v>54924.312670427571</v>
      </c>
      <c r="F40" s="10">
        <v>-23424.312670427571</v>
      </c>
      <c r="G40">
        <f t="shared" si="0"/>
        <v>54924.312670427564</v>
      </c>
      <c r="H40">
        <f t="shared" si="1"/>
        <v>-23424.312670427564</v>
      </c>
      <c r="I40">
        <f t="shared" si="2"/>
        <v>70540</v>
      </c>
      <c r="J40">
        <f t="shared" si="3"/>
        <v>-39040</v>
      </c>
      <c r="K40">
        <f t="shared" si="4"/>
        <v>1524121600</v>
      </c>
    </row>
    <row r="41" spans="1:11" x14ac:dyDescent="0.4">
      <c r="A41">
        <v>26800</v>
      </c>
      <c r="B41">
        <v>36.08</v>
      </c>
      <c r="C41">
        <v>8</v>
      </c>
      <c r="D41">
        <v>18</v>
      </c>
      <c r="E41" s="10">
        <v>53226.676691811757</v>
      </c>
      <c r="F41" s="10">
        <v>-26426.676691811757</v>
      </c>
      <c r="G41">
        <f t="shared" si="0"/>
        <v>53226.676691811743</v>
      </c>
      <c r="H41">
        <f t="shared" si="1"/>
        <v>-26426.676691811743</v>
      </c>
      <c r="I41">
        <f t="shared" si="2"/>
        <v>63080</v>
      </c>
      <c r="J41">
        <f t="shared" si="3"/>
        <v>-36280</v>
      </c>
      <c r="K41">
        <f t="shared" si="4"/>
        <v>1316238400</v>
      </c>
    </row>
    <row r="42" spans="1:11" x14ac:dyDescent="0.4">
      <c r="A42">
        <v>30000</v>
      </c>
      <c r="B42">
        <v>43.98</v>
      </c>
      <c r="C42">
        <v>6</v>
      </c>
      <c r="D42">
        <v>18</v>
      </c>
      <c r="E42" s="10">
        <v>56711.362621726985</v>
      </c>
      <c r="F42" s="10">
        <v>-26711.362621726985</v>
      </c>
      <c r="G42">
        <f t="shared" si="0"/>
        <v>56711.362621726985</v>
      </c>
      <c r="H42">
        <f t="shared" si="1"/>
        <v>-26711.362621726985</v>
      </c>
      <c r="I42">
        <f t="shared" si="2"/>
        <v>68980</v>
      </c>
      <c r="J42">
        <f t="shared" si="3"/>
        <v>-38980</v>
      </c>
      <c r="K42">
        <f t="shared" si="4"/>
        <v>1519440400</v>
      </c>
    </row>
    <row r="43" spans="1:11" x14ac:dyDescent="0.4">
      <c r="A43">
        <v>89000</v>
      </c>
      <c r="B43">
        <v>84.64</v>
      </c>
      <c r="C43">
        <v>7</v>
      </c>
      <c r="D43">
        <v>15</v>
      </c>
      <c r="E43" s="10">
        <v>103667.63857539328</v>
      </c>
      <c r="F43" s="10">
        <v>-14667.638575393285</v>
      </c>
      <c r="G43">
        <f t="shared" si="0"/>
        <v>103667.63857539328</v>
      </c>
      <c r="H43">
        <f t="shared" si="1"/>
        <v>-14667.638575393285</v>
      </c>
      <c r="I43">
        <f t="shared" si="2"/>
        <v>107640</v>
      </c>
      <c r="J43">
        <f t="shared" si="3"/>
        <v>-18640</v>
      </c>
      <c r="K43">
        <f t="shared" si="4"/>
        <v>347449600</v>
      </c>
    </row>
    <row r="44" spans="1:11" x14ac:dyDescent="0.4">
      <c r="A44">
        <v>75000</v>
      </c>
      <c r="B44">
        <v>79.87</v>
      </c>
      <c r="C44">
        <v>2</v>
      </c>
      <c r="D44">
        <v>28</v>
      </c>
      <c r="E44" s="10">
        <v>63753.427036133493</v>
      </c>
      <c r="F44" s="10">
        <v>11246.572963866507</v>
      </c>
      <c r="G44">
        <f t="shared" si="0"/>
        <v>63753.427036133493</v>
      </c>
      <c r="H44">
        <f t="shared" si="1"/>
        <v>11246.572963866507</v>
      </c>
      <c r="I44">
        <f t="shared" si="2"/>
        <v>110870</v>
      </c>
      <c r="J44">
        <f t="shared" si="3"/>
        <v>-35870</v>
      </c>
      <c r="K44">
        <f t="shared" si="4"/>
        <v>1286656900</v>
      </c>
    </row>
    <row r="45" spans="1:11" x14ac:dyDescent="0.4">
      <c r="A45">
        <v>70000</v>
      </c>
      <c r="B45">
        <v>64.66</v>
      </c>
      <c r="C45">
        <v>9</v>
      </c>
      <c r="D45">
        <v>28</v>
      </c>
      <c r="E45" s="10">
        <v>63526.181404390809</v>
      </c>
      <c r="F45" s="10">
        <v>6473.8185956091911</v>
      </c>
      <c r="G45">
        <f t="shared" si="0"/>
        <v>63526.181404390809</v>
      </c>
      <c r="H45">
        <f t="shared" si="1"/>
        <v>6473.8185956091911</v>
      </c>
      <c r="I45">
        <f t="shared" si="2"/>
        <v>102660</v>
      </c>
      <c r="J45">
        <f t="shared" si="3"/>
        <v>-32660</v>
      </c>
      <c r="K45">
        <f t="shared" si="4"/>
        <v>1066675600</v>
      </c>
    </row>
    <row r="46" spans="1:11" x14ac:dyDescent="0.4">
      <c r="A46">
        <v>85000</v>
      </c>
      <c r="B46">
        <v>79.87</v>
      </c>
      <c r="C46">
        <v>7</v>
      </c>
      <c r="D46">
        <v>28</v>
      </c>
      <c r="E46" s="10">
        <v>74044.189195145489</v>
      </c>
      <c r="F46" s="10">
        <v>10955.810804854511</v>
      </c>
      <c r="G46">
        <f t="shared" si="0"/>
        <v>74044.189195145489</v>
      </c>
      <c r="H46">
        <f t="shared" si="1"/>
        <v>10955.810804854511</v>
      </c>
      <c r="I46">
        <f t="shared" si="2"/>
        <v>115870</v>
      </c>
      <c r="J46">
        <f t="shared" si="3"/>
        <v>-30870</v>
      </c>
      <c r="K46">
        <f t="shared" si="4"/>
        <v>952956900</v>
      </c>
    </row>
    <row r="47" spans="1:11" x14ac:dyDescent="0.4">
      <c r="A47">
        <v>84500</v>
      </c>
      <c r="B47">
        <v>79.87</v>
      </c>
      <c r="C47">
        <v>13</v>
      </c>
      <c r="D47">
        <v>28</v>
      </c>
      <c r="E47" s="10">
        <v>86393.103785959887</v>
      </c>
      <c r="F47" s="10">
        <v>-1893.1037859598873</v>
      </c>
      <c r="G47">
        <f t="shared" si="0"/>
        <v>86393.103785959873</v>
      </c>
      <c r="H47">
        <f t="shared" si="1"/>
        <v>-1893.1037859598728</v>
      </c>
      <c r="I47">
        <f t="shared" si="2"/>
        <v>121870</v>
      </c>
      <c r="J47">
        <f t="shared" si="3"/>
        <v>-37370</v>
      </c>
      <c r="K47">
        <f t="shared" si="4"/>
        <v>1396516900</v>
      </c>
    </row>
    <row r="48" spans="1:11" x14ac:dyDescent="0.4">
      <c r="A48">
        <v>55900</v>
      </c>
      <c r="B48">
        <v>59.28</v>
      </c>
      <c r="C48">
        <v>4</v>
      </c>
      <c r="D48">
        <v>22</v>
      </c>
      <c r="E48" s="10">
        <v>59613.19770705761</v>
      </c>
      <c r="F48" s="10">
        <v>-3713.1977070576104</v>
      </c>
      <c r="G48">
        <f t="shared" si="0"/>
        <v>59613.19770705761</v>
      </c>
      <c r="H48">
        <f t="shared" si="1"/>
        <v>-3713.1977070576104</v>
      </c>
      <c r="I48">
        <f t="shared" si="2"/>
        <v>86280</v>
      </c>
      <c r="J48">
        <f t="shared" si="3"/>
        <v>-30380</v>
      </c>
      <c r="K48">
        <f t="shared" si="4"/>
        <v>922944400</v>
      </c>
    </row>
    <row r="49" spans="1:11" x14ac:dyDescent="0.4">
      <c r="A49">
        <v>69800</v>
      </c>
      <c r="B49">
        <v>54.7</v>
      </c>
      <c r="C49">
        <v>7</v>
      </c>
      <c r="D49">
        <v>28</v>
      </c>
      <c r="E49" s="10">
        <v>49826.855236550633</v>
      </c>
      <c r="F49" s="10">
        <v>19973.144763449367</v>
      </c>
      <c r="G49">
        <f t="shared" si="0"/>
        <v>49826.855236550633</v>
      </c>
      <c r="H49">
        <f t="shared" si="1"/>
        <v>19973.144763449367</v>
      </c>
      <c r="I49">
        <f t="shared" si="2"/>
        <v>90700</v>
      </c>
      <c r="J49">
        <f t="shared" si="3"/>
        <v>-20900</v>
      </c>
      <c r="K49">
        <f t="shared" si="4"/>
        <v>436810000</v>
      </c>
    </row>
    <row r="50" spans="1:11" x14ac:dyDescent="0.4">
      <c r="A50">
        <v>108500</v>
      </c>
      <c r="B50">
        <v>84.9</v>
      </c>
      <c r="C50">
        <v>4</v>
      </c>
      <c r="D50">
        <v>22</v>
      </c>
      <c r="E50" s="10">
        <v>84263.499495663113</v>
      </c>
      <c r="F50" s="10">
        <v>24236.500504336887</v>
      </c>
      <c r="G50">
        <f t="shared" si="0"/>
        <v>84263.499495663113</v>
      </c>
      <c r="H50">
        <f t="shared" si="1"/>
        <v>24236.500504336887</v>
      </c>
      <c r="I50">
        <f t="shared" si="2"/>
        <v>111900</v>
      </c>
      <c r="J50">
        <f t="shared" si="3"/>
        <v>-3400</v>
      </c>
      <c r="K50">
        <f t="shared" si="4"/>
        <v>11560000</v>
      </c>
    </row>
    <row r="51" spans="1:11" x14ac:dyDescent="0.4">
      <c r="A51">
        <v>65500</v>
      </c>
      <c r="B51">
        <v>64.66</v>
      </c>
      <c r="C51">
        <v>3</v>
      </c>
      <c r="D51">
        <v>28</v>
      </c>
      <c r="E51" s="10">
        <v>51177.266813576425</v>
      </c>
      <c r="F51" s="10">
        <v>14322.733186423575</v>
      </c>
      <c r="G51">
        <f t="shared" si="0"/>
        <v>51177.266813576425</v>
      </c>
      <c r="H51">
        <f t="shared" si="1"/>
        <v>14322.733186423575</v>
      </c>
      <c r="I51">
        <f t="shared" si="2"/>
        <v>96660</v>
      </c>
      <c r="J51">
        <f t="shared" si="3"/>
        <v>-31160</v>
      </c>
      <c r="K51">
        <f t="shared" si="4"/>
        <v>970945600</v>
      </c>
    </row>
    <row r="52" spans="1:11" x14ac:dyDescent="0.4">
      <c r="A52">
        <v>30000</v>
      </c>
      <c r="B52">
        <v>58.79</v>
      </c>
      <c r="C52">
        <v>1</v>
      </c>
      <c r="D52">
        <v>24</v>
      </c>
      <c r="E52" s="10">
        <v>49115.903416592417</v>
      </c>
      <c r="F52" s="10">
        <v>-19115.903416592417</v>
      </c>
      <c r="G52">
        <f t="shared" si="0"/>
        <v>49115.903416592409</v>
      </c>
      <c r="H52">
        <f t="shared" si="1"/>
        <v>-19115.903416592409</v>
      </c>
      <c r="I52">
        <f t="shared" si="2"/>
        <v>84790</v>
      </c>
      <c r="J52">
        <f t="shared" si="3"/>
        <v>-54790</v>
      </c>
      <c r="K52">
        <f t="shared" si="4"/>
        <v>3001944100</v>
      </c>
    </row>
    <row r="53" spans="1:11" x14ac:dyDescent="0.4">
      <c r="A53">
        <v>10500</v>
      </c>
      <c r="B53">
        <v>12.15</v>
      </c>
      <c r="C53">
        <v>15</v>
      </c>
      <c r="D53">
        <v>8</v>
      </c>
      <c r="E53" s="10">
        <v>63866.392343761763</v>
      </c>
      <c r="F53" s="10">
        <v>-53366.392343761763</v>
      </c>
      <c r="G53">
        <f t="shared" si="0"/>
        <v>63866.392343761756</v>
      </c>
      <c r="H53">
        <f t="shared" si="1"/>
        <v>-53366.392343761756</v>
      </c>
      <c r="I53">
        <f t="shared" si="2"/>
        <v>36150</v>
      </c>
      <c r="J53">
        <f t="shared" si="3"/>
        <v>-25650</v>
      </c>
      <c r="K53">
        <f t="shared" si="4"/>
        <v>657922500</v>
      </c>
    </row>
    <row r="54" spans="1:11" x14ac:dyDescent="0.4">
      <c r="A54">
        <v>12000</v>
      </c>
      <c r="B54">
        <v>15.855</v>
      </c>
      <c r="C54">
        <v>10</v>
      </c>
      <c r="D54">
        <v>8</v>
      </c>
      <c r="E54" s="10">
        <v>57140.398651837328</v>
      </c>
      <c r="F54" s="10">
        <v>-45140.398651837328</v>
      </c>
      <c r="G54">
        <f t="shared" si="0"/>
        <v>57140.398651837335</v>
      </c>
      <c r="H54">
        <f t="shared" si="1"/>
        <v>-45140.398651837335</v>
      </c>
      <c r="I54">
        <f t="shared" si="2"/>
        <v>34855</v>
      </c>
      <c r="J54">
        <f t="shared" si="3"/>
        <v>-22855</v>
      </c>
      <c r="K54">
        <f t="shared" si="4"/>
        <v>522351025</v>
      </c>
    </row>
    <row r="55" spans="1:11" x14ac:dyDescent="0.4">
      <c r="A55">
        <v>11500</v>
      </c>
      <c r="B55">
        <v>15.855</v>
      </c>
      <c r="C55">
        <v>16</v>
      </c>
      <c r="D55">
        <v>8</v>
      </c>
      <c r="E55" s="10">
        <v>69489.313242651711</v>
      </c>
      <c r="F55" s="10">
        <v>-57989.313242651711</v>
      </c>
      <c r="G55">
        <f t="shared" si="0"/>
        <v>69489.313242651726</v>
      </c>
      <c r="H55">
        <f t="shared" si="1"/>
        <v>-57989.313242651726</v>
      </c>
      <c r="I55">
        <f t="shared" si="2"/>
        <v>40855</v>
      </c>
      <c r="J55">
        <f t="shared" si="3"/>
        <v>-29355</v>
      </c>
      <c r="K55">
        <f t="shared" si="4"/>
        <v>861716025</v>
      </c>
    </row>
    <row r="56" spans="1:11" x14ac:dyDescent="0.4">
      <c r="A56">
        <v>95000</v>
      </c>
      <c r="B56">
        <v>59.92</v>
      </c>
      <c r="C56">
        <v>4</v>
      </c>
      <c r="D56">
        <v>13</v>
      </c>
      <c r="E56" s="10">
        <v>77560.198287114967</v>
      </c>
      <c r="F56" s="10">
        <v>17439.801712885033</v>
      </c>
      <c r="G56">
        <f t="shared" si="0"/>
        <v>77560.198287114967</v>
      </c>
      <c r="H56">
        <f t="shared" si="1"/>
        <v>17439.801712885033</v>
      </c>
      <c r="I56">
        <f t="shared" si="2"/>
        <v>77920</v>
      </c>
      <c r="J56">
        <f t="shared" si="3"/>
        <v>17080</v>
      </c>
      <c r="K56">
        <f t="shared" si="4"/>
        <v>291726400</v>
      </c>
    </row>
    <row r="57" spans="1:11" x14ac:dyDescent="0.4">
      <c r="A57">
        <v>189000</v>
      </c>
      <c r="B57">
        <v>84.614000000000004</v>
      </c>
      <c r="C57">
        <v>2</v>
      </c>
      <c r="D57">
        <v>4</v>
      </c>
      <c r="E57" s="10">
        <v>114534.46774373599</v>
      </c>
      <c r="F57" s="10">
        <v>74465.532256264007</v>
      </c>
      <c r="G57">
        <f t="shared" si="0"/>
        <v>114534.46774373599</v>
      </c>
      <c r="H57">
        <f t="shared" si="1"/>
        <v>74465.532256264007</v>
      </c>
      <c r="I57">
        <f t="shared" si="2"/>
        <v>91614</v>
      </c>
      <c r="J57">
        <f t="shared" si="3"/>
        <v>97386</v>
      </c>
      <c r="K57">
        <f t="shared" si="4"/>
        <v>9484032996</v>
      </c>
    </row>
    <row r="58" spans="1:11" x14ac:dyDescent="0.4">
      <c r="A58">
        <v>194000</v>
      </c>
      <c r="B58">
        <v>84.944000000000003</v>
      </c>
      <c r="C58">
        <v>11</v>
      </c>
      <c r="D58">
        <v>4</v>
      </c>
      <c r="E58" s="10">
        <v>133375.34937196539</v>
      </c>
      <c r="F58" s="10">
        <v>60624.650628034608</v>
      </c>
      <c r="G58">
        <f t="shared" si="0"/>
        <v>133375.34937196536</v>
      </c>
      <c r="H58">
        <f t="shared" si="1"/>
        <v>60624.650628034637</v>
      </c>
      <c r="I58">
        <f t="shared" si="2"/>
        <v>100944</v>
      </c>
      <c r="J58">
        <f t="shared" si="3"/>
        <v>93056</v>
      </c>
      <c r="K58">
        <f t="shared" si="4"/>
        <v>8659419136</v>
      </c>
    </row>
    <row r="59" spans="1:11" x14ac:dyDescent="0.4">
      <c r="A59">
        <v>195000</v>
      </c>
      <c r="B59">
        <v>84.906999999999996</v>
      </c>
      <c r="C59">
        <v>21</v>
      </c>
      <c r="D59">
        <v>4</v>
      </c>
      <c r="E59" s="10">
        <v>153921.27411285514</v>
      </c>
      <c r="F59" s="10">
        <v>41078.725887144858</v>
      </c>
      <c r="G59">
        <f t="shared" si="0"/>
        <v>153921.27411285514</v>
      </c>
      <c r="H59">
        <f t="shared" si="1"/>
        <v>41078.725887144858</v>
      </c>
      <c r="I59">
        <f t="shared" si="2"/>
        <v>110907</v>
      </c>
      <c r="J59">
        <f t="shared" si="3"/>
        <v>84093</v>
      </c>
      <c r="K59">
        <f t="shared" si="4"/>
        <v>7071632649</v>
      </c>
    </row>
    <row r="60" spans="1:11" x14ac:dyDescent="0.4">
      <c r="A60">
        <v>164700</v>
      </c>
      <c r="B60">
        <v>59.854999999999997</v>
      </c>
      <c r="C60">
        <v>11</v>
      </c>
      <c r="D60">
        <v>4</v>
      </c>
      <c r="E60" s="10">
        <v>109235.94962277244</v>
      </c>
      <c r="F60" s="10">
        <v>55464.050377227555</v>
      </c>
      <c r="G60">
        <f t="shared" si="0"/>
        <v>109235.94962277243</v>
      </c>
      <c r="H60">
        <f t="shared" si="1"/>
        <v>55464.05037722757</v>
      </c>
      <c r="I60">
        <f t="shared" si="2"/>
        <v>75855</v>
      </c>
      <c r="J60">
        <f t="shared" si="3"/>
        <v>88845</v>
      </c>
      <c r="K60">
        <f t="shared" si="4"/>
        <v>7893434025</v>
      </c>
    </row>
    <row r="61" spans="1:11" x14ac:dyDescent="0.4">
      <c r="A61">
        <v>87000</v>
      </c>
      <c r="B61">
        <v>37.263500000000001</v>
      </c>
      <c r="C61">
        <v>8</v>
      </c>
      <c r="D61">
        <v>4</v>
      </c>
      <c r="E61" s="10">
        <v>81325.064034731346</v>
      </c>
      <c r="F61" s="10">
        <v>5674.9359652686544</v>
      </c>
      <c r="G61">
        <f t="shared" si="0"/>
        <v>81325.064034731331</v>
      </c>
      <c r="H61">
        <f t="shared" si="1"/>
        <v>5674.935965268669</v>
      </c>
      <c r="I61">
        <f t="shared" si="2"/>
        <v>50263.5</v>
      </c>
      <c r="J61">
        <f t="shared" si="3"/>
        <v>36736.5</v>
      </c>
      <c r="K61">
        <f t="shared" si="4"/>
        <v>1349570432.25</v>
      </c>
    </row>
    <row r="62" spans="1:11" x14ac:dyDescent="0.4">
      <c r="A62">
        <v>119000</v>
      </c>
      <c r="B62">
        <v>45.878999999999998</v>
      </c>
      <c r="C62">
        <v>18</v>
      </c>
      <c r="D62">
        <v>4</v>
      </c>
      <c r="E62" s="10">
        <v>110195.99799599223</v>
      </c>
      <c r="F62" s="10">
        <v>8804.0020040077652</v>
      </c>
      <c r="G62">
        <f t="shared" si="0"/>
        <v>110195.99799599225</v>
      </c>
      <c r="H62">
        <f t="shared" si="1"/>
        <v>8804.0020040077507</v>
      </c>
      <c r="I62">
        <f t="shared" si="2"/>
        <v>68879</v>
      </c>
      <c r="J62">
        <f t="shared" si="3"/>
        <v>50121</v>
      </c>
      <c r="K62">
        <f t="shared" si="4"/>
        <v>2512114641</v>
      </c>
    </row>
    <row r="63" spans="1:11" x14ac:dyDescent="0.4">
      <c r="A63">
        <v>85000</v>
      </c>
      <c r="B63">
        <v>33.981999999999999</v>
      </c>
      <c r="C63">
        <v>7</v>
      </c>
      <c r="D63">
        <v>4</v>
      </c>
      <c r="E63" s="10">
        <v>76109.613971418046</v>
      </c>
      <c r="F63" s="10">
        <v>8890.3860285819537</v>
      </c>
      <c r="G63">
        <f t="shared" si="0"/>
        <v>76109.613971418061</v>
      </c>
      <c r="H63">
        <f t="shared" si="1"/>
        <v>8890.3860285819392</v>
      </c>
      <c r="I63">
        <f t="shared" si="2"/>
        <v>45982</v>
      </c>
      <c r="J63">
        <f t="shared" si="3"/>
        <v>39018</v>
      </c>
      <c r="K63">
        <f t="shared" si="4"/>
        <v>1522404324</v>
      </c>
    </row>
    <row r="64" spans="1:11" x14ac:dyDescent="0.4">
      <c r="A64">
        <v>46300</v>
      </c>
      <c r="B64">
        <v>94.94</v>
      </c>
      <c r="C64">
        <v>7</v>
      </c>
      <c r="D64">
        <v>50</v>
      </c>
      <c r="E64" s="10">
        <v>46178.586253990987</v>
      </c>
      <c r="F64" s="10">
        <v>121.41374600901327</v>
      </c>
      <c r="G64">
        <f t="shared" si="0"/>
        <v>46178.586253991001</v>
      </c>
      <c r="H64">
        <f t="shared" si="1"/>
        <v>121.41374600899871</v>
      </c>
      <c r="I64">
        <f t="shared" si="2"/>
        <v>152940</v>
      </c>
      <c r="J64">
        <f t="shared" si="3"/>
        <v>-106640</v>
      </c>
      <c r="K64">
        <f t="shared" si="4"/>
        <v>11372089600</v>
      </c>
    </row>
    <row r="65" spans="1:11" x14ac:dyDescent="0.4">
      <c r="A65">
        <v>14000</v>
      </c>
      <c r="B65">
        <v>19.27</v>
      </c>
      <c r="C65">
        <v>1</v>
      </c>
      <c r="D65">
        <v>50</v>
      </c>
      <c r="E65" s="10">
        <v>-38976.274329945059</v>
      </c>
      <c r="F65" s="10">
        <v>52976.274329945059</v>
      </c>
      <c r="G65">
        <f t="shared" si="0"/>
        <v>-38976.274329945052</v>
      </c>
      <c r="H65">
        <f t="shared" si="1"/>
        <v>52976.274329945052</v>
      </c>
      <c r="I65">
        <f t="shared" si="2"/>
        <v>71270</v>
      </c>
      <c r="J65">
        <f t="shared" si="3"/>
        <v>-57270</v>
      </c>
      <c r="K65">
        <f t="shared" si="4"/>
        <v>3279852900</v>
      </c>
    </row>
    <row r="66" spans="1:11" x14ac:dyDescent="0.4">
      <c r="A66">
        <v>58500</v>
      </c>
      <c r="B66">
        <v>66.13</v>
      </c>
      <c r="C66">
        <v>3</v>
      </c>
      <c r="D66">
        <v>2</v>
      </c>
      <c r="E66" s="10">
        <v>102659.60915588131</v>
      </c>
      <c r="F66" s="10">
        <v>-44159.609155881306</v>
      </c>
      <c r="G66">
        <f t="shared" si="0"/>
        <v>102659.60915588132</v>
      </c>
      <c r="H66">
        <f t="shared" si="1"/>
        <v>-44159.60915588132</v>
      </c>
      <c r="I66">
        <f t="shared" si="2"/>
        <v>72130</v>
      </c>
      <c r="J66">
        <f t="shared" si="3"/>
        <v>-13630</v>
      </c>
      <c r="K66">
        <f t="shared" si="4"/>
        <v>185776900</v>
      </c>
    </row>
    <row r="67" spans="1:11" x14ac:dyDescent="0.4">
      <c r="A67">
        <v>162500</v>
      </c>
      <c r="B67">
        <v>186.9</v>
      </c>
      <c r="C67">
        <v>5</v>
      </c>
      <c r="D67">
        <v>17</v>
      </c>
      <c r="E67" s="10">
        <v>194089.48456915884</v>
      </c>
      <c r="F67" s="10">
        <v>-31589.484569158842</v>
      </c>
      <c r="G67">
        <f t="shared" si="0"/>
        <v>194089.48456915881</v>
      </c>
      <c r="H67">
        <f t="shared" si="1"/>
        <v>-31589.484569158813</v>
      </c>
      <c r="I67">
        <f t="shared" si="2"/>
        <v>209900</v>
      </c>
      <c r="J67">
        <f t="shared" si="3"/>
        <v>-47400</v>
      </c>
      <c r="K67">
        <f t="shared" si="4"/>
        <v>2246760000</v>
      </c>
    </row>
    <row r="68" spans="1:11" x14ac:dyDescent="0.4">
      <c r="A68">
        <v>19000</v>
      </c>
      <c r="B68">
        <v>30.46</v>
      </c>
      <c r="C68">
        <v>13</v>
      </c>
      <c r="D68">
        <v>24</v>
      </c>
      <c r="E68" s="10">
        <v>46556.002322218315</v>
      </c>
      <c r="F68" s="10">
        <v>-27556.002322218315</v>
      </c>
      <c r="G68">
        <f t="shared" si="0"/>
        <v>46556.002322218315</v>
      </c>
      <c r="H68">
        <f t="shared" si="1"/>
        <v>-27556.002322218315</v>
      </c>
      <c r="I68">
        <f t="shared" si="2"/>
        <v>68460</v>
      </c>
      <c r="J68">
        <f t="shared" si="3"/>
        <v>-49460</v>
      </c>
      <c r="K68">
        <f t="shared" si="4"/>
        <v>2446291600</v>
      </c>
    </row>
    <row r="69" spans="1:11" x14ac:dyDescent="0.4">
      <c r="A69">
        <v>50000</v>
      </c>
      <c r="B69">
        <v>76.650000000000006</v>
      </c>
      <c r="C69">
        <v>2</v>
      </c>
      <c r="D69">
        <v>17</v>
      </c>
      <c r="E69" s="10">
        <v>81837.908921146038</v>
      </c>
      <c r="F69" s="10">
        <v>-31837.908921146038</v>
      </c>
      <c r="G69">
        <f t="shared" si="0"/>
        <v>81837.908921146038</v>
      </c>
      <c r="H69">
        <f t="shared" si="1"/>
        <v>-31837.908921146038</v>
      </c>
      <c r="I69">
        <f t="shared" si="2"/>
        <v>96650</v>
      </c>
      <c r="J69">
        <f t="shared" si="3"/>
        <v>-46650</v>
      </c>
      <c r="K69">
        <f t="shared" si="4"/>
        <v>2176222500</v>
      </c>
    </row>
    <row r="70" spans="1:11" x14ac:dyDescent="0.4">
      <c r="A70">
        <v>49000</v>
      </c>
      <c r="B70">
        <v>81</v>
      </c>
      <c r="C70">
        <v>1</v>
      </c>
      <c r="D70">
        <v>17</v>
      </c>
      <c r="E70" s="10">
        <v>83965.112179446471</v>
      </c>
      <c r="F70" s="10">
        <v>-34965.112179446471</v>
      </c>
      <c r="G70">
        <f t="shared" si="0"/>
        <v>83965.112179446471</v>
      </c>
      <c r="H70">
        <f t="shared" si="1"/>
        <v>-34965.112179446471</v>
      </c>
      <c r="I70">
        <f t="shared" si="2"/>
        <v>100000</v>
      </c>
      <c r="J70">
        <f t="shared" si="3"/>
        <v>-51000</v>
      </c>
      <c r="K70">
        <f t="shared" si="4"/>
        <v>2601000000</v>
      </c>
    </row>
    <row r="71" spans="1:11" x14ac:dyDescent="0.4">
      <c r="A71">
        <v>139400</v>
      </c>
      <c r="B71">
        <v>84.858000000000004</v>
      </c>
      <c r="C71">
        <v>5</v>
      </c>
      <c r="D71">
        <v>13</v>
      </c>
      <c r="E71" s="10">
        <v>103612.46570737341</v>
      </c>
      <c r="F71" s="10">
        <v>35787.534292626588</v>
      </c>
      <c r="G71">
        <f t="shared" ref="G71:G134" si="5">$B$2*B71+$C$2*C71+$D$2*D71+$E$2</f>
        <v>103612.4657073734</v>
      </c>
      <c r="H71">
        <f t="shared" ref="H71:H134" si="6">A71-G71</f>
        <v>35787.534292626602</v>
      </c>
      <c r="I71">
        <f t="shared" ref="I71:I134" si="7">$B$3*B71+$C$3*C71+$D$3*D71+$E$3</f>
        <v>103858</v>
      </c>
      <c r="J71">
        <f t="shared" ref="J71:J134" si="8">A71-I71</f>
        <v>35542</v>
      </c>
      <c r="K71">
        <f t="shared" ref="K71:K134" si="9">J71^2</f>
        <v>1263233764</v>
      </c>
    </row>
    <row r="72" spans="1:11" x14ac:dyDescent="0.4">
      <c r="A72">
        <v>125000</v>
      </c>
      <c r="B72">
        <v>84.92</v>
      </c>
      <c r="C72">
        <v>14</v>
      </c>
      <c r="D72">
        <v>21</v>
      </c>
      <c r="E72" s="10">
        <v>106789.95839621074</v>
      </c>
      <c r="F72" s="10">
        <v>18210.041603789257</v>
      </c>
      <c r="G72">
        <f t="shared" si="5"/>
        <v>106789.95839621076</v>
      </c>
      <c r="H72">
        <f t="shared" si="6"/>
        <v>18210.041603789243</v>
      </c>
      <c r="I72">
        <f t="shared" si="7"/>
        <v>120920</v>
      </c>
      <c r="J72">
        <f t="shared" si="8"/>
        <v>4080</v>
      </c>
      <c r="K72">
        <f t="shared" si="9"/>
        <v>16646400</v>
      </c>
    </row>
    <row r="73" spans="1:11" x14ac:dyDescent="0.4">
      <c r="A73">
        <v>140000</v>
      </c>
      <c r="B73">
        <v>59.673699999999997</v>
      </c>
      <c r="C73">
        <v>4</v>
      </c>
      <c r="D73">
        <v>2</v>
      </c>
      <c r="E73" s="10">
        <v>98505.827807911133</v>
      </c>
      <c r="F73" s="10">
        <v>41494.172192088867</v>
      </c>
      <c r="G73">
        <f t="shared" si="5"/>
        <v>98505.827807911119</v>
      </c>
      <c r="H73">
        <f t="shared" si="6"/>
        <v>41494.172192088881</v>
      </c>
      <c r="I73">
        <f t="shared" si="7"/>
        <v>66673.7</v>
      </c>
      <c r="J73">
        <f t="shared" si="8"/>
        <v>73326.3</v>
      </c>
      <c r="K73">
        <f t="shared" si="9"/>
        <v>5376746271.6900005</v>
      </c>
    </row>
    <row r="74" spans="1:11" x14ac:dyDescent="0.4">
      <c r="A74">
        <v>139950</v>
      </c>
      <c r="B74">
        <v>114.9</v>
      </c>
      <c r="C74">
        <v>10</v>
      </c>
      <c r="D74">
        <v>21</v>
      </c>
      <c r="E74" s="10">
        <v>127402.62765504303</v>
      </c>
      <c r="F74" s="10">
        <v>12547.372344956966</v>
      </c>
      <c r="G74">
        <f t="shared" si="5"/>
        <v>127402.62765504302</v>
      </c>
      <c r="H74">
        <f t="shared" si="6"/>
        <v>12547.372344956981</v>
      </c>
      <c r="I74">
        <f t="shared" si="7"/>
        <v>146900</v>
      </c>
      <c r="J74">
        <f t="shared" si="8"/>
        <v>-6950</v>
      </c>
      <c r="K74">
        <f t="shared" si="9"/>
        <v>48302500</v>
      </c>
    </row>
    <row r="75" spans="1:11" x14ac:dyDescent="0.4">
      <c r="A75">
        <v>80000</v>
      </c>
      <c r="B75">
        <v>84.82</v>
      </c>
      <c r="C75">
        <v>1</v>
      </c>
      <c r="D75">
        <v>19</v>
      </c>
      <c r="E75" s="10">
        <v>83789.144845156989</v>
      </c>
      <c r="F75" s="10">
        <v>-3789.1448451569886</v>
      </c>
      <c r="G75">
        <f t="shared" si="5"/>
        <v>83789.144845156989</v>
      </c>
      <c r="H75">
        <f t="shared" si="6"/>
        <v>-3789.1448451569886</v>
      </c>
      <c r="I75">
        <f t="shared" si="7"/>
        <v>105820</v>
      </c>
      <c r="J75">
        <f t="shared" si="8"/>
        <v>-25820</v>
      </c>
      <c r="K75">
        <f t="shared" si="9"/>
        <v>666672400</v>
      </c>
    </row>
    <row r="76" spans="1:11" x14ac:dyDescent="0.4">
      <c r="A76">
        <v>175000</v>
      </c>
      <c r="B76">
        <v>201.82</v>
      </c>
      <c r="C76">
        <v>3</v>
      </c>
      <c r="D76">
        <v>17</v>
      </c>
      <c r="E76" s="10">
        <v>204328.46864723996</v>
      </c>
      <c r="F76" s="10">
        <v>-29328.468647239963</v>
      </c>
      <c r="G76">
        <f t="shared" si="5"/>
        <v>204328.46864723996</v>
      </c>
      <c r="H76">
        <f t="shared" si="6"/>
        <v>-29328.468647239963</v>
      </c>
      <c r="I76">
        <f t="shared" si="7"/>
        <v>222820</v>
      </c>
      <c r="J76">
        <f t="shared" si="8"/>
        <v>-47820</v>
      </c>
      <c r="K76">
        <f t="shared" si="9"/>
        <v>2286752400</v>
      </c>
    </row>
    <row r="77" spans="1:11" x14ac:dyDescent="0.4">
      <c r="A77">
        <v>95000</v>
      </c>
      <c r="B77">
        <v>92.81</v>
      </c>
      <c r="C77">
        <v>15</v>
      </c>
      <c r="D77">
        <v>15</v>
      </c>
      <c r="E77" s="10">
        <v>127993.62952133889</v>
      </c>
      <c r="F77" s="10">
        <v>-32993.629521338895</v>
      </c>
      <c r="G77">
        <f t="shared" si="5"/>
        <v>127993.62952133888</v>
      </c>
      <c r="H77">
        <f t="shared" si="6"/>
        <v>-32993.62952133888</v>
      </c>
      <c r="I77">
        <f t="shared" si="7"/>
        <v>123810</v>
      </c>
      <c r="J77">
        <f t="shared" si="8"/>
        <v>-28810</v>
      </c>
      <c r="K77">
        <f t="shared" si="9"/>
        <v>830016100</v>
      </c>
    </row>
    <row r="78" spans="1:11" x14ac:dyDescent="0.4">
      <c r="A78">
        <v>105000</v>
      </c>
      <c r="B78">
        <v>106.81</v>
      </c>
      <c r="C78">
        <v>8</v>
      </c>
      <c r="D78">
        <v>15</v>
      </c>
      <c r="E78" s="10">
        <v>127056.67276571966</v>
      </c>
      <c r="F78" s="10">
        <v>-22056.672765719661</v>
      </c>
      <c r="G78">
        <f t="shared" si="5"/>
        <v>127056.67276571965</v>
      </c>
      <c r="H78">
        <f t="shared" si="6"/>
        <v>-22056.672765719646</v>
      </c>
      <c r="I78">
        <f t="shared" si="7"/>
        <v>130810</v>
      </c>
      <c r="J78">
        <f t="shared" si="8"/>
        <v>-25810</v>
      </c>
      <c r="K78">
        <f t="shared" si="9"/>
        <v>666156100</v>
      </c>
    </row>
    <row r="79" spans="1:11" x14ac:dyDescent="0.4">
      <c r="A79">
        <v>53000</v>
      </c>
      <c r="B79">
        <v>59.28</v>
      </c>
      <c r="C79">
        <v>5</v>
      </c>
      <c r="D79">
        <v>22</v>
      </c>
      <c r="E79" s="10">
        <v>61671.350138860013</v>
      </c>
      <c r="F79" s="10">
        <v>-8671.3501388600125</v>
      </c>
      <c r="G79">
        <f t="shared" si="5"/>
        <v>61671.350138860013</v>
      </c>
      <c r="H79">
        <f t="shared" si="6"/>
        <v>-8671.3501388600125</v>
      </c>
      <c r="I79">
        <f t="shared" si="7"/>
        <v>87280</v>
      </c>
      <c r="J79">
        <f t="shared" si="8"/>
        <v>-34280</v>
      </c>
      <c r="K79">
        <f t="shared" si="9"/>
        <v>1175118400</v>
      </c>
    </row>
    <row r="80" spans="1:11" x14ac:dyDescent="0.4">
      <c r="A80">
        <v>74500</v>
      </c>
      <c r="B80">
        <v>54.7</v>
      </c>
      <c r="C80">
        <v>9</v>
      </c>
      <c r="D80">
        <v>29</v>
      </c>
      <c r="E80" s="10">
        <v>52017.468532298881</v>
      </c>
      <c r="F80" s="10">
        <v>22482.531467701119</v>
      </c>
      <c r="G80">
        <f t="shared" si="5"/>
        <v>52017.468532298881</v>
      </c>
      <c r="H80">
        <f t="shared" si="6"/>
        <v>22482.531467701119</v>
      </c>
      <c r="I80">
        <f t="shared" si="7"/>
        <v>93700</v>
      </c>
      <c r="J80">
        <f t="shared" si="8"/>
        <v>-19200</v>
      </c>
      <c r="K80">
        <f t="shared" si="9"/>
        <v>368640000</v>
      </c>
    </row>
    <row r="81" spans="1:11" x14ac:dyDescent="0.4">
      <c r="A81">
        <v>64400</v>
      </c>
      <c r="B81">
        <v>54.7</v>
      </c>
      <c r="C81">
        <v>3</v>
      </c>
      <c r="D81">
        <v>28</v>
      </c>
      <c r="E81" s="10">
        <v>41594.245509341039</v>
      </c>
      <c r="F81" s="10">
        <v>22805.754490658961</v>
      </c>
      <c r="G81">
        <f t="shared" si="5"/>
        <v>41594.245509341039</v>
      </c>
      <c r="H81">
        <f t="shared" si="6"/>
        <v>22805.754490658961</v>
      </c>
      <c r="I81">
        <f t="shared" si="7"/>
        <v>86700</v>
      </c>
      <c r="J81">
        <f t="shared" si="8"/>
        <v>-22300</v>
      </c>
      <c r="K81">
        <f t="shared" si="9"/>
        <v>497290000</v>
      </c>
    </row>
    <row r="82" spans="1:11" x14ac:dyDescent="0.4">
      <c r="A82">
        <v>86000</v>
      </c>
      <c r="B82">
        <v>79.87</v>
      </c>
      <c r="C82">
        <v>8</v>
      </c>
      <c r="D82">
        <v>29</v>
      </c>
      <c r="E82" s="10">
        <v>74176.650059091349</v>
      </c>
      <c r="F82" s="10">
        <v>11823.349940908651</v>
      </c>
      <c r="G82">
        <f t="shared" si="5"/>
        <v>74176.650059091335</v>
      </c>
      <c r="H82">
        <f t="shared" si="6"/>
        <v>11823.349940908665</v>
      </c>
      <c r="I82">
        <f t="shared" si="7"/>
        <v>117870</v>
      </c>
      <c r="J82">
        <f t="shared" si="8"/>
        <v>-31870</v>
      </c>
      <c r="K82">
        <f t="shared" si="9"/>
        <v>1015696900</v>
      </c>
    </row>
    <row r="83" spans="1:11" x14ac:dyDescent="0.4">
      <c r="A83">
        <v>56500</v>
      </c>
      <c r="B83">
        <v>59.04</v>
      </c>
      <c r="C83">
        <v>6</v>
      </c>
      <c r="D83">
        <v>19</v>
      </c>
      <c r="E83" s="10">
        <v>69275.661098226352</v>
      </c>
      <c r="F83" s="10">
        <v>-12775.661098226352</v>
      </c>
      <c r="G83">
        <f t="shared" si="5"/>
        <v>69275.661098226381</v>
      </c>
      <c r="H83">
        <f t="shared" si="6"/>
        <v>-12775.661098226381</v>
      </c>
      <c r="I83">
        <f t="shared" si="7"/>
        <v>85040</v>
      </c>
      <c r="J83">
        <f t="shared" si="8"/>
        <v>-28540</v>
      </c>
      <c r="K83">
        <f t="shared" si="9"/>
        <v>814531600</v>
      </c>
    </row>
    <row r="84" spans="1:11" x14ac:dyDescent="0.4">
      <c r="A84">
        <v>69900</v>
      </c>
      <c r="B84">
        <v>64.66</v>
      </c>
      <c r="C84">
        <v>7</v>
      </c>
      <c r="D84">
        <v>28</v>
      </c>
      <c r="E84" s="10">
        <v>59409.876540786019</v>
      </c>
      <c r="F84" s="10">
        <v>10490.123459213981</v>
      </c>
      <c r="G84">
        <f t="shared" si="5"/>
        <v>59409.876540786019</v>
      </c>
      <c r="H84">
        <f t="shared" si="6"/>
        <v>10490.123459213981</v>
      </c>
      <c r="I84">
        <f t="shared" si="7"/>
        <v>100660</v>
      </c>
      <c r="J84">
        <f t="shared" si="8"/>
        <v>-30760</v>
      </c>
      <c r="K84">
        <f t="shared" si="9"/>
        <v>946177600</v>
      </c>
    </row>
    <row r="85" spans="1:11" x14ac:dyDescent="0.4">
      <c r="A85">
        <v>67800</v>
      </c>
      <c r="B85">
        <v>54.7</v>
      </c>
      <c r="C85">
        <v>6</v>
      </c>
      <c r="D85">
        <v>28</v>
      </c>
      <c r="E85" s="10">
        <v>47768.702804748231</v>
      </c>
      <c r="F85" s="10">
        <v>20031.297195251769</v>
      </c>
      <c r="G85">
        <f t="shared" si="5"/>
        <v>47768.702804748231</v>
      </c>
      <c r="H85">
        <f t="shared" si="6"/>
        <v>20031.297195251769</v>
      </c>
      <c r="I85">
        <f t="shared" si="7"/>
        <v>89700</v>
      </c>
      <c r="J85">
        <f t="shared" si="8"/>
        <v>-21900</v>
      </c>
      <c r="K85">
        <f t="shared" si="9"/>
        <v>479610000</v>
      </c>
    </row>
    <row r="86" spans="1:11" x14ac:dyDescent="0.4">
      <c r="A86">
        <v>83000</v>
      </c>
      <c r="B86">
        <v>59.95</v>
      </c>
      <c r="C86">
        <v>20</v>
      </c>
      <c r="D86">
        <v>22</v>
      </c>
      <c r="E86" s="10">
        <v>93188.277607245152</v>
      </c>
      <c r="F86" s="10">
        <v>-10188.277607245152</v>
      </c>
      <c r="G86">
        <f t="shared" si="5"/>
        <v>93188.277607245138</v>
      </c>
      <c r="H86">
        <f t="shared" si="6"/>
        <v>-10188.277607245138</v>
      </c>
      <c r="I86">
        <f t="shared" si="7"/>
        <v>102950</v>
      </c>
      <c r="J86">
        <f t="shared" si="8"/>
        <v>-19950</v>
      </c>
      <c r="K86">
        <f t="shared" si="9"/>
        <v>398002500</v>
      </c>
    </row>
    <row r="87" spans="1:11" x14ac:dyDescent="0.4">
      <c r="A87">
        <v>67000</v>
      </c>
      <c r="B87">
        <v>54.7</v>
      </c>
      <c r="C87">
        <v>4</v>
      </c>
      <c r="D87">
        <v>28</v>
      </c>
      <c r="E87" s="10">
        <v>43652.397941143441</v>
      </c>
      <c r="F87" s="10">
        <v>23347.602058856559</v>
      </c>
      <c r="G87">
        <f t="shared" si="5"/>
        <v>43652.397941143441</v>
      </c>
      <c r="H87">
        <f t="shared" si="6"/>
        <v>23347.602058856559</v>
      </c>
      <c r="I87">
        <f t="shared" si="7"/>
        <v>87700</v>
      </c>
      <c r="J87">
        <f t="shared" si="8"/>
        <v>-20700</v>
      </c>
      <c r="K87">
        <f t="shared" si="9"/>
        <v>428490000</v>
      </c>
    </row>
    <row r="88" spans="1:11" x14ac:dyDescent="0.4">
      <c r="A88">
        <v>11000</v>
      </c>
      <c r="B88">
        <v>12.09</v>
      </c>
      <c r="C88">
        <v>9</v>
      </c>
      <c r="D88">
        <v>8</v>
      </c>
      <c r="E88" s="10">
        <v>51459.748708945961</v>
      </c>
      <c r="F88" s="10">
        <v>-40459.748708945961</v>
      </c>
      <c r="G88">
        <f t="shared" si="5"/>
        <v>51459.748708945954</v>
      </c>
      <c r="H88">
        <f t="shared" si="6"/>
        <v>-40459.748708945954</v>
      </c>
      <c r="I88">
        <f t="shared" si="7"/>
        <v>30090</v>
      </c>
      <c r="J88">
        <f t="shared" si="8"/>
        <v>-19090</v>
      </c>
      <c r="K88">
        <f t="shared" si="9"/>
        <v>364428100</v>
      </c>
    </row>
    <row r="89" spans="1:11" x14ac:dyDescent="0.4">
      <c r="A89">
        <v>12900</v>
      </c>
      <c r="B89">
        <v>17.811</v>
      </c>
      <c r="C89">
        <v>14</v>
      </c>
      <c r="D89">
        <v>8</v>
      </c>
      <c r="E89" s="10">
        <v>67254.975213493148</v>
      </c>
      <c r="F89" s="10">
        <v>-54354.975213493148</v>
      </c>
      <c r="G89">
        <f t="shared" si="5"/>
        <v>67254.975213493148</v>
      </c>
      <c r="H89">
        <f t="shared" si="6"/>
        <v>-54354.975213493148</v>
      </c>
      <c r="I89">
        <f t="shared" si="7"/>
        <v>40811</v>
      </c>
      <c r="J89">
        <f t="shared" si="8"/>
        <v>-27911</v>
      </c>
      <c r="K89">
        <f t="shared" si="9"/>
        <v>779023921</v>
      </c>
    </row>
    <row r="90" spans="1:11" x14ac:dyDescent="0.4">
      <c r="A90">
        <v>11700</v>
      </c>
      <c r="B90">
        <v>16.670000000000002</v>
      </c>
      <c r="C90">
        <v>10</v>
      </c>
      <c r="D90">
        <v>9</v>
      </c>
      <c r="E90" s="10">
        <v>55998.859931666724</v>
      </c>
      <c r="F90" s="10">
        <v>-44298.859931666724</v>
      </c>
      <c r="G90">
        <f t="shared" si="5"/>
        <v>55998.859931666724</v>
      </c>
      <c r="H90">
        <f t="shared" si="6"/>
        <v>-44298.859931666724</v>
      </c>
      <c r="I90">
        <f t="shared" si="7"/>
        <v>36670</v>
      </c>
      <c r="J90">
        <f t="shared" si="8"/>
        <v>-24970</v>
      </c>
      <c r="K90">
        <f t="shared" si="9"/>
        <v>623500900</v>
      </c>
    </row>
    <row r="91" spans="1:11" x14ac:dyDescent="0.4">
      <c r="A91">
        <v>98000</v>
      </c>
      <c r="B91">
        <v>59.92</v>
      </c>
      <c r="C91">
        <v>2</v>
      </c>
      <c r="D91">
        <v>13</v>
      </c>
      <c r="E91" s="10">
        <v>73443.893423510162</v>
      </c>
      <c r="F91" s="10">
        <v>24556.106576489838</v>
      </c>
      <c r="G91">
        <f t="shared" si="5"/>
        <v>73443.893423510177</v>
      </c>
      <c r="H91">
        <f t="shared" si="6"/>
        <v>24556.106576489823</v>
      </c>
      <c r="I91">
        <f t="shared" si="7"/>
        <v>75920</v>
      </c>
      <c r="J91">
        <f t="shared" si="8"/>
        <v>22080</v>
      </c>
      <c r="K91">
        <f t="shared" si="9"/>
        <v>487526400</v>
      </c>
    </row>
    <row r="92" spans="1:11" x14ac:dyDescent="0.4">
      <c r="A92">
        <v>10800</v>
      </c>
      <c r="B92">
        <v>15.855</v>
      </c>
      <c r="C92">
        <v>11</v>
      </c>
      <c r="D92">
        <v>8</v>
      </c>
      <c r="E92" s="10">
        <v>59198.55108363973</v>
      </c>
      <c r="F92" s="10">
        <v>-48398.55108363973</v>
      </c>
      <c r="G92">
        <f t="shared" si="5"/>
        <v>59198.55108363973</v>
      </c>
      <c r="H92">
        <f t="shared" si="6"/>
        <v>-48398.55108363973</v>
      </c>
      <c r="I92">
        <f t="shared" si="7"/>
        <v>35855</v>
      </c>
      <c r="J92">
        <f t="shared" si="8"/>
        <v>-25055</v>
      </c>
      <c r="K92">
        <f t="shared" si="9"/>
        <v>627753025</v>
      </c>
    </row>
    <row r="93" spans="1:11" x14ac:dyDescent="0.4">
      <c r="A93">
        <v>108500</v>
      </c>
      <c r="B93">
        <v>84.947800000000001</v>
      </c>
      <c r="C93">
        <v>16</v>
      </c>
      <c r="D93">
        <v>12</v>
      </c>
      <c r="E93" s="10">
        <v>128264.23516091178</v>
      </c>
      <c r="F93" s="10">
        <v>-19764.235160911776</v>
      </c>
      <c r="G93">
        <f t="shared" si="5"/>
        <v>128264.23516091176</v>
      </c>
      <c r="H93">
        <f t="shared" si="6"/>
        <v>-19764.235160911761</v>
      </c>
      <c r="I93">
        <f t="shared" si="7"/>
        <v>113947.8</v>
      </c>
      <c r="J93">
        <f t="shared" si="8"/>
        <v>-5447.8000000000029</v>
      </c>
      <c r="K93">
        <f t="shared" si="9"/>
        <v>29678524.840000033</v>
      </c>
    </row>
    <row r="94" spans="1:11" x14ac:dyDescent="0.4">
      <c r="A94">
        <v>194500</v>
      </c>
      <c r="B94">
        <v>84.614000000000004</v>
      </c>
      <c r="C94">
        <v>18</v>
      </c>
      <c r="D94">
        <v>4</v>
      </c>
      <c r="E94" s="10">
        <v>147464.90665257437</v>
      </c>
      <c r="F94" s="10">
        <v>47035.093347425631</v>
      </c>
      <c r="G94">
        <f t="shared" si="5"/>
        <v>147464.90665257437</v>
      </c>
      <c r="H94">
        <f t="shared" si="6"/>
        <v>47035.093347425631</v>
      </c>
      <c r="I94">
        <f t="shared" si="7"/>
        <v>107614</v>
      </c>
      <c r="J94">
        <f t="shared" si="8"/>
        <v>86886</v>
      </c>
      <c r="K94">
        <f t="shared" si="9"/>
        <v>7549176996</v>
      </c>
    </row>
    <row r="95" spans="1:11" x14ac:dyDescent="0.4">
      <c r="A95">
        <v>100000</v>
      </c>
      <c r="B95">
        <v>140.49</v>
      </c>
      <c r="C95">
        <v>1</v>
      </c>
      <c r="D95">
        <v>13</v>
      </c>
      <c r="E95" s="10">
        <v>148906.22557827859</v>
      </c>
      <c r="F95" s="10">
        <v>-48906.225578278594</v>
      </c>
      <c r="G95">
        <f t="shared" si="5"/>
        <v>148906.22557827857</v>
      </c>
      <c r="H95">
        <f t="shared" si="6"/>
        <v>-48906.225578278565</v>
      </c>
      <c r="I95">
        <f t="shared" si="7"/>
        <v>155490</v>
      </c>
      <c r="J95">
        <f t="shared" si="8"/>
        <v>-55490</v>
      </c>
      <c r="K95">
        <f t="shared" si="9"/>
        <v>3079140100</v>
      </c>
    </row>
    <row r="96" spans="1:11" x14ac:dyDescent="0.4">
      <c r="A96">
        <v>58400</v>
      </c>
      <c r="B96">
        <v>81</v>
      </c>
      <c r="C96">
        <v>4</v>
      </c>
      <c r="D96">
        <v>17</v>
      </c>
      <c r="E96" s="10">
        <v>90139.569474853663</v>
      </c>
      <c r="F96" s="10">
        <v>-31739.569474853663</v>
      </c>
      <c r="G96">
        <f t="shared" si="5"/>
        <v>90139.569474853663</v>
      </c>
      <c r="H96">
        <f t="shared" si="6"/>
        <v>-31739.569474853663</v>
      </c>
      <c r="I96">
        <f t="shared" si="7"/>
        <v>103000</v>
      </c>
      <c r="J96">
        <f t="shared" si="8"/>
        <v>-44600</v>
      </c>
      <c r="K96">
        <f t="shared" si="9"/>
        <v>1989160000</v>
      </c>
    </row>
    <row r="97" spans="1:11" x14ac:dyDescent="0.4">
      <c r="A97">
        <v>39000</v>
      </c>
      <c r="B97">
        <v>59.22</v>
      </c>
      <c r="C97">
        <v>4</v>
      </c>
      <c r="D97">
        <v>23</v>
      </c>
      <c r="E97" s="10">
        <v>57629.77709519965</v>
      </c>
      <c r="F97" s="10">
        <v>-18629.77709519965</v>
      </c>
      <c r="G97">
        <f t="shared" si="5"/>
        <v>57629.77709519965</v>
      </c>
      <c r="H97">
        <f t="shared" si="6"/>
        <v>-18629.77709519965</v>
      </c>
      <c r="I97">
        <f t="shared" si="7"/>
        <v>87220</v>
      </c>
      <c r="J97">
        <f t="shared" si="8"/>
        <v>-48220</v>
      </c>
      <c r="K97">
        <f t="shared" si="9"/>
        <v>2325168400</v>
      </c>
    </row>
    <row r="98" spans="1:11" x14ac:dyDescent="0.4">
      <c r="A98">
        <v>149000</v>
      </c>
      <c r="B98">
        <v>114.9</v>
      </c>
      <c r="C98">
        <v>9</v>
      </c>
      <c r="D98">
        <v>21</v>
      </c>
      <c r="E98" s="10">
        <v>125344.47522324062</v>
      </c>
      <c r="F98" s="10">
        <v>23655.524776759383</v>
      </c>
      <c r="G98">
        <f t="shared" si="5"/>
        <v>125344.47522324063</v>
      </c>
      <c r="H98">
        <f t="shared" si="6"/>
        <v>23655.524776759368</v>
      </c>
      <c r="I98">
        <f t="shared" si="7"/>
        <v>145900</v>
      </c>
      <c r="J98">
        <f t="shared" si="8"/>
        <v>3100</v>
      </c>
      <c r="K98">
        <f t="shared" si="9"/>
        <v>9610000</v>
      </c>
    </row>
    <row r="99" spans="1:11" x14ac:dyDescent="0.4">
      <c r="A99">
        <v>98950</v>
      </c>
      <c r="B99">
        <v>60</v>
      </c>
      <c r="C99">
        <v>5</v>
      </c>
      <c r="D99">
        <v>21</v>
      </c>
      <c r="E99" s="10">
        <v>64289.790234733577</v>
      </c>
      <c r="F99" s="10">
        <v>34660.209765266423</v>
      </c>
      <c r="G99">
        <f t="shared" si="5"/>
        <v>64289.790234733562</v>
      </c>
      <c r="H99">
        <f t="shared" si="6"/>
        <v>34660.209765266438</v>
      </c>
      <c r="I99">
        <f t="shared" si="7"/>
        <v>87000</v>
      </c>
      <c r="J99">
        <f t="shared" si="8"/>
        <v>11950</v>
      </c>
      <c r="K99">
        <f t="shared" si="9"/>
        <v>142802500</v>
      </c>
    </row>
    <row r="100" spans="1:11" x14ac:dyDescent="0.4">
      <c r="A100">
        <v>145000</v>
      </c>
      <c r="B100">
        <v>84.858000000000004</v>
      </c>
      <c r="C100">
        <v>12</v>
      </c>
      <c r="D100">
        <v>13</v>
      </c>
      <c r="E100" s="10">
        <v>118019.53272999018</v>
      </c>
      <c r="F100" s="10">
        <v>26980.467270009816</v>
      </c>
      <c r="G100">
        <f t="shared" si="5"/>
        <v>118019.53272999018</v>
      </c>
      <c r="H100">
        <f t="shared" si="6"/>
        <v>26980.467270009816</v>
      </c>
      <c r="I100">
        <f t="shared" si="7"/>
        <v>110858</v>
      </c>
      <c r="J100">
        <f t="shared" si="8"/>
        <v>34142</v>
      </c>
      <c r="K100">
        <f t="shared" si="9"/>
        <v>1165676164</v>
      </c>
    </row>
    <row r="101" spans="1:11" x14ac:dyDescent="0.4">
      <c r="A101">
        <v>94490</v>
      </c>
      <c r="B101">
        <v>60</v>
      </c>
      <c r="C101">
        <v>6</v>
      </c>
      <c r="D101">
        <v>21</v>
      </c>
      <c r="E101" s="10">
        <v>66347.942666535964</v>
      </c>
      <c r="F101" s="10">
        <v>28142.057333464036</v>
      </c>
      <c r="G101">
        <f t="shared" si="5"/>
        <v>66347.942666535964</v>
      </c>
      <c r="H101">
        <f t="shared" si="6"/>
        <v>28142.057333464036</v>
      </c>
      <c r="I101">
        <f t="shared" si="7"/>
        <v>88000</v>
      </c>
      <c r="J101">
        <f t="shared" si="8"/>
        <v>6490</v>
      </c>
      <c r="K101">
        <f t="shared" si="9"/>
        <v>42120100</v>
      </c>
    </row>
    <row r="102" spans="1:11" x14ac:dyDescent="0.4">
      <c r="A102">
        <v>32000</v>
      </c>
      <c r="B102">
        <v>61.49</v>
      </c>
      <c r="C102">
        <v>3</v>
      </c>
      <c r="D102">
        <v>22</v>
      </c>
      <c r="E102" s="10">
        <v>59681.398395974116</v>
      </c>
      <c r="F102" s="10">
        <v>-27681.398395974116</v>
      </c>
      <c r="G102">
        <f t="shared" si="5"/>
        <v>59681.398395974109</v>
      </c>
      <c r="H102">
        <f t="shared" si="6"/>
        <v>-27681.398395974109</v>
      </c>
      <c r="I102">
        <f t="shared" si="7"/>
        <v>87490</v>
      </c>
      <c r="J102">
        <f t="shared" si="8"/>
        <v>-55490</v>
      </c>
      <c r="K102">
        <f t="shared" si="9"/>
        <v>3079140100</v>
      </c>
    </row>
    <row r="103" spans="1:11" x14ac:dyDescent="0.4">
      <c r="A103">
        <v>177700</v>
      </c>
      <c r="B103">
        <v>151.81</v>
      </c>
      <c r="C103">
        <v>8</v>
      </c>
      <c r="D103">
        <v>13</v>
      </c>
      <c r="E103" s="10">
        <v>174204.83890249627</v>
      </c>
      <c r="F103" s="10">
        <v>3495.1610975037329</v>
      </c>
      <c r="G103">
        <f t="shared" si="5"/>
        <v>174204.83890249627</v>
      </c>
      <c r="H103">
        <f t="shared" si="6"/>
        <v>3495.1610975037329</v>
      </c>
      <c r="I103">
        <f t="shared" si="7"/>
        <v>173810</v>
      </c>
      <c r="J103">
        <f t="shared" si="8"/>
        <v>3890</v>
      </c>
      <c r="K103">
        <f t="shared" si="9"/>
        <v>15132100</v>
      </c>
    </row>
    <row r="104" spans="1:11" x14ac:dyDescent="0.4">
      <c r="A104">
        <v>78000</v>
      </c>
      <c r="B104">
        <v>91.53</v>
      </c>
      <c r="C104">
        <v>9</v>
      </c>
      <c r="D104">
        <v>40</v>
      </c>
      <c r="E104" s="10">
        <v>66270.872795413976</v>
      </c>
      <c r="F104" s="10">
        <v>11729.127204586024</v>
      </c>
      <c r="G104">
        <f t="shared" si="5"/>
        <v>66270.872795413976</v>
      </c>
      <c r="H104">
        <f t="shared" si="6"/>
        <v>11729.127204586024</v>
      </c>
      <c r="I104">
        <f t="shared" si="7"/>
        <v>141530</v>
      </c>
      <c r="J104">
        <f t="shared" si="8"/>
        <v>-63530</v>
      </c>
      <c r="K104">
        <f t="shared" si="9"/>
        <v>4036060900</v>
      </c>
    </row>
    <row r="105" spans="1:11" x14ac:dyDescent="0.4">
      <c r="A105">
        <v>80000</v>
      </c>
      <c r="B105">
        <v>116.03</v>
      </c>
      <c r="C105">
        <v>14</v>
      </c>
      <c r="D105">
        <v>13</v>
      </c>
      <c r="E105" s="10">
        <v>152128.00025379838</v>
      </c>
      <c r="F105" s="10">
        <v>-72128.000253798382</v>
      </c>
      <c r="G105">
        <f t="shared" si="5"/>
        <v>152128.00025379835</v>
      </c>
      <c r="H105">
        <f t="shared" si="6"/>
        <v>-72128.000253798353</v>
      </c>
      <c r="I105">
        <f t="shared" si="7"/>
        <v>144030</v>
      </c>
      <c r="J105">
        <f t="shared" si="8"/>
        <v>-64030</v>
      </c>
      <c r="K105">
        <f t="shared" si="9"/>
        <v>4099840900</v>
      </c>
    </row>
    <row r="106" spans="1:11" x14ac:dyDescent="0.4">
      <c r="A106">
        <v>31700</v>
      </c>
      <c r="B106">
        <v>46.64</v>
      </c>
      <c r="C106">
        <v>5</v>
      </c>
      <c r="D106">
        <v>18</v>
      </c>
      <c r="E106" s="10">
        <v>57212.531140654137</v>
      </c>
      <c r="F106" s="10">
        <v>-25512.531140654137</v>
      </c>
      <c r="G106">
        <f t="shared" si="5"/>
        <v>57212.531140654122</v>
      </c>
      <c r="H106">
        <f t="shared" si="6"/>
        <v>-25512.531140654122</v>
      </c>
      <c r="I106">
        <f t="shared" si="7"/>
        <v>70640</v>
      </c>
      <c r="J106">
        <f t="shared" si="8"/>
        <v>-38940</v>
      </c>
      <c r="K106">
        <f t="shared" si="9"/>
        <v>1516323600</v>
      </c>
    </row>
    <row r="107" spans="1:11" x14ac:dyDescent="0.4">
      <c r="A107">
        <v>26100</v>
      </c>
      <c r="B107">
        <v>36.08</v>
      </c>
      <c r="C107">
        <v>8</v>
      </c>
      <c r="D107">
        <v>18</v>
      </c>
      <c r="E107" s="10">
        <v>53226.676691811757</v>
      </c>
      <c r="F107" s="10">
        <v>-27126.676691811757</v>
      </c>
      <c r="G107">
        <f t="shared" si="5"/>
        <v>53226.676691811743</v>
      </c>
      <c r="H107">
        <f t="shared" si="6"/>
        <v>-27126.676691811743</v>
      </c>
      <c r="I107">
        <f t="shared" si="7"/>
        <v>63080</v>
      </c>
      <c r="J107">
        <f t="shared" si="8"/>
        <v>-36980</v>
      </c>
      <c r="K107">
        <f t="shared" si="9"/>
        <v>1367520400</v>
      </c>
    </row>
    <row r="108" spans="1:11" x14ac:dyDescent="0.4">
      <c r="A108">
        <v>29000</v>
      </c>
      <c r="B108">
        <v>43.98</v>
      </c>
      <c r="C108">
        <v>7</v>
      </c>
      <c r="D108">
        <v>18</v>
      </c>
      <c r="E108" s="10">
        <v>58769.515053529387</v>
      </c>
      <c r="F108" s="10">
        <v>-29769.515053529387</v>
      </c>
      <c r="G108">
        <f t="shared" si="5"/>
        <v>58769.515053529387</v>
      </c>
      <c r="H108">
        <f t="shared" si="6"/>
        <v>-29769.515053529387</v>
      </c>
      <c r="I108">
        <f t="shared" si="7"/>
        <v>69980</v>
      </c>
      <c r="J108">
        <f t="shared" si="8"/>
        <v>-40980</v>
      </c>
      <c r="K108">
        <f t="shared" si="9"/>
        <v>1679360400</v>
      </c>
    </row>
    <row r="109" spans="1:11" x14ac:dyDescent="0.4">
      <c r="A109">
        <v>30000</v>
      </c>
      <c r="B109">
        <v>45.5</v>
      </c>
      <c r="C109">
        <v>8</v>
      </c>
      <c r="D109">
        <v>18</v>
      </c>
      <c r="E109" s="10">
        <v>62290.136600034391</v>
      </c>
      <c r="F109" s="10">
        <v>-32290.136600034391</v>
      </c>
      <c r="G109">
        <f t="shared" si="5"/>
        <v>62290.136600034377</v>
      </c>
      <c r="H109">
        <f t="shared" si="6"/>
        <v>-32290.136600034377</v>
      </c>
      <c r="I109">
        <f t="shared" si="7"/>
        <v>72500</v>
      </c>
      <c r="J109">
        <f t="shared" si="8"/>
        <v>-42500</v>
      </c>
      <c r="K109">
        <f t="shared" si="9"/>
        <v>1806250000</v>
      </c>
    </row>
    <row r="110" spans="1:11" x14ac:dyDescent="0.4">
      <c r="A110">
        <v>120000</v>
      </c>
      <c r="B110">
        <v>84.9</v>
      </c>
      <c r="C110">
        <v>11</v>
      </c>
      <c r="D110">
        <v>26</v>
      </c>
      <c r="E110" s="10">
        <v>90967.800246853702</v>
      </c>
      <c r="F110" s="10">
        <v>29032.199753146298</v>
      </c>
      <c r="G110">
        <f t="shared" si="5"/>
        <v>90967.800246853731</v>
      </c>
      <c r="H110">
        <f t="shared" si="6"/>
        <v>29032.199753146269</v>
      </c>
      <c r="I110">
        <f t="shared" si="7"/>
        <v>122900</v>
      </c>
      <c r="J110">
        <f t="shared" si="8"/>
        <v>-2900</v>
      </c>
      <c r="K110">
        <f t="shared" si="9"/>
        <v>8410000</v>
      </c>
    </row>
    <row r="111" spans="1:11" x14ac:dyDescent="0.4">
      <c r="A111">
        <v>123000</v>
      </c>
      <c r="B111">
        <v>84.9</v>
      </c>
      <c r="C111">
        <v>13</v>
      </c>
      <c r="D111">
        <v>26</v>
      </c>
      <c r="E111" s="10">
        <v>95084.105110458506</v>
      </c>
      <c r="F111" s="10">
        <v>27915.894889541494</v>
      </c>
      <c r="G111">
        <f t="shared" si="5"/>
        <v>95084.105110458506</v>
      </c>
      <c r="H111">
        <f t="shared" si="6"/>
        <v>27915.894889541494</v>
      </c>
      <c r="I111">
        <f t="shared" si="7"/>
        <v>124900</v>
      </c>
      <c r="J111">
        <f t="shared" si="8"/>
        <v>-1900</v>
      </c>
      <c r="K111">
        <f t="shared" si="9"/>
        <v>3610000</v>
      </c>
    </row>
    <row r="112" spans="1:11" x14ac:dyDescent="0.4">
      <c r="A112">
        <v>77500</v>
      </c>
      <c r="B112">
        <v>79.87</v>
      </c>
      <c r="C112">
        <v>12</v>
      </c>
      <c r="D112">
        <v>28</v>
      </c>
      <c r="E112" s="10">
        <v>84334.951354157471</v>
      </c>
      <c r="F112" s="10">
        <v>-6834.9513541574706</v>
      </c>
      <c r="G112">
        <f t="shared" si="5"/>
        <v>84334.951354157471</v>
      </c>
      <c r="H112">
        <f t="shared" si="6"/>
        <v>-6834.9513541574706</v>
      </c>
      <c r="I112">
        <f t="shared" si="7"/>
        <v>120870</v>
      </c>
      <c r="J112">
        <f t="shared" si="8"/>
        <v>-43370</v>
      </c>
      <c r="K112">
        <f t="shared" si="9"/>
        <v>1880956900</v>
      </c>
    </row>
    <row r="113" spans="1:11" x14ac:dyDescent="0.4">
      <c r="A113">
        <v>84800</v>
      </c>
      <c r="B113">
        <v>84.5</v>
      </c>
      <c r="C113">
        <v>5</v>
      </c>
      <c r="D113">
        <v>18</v>
      </c>
      <c r="E113" s="10">
        <v>93639.557905548892</v>
      </c>
      <c r="F113" s="10">
        <v>-8839.5579055488924</v>
      </c>
      <c r="G113">
        <f t="shared" si="5"/>
        <v>93639.557905548863</v>
      </c>
      <c r="H113">
        <f t="shared" si="6"/>
        <v>-8839.5579055488633</v>
      </c>
      <c r="I113">
        <f t="shared" si="7"/>
        <v>108500</v>
      </c>
      <c r="J113">
        <f t="shared" si="8"/>
        <v>-23700</v>
      </c>
      <c r="K113">
        <f t="shared" si="9"/>
        <v>561690000</v>
      </c>
    </row>
    <row r="114" spans="1:11" x14ac:dyDescent="0.4">
      <c r="A114">
        <v>62900</v>
      </c>
      <c r="B114">
        <v>54.7</v>
      </c>
      <c r="C114">
        <v>2</v>
      </c>
      <c r="D114">
        <v>28</v>
      </c>
      <c r="E114" s="10">
        <v>39536.093077538637</v>
      </c>
      <c r="F114" s="10">
        <v>23363.906922461363</v>
      </c>
      <c r="G114">
        <f t="shared" si="5"/>
        <v>39536.093077538644</v>
      </c>
      <c r="H114">
        <f t="shared" si="6"/>
        <v>23363.906922461356</v>
      </c>
      <c r="I114">
        <f t="shared" si="7"/>
        <v>85700</v>
      </c>
      <c r="J114">
        <f t="shared" si="8"/>
        <v>-22800</v>
      </c>
      <c r="K114">
        <f t="shared" si="9"/>
        <v>519840000</v>
      </c>
    </row>
    <row r="115" spans="1:11" x14ac:dyDescent="0.4">
      <c r="A115">
        <v>79500</v>
      </c>
      <c r="B115">
        <v>59.95</v>
      </c>
      <c r="C115">
        <v>2</v>
      </c>
      <c r="D115">
        <v>22</v>
      </c>
      <c r="E115" s="10">
        <v>56141.533834801987</v>
      </c>
      <c r="F115" s="10">
        <v>23358.466165198013</v>
      </c>
      <c r="G115">
        <f t="shared" si="5"/>
        <v>56141.533834801987</v>
      </c>
      <c r="H115">
        <f t="shared" si="6"/>
        <v>23358.466165198013</v>
      </c>
      <c r="I115">
        <f t="shared" si="7"/>
        <v>84950</v>
      </c>
      <c r="J115">
        <f t="shared" si="8"/>
        <v>-5450</v>
      </c>
      <c r="K115">
        <f t="shared" si="9"/>
        <v>29702500</v>
      </c>
    </row>
    <row r="116" spans="1:11" x14ac:dyDescent="0.4">
      <c r="A116">
        <v>68800</v>
      </c>
      <c r="B116">
        <v>64.66</v>
      </c>
      <c r="C116">
        <v>12</v>
      </c>
      <c r="D116">
        <v>28</v>
      </c>
      <c r="E116" s="10">
        <v>69700.638699798001</v>
      </c>
      <c r="F116" s="10">
        <v>-900.63869979800074</v>
      </c>
      <c r="G116">
        <f t="shared" si="5"/>
        <v>69700.638699798001</v>
      </c>
      <c r="H116">
        <f t="shared" si="6"/>
        <v>-900.63869979800074</v>
      </c>
      <c r="I116">
        <f t="shared" si="7"/>
        <v>105660</v>
      </c>
      <c r="J116">
        <f t="shared" si="8"/>
        <v>-36860</v>
      </c>
      <c r="K116">
        <f t="shared" si="9"/>
        <v>1358659600</v>
      </c>
    </row>
    <row r="117" spans="1:11" x14ac:dyDescent="0.4">
      <c r="A117">
        <v>64900</v>
      </c>
      <c r="B117">
        <v>54.7</v>
      </c>
      <c r="C117">
        <v>11</v>
      </c>
      <c r="D117">
        <v>28</v>
      </c>
      <c r="E117" s="10">
        <v>58059.464963760227</v>
      </c>
      <c r="F117" s="10">
        <v>6840.535036239773</v>
      </c>
      <c r="G117">
        <f t="shared" si="5"/>
        <v>58059.464963760212</v>
      </c>
      <c r="H117">
        <f t="shared" si="6"/>
        <v>6840.5350362397876</v>
      </c>
      <c r="I117">
        <f t="shared" si="7"/>
        <v>94700</v>
      </c>
      <c r="J117">
        <f t="shared" si="8"/>
        <v>-29800</v>
      </c>
      <c r="K117">
        <f t="shared" si="9"/>
        <v>888040000</v>
      </c>
    </row>
    <row r="118" spans="1:11" x14ac:dyDescent="0.4">
      <c r="A118">
        <v>61000</v>
      </c>
      <c r="B118">
        <v>54.7</v>
      </c>
      <c r="C118">
        <v>2</v>
      </c>
      <c r="D118">
        <v>28</v>
      </c>
      <c r="E118" s="10">
        <v>39536.093077538637</v>
      </c>
      <c r="F118" s="10">
        <v>21463.906922461363</v>
      </c>
      <c r="G118">
        <f t="shared" si="5"/>
        <v>39536.093077538644</v>
      </c>
      <c r="H118">
        <f t="shared" si="6"/>
        <v>21463.906922461356</v>
      </c>
      <c r="I118">
        <f t="shared" si="7"/>
        <v>85700</v>
      </c>
      <c r="J118">
        <f t="shared" si="8"/>
        <v>-24700</v>
      </c>
      <c r="K118">
        <f t="shared" si="9"/>
        <v>610090000</v>
      </c>
    </row>
    <row r="119" spans="1:11" x14ac:dyDescent="0.4">
      <c r="A119">
        <v>110000</v>
      </c>
      <c r="B119">
        <v>114.7153</v>
      </c>
      <c r="C119">
        <v>5</v>
      </c>
      <c r="D119">
        <v>12</v>
      </c>
      <c r="E119" s="10">
        <v>134265.38036628891</v>
      </c>
      <c r="F119" s="10">
        <v>-24265.380366288911</v>
      </c>
      <c r="G119">
        <f t="shared" si="5"/>
        <v>134265.38036628888</v>
      </c>
      <c r="H119">
        <f t="shared" si="6"/>
        <v>-24265.380366288882</v>
      </c>
      <c r="I119">
        <f t="shared" si="7"/>
        <v>132715.29999999999</v>
      </c>
      <c r="J119">
        <f t="shared" si="8"/>
        <v>-22715.299999999988</v>
      </c>
      <c r="K119">
        <f t="shared" si="9"/>
        <v>515984854.0899995</v>
      </c>
    </row>
    <row r="120" spans="1:11" x14ac:dyDescent="0.4">
      <c r="A120">
        <v>12000</v>
      </c>
      <c r="B120">
        <v>17.96</v>
      </c>
      <c r="C120">
        <v>14</v>
      </c>
      <c r="D120">
        <v>8</v>
      </c>
      <c r="E120" s="10">
        <v>67398.335672763336</v>
      </c>
      <c r="F120" s="10">
        <v>-55398.335672763336</v>
      </c>
      <c r="G120">
        <f t="shared" si="5"/>
        <v>67398.335672763336</v>
      </c>
      <c r="H120">
        <f t="shared" si="6"/>
        <v>-55398.335672763336</v>
      </c>
      <c r="I120">
        <f t="shared" si="7"/>
        <v>40960</v>
      </c>
      <c r="J120">
        <f t="shared" si="8"/>
        <v>-28960</v>
      </c>
      <c r="K120">
        <f t="shared" si="9"/>
        <v>838681600</v>
      </c>
    </row>
    <row r="121" spans="1:11" x14ac:dyDescent="0.4">
      <c r="A121">
        <v>36000</v>
      </c>
      <c r="B121">
        <v>59.74</v>
      </c>
      <c r="C121">
        <v>6</v>
      </c>
      <c r="D121">
        <v>21</v>
      </c>
      <c r="E121" s="10">
        <v>66097.783475863151</v>
      </c>
      <c r="F121" s="10">
        <v>-30097.783475863151</v>
      </c>
      <c r="G121">
        <f t="shared" si="5"/>
        <v>66097.783475863151</v>
      </c>
      <c r="H121">
        <f t="shared" si="6"/>
        <v>-30097.783475863151</v>
      </c>
      <c r="I121">
        <f t="shared" si="7"/>
        <v>87740</v>
      </c>
      <c r="J121">
        <f t="shared" si="8"/>
        <v>-51740</v>
      </c>
      <c r="K121">
        <f t="shared" si="9"/>
        <v>2677027600</v>
      </c>
    </row>
    <row r="122" spans="1:11" x14ac:dyDescent="0.4">
      <c r="A122">
        <v>240000</v>
      </c>
      <c r="B122">
        <v>116.938</v>
      </c>
      <c r="C122">
        <v>7</v>
      </c>
      <c r="D122">
        <v>4</v>
      </c>
      <c r="E122" s="10">
        <v>155925.7902077786</v>
      </c>
      <c r="F122" s="10">
        <v>84074.209792221402</v>
      </c>
      <c r="G122">
        <f t="shared" si="5"/>
        <v>155925.79020777857</v>
      </c>
      <c r="H122">
        <f t="shared" si="6"/>
        <v>84074.209792221431</v>
      </c>
      <c r="I122">
        <f t="shared" si="7"/>
        <v>128938</v>
      </c>
      <c r="J122">
        <f t="shared" si="8"/>
        <v>111062</v>
      </c>
      <c r="K122">
        <f t="shared" si="9"/>
        <v>12334767844</v>
      </c>
    </row>
    <row r="123" spans="1:11" x14ac:dyDescent="0.4">
      <c r="A123">
        <v>157000</v>
      </c>
      <c r="B123">
        <v>59.854999999999997</v>
      </c>
      <c r="C123">
        <v>14</v>
      </c>
      <c r="D123">
        <v>4</v>
      </c>
      <c r="E123" s="10">
        <v>115410.40691817964</v>
      </c>
      <c r="F123" s="10">
        <v>41589.593081820363</v>
      </c>
      <c r="G123">
        <f t="shared" si="5"/>
        <v>115410.40691817962</v>
      </c>
      <c r="H123">
        <f t="shared" si="6"/>
        <v>41589.593081820378</v>
      </c>
      <c r="I123">
        <f t="shared" si="7"/>
        <v>78855</v>
      </c>
      <c r="J123">
        <f t="shared" si="8"/>
        <v>78145</v>
      </c>
      <c r="K123">
        <f t="shared" si="9"/>
        <v>6106641025</v>
      </c>
    </row>
    <row r="124" spans="1:11" x14ac:dyDescent="0.4">
      <c r="A124">
        <v>197000</v>
      </c>
      <c r="B124">
        <v>84.835999999999999</v>
      </c>
      <c r="C124">
        <v>16</v>
      </c>
      <c r="D124">
        <v>4</v>
      </c>
      <c r="E124" s="10">
        <v>143562.19925177481</v>
      </c>
      <c r="F124" s="10">
        <v>53437.800748225185</v>
      </c>
      <c r="G124">
        <f t="shared" si="5"/>
        <v>143562.19925177481</v>
      </c>
      <c r="H124">
        <f t="shared" si="6"/>
        <v>53437.800748225185</v>
      </c>
      <c r="I124">
        <f t="shared" si="7"/>
        <v>105836</v>
      </c>
      <c r="J124">
        <f t="shared" si="8"/>
        <v>91164</v>
      </c>
      <c r="K124">
        <f t="shared" si="9"/>
        <v>8310874896</v>
      </c>
    </row>
    <row r="125" spans="1:11" x14ac:dyDescent="0.4">
      <c r="A125">
        <v>160000</v>
      </c>
      <c r="B125">
        <v>59.470999999999997</v>
      </c>
      <c r="C125">
        <v>5</v>
      </c>
      <c r="D125">
        <v>4</v>
      </c>
      <c r="E125" s="10">
        <v>96517.569150348965</v>
      </c>
      <c r="F125" s="10">
        <v>63482.430849651035</v>
      </c>
      <c r="G125">
        <f t="shared" si="5"/>
        <v>96517.56915034898</v>
      </c>
      <c r="H125">
        <f t="shared" si="6"/>
        <v>63482.43084965102</v>
      </c>
      <c r="I125">
        <f t="shared" si="7"/>
        <v>69471</v>
      </c>
      <c r="J125">
        <f t="shared" si="8"/>
        <v>90529</v>
      </c>
      <c r="K125">
        <f t="shared" si="9"/>
        <v>8195499841</v>
      </c>
    </row>
    <row r="126" spans="1:11" x14ac:dyDescent="0.4">
      <c r="A126">
        <v>185000</v>
      </c>
      <c r="B126">
        <v>84.614000000000004</v>
      </c>
      <c r="C126">
        <v>8</v>
      </c>
      <c r="D126">
        <v>4</v>
      </c>
      <c r="E126" s="10">
        <v>126883.38233455039</v>
      </c>
      <c r="F126" s="10">
        <v>58116.617665449608</v>
      </c>
      <c r="G126">
        <f t="shared" si="5"/>
        <v>126883.38233455038</v>
      </c>
      <c r="H126">
        <f t="shared" si="6"/>
        <v>58116.617665449623</v>
      </c>
      <c r="I126">
        <f t="shared" si="7"/>
        <v>97614</v>
      </c>
      <c r="J126">
        <f t="shared" si="8"/>
        <v>87386</v>
      </c>
      <c r="K126">
        <f t="shared" si="9"/>
        <v>7636312996</v>
      </c>
    </row>
    <row r="127" spans="1:11" x14ac:dyDescent="0.4">
      <c r="A127">
        <v>18000</v>
      </c>
      <c r="B127">
        <v>30.28</v>
      </c>
      <c r="C127">
        <v>1</v>
      </c>
      <c r="D127">
        <v>50</v>
      </c>
      <c r="E127" s="10">
        <v>-28382.994755684849</v>
      </c>
      <c r="F127" s="10">
        <v>46382.994755684849</v>
      </c>
      <c r="G127">
        <f t="shared" si="5"/>
        <v>-28382.994755684849</v>
      </c>
      <c r="H127">
        <f t="shared" si="6"/>
        <v>46382.994755684849</v>
      </c>
      <c r="I127">
        <f t="shared" si="7"/>
        <v>82280</v>
      </c>
      <c r="J127">
        <f t="shared" si="8"/>
        <v>-64280</v>
      </c>
      <c r="K127">
        <f t="shared" si="9"/>
        <v>4131918400</v>
      </c>
    </row>
    <row r="128" spans="1:11" x14ac:dyDescent="0.4">
      <c r="A128">
        <v>21500</v>
      </c>
      <c r="B128">
        <v>30.28</v>
      </c>
      <c r="C128">
        <v>3</v>
      </c>
      <c r="D128">
        <v>50</v>
      </c>
      <c r="E128" s="10">
        <v>-24266.68989208006</v>
      </c>
      <c r="F128" s="10">
        <v>45766.68989208006</v>
      </c>
      <c r="G128">
        <f t="shared" si="5"/>
        <v>-24266.689892080052</v>
      </c>
      <c r="H128">
        <f t="shared" si="6"/>
        <v>45766.689892080052</v>
      </c>
      <c r="I128">
        <f t="shared" si="7"/>
        <v>84280</v>
      </c>
      <c r="J128">
        <f t="shared" si="8"/>
        <v>-62780</v>
      </c>
      <c r="K128">
        <f t="shared" si="9"/>
        <v>3941328400</v>
      </c>
    </row>
    <row r="129" spans="1:11" x14ac:dyDescent="0.4">
      <c r="A129">
        <v>74500</v>
      </c>
      <c r="B129">
        <v>84.93</v>
      </c>
      <c r="C129">
        <v>12</v>
      </c>
      <c r="D129">
        <v>23</v>
      </c>
      <c r="E129" s="10">
        <v>98831.891904226446</v>
      </c>
      <c r="F129" s="10">
        <v>-24331.891904226446</v>
      </c>
      <c r="G129">
        <f t="shared" si="5"/>
        <v>98831.891904226446</v>
      </c>
      <c r="H129">
        <f t="shared" si="6"/>
        <v>-24331.891904226446</v>
      </c>
      <c r="I129">
        <f t="shared" si="7"/>
        <v>120930</v>
      </c>
      <c r="J129">
        <f t="shared" si="8"/>
        <v>-46430</v>
      </c>
      <c r="K129">
        <f t="shared" si="9"/>
        <v>2155744900</v>
      </c>
    </row>
    <row r="130" spans="1:11" x14ac:dyDescent="0.4">
      <c r="A130">
        <v>210000</v>
      </c>
      <c r="B130">
        <v>238.858</v>
      </c>
      <c r="C130">
        <v>5</v>
      </c>
      <c r="D130">
        <v>12</v>
      </c>
      <c r="E130" s="10">
        <v>253709.3702122028</v>
      </c>
      <c r="F130" s="10">
        <v>-43709.370212202804</v>
      </c>
      <c r="G130">
        <f t="shared" si="5"/>
        <v>253709.37021220283</v>
      </c>
      <c r="H130">
        <f t="shared" si="6"/>
        <v>-43709.370212202833</v>
      </c>
      <c r="I130">
        <f t="shared" si="7"/>
        <v>256858</v>
      </c>
      <c r="J130">
        <f t="shared" si="8"/>
        <v>-46858</v>
      </c>
      <c r="K130">
        <f t="shared" si="9"/>
        <v>2195672164</v>
      </c>
    </row>
    <row r="131" spans="1:11" x14ac:dyDescent="0.4">
      <c r="A131">
        <v>155000</v>
      </c>
      <c r="B131">
        <v>210.53</v>
      </c>
      <c r="C131">
        <v>4</v>
      </c>
      <c r="D131">
        <v>17</v>
      </c>
      <c r="E131" s="10">
        <v>214766.95396658152</v>
      </c>
      <c r="F131" s="10">
        <v>-59766.953966581525</v>
      </c>
      <c r="G131">
        <f t="shared" si="5"/>
        <v>214766.95396658155</v>
      </c>
      <c r="H131">
        <f t="shared" si="6"/>
        <v>-59766.953966581554</v>
      </c>
      <c r="I131">
        <f t="shared" si="7"/>
        <v>232530</v>
      </c>
      <c r="J131">
        <f t="shared" si="8"/>
        <v>-77530</v>
      </c>
      <c r="K131">
        <f t="shared" si="9"/>
        <v>6010900900</v>
      </c>
    </row>
    <row r="132" spans="1:11" x14ac:dyDescent="0.4">
      <c r="A132">
        <v>142000</v>
      </c>
      <c r="B132">
        <v>84.858000000000004</v>
      </c>
      <c r="C132">
        <v>11</v>
      </c>
      <c r="D132">
        <v>13</v>
      </c>
      <c r="E132" s="10">
        <v>115961.3802981878</v>
      </c>
      <c r="F132" s="10">
        <v>26038.619701812204</v>
      </c>
      <c r="G132">
        <f t="shared" si="5"/>
        <v>115961.38029818778</v>
      </c>
      <c r="H132">
        <f t="shared" si="6"/>
        <v>26038.619701812218</v>
      </c>
      <c r="I132">
        <f t="shared" si="7"/>
        <v>109858</v>
      </c>
      <c r="J132">
        <f t="shared" si="8"/>
        <v>32142</v>
      </c>
      <c r="K132">
        <f t="shared" si="9"/>
        <v>1033108164</v>
      </c>
    </row>
    <row r="133" spans="1:11" x14ac:dyDescent="0.4">
      <c r="A133">
        <v>126990</v>
      </c>
      <c r="B133">
        <v>84.92</v>
      </c>
      <c r="C133">
        <v>14</v>
      </c>
      <c r="D133">
        <v>21</v>
      </c>
      <c r="E133" s="10">
        <v>106789.95839621074</v>
      </c>
      <c r="F133" s="10">
        <v>20200.041603789257</v>
      </c>
      <c r="G133">
        <f t="shared" si="5"/>
        <v>106789.95839621076</v>
      </c>
      <c r="H133">
        <f t="shared" si="6"/>
        <v>20200.041603789243</v>
      </c>
      <c r="I133">
        <f t="shared" si="7"/>
        <v>120920</v>
      </c>
      <c r="J133">
        <f t="shared" si="8"/>
        <v>6070</v>
      </c>
      <c r="K133">
        <f t="shared" si="9"/>
        <v>36844900</v>
      </c>
    </row>
    <row r="134" spans="1:11" x14ac:dyDescent="0.4">
      <c r="A134">
        <v>115000</v>
      </c>
      <c r="B134">
        <v>59.993000000000002</v>
      </c>
      <c r="C134">
        <v>6</v>
      </c>
      <c r="D134">
        <v>13</v>
      </c>
      <c r="E134" s="10">
        <v>81746.740154254818</v>
      </c>
      <c r="F134" s="10">
        <v>33253.259845745182</v>
      </c>
      <c r="G134">
        <f t="shared" si="5"/>
        <v>81746.740154254818</v>
      </c>
      <c r="H134">
        <f t="shared" si="6"/>
        <v>33253.259845745182</v>
      </c>
      <c r="I134">
        <f t="shared" si="7"/>
        <v>79993</v>
      </c>
      <c r="J134">
        <f t="shared" si="8"/>
        <v>35007</v>
      </c>
      <c r="K134">
        <f t="shared" si="9"/>
        <v>1225490049</v>
      </c>
    </row>
    <row r="135" spans="1:11" x14ac:dyDescent="0.4">
      <c r="A135">
        <v>129000</v>
      </c>
      <c r="B135">
        <v>84.858000000000004</v>
      </c>
      <c r="C135">
        <v>1</v>
      </c>
      <c r="D135">
        <v>13</v>
      </c>
      <c r="E135" s="10">
        <v>95379.855980163818</v>
      </c>
      <c r="F135" s="10">
        <v>33620.144019836182</v>
      </c>
      <c r="G135">
        <f t="shared" ref="G135:G198" si="10">$B$2*B135+$C$2*C135+$D$2*D135+$E$2</f>
        <v>95379.855980163818</v>
      </c>
      <c r="H135">
        <f t="shared" ref="H135:H198" si="11">A135-G135</f>
        <v>33620.144019836182</v>
      </c>
      <c r="I135">
        <f t="shared" ref="I135:I198" si="12">$B$3*B135+$C$3*C135+$D$3*D135+$E$3</f>
        <v>99858</v>
      </c>
      <c r="J135">
        <f t="shared" ref="J135:J198" si="13">A135-I135</f>
        <v>29142</v>
      </c>
      <c r="K135">
        <f t="shared" ref="K135:K198" si="14">J135^2</f>
        <v>849256164</v>
      </c>
    </row>
    <row r="136" spans="1:11" x14ac:dyDescent="0.4">
      <c r="A136">
        <v>29000</v>
      </c>
      <c r="B136">
        <v>61.49</v>
      </c>
      <c r="C136">
        <v>3</v>
      </c>
      <c r="D136">
        <v>22</v>
      </c>
      <c r="E136" s="10">
        <v>59681.398395974116</v>
      </c>
      <c r="F136" s="10">
        <v>-30681.398395974116</v>
      </c>
      <c r="G136">
        <f t="shared" si="10"/>
        <v>59681.398395974109</v>
      </c>
      <c r="H136">
        <f t="shared" si="11"/>
        <v>-30681.398395974109</v>
      </c>
      <c r="I136">
        <f t="shared" si="12"/>
        <v>87490</v>
      </c>
      <c r="J136">
        <f t="shared" si="13"/>
        <v>-58490</v>
      </c>
      <c r="K136">
        <f t="shared" si="14"/>
        <v>3421080100</v>
      </c>
    </row>
    <row r="137" spans="1:11" x14ac:dyDescent="0.4">
      <c r="A137">
        <v>93500</v>
      </c>
      <c r="B137">
        <v>111.31</v>
      </c>
      <c r="C137">
        <v>5</v>
      </c>
      <c r="D137">
        <v>16</v>
      </c>
      <c r="E137" s="10">
        <v>123286.20220256224</v>
      </c>
      <c r="F137" s="10">
        <v>-29786.202202562243</v>
      </c>
      <c r="G137">
        <f t="shared" si="10"/>
        <v>123286.20220256226</v>
      </c>
      <c r="H137">
        <f t="shared" si="11"/>
        <v>-29786.202202562257</v>
      </c>
      <c r="I137">
        <f t="shared" si="12"/>
        <v>133310</v>
      </c>
      <c r="J137">
        <f t="shared" si="13"/>
        <v>-39810</v>
      </c>
      <c r="K137">
        <f t="shared" si="14"/>
        <v>1584836100</v>
      </c>
    </row>
    <row r="138" spans="1:11" x14ac:dyDescent="0.4">
      <c r="A138">
        <v>134000</v>
      </c>
      <c r="B138">
        <v>94.51</v>
      </c>
      <c r="C138">
        <v>4</v>
      </c>
      <c r="D138">
        <v>13</v>
      </c>
      <c r="E138" s="10">
        <v>110840.99215393244</v>
      </c>
      <c r="F138" s="10">
        <v>23159.007846067558</v>
      </c>
      <c r="G138">
        <f t="shared" si="10"/>
        <v>110840.99215393244</v>
      </c>
      <c r="H138">
        <f t="shared" si="11"/>
        <v>23159.007846067558</v>
      </c>
      <c r="I138">
        <f t="shared" si="12"/>
        <v>112510</v>
      </c>
      <c r="J138">
        <f t="shared" si="13"/>
        <v>21490</v>
      </c>
      <c r="K138">
        <f t="shared" si="14"/>
        <v>461820100</v>
      </c>
    </row>
    <row r="139" spans="1:11" x14ac:dyDescent="0.4">
      <c r="A139">
        <v>140000</v>
      </c>
      <c r="B139">
        <v>94.51</v>
      </c>
      <c r="C139">
        <v>5</v>
      </c>
      <c r="D139">
        <v>13</v>
      </c>
      <c r="E139" s="10">
        <v>112899.14458573483</v>
      </c>
      <c r="F139" s="10">
        <v>27100.85541426517</v>
      </c>
      <c r="G139">
        <f t="shared" si="10"/>
        <v>112899.14458573484</v>
      </c>
      <c r="H139">
        <f t="shared" si="11"/>
        <v>27100.855414265156</v>
      </c>
      <c r="I139">
        <f t="shared" si="12"/>
        <v>113510</v>
      </c>
      <c r="J139">
        <f t="shared" si="13"/>
        <v>26490</v>
      </c>
      <c r="K139">
        <f t="shared" si="14"/>
        <v>701720100</v>
      </c>
    </row>
    <row r="140" spans="1:11" x14ac:dyDescent="0.4">
      <c r="A140">
        <v>170000</v>
      </c>
      <c r="B140">
        <v>151.81</v>
      </c>
      <c r="C140">
        <v>3</v>
      </c>
      <c r="D140">
        <v>13</v>
      </c>
      <c r="E140" s="10">
        <v>163914.07674348427</v>
      </c>
      <c r="F140" s="10">
        <v>6085.923256515729</v>
      </c>
      <c r="G140">
        <f t="shared" si="10"/>
        <v>163914.07674348424</v>
      </c>
      <c r="H140">
        <f t="shared" si="11"/>
        <v>6085.9232565157581</v>
      </c>
      <c r="I140">
        <f t="shared" si="12"/>
        <v>168810</v>
      </c>
      <c r="J140">
        <f t="shared" si="13"/>
        <v>1190</v>
      </c>
      <c r="K140">
        <f t="shared" si="14"/>
        <v>1416100</v>
      </c>
    </row>
    <row r="141" spans="1:11" x14ac:dyDescent="0.4">
      <c r="A141">
        <v>170000</v>
      </c>
      <c r="B141">
        <v>158.99</v>
      </c>
      <c r="C141">
        <v>8</v>
      </c>
      <c r="D141">
        <v>13</v>
      </c>
      <c r="E141" s="10">
        <v>181113.08116799925</v>
      </c>
      <c r="F141" s="10">
        <v>-11113.081167999248</v>
      </c>
      <c r="G141">
        <f t="shared" si="10"/>
        <v>181113.08116799925</v>
      </c>
      <c r="H141">
        <f t="shared" si="11"/>
        <v>-11113.081167999248</v>
      </c>
      <c r="I141">
        <f t="shared" si="12"/>
        <v>180990</v>
      </c>
      <c r="J141">
        <f t="shared" si="13"/>
        <v>-10990</v>
      </c>
      <c r="K141">
        <f t="shared" si="14"/>
        <v>120780100</v>
      </c>
    </row>
    <row r="142" spans="1:11" x14ac:dyDescent="0.4">
      <c r="A142">
        <v>183000</v>
      </c>
      <c r="B142">
        <v>146.38999999999999</v>
      </c>
      <c r="C142">
        <v>10</v>
      </c>
      <c r="D142">
        <v>18</v>
      </c>
      <c r="E142" s="10">
        <v>163477.82895202353</v>
      </c>
      <c r="F142" s="10">
        <v>19522.171047976473</v>
      </c>
      <c r="G142">
        <f t="shared" si="10"/>
        <v>163477.82895202353</v>
      </c>
      <c r="H142">
        <f t="shared" si="11"/>
        <v>19522.171047976473</v>
      </c>
      <c r="I142">
        <f t="shared" si="12"/>
        <v>175390</v>
      </c>
      <c r="J142">
        <f t="shared" si="13"/>
        <v>7610</v>
      </c>
      <c r="K142">
        <f t="shared" si="14"/>
        <v>57912100</v>
      </c>
    </row>
    <row r="143" spans="1:11" x14ac:dyDescent="0.4">
      <c r="A143">
        <v>175000</v>
      </c>
      <c r="B143">
        <v>147.62</v>
      </c>
      <c r="C143">
        <v>5</v>
      </c>
      <c r="D143">
        <v>18</v>
      </c>
      <c r="E143" s="10">
        <v>154370.51219504062</v>
      </c>
      <c r="F143" s="10">
        <v>20629.487804959383</v>
      </c>
      <c r="G143">
        <f t="shared" si="10"/>
        <v>154370.51219504065</v>
      </c>
      <c r="H143">
        <f t="shared" si="11"/>
        <v>20629.487804959354</v>
      </c>
      <c r="I143">
        <f t="shared" si="12"/>
        <v>171620</v>
      </c>
      <c r="J143">
        <f t="shared" si="13"/>
        <v>3380</v>
      </c>
      <c r="K143">
        <f t="shared" si="14"/>
        <v>11424400</v>
      </c>
    </row>
    <row r="144" spans="1:11" x14ac:dyDescent="0.4">
      <c r="A144">
        <v>175000</v>
      </c>
      <c r="B144">
        <v>147.62</v>
      </c>
      <c r="C144">
        <v>5</v>
      </c>
      <c r="D144">
        <v>18</v>
      </c>
      <c r="E144" s="10">
        <v>154370.51219504062</v>
      </c>
      <c r="F144" s="10">
        <v>20629.487804959383</v>
      </c>
      <c r="G144">
        <f t="shared" si="10"/>
        <v>154370.51219504065</v>
      </c>
      <c r="H144">
        <f t="shared" si="11"/>
        <v>20629.487804959354</v>
      </c>
      <c r="I144">
        <f t="shared" si="12"/>
        <v>171620</v>
      </c>
      <c r="J144">
        <f t="shared" si="13"/>
        <v>3380</v>
      </c>
      <c r="K144">
        <f t="shared" si="14"/>
        <v>11424400</v>
      </c>
    </row>
    <row r="145" spans="1:11" x14ac:dyDescent="0.4">
      <c r="A145">
        <v>189000</v>
      </c>
      <c r="B145">
        <v>174.55</v>
      </c>
      <c r="C145">
        <v>2</v>
      </c>
      <c r="D145">
        <v>17</v>
      </c>
      <c r="E145" s="10">
        <v>176032.46571679311</v>
      </c>
      <c r="F145" s="10">
        <v>12967.534283206885</v>
      </c>
      <c r="G145">
        <f t="shared" si="10"/>
        <v>176032.46571679309</v>
      </c>
      <c r="H145">
        <f t="shared" si="11"/>
        <v>12967.534283206915</v>
      </c>
      <c r="I145">
        <f t="shared" si="12"/>
        <v>194550</v>
      </c>
      <c r="J145">
        <f t="shared" si="13"/>
        <v>-5550</v>
      </c>
      <c r="K145">
        <f t="shared" si="14"/>
        <v>30802500</v>
      </c>
    </row>
    <row r="146" spans="1:11" x14ac:dyDescent="0.4">
      <c r="A146">
        <v>375000</v>
      </c>
      <c r="B146">
        <v>158.32400000000001</v>
      </c>
      <c r="C146">
        <v>14</v>
      </c>
      <c r="D146">
        <v>1</v>
      </c>
      <c r="E146" s="10">
        <v>215929.50218467641</v>
      </c>
      <c r="F146" s="10">
        <v>159070.49781532359</v>
      </c>
      <c r="G146">
        <f t="shared" si="10"/>
        <v>215929.50218467641</v>
      </c>
      <c r="H146">
        <f t="shared" si="11"/>
        <v>159070.49781532359</v>
      </c>
      <c r="I146">
        <f t="shared" si="12"/>
        <v>174324</v>
      </c>
      <c r="J146">
        <f t="shared" si="13"/>
        <v>200676</v>
      </c>
      <c r="K146">
        <f t="shared" si="14"/>
        <v>40270856976</v>
      </c>
    </row>
    <row r="147" spans="1:11" x14ac:dyDescent="0.4">
      <c r="A147">
        <v>124000</v>
      </c>
      <c r="B147">
        <v>149.80000000000001</v>
      </c>
      <c r="C147">
        <v>7</v>
      </c>
      <c r="D147">
        <v>13</v>
      </c>
      <c r="E147" s="10">
        <v>170212.76349664631</v>
      </c>
      <c r="F147" s="10">
        <v>-46212.763496646308</v>
      </c>
      <c r="G147">
        <f t="shared" si="10"/>
        <v>170212.76349664631</v>
      </c>
      <c r="H147">
        <f t="shared" si="11"/>
        <v>-46212.763496646308</v>
      </c>
      <c r="I147">
        <f t="shared" si="12"/>
        <v>170800</v>
      </c>
      <c r="J147">
        <f t="shared" si="13"/>
        <v>-46800</v>
      </c>
      <c r="K147">
        <f t="shared" si="14"/>
        <v>2190240000</v>
      </c>
    </row>
    <row r="148" spans="1:11" x14ac:dyDescent="0.4">
      <c r="A148">
        <v>85000</v>
      </c>
      <c r="B148">
        <v>100.77</v>
      </c>
      <c r="C148">
        <v>6</v>
      </c>
      <c r="D148">
        <v>23</v>
      </c>
      <c r="E148" s="10">
        <v>101723.4449297864</v>
      </c>
      <c r="F148" s="10">
        <v>-16723.444929786405</v>
      </c>
      <c r="G148">
        <f t="shared" si="10"/>
        <v>101723.4449297864</v>
      </c>
      <c r="H148">
        <f t="shared" si="11"/>
        <v>-16723.444929786405</v>
      </c>
      <c r="I148">
        <f t="shared" si="12"/>
        <v>130770</v>
      </c>
      <c r="J148">
        <f t="shared" si="13"/>
        <v>-45770</v>
      </c>
      <c r="K148">
        <f t="shared" si="14"/>
        <v>2094892900</v>
      </c>
    </row>
    <row r="149" spans="1:11" x14ac:dyDescent="0.4">
      <c r="A149">
        <v>23000</v>
      </c>
      <c r="B149">
        <v>28.1</v>
      </c>
      <c r="C149">
        <v>7</v>
      </c>
      <c r="D149">
        <v>18</v>
      </c>
      <c r="E149" s="10">
        <v>43490.561407820765</v>
      </c>
      <c r="F149" s="10">
        <v>-20490.561407820765</v>
      </c>
      <c r="G149">
        <f t="shared" si="10"/>
        <v>43490.561407820758</v>
      </c>
      <c r="H149">
        <f t="shared" si="11"/>
        <v>-20490.561407820758</v>
      </c>
      <c r="I149">
        <f t="shared" si="12"/>
        <v>54100</v>
      </c>
      <c r="J149">
        <f t="shared" si="13"/>
        <v>-31100</v>
      </c>
      <c r="K149">
        <f t="shared" si="14"/>
        <v>967210000</v>
      </c>
    </row>
    <row r="150" spans="1:11" x14ac:dyDescent="0.4">
      <c r="A150">
        <v>47500</v>
      </c>
      <c r="B150">
        <v>84.42</v>
      </c>
      <c r="C150">
        <v>5</v>
      </c>
      <c r="D150">
        <v>17</v>
      </c>
      <c r="E150" s="10">
        <v>95488.277414736862</v>
      </c>
      <c r="F150" s="10">
        <v>-47988.277414736862</v>
      </c>
      <c r="G150">
        <f t="shared" si="10"/>
        <v>95488.277414736891</v>
      </c>
      <c r="H150">
        <f t="shared" si="11"/>
        <v>-47988.277414736891</v>
      </c>
      <c r="I150">
        <f t="shared" si="12"/>
        <v>107420</v>
      </c>
      <c r="J150">
        <f t="shared" si="13"/>
        <v>-59920</v>
      </c>
      <c r="K150">
        <f t="shared" si="14"/>
        <v>3590406400</v>
      </c>
    </row>
    <row r="151" spans="1:11" x14ac:dyDescent="0.4">
      <c r="A151">
        <v>64800</v>
      </c>
      <c r="B151">
        <v>64.66</v>
      </c>
      <c r="C151">
        <v>2</v>
      </c>
      <c r="D151">
        <v>28</v>
      </c>
      <c r="E151" s="10">
        <v>49119.114381774023</v>
      </c>
      <c r="F151" s="10">
        <v>15680.885618225977</v>
      </c>
      <c r="G151">
        <f t="shared" si="10"/>
        <v>49119.114381774023</v>
      </c>
      <c r="H151">
        <f t="shared" si="11"/>
        <v>15680.885618225977</v>
      </c>
      <c r="I151">
        <f t="shared" si="12"/>
        <v>95660</v>
      </c>
      <c r="J151">
        <f t="shared" si="13"/>
        <v>-30860</v>
      </c>
      <c r="K151">
        <f t="shared" si="14"/>
        <v>952339600</v>
      </c>
    </row>
    <row r="152" spans="1:11" x14ac:dyDescent="0.4">
      <c r="A152">
        <v>69800</v>
      </c>
      <c r="B152">
        <v>54.7</v>
      </c>
      <c r="C152">
        <v>4</v>
      </c>
      <c r="D152">
        <v>29</v>
      </c>
      <c r="E152" s="10">
        <v>41726.706373286899</v>
      </c>
      <c r="F152" s="10">
        <v>28073.293626713101</v>
      </c>
      <c r="G152">
        <f t="shared" si="10"/>
        <v>41726.706373286899</v>
      </c>
      <c r="H152">
        <f t="shared" si="11"/>
        <v>28073.293626713101</v>
      </c>
      <c r="I152">
        <f t="shared" si="12"/>
        <v>88700</v>
      </c>
      <c r="J152">
        <f t="shared" si="13"/>
        <v>-18900</v>
      </c>
      <c r="K152">
        <f t="shared" si="14"/>
        <v>357210000</v>
      </c>
    </row>
    <row r="153" spans="1:11" x14ac:dyDescent="0.4">
      <c r="A153">
        <v>84000</v>
      </c>
      <c r="B153">
        <v>79.87</v>
      </c>
      <c r="C153">
        <v>12</v>
      </c>
      <c r="D153">
        <v>28</v>
      </c>
      <c r="E153" s="10">
        <v>84334.951354157471</v>
      </c>
      <c r="F153" s="10">
        <v>-334.95135415747063</v>
      </c>
      <c r="G153">
        <f t="shared" si="10"/>
        <v>84334.951354157471</v>
      </c>
      <c r="H153">
        <f t="shared" si="11"/>
        <v>-334.95135415747063</v>
      </c>
      <c r="I153">
        <f t="shared" si="12"/>
        <v>120870</v>
      </c>
      <c r="J153">
        <f t="shared" si="13"/>
        <v>-36870</v>
      </c>
      <c r="K153">
        <f t="shared" si="14"/>
        <v>1359396900</v>
      </c>
    </row>
    <row r="154" spans="1:11" x14ac:dyDescent="0.4">
      <c r="A154">
        <v>84800</v>
      </c>
      <c r="B154">
        <v>84.5</v>
      </c>
      <c r="C154">
        <v>5</v>
      </c>
      <c r="D154">
        <v>18</v>
      </c>
      <c r="E154" s="10">
        <v>93639.557905548892</v>
      </c>
      <c r="F154" s="10">
        <v>-8839.5579055488924</v>
      </c>
      <c r="G154">
        <f t="shared" si="10"/>
        <v>93639.557905548863</v>
      </c>
      <c r="H154">
        <f t="shared" si="11"/>
        <v>-8839.5579055488633</v>
      </c>
      <c r="I154">
        <f t="shared" si="12"/>
        <v>108500</v>
      </c>
      <c r="J154">
        <f t="shared" si="13"/>
        <v>-23700</v>
      </c>
      <c r="K154">
        <f t="shared" si="14"/>
        <v>561690000</v>
      </c>
    </row>
    <row r="155" spans="1:11" x14ac:dyDescent="0.4">
      <c r="A155">
        <v>13000</v>
      </c>
      <c r="B155">
        <v>15.09</v>
      </c>
      <c r="C155">
        <v>14</v>
      </c>
      <c r="D155">
        <v>7</v>
      </c>
      <c r="E155" s="10">
        <v>66562.654635885381</v>
      </c>
      <c r="F155" s="10">
        <v>-53562.654635885381</v>
      </c>
      <c r="G155">
        <f t="shared" si="10"/>
        <v>66562.654635885381</v>
      </c>
      <c r="H155">
        <f t="shared" si="11"/>
        <v>-53562.654635885381</v>
      </c>
      <c r="I155">
        <f t="shared" si="12"/>
        <v>37090</v>
      </c>
      <c r="J155">
        <f t="shared" si="13"/>
        <v>-24090</v>
      </c>
      <c r="K155">
        <f t="shared" si="14"/>
        <v>580328100</v>
      </c>
    </row>
    <row r="156" spans="1:11" x14ac:dyDescent="0.4">
      <c r="A156">
        <v>20000</v>
      </c>
      <c r="B156">
        <v>44.4</v>
      </c>
      <c r="C156">
        <v>4</v>
      </c>
      <c r="D156">
        <v>24</v>
      </c>
      <c r="E156" s="10">
        <v>41445.011658992858</v>
      </c>
      <c r="F156" s="10">
        <v>-21445.011658992858</v>
      </c>
      <c r="G156">
        <f t="shared" si="10"/>
        <v>41445.011658992858</v>
      </c>
      <c r="H156">
        <f t="shared" si="11"/>
        <v>-21445.011658992858</v>
      </c>
      <c r="I156">
        <f t="shared" si="12"/>
        <v>73400</v>
      </c>
      <c r="J156">
        <f t="shared" si="13"/>
        <v>-53400</v>
      </c>
      <c r="K156">
        <f t="shared" si="14"/>
        <v>2851560000</v>
      </c>
    </row>
    <row r="157" spans="1:11" x14ac:dyDescent="0.4">
      <c r="A157">
        <v>91900</v>
      </c>
      <c r="B157">
        <v>59.942599999999999</v>
      </c>
      <c r="C157">
        <v>4</v>
      </c>
      <c r="D157">
        <v>12</v>
      </c>
      <c r="E157" s="10">
        <v>79507.634461545371</v>
      </c>
      <c r="F157" s="10">
        <v>12392.365538454629</v>
      </c>
      <c r="G157">
        <f t="shared" si="10"/>
        <v>79507.634461545371</v>
      </c>
      <c r="H157">
        <f t="shared" si="11"/>
        <v>12392.365538454629</v>
      </c>
      <c r="I157">
        <f t="shared" si="12"/>
        <v>76942.600000000006</v>
      </c>
      <c r="J157">
        <f t="shared" si="13"/>
        <v>14957.399999999994</v>
      </c>
      <c r="K157">
        <f t="shared" si="14"/>
        <v>223723814.75999981</v>
      </c>
    </row>
    <row r="158" spans="1:11" x14ac:dyDescent="0.4">
      <c r="A158">
        <v>12200</v>
      </c>
      <c r="B158">
        <v>15.09</v>
      </c>
      <c r="C158">
        <v>10</v>
      </c>
      <c r="D158">
        <v>7</v>
      </c>
      <c r="E158" s="10">
        <v>58330.044908675802</v>
      </c>
      <c r="F158" s="10">
        <v>-46130.044908675802</v>
      </c>
      <c r="G158">
        <f t="shared" si="10"/>
        <v>58330.044908675794</v>
      </c>
      <c r="H158">
        <f t="shared" si="11"/>
        <v>-46130.044908675794</v>
      </c>
      <c r="I158">
        <f t="shared" si="12"/>
        <v>33090</v>
      </c>
      <c r="J158">
        <f t="shared" si="13"/>
        <v>-20890</v>
      </c>
      <c r="K158">
        <f t="shared" si="14"/>
        <v>436392100</v>
      </c>
    </row>
    <row r="159" spans="1:11" x14ac:dyDescent="0.4">
      <c r="A159">
        <v>12000</v>
      </c>
      <c r="B159">
        <v>16.670000000000002</v>
      </c>
      <c r="C159">
        <v>4</v>
      </c>
      <c r="D159">
        <v>9</v>
      </c>
      <c r="E159" s="10">
        <v>43649.94534085234</v>
      </c>
      <c r="F159" s="10">
        <v>-31649.94534085234</v>
      </c>
      <c r="G159">
        <f t="shared" si="10"/>
        <v>43649.945340852326</v>
      </c>
      <c r="H159">
        <f t="shared" si="11"/>
        <v>-31649.945340852326</v>
      </c>
      <c r="I159">
        <f t="shared" si="12"/>
        <v>30670</v>
      </c>
      <c r="J159">
        <f t="shared" si="13"/>
        <v>-18670</v>
      </c>
      <c r="K159">
        <f t="shared" si="14"/>
        <v>348568900</v>
      </c>
    </row>
    <row r="160" spans="1:11" x14ac:dyDescent="0.4">
      <c r="A160">
        <v>119500</v>
      </c>
      <c r="B160">
        <v>112.54</v>
      </c>
      <c r="C160">
        <v>25</v>
      </c>
      <c r="D160">
        <v>17</v>
      </c>
      <c r="E160" s="10">
        <v>163707.00467278273</v>
      </c>
      <c r="F160" s="10">
        <v>-44207.004672782728</v>
      </c>
      <c r="G160">
        <f t="shared" si="10"/>
        <v>163707.00467278273</v>
      </c>
      <c r="H160">
        <f t="shared" si="11"/>
        <v>-44207.004672782728</v>
      </c>
      <c r="I160">
        <f t="shared" si="12"/>
        <v>155540</v>
      </c>
      <c r="J160">
        <f t="shared" si="13"/>
        <v>-36040</v>
      </c>
      <c r="K160">
        <f t="shared" si="14"/>
        <v>1298881600</v>
      </c>
    </row>
    <row r="161" spans="1:11" x14ac:dyDescent="0.4">
      <c r="A161">
        <v>193000</v>
      </c>
      <c r="B161">
        <v>84.614000000000004</v>
      </c>
      <c r="C161">
        <v>19</v>
      </c>
      <c r="D161">
        <v>4</v>
      </c>
      <c r="E161" s="10">
        <v>149523.05908437679</v>
      </c>
      <c r="F161" s="10">
        <v>43476.940915623214</v>
      </c>
      <c r="G161">
        <f t="shared" si="10"/>
        <v>149523.05908437676</v>
      </c>
      <c r="H161">
        <f t="shared" si="11"/>
        <v>43476.940915623243</v>
      </c>
      <c r="I161">
        <f t="shared" si="12"/>
        <v>108614</v>
      </c>
      <c r="J161">
        <f t="shared" si="13"/>
        <v>84386</v>
      </c>
      <c r="K161">
        <f t="shared" si="14"/>
        <v>7120996996</v>
      </c>
    </row>
    <row r="162" spans="1:11" x14ac:dyDescent="0.4">
      <c r="A162">
        <v>175000</v>
      </c>
      <c r="B162">
        <v>84.835999999999999</v>
      </c>
      <c r="C162">
        <v>8</v>
      </c>
      <c r="D162">
        <v>4</v>
      </c>
      <c r="E162" s="10">
        <v>127096.97979735561</v>
      </c>
      <c r="F162" s="10">
        <v>47903.020202644388</v>
      </c>
      <c r="G162">
        <f t="shared" si="10"/>
        <v>127096.97979735563</v>
      </c>
      <c r="H162">
        <f t="shared" si="11"/>
        <v>47903.020202644373</v>
      </c>
      <c r="I162">
        <f t="shared" si="12"/>
        <v>97836</v>
      </c>
      <c r="J162">
        <f t="shared" si="13"/>
        <v>77164</v>
      </c>
      <c r="K162">
        <f t="shared" si="14"/>
        <v>5954282896</v>
      </c>
    </row>
    <row r="163" spans="1:11" x14ac:dyDescent="0.4">
      <c r="A163">
        <v>180000</v>
      </c>
      <c r="B163">
        <v>84.906999999999996</v>
      </c>
      <c r="C163">
        <v>18</v>
      </c>
      <c r="D163">
        <v>4</v>
      </c>
      <c r="E163" s="10">
        <v>147746.81681744795</v>
      </c>
      <c r="F163" s="10">
        <v>32253.183182552049</v>
      </c>
      <c r="G163">
        <f t="shared" si="10"/>
        <v>147746.81681744795</v>
      </c>
      <c r="H163">
        <f t="shared" si="11"/>
        <v>32253.183182552049</v>
      </c>
      <c r="I163">
        <f t="shared" si="12"/>
        <v>107907</v>
      </c>
      <c r="J163">
        <f t="shared" si="13"/>
        <v>72093</v>
      </c>
      <c r="K163">
        <f t="shared" si="14"/>
        <v>5197400649</v>
      </c>
    </row>
    <row r="164" spans="1:11" x14ac:dyDescent="0.4">
      <c r="A164">
        <v>172000</v>
      </c>
      <c r="B164">
        <v>84.944000000000003</v>
      </c>
      <c r="C164">
        <v>2</v>
      </c>
      <c r="D164">
        <v>4</v>
      </c>
      <c r="E164" s="10">
        <v>114851.97748574379</v>
      </c>
      <c r="F164" s="10">
        <v>57148.022514256212</v>
      </c>
      <c r="G164">
        <f t="shared" si="10"/>
        <v>114851.97748574379</v>
      </c>
      <c r="H164">
        <f t="shared" si="11"/>
        <v>57148.022514256212</v>
      </c>
      <c r="I164">
        <f t="shared" si="12"/>
        <v>91944</v>
      </c>
      <c r="J164">
        <f t="shared" si="13"/>
        <v>80056</v>
      </c>
      <c r="K164">
        <f t="shared" si="14"/>
        <v>6408963136</v>
      </c>
    </row>
    <row r="165" spans="1:11" x14ac:dyDescent="0.4">
      <c r="A165">
        <v>172000</v>
      </c>
      <c r="B165">
        <v>84.944000000000003</v>
      </c>
      <c r="C165">
        <v>2</v>
      </c>
      <c r="D165">
        <v>4</v>
      </c>
      <c r="E165" s="10">
        <v>114851.97748574379</v>
      </c>
      <c r="F165" s="10">
        <v>57148.022514256212</v>
      </c>
      <c r="G165">
        <f t="shared" si="10"/>
        <v>114851.97748574379</v>
      </c>
      <c r="H165">
        <f t="shared" si="11"/>
        <v>57148.022514256212</v>
      </c>
      <c r="I165">
        <f t="shared" si="12"/>
        <v>91944</v>
      </c>
      <c r="J165">
        <f t="shared" si="13"/>
        <v>80056</v>
      </c>
      <c r="K165">
        <f t="shared" si="14"/>
        <v>6408963136</v>
      </c>
    </row>
    <row r="166" spans="1:11" x14ac:dyDescent="0.4">
      <c r="A166">
        <v>88000</v>
      </c>
      <c r="B166">
        <v>37.263500000000001</v>
      </c>
      <c r="C166">
        <v>14</v>
      </c>
      <c r="D166">
        <v>4</v>
      </c>
      <c r="E166" s="10">
        <v>93673.978625545729</v>
      </c>
      <c r="F166" s="10">
        <v>-5673.9786255457293</v>
      </c>
      <c r="G166">
        <f t="shared" si="10"/>
        <v>93673.978625545715</v>
      </c>
      <c r="H166">
        <f t="shared" si="11"/>
        <v>-5673.9786255457147</v>
      </c>
      <c r="I166">
        <f t="shared" si="12"/>
        <v>56263.5</v>
      </c>
      <c r="J166">
        <f t="shared" si="13"/>
        <v>31736.5</v>
      </c>
      <c r="K166">
        <f t="shared" si="14"/>
        <v>1007205432.25</v>
      </c>
    </row>
    <row r="167" spans="1:11" x14ac:dyDescent="0.4">
      <c r="A167">
        <v>175000</v>
      </c>
      <c r="B167">
        <v>215.14599999999999</v>
      </c>
      <c r="C167">
        <v>9</v>
      </c>
      <c r="D167">
        <v>12</v>
      </c>
      <c r="E167" s="10">
        <v>239127.46175005197</v>
      </c>
      <c r="F167" s="10">
        <v>-64127.461750051967</v>
      </c>
      <c r="G167">
        <f t="shared" si="10"/>
        <v>239127.461750052</v>
      </c>
      <c r="H167">
        <f t="shared" si="11"/>
        <v>-64127.461750051996</v>
      </c>
      <c r="I167">
        <f t="shared" si="12"/>
        <v>237146</v>
      </c>
      <c r="J167">
        <f t="shared" si="13"/>
        <v>-62146</v>
      </c>
      <c r="K167">
        <f t="shared" si="14"/>
        <v>3862125316</v>
      </c>
    </row>
    <row r="168" spans="1:11" x14ac:dyDescent="0.4">
      <c r="A168">
        <v>75300</v>
      </c>
      <c r="B168">
        <v>84.93</v>
      </c>
      <c r="C168">
        <v>13</v>
      </c>
      <c r="D168">
        <v>23</v>
      </c>
      <c r="E168" s="10">
        <v>100890.04433602883</v>
      </c>
      <c r="F168" s="10">
        <v>-25590.044336028834</v>
      </c>
      <c r="G168">
        <f t="shared" si="10"/>
        <v>100890.04433602885</v>
      </c>
      <c r="H168">
        <f t="shared" si="11"/>
        <v>-25590.044336028848</v>
      </c>
      <c r="I168">
        <f t="shared" si="12"/>
        <v>121930</v>
      </c>
      <c r="J168">
        <f t="shared" si="13"/>
        <v>-46630</v>
      </c>
      <c r="K168">
        <f t="shared" si="14"/>
        <v>2174356900</v>
      </c>
    </row>
    <row r="169" spans="1:11" x14ac:dyDescent="0.4">
      <c r="A169">
        <v>52000</v>
      </c>
      <c r="B169">
        <v>59.97</v>
      </c>
      <c r="C169">
        <v>2</v>
      </c>
      <c r="D169">
        <v>23</v>
      </c>
      <c r="E169" s="10">
        <v>54235.08528161257</v>
      </c>
      <c r="F169" s="10">
        <v>-2235.0852816125698</v>
      </c>
      <c r="G169">
        <f t="shared" si="10"/>
        <v>54235.085281612584</v>
      </c>
      <c r="H169">
        <f t="shared" si="11"/>
        <v>-2235.0852816125844</v>
      </c>
      <c r="I169">
        <f t="shared" si="12"/>
        <v>85970</v>
      </c>
      <c r="J169">
        <f t="shared" si="13"/>
        <v>-33970</v>
      </c>
      <c r="K169">
        <f t="shared" si="14"/>
        <v>1153960900</v>
      </c>
    </row>
    <row r="170" spans="1:11" x14ac:dyDescent="0.4">
      <c r="A170">
        <v>76500</v>
      </c>
      <c r="B170">
        <v>84.99</v>
      </c>
      <c r="C170">
        <v>1</v>
      </c>
      <c r="D170">
        <v>25</v>
      </c>
      <c r="E170" s="10">
        <v>72398.561062688386</v>
      </c>
      <c r="F170" s="10">
        <v>4101.4389373116137</v>
      </c>
      <c r="G170">
        <f t="shared" si="10"/>
        <v>72398.561062688386</v>
      </c>
      <c r="H170">
        <f t="shared" si="11"/>
        <v>4101.4389373116137</v>
      </c>
      <c r="I170">
        <f t="shared" si="12"/>
        <v>111990</v>
      </c>
      <c r="J170">
        <f t="shared" si="13"/>
        <v>-35490</v>
      </c>
      <c r="K170">
        <f t="shared" si="14"/>
        <v>1259540100</v>
      </c>
    </row>
    <row r="171" spans="1:11" x14ac:dyDescent="0.4">
      <c r="A171">
        <v>140000</v>
      </c>
      <c r="B171">
        <v>150.83000000000001</v>
      </c>
      <c r="C171">
        <v>3</v>
      </c>
      <c r="D171">
        <v>17</v>
      </c>
      <c r="E171" s="10">
        <v>155268.40275336825</v>
      </c>
      <c r="F171" s="10">
        <v>-15268.402753368253</v>
      </c>
      <c r="G171">
        <f t="shared" si="10"/>
        <v>155268.40275336825</v>
      </c>
      <c r="H171">
        <f t="shared" si="11"/>
        <v>-15268.402753368253</v>
      </c>
      <c r="I171">
        <f t="shared" si="12"/>
        <v>171830</v>
      </c>
      <c r="J171">
        <f t="shared" si="13"/>
        <v>-31830</v>
      </c>
      <c r="K171">
        <f t="shared" si="14"/>
        <v>1013148900</v>
      </c>
    </row>
    <row r="172" spans="1:11" x14ac:dyDescent="0.4">
      <c r="A172">
        <v>54900</v>
      </c>
      <c r="B172">
        <v>59.82</v>
      </c>
      <c r="C172">
        <v>5</v>
      </c>
      <c r="D172">
        <v>25</v>
      </c>
      <c r="E172" s="10">
        <v>56413.836831303131</v>
      </c>
      <c r="F172" s="10">
        <v>-1513.8368313031315</v>
      </c>
      <c r="G172">
        <f t="shared" si="10"/>
        <v>56413.836831303146</v>
      </c>
      <c r="H172">
        <f t="shared" si="11"/>
        <v>-1513.836831303146</v>
      </c>
      <c r="I172">
        <f t="shared" si="12"/>
        <v>90820</v>
      </c>
      <c r="J172">
        <f t="shared" si="13"/>
        <v>-35920</v>
      </c>
      <c r="K172">
        <f t="shared" si="14"/>
        <v>1290246400</v>
      </c>
    </row>
    <row r="173" spans="1:11" x14ac:dyDescent="0.4">
      <c r="A173">
        <v>75700</v>
      </c>
      <c r="B173">
        <v>84.93</v>
      </c>
      <c r="C173">
        <v>5</v>
      </c>
      <c r="D173">
        <v>23</v>
      </c>
      <c r="E173" s="10">
        <v>84424.824881609675</v>
      </c>
      <c r="F173" s="10">
        <v>-8724.8248816096748</v>
      </c>
      <c r="G173">
        <f t="shared" si="10"/>
        <v>84424.82488160966</v>
      </c>
      <c r="H173">
        <f t="shared" si="11"/>
        <v>-8724.8248816096602</v>
      </c>
      <c r="I173">
        <f t="shared" si="12"/>
        <v>113930</v>
      </c>
      <c r="J173">
        <f t="shared" si="13"/>
        <v>-38230</v>
      </c>
      <c r="K173">
        <f t="shared" si="14"/>
        <v>1461532900</v>
      </c>
    </row>
    <row r="174" spans="1:11" x14ac:dyDescent="0.4">
      <c r="A174">
        <v>165000</v>
      </c>
      <c r="B174">
        <v>114.931</v>
      </c>
      <c r="C174">
        <v>16</v>
      </c>
      <c r="D174">
        <v>13</v>
      </c>
      <c r="E174" s="10">
        <v>155186.90146144383</v>
      </c>
      <c r="F174" s="10">
        <v>9813.0985385561653</v>
      </c>
      <c r="G174">
        <f t="shared" si="10"/>
        <v>155186.90146144381</v>
      </c>
      <c r="H174">
        <f t="shared" si="11"/>
        <v>9813.0985385561944</v>
      </c>
      <c r="I174">
        <f t="shared" si="12"/>
        <v>144931</v>
      </c>
      <c r="J174">
        <f t="shared" si="13"/>
        <v>20069</v>
      </c>
      <c r="K174">
        <f t="shared" si="14"/>
        <v>402764761</v>
      </c>
    </row>
    <row r="175" spans="1:11" x14ac:dyDescent="0.4">
      <c r="A175">
        <v>145000</v>
      </c>
      <c r="B175">
        <v>112.81440000000001</v>
      </c>
      <c r="C175">
        <v>5</v>
      </c>
      <c r="D175">
        <v>6</v>
      </c>
      <c r="E175" s="10">
        <v>143990.57744438993</v>
      </c>
      <c r="F175" s="10">
        <v>1009.4225556100719</v>
      </c>
      <c r="G175">
        <f t="shared" si="10"/>
        <v>143990.57744438993</v>
      </c>
      <c r="H175">
        <f t="shared" si="11"/>
        <v>1009.4225556100719</v>
      </c>
      <c r="I175">
        <f t="shared" si="12"/>
        <v>124814.40000000001</v>
      </c>
      <c r="J175">
        <f t="shared" si="13"/>
        <v>20185.599999999991</v>
      </c>
      <c r="K175">
        <f t="shared" si="14"/>
        <v>407458447.35999966</v>
      </c>
    </row>
    <row r="176" spans="1:11" x14ac:dyDescent="0.4">
      <c r="A176">
        <v>146000</v>
      </c>
      <c r="B176">
        <v>114.9</v>
      </c>
      <c r="C176">
        <v>17</v>
      </c>
      <c r="D176">
        <v>21</v>
      </c>
      <c r="E176" s="10">
        <v>141809.69467765981</v>
      </c>
      <c r="F176" s="10">
        <v>4190.3053223401948</v>
      </c>
      <c r="G176">
        <f t="shared" si="10"/>
        <v>141809.69467765983</v>
      </c>
      <c r="H176">
        <f t="shared" si="11"/>
        <v>4190.3053223401657</v>
      </c>
      <c r="I176">
        <f t="shared" si="12"/>
        <v>153900</v>
      </c>
      <c r="J176">
        <f t="shared" si="13"/>
        <v>-7900</v>
      </c>
      <c r="K176">
        <f t="shared" si="14"/>
        <v>62410000</v>
      </c>
    </row>
    <row r="177" spans="1:11" x14ac:dyDescent="0.4">
      <c r="A177">
        <v>127000</v>
      </c>
      <c r="B177">
        <v>84.239500000000007</v>
      </c>
      <c r="C177">
        <v>3</v>
      </c>
      <c r="D177">
        <v>6</v>
      </c>
      <c r="E177" s="10">
        <v>112380.91159018312</v>
      </c>
      <c r="F177" s="10">
        <v>14619.088409816875</v>
      </c>
      <c r="G177">
        <f t="shared" si="10"/>
        <v>112380.91159018312</v>
      </c>
      <c r="H177">
        <f t="shared" si="11"/>
        <v>14619.088409816875</v>
      </c>
      <c r="I177">
        <f t="shared" si="12"/>
        <v>94239.5</v>
      </c>
      <c r="J177">
        <f t="shared" si="13"/>
        <v>32760.5</v>
      </c>
      <c r="K177">
        <f t="shared" si="14"/>
        <v>1073250360.25</v>
      </c>
    </row>
    <row r="178" spans="1:11" x14ac:dyDescent="0.4">
      <c r="A178">
        <v>84970</v>
      </c>
      <c r="B178">
        <v>60</v>
      </c>
      <c r="C178">
        <v>13</v>
      </c>
      <c r="D178">
        <v>21</v>
      </c>
      <c r="E178" s="10">
        <v>80755.00968915275</v>
      </c>
      <c r="F178" s="10">
        <v>4214.9903108472499</v>
      </c>
      <c r="G178">
        <f t="shared" si="10"/>
        <v>80755.00968915275</v>
      </c>
      <c r="H178">
        <f t="shared" si="11"/>
        <v>4214.9903108472499</v>
      </c>
      <c r="I178">
        <f t="shared" si="12"/>
        <v>95000</v>
      </c>
      <c r="J178">
        <f t="shared" si="13"/>
        <v>-10030</v>
      </c>
      <c r="K178">
        <f t="shared" si="14"/>
        <v>100600900</v>
      </c>
    </row>
    <row r="179" spans="1:11" x14ac:dyDescent="0.4">
      <c r="A179">
        <v>123460</v>
      </c>
      <c r="B179">
        <v>84.92</v>
      </c>
      <c r="C179">
        <v>18</v>
      </c>
      <c r="D179">
        <v>21</v>
      </c>
      <c r="E179" s="10">
        <v>115022.56812342035</v>
      </c>
      <c r="F179" s="10">
        <v>8437.4318765796488</v>
      </c>
      <c r="G179">
        <f t="shared" si="10"/>
        <v>115022.56812342034</v>
      </c>
      <c r="H179">
        <f t="shared" si="11"/>
        <v>8437.4318765796634</v>
      </c>
      <c r="I179">
        <f t="shared" si="12"/>
        <v>124920</v>
      </c>
      <c r="J179">
        <f t="shared" si="13"/>
        <v>-1460</v>
      </c>
      <c r="K179">
        <f t="shared" si="14"/>
        <v>2131600</v>
      </c>
    </row>
    <row r="180" spans="1:11" x14ac:dyDescent="0.4">
      <c r="A180">
        <v>155000</v>
      </c>
      <c r="B180">
        <v>158.99</v>
      </c>
      <c r="C180">
        <v>7</v>
      </c>
      <c r="D180">
        <v>13</v>
      </c>
      <c r="E180" s="10">
        <v>179054.92873619683</v>
      </c>
      <c r="F180" s="10">
        <v>-24054.928736196831</v>
      </c>
      <c r="G180">
        <f t="shared" si="10"/>
        <v>179054.92873619683</v>
      </c>
      <c r="H180">
        <f t="shared" si="11"/>
        <v>-24054.928736196831</v>
      </c>
      <c r="I180">
        <f t="shared" si="12"/>
        <v>179990</v>
      </c>
      <c r="J180">
        <f t="shared" si="13"/>
        <v>-24990</v>
      </c>
      <c r="K180">
        <f t="shared" si="14"/>
        <v>624500100</v>
      </c>
    </row>
    <row r="181" spans="1:11" x14ac:dyDescent="0.4">
      <c r="A181">
        <v>134000</v>
      </c>
      <c r="B181">
        <v>95.88</v>
      </c>
      <c r="C181">
        <v>5</v>
      </c>
      <c r="D181">
        <v>13</v>
      </c>
      <c r="E181" s="10">
        <v>114217.29109043388</v>
      </c>
      <c r="F181" s="10">
        <v>19782.708909566121</v>
      </c>
      <c r="G181">
        <f t="shared" si="10"/>
        <v>114217.29109043389</v>
      </c>
      <c r="H181">
        <f t="shared" si="11"/>
        <v>19782.708909566107</v>
      </c>
      <c r="I181">
        <f t="shared" si="12"/>
        <v>114880</v>
      </c>
      <c r="J181">
        <f t="shared" si="13"/>
        <v>19120</v>
      </c>
      <c r="K181">
        <f t="shared" si="14"/>
        <v>365574400</v>
      </c>
    </row>
    <row r="182" spans="1:11" x14ac:dyDescent="0.4">
      <c r="A182">
        <v>134500</v>
      </c>
      <c r="B182">
        <v>95.88</v>
      </c>
      <c r="C182">
        <v>5</v>
      </c>
      <c r="D182">
        <v>13</v>
      </c>
      <c r="E182" s="10">
        <v>114217.29109043388</v>
      </c>
      <c r="F182" s="10">
        <v>20282.708909566121</v>
      </c>
      <c r="G182">
        <f t="shared" si="10"/>
        <v>114217.29109043389</v>
      </c>
      <c r="H182">
        <f t="shared" si="11"/>
        <v>20282.708909566107</v>
      </c>
      <c r="I182">
        <f t="shared" si="12"/>
        <v>114880</v>
      </c>
      <c r="J182">
        <f t="shared" si="13"/>
        <v>19620</v>
      </c>
      <c r="K182">
        <f t="shared" si="14"/>
        <v>384944400</v>
      </c>
    </row>
    <row r="183" spans="1:11" x14ac:dyDescent="0.4">
      <c r="A183">
        <v>144000</v>
      </c>
      <c r="B183">
        <v>108.07</v>
      </c>
      <c r="C183">
        <v>5</v>
      </c>
      <c r="D183">
        <v>13</v>
      </c>
      <c r="E183" s="10">
        <v>125945.9085300553</v>
      </c>
      <c r="F183" s="10">
        <v>18054.091469944702</v>
      </c>
      <c r="G183">
        <f t="shared" si="10"/>
        <v>125945.90853005531</v>
      </c>
      <c r="H183">
        <f t="shared" si="11"/>
        <v>18054.091469944688</v>
      </c>
      <c r="I183">
        <f t="shared" si="12"/>
        <v>127070</v>
      </c>
      <c r="J183">
        <f t="shared" si="13"/>
        <v>16930</v>
      </c>
      <c r="K183">
        <f t="shared" si="14"/>
        <v>286624900</v>
      </c>
    </row>
    <row r="184" spans="1:11" x14ac:dyDescent="0.4">
      <c r="A184">
        <v>144000</v>
      </c>
      <c r="B184">
        <v>108.07</v>
      </c>
      <c r="C184">
        <v>5</v>
      </c>
      <c r="D184">
        <v>13</v>
      </c>
      <c r="E184" s="10">
        <v>125945.9085300553</v>
      </c>
      <c r="F184" s="10">
        <v>18054.091469944702</v>
      </c>
      <c r="G184">
        <f t="shared" si="10"/>
        <v>125945.90853005531</v>
      </c>
      <c r="H184">
        <f t="shared" si="11"/>
        <v>18054.091469944688</v>
      </c>
      <c r="I184">
        <f t="shared" si="12"/>
        <v>127070</v>
      </c>
      <c r="J184">
        <f t="shared" si="13"/>
        <v>16930</v>
      </c>
      <c r="K184">
        <f t="shared" si="14"/>
        <v>286624900</v>
      </c>
    </row>
    <row r="185" spans="1:11" x14ac:dyDescent="0.4">
      <c r="A185">
        <v>184000</v>
      </c>
      <c r="B185">
        <v>159.01</v>
      </c>
      <c r="C185">
        <v>5</v>
      </c>
      <c r="D185">
        <v>13</v>
      </c>
      <c r="E185" s="10">
        <v>174957.86688725918</v>
      </c>
      <c r="F185" s="10">
        <v>9042.1331127408193</v>
      </c>
      <c r="G185">
        <f t="shared" si="10"/>
        <v>174957.86688725918</v>
      </c>
      <c r="H185">
        <f t="shared" si="11"/>
        <v>9042.1331127408193</v>
      </c>
      <c r="I185">
        <f t="shared" si="12"/>
        <v>178010</v>
      </c>
      <c r="J185">
        <f t="shared" si="13"/>
        <v>5990</v>
      </c>
      <c r="K185">
        <f t="shared" si="14"/>
        <v>35880100</v>
      </c>
    </row>
    <row r="186" spans="1:11" x14ac:dyDescent="0.4">
      <c r="A186">
        <v>33000</v>
      </c>
      <c r="B186">
        <v>48.54</v>
      </c>
      <c r="C186">
        <v>6</v>
      </c>
      <c r="D186">
        <v>18</v>
      </c>
      <c r="E186" s="10">
        <v>61098.769965834763</v>
      </c>
      <c r="F186" s="10">
        <v>-28098.769965834763</v>
      </c>
      <c r="G186">
        <f t="shared" si="10"/>
        <v>61098.769965834756</v>
      </c>
      <c r="H186">
        <f t="shared" si="11"/>
        <v>-28098.769965834756</v>
      </c>
      <c r="I186">
        <f t="shared" si="12"/>
        <v>73540</v>
      </c>
      <c r="J186">
        <f t="shared" si="13"/>
        <v>-40540</v>
      </c>
      <c r="K186">
        <f t="shared" si="14"/>
        <v>1643491600</v>
      </c>
    </row>
    <row r="187" spans="1:11" x14ac:dyDescent="0.4">
      <c r="A187">
        <v>26000</v>
      </c>
      <c r="B187">
        <v>36.08</v>
      </c>
      <c r="C187">
        <v>6</v>
      </c>
      <c r="D187">
        <v>18</v>
      </c>
      <c r="E187" s="10">
        <v>49110.371828206953</v>
      </c>
      <c r="F187" s="10">
        <v>-23110.371828206953</v>
      </c>
      <c r="G187">
        <f t="shared" si="10"/>
        <v>49110.371828206946</v>
      </c>
      <c r="H187">
        <f t="shared" si="11"/>
        <v>-23110.371828206946</v>
      </c>
      <c r="I187">
        <f t="shared" si="12"/>
        <v>61080</v>
      </c>
      <c r="J187">
        <f t="shared" si="13"/>
        <v>-35080</v>
      </c>
      <c r="K187">
        <f t="shared" si="14"/>
        <v>1230606400</v>
      </c>
    </row>
    <row r="188" spans="1:11" x14ac:dyDescent="0.4">
      <c r="A188">
        <v>25000</v>
      </c>
      <c r="B188">
        <v>45.5</v>
      </c>
      <c r="C188">
        <v>3</v>
      </c>
      <c r="D188">
        <v>18</v>
      </c>
      <c r="E188" s="10">
        <v>51999.374441022395</v>
      </c>
      <c r="F188" s="10">
        <v>-26999.374441022395</v>
      </c>
      <c r="G188">
        <f t="shared" si="10"/>
        <v>51999.374441022388</v>
      </c>
      <c r="H188">
        <f t="shared" si="11"/>
        <v>-26999.374441022388</v>
      </c>
      <c r="I188">
        <f t="shared" si="12"/>
        <v>67500</v>
      </c>
      <c r="J188">
        <f t="shared" si="13"/>
        <v>-42500</v>
      </c>
      <c r="K188">
        <f t="shared" si="14"/>
        <v>1806250000</v>
      </c>
    </row>
    <row r="189" spans="1:11" x14ac:dyDescent="0.4">
      <c r="A189">
        <v>30000</v>
      </c>
      <c r="B189">
        <v>46.64</v>
      </c>
      <c r="C189">
        <v>4</v>
      </c>
      <c r="D189">
        <v>18</v>
      </c>
      <c r="E189" s="10">
        <v>55154.378708851735</v>
      </c>
      <c r="F189" s="10">
        <v>-25154.378708851735</v>
      </c>
      <c r="G189">
        <f t="shared" si="10"/>
        <v>55154.37870885172</v>
      </c>
      <c r="H189">
        <f t="shared" si="11"/>
        <v>-25154.37870885172</v>
      </c>
      <c r="I189">
        <f t="shared" si="12"/>
        <v>69640</v>
      </c>
      <c r="J189">
        <f t="shared" si="13"/>
        <v>-39640</v>
      </c>
      <c r="K189">
        <f t="shared" si="14"/>
        <v>1571329600</v>
      </c>
    </row>
    <row r="190" spans="1:11" x14ac:dyDescent="0.4">
      <c r="A190">
        <v>78000</v>
      </c>
      <c r="B190">
        <v>84.98</v>
      </c>
      <c r="C190">
        <v>8</v>
      </c>
      <c r="D190">
        <v>15</v>
      </c>
      <c r="E190" s="10">
        <v>106052.92225653706</v>
      </c>
      <c r="F190" s="10">
        <v>-28052.922256537058</v>
      </c>
      <c r="G190">
        <f t="shared" si="10"/>
        <v>106052.92225653704</v>
      </c>
      <c r="H190">
        <f t="shared" si="11"/>
        <v>-28052.922256537044</v>
      </c>
      <c r="I190">
        <f t="shared" si="12"/>
        <v>108980</v>
      </c>
      <c r="J190">
        <f t="shared" si="13"/>
        <v>-30980</v>
      </c>
      <c r="K190">
        <f t="shared" si="14"/>
        <v>959760400</v>
      </c>
    </row>
    <row r="191" spans="1:11" x14ac:dyDescent="0.4">
      <c r="A191">
        <v>26000</v>
      </c>
      <c r="B191">
        <v>22.058399999999999</v>
      </c>
      <c r="C191">
        <v>11</v>
      </c>
      <c r="D191">
        <v>4</v>
      </c>
      <c r="E191" s="10">
        <v>72869.923214372495</v>
      </c>
      <c r="F191" s="10">
        <v>-46869.923214372495</v>
      </c>
      <c r="G191">
        <f t="shared" si="10"/>
        <v>72869.923214372509</v>
      </c>
      <c r="H191">
        <f t="shared" si="11"/>
        <v>-46869.923214372509</v>
      </c>
      <c r="I191">
        <f t="shared" si="12"/>
        <v>38058.399999999994</v>
      </c>
      <c r="J191">
        <f t="shared" si="13"/>
        <v>-12058.399999999994</v>
      </c>
      <c r="K191">
        <f t="shared" si="14"/>
        <v>145405010.55999985</v>
      </c>
    </row>
    <row r="192" spans="1:11" x14ac:dyDescent="0.4">
      <c r="A192">
        <v>91000</v>
      </c>
      <c r="B192">
        <v>107.94</v>
      </c>
      <c r="C192">
        <v>7</v>
      </c>
      <c r="D192">
        <v>15</v>
      </c>
      <c r="E192" s="10">
        <v>126085.75066261059</v>
      </c>
      <c r="F192" s="10">
        <v>-35085.75066261059</v>
      </c>
      <c r="G192">
        <f t="shared" si="10"/>
        <v>126085.75066261062</v>
      </c>
      <c r="H192">
        <f t="shared" si="11"/>
        <v>-35085.750662610619</v>
      </c>
      <c r="I192">
        <f t="shared" si="12"/>
        <v>130940</v>
      </c>
      <c r="J192">
        <f t="shared" si="13"/>
        <v>-39940</v>
      </c>
      <c r="K192">
        <f t="shared" si="14"/>
        <v>1595203600</v>
      </c>
    </row>
    <row r="193" spans="1:11" x14ac:dyDescent="0.4">
      <c r="A193">
        <v>48000</v>
      </c>
      <c r="B193">
        <v>53.42</v>
      </c>
      <c r="C193">
        <v>6</v>
      </c>
      <c r="D193">
        <v>18</v>
      </c>
      <c r="E193" s="10">
        <v>65794.065544616751</v>
      </c>
      <c r="F193" s="10">
        <v>-17794.065544616751</v>
      </c>
      <c r="G193">
        <f t="shared" si="10"/>
        <v>65794.065544616751</v>
      </c>
      <c r="H193">
        <f t="shared" si="11"/>
        <v>-17794.065544616751</v>
      </c>
      <c r="I193">
        <f t="shared" si="12"/>
        <v>78420</v>
      </c>
      <c r="J193">
        <f t="shared" si="13"/>
        <v>-30420</v>
      </c>
      <c r="K193">
        <f t="shared" si="14"/>
        <v>925376400</v>
      </c>
    </row>
    <row r="194" spans="1:11" x14ac:dyDescent="0.4">
      <c r="A194">
        <v>107500</v>
      </c>
      <c r="B194">
        <v>84.9</v>
      </c>
      <c r="C194">
        <v>19</v>
      </c>
      <c r="D194">
        <v>26</v>
      </c>
      <c r="E194" s="10">
        <v>107433.01970127289</v>
      </c>
      <c r="F194" s="10">
        <v>66.980298727110494</v>
      </c>
      <c r="G194">
        <f t="shared" si="10"/>
        <v>107433.0197012729</v>
      </c>
      <c r="H194">
        <f t="shared" si="11"/>
        <v>66.980298727095942</v>
      </c>
      <c r="I194">
        <f t="shared" si="12"/>
        <v>130900</v>
      </c>
      <c r="J194">
        <f t="shared" si="13"/>
        <v>-23400</v>
      </c>
      <c r="K194">
        <f t="shared" si="14"/>
        <v>547560000</v>
      </c>
    </row>
    <row r="195" spans="1:11" x14ac:dyDescent="0.4">
      <c r="A195">
        <v>109250</v>
      </c>
      <c r="B195">
        <v>84.9</v>
      </c>
      <c r="C195">
        <v>9</v>
      </c>
      <c r="D195">
        <v>26</v>
      </c>
      <c r="E195" s="10">
        <v>86851.495383248926</v>
      </c>
      <c r="F195" s="10">
        <v>22398.504616751074</v>
      </c>
      <c r="G195">
        <f t="shared" si="10"/>
        <v>86851.495383248926</v>
      </c>
      <c r="H195">
        <f t="shared" si="11"/>
        <v>22398.504616751074</v>
      </c>
      <c r="I195">
        <f t="shared" si="12"/>
        <v>120900</v>
      </c>
      <c r="J195">
        <f t="shared" si="13"/>
        <v>-11650</v>
      </c>
      <c r="K195">
        <f t="shared" si="14"/>
        <v>135722500</v>
      </c>
    </row>
    <row r="196" spans="1:11" x14ac:dyDescent="0.4">
      <c r="A196">
        <v>66000</v>
      </c>
      <c r="B196">
        <v>64.66</v>
      </c>
      <c r="C196">
        <v>4</v>
      </c>
      <c r="D196">
        <v>28</v>
      </c>
      <c r="E196" s="10">
        <v>53235.419245378827</v>
      </c>
      <c r="F196" s="10">
        <v>12764.580754621173</v>
      </c>
      <c r="G196">
        <f t="shared" si="10"/>
        <v>53235.419245378827</v>
      </c>
      <c r="H196">
        <f t="shared" si="11"/>
        <v>12764.580754621173</v>
      </c>
      <c r="I196">
        <f t="shared" si="12"/>
        <v>97660</v>
      </c>
      <c r="J196">
        <f t="shared" si="13"/>
        <v>-31660</v>
      </c>
      <c r="K196">
        <f t="shared" si="14"/>
        <v>1002355600</v>
      </c>
    </row>
    <row r="197" spans="1:11" x14ac:dyDescent="0.4">
      <c r="A197">
        <v>89700</v>
      </c>
      <c r="B197">
        <v>106.62</v>
      </c>
      <c r="C197">
        <v>11</v>
      </c>
      <c r="D197">
        <v>28</v>
      </c>
      <c r="E197" s="10">
        <v>108014.33103965395</v>
      </c>
      <c r="F197" s="10">
        <v>-18314.331039653945</v>
      </c>
      <c r="G197">
        <f t="shared" si="10"/>
        <v>108014.33103965393</v>
      </c>
      <c r="H197">
        <f t="shared" si="11"/>
        <v>-18314.331039653931</v>
      </c>
      <c r="I197">
        <f t="shared" si="12"/>
        <v>146620</v>
      </c>
      <c r="J197">
        <f t="shared" si="13"/>
        <v>-56920</v>
      </c>
      <c r="K197">
        <f t="shared" si="14"/>
        <v>3239886400</v>
      </c>
    </row>
    <row r="198" spans="1:11" x14ac:dyDescent="0.4">
      <c r="A198">
        <v>68500</v>
      </c>
      <c r="B198">
        <v>54.7</v>
      </c>
      <c r="C198">
        <v>10</v>
      </c>
      <c r="D198">
        <v>29</v>
      </c>
      <c r="E198" s="10">
        <v>54075.620964101283</v>
      </c>
      <c r="F198" s="10">
        <v>14424.379035898717</v>
      </c>
      <c r="G198">
        <f t="shared" si="10"/>
        <v>54075.620964101283</v>
      </c>
      <c r="H198">
        <f t="shared" si="11"/>
        <v>14424.379035898717</v>
      </c>
      <c r="I198">
        <f t="shared" si="12"/>
        <v>94700</v>
      </c>
      <c r="J198">
        <f t="shared" si="13"/>
        <v>-26200</v>
      </c>
      <c r="K198">
        <f t="shared" si="14"/>
        <v>686440000</v>
      </c>
    </row>
    <row r="199" spans="1:11" x14ac:dyDescent="0.4">
      <c r="A199">
        <v>98500</v>
      </c>
      <c r="B199">
        <v>106.62</v>
      </c>
      <c r="C199">
        <v>12</v>
      </c>
      <c r="D199">
        <v>29</v>
      </c>
      <c r="E199" s="10">
        <v>108146.79190359979</v>
      </c>
      <c r="F199" s="10">
        <v>-9646.7919035997911</v>
      </c>
      <c r="G199">
        <f t="shared" ref="G199:G262" si="15">$B$2*B199+$C$2*C199+$D$2*D199+$E$2</f>
        <v>108146.79190359979</v>
      </c>
      <c r="H199">
        <f t="shared" ref="H199:H262" si="16">A199-G199</f>
        <v>-9646.7919035997911</v>
      </c>
      <c r="I199">
        <f t="shared" ref="I199:I262" si="17">$B$3*B199+$C$3*C199+$D$3*D199+$E$3</f>
        <v>148620</v>
      </c>
      <c r="J199">
        <f t="shared" ref="J199:J262" si="18">A199-I199</f>
        <v>-50120</v>
      </c>
      <c r="K199">
        <f t="shared" ref="K199:K262" si="19">J199^2</f>
        <v>2512014400</v>
      </c>
    </row>
    <row r="200" spans="1:11" x14ac:dyDescent="0.4">
      <c r="A200">
        <v>80000</v>
      </c>
      <c r="B200">
        <v>79.87</v>
      </c>
      <c r="C200">
        <v>7</v>
      </c>
      <c r="D200">
        <v>28</v>
      </c>
      <c r="E200" s="10">
        <v>74044.189195145489</v>
      </c>
      <c r="F200" s="10">
        <v>5955.8108048545109</v>
      </c>
      <c r="G200">
        <f t="shared" si="15"/>
        <v>74044.189195145489</v>
      </c>
      <c r="H200">
        <f t="shared" si="16"/>
        <v>5955.8108048545109</v>
      </c>
      <c r="I200">
        <f t="shared" si="17"/>
        <v>115870</v>
      </c>
      <c r="J200">
        <f t="shared" si="18"/>
        <v>-35870</v>
      </c>
      <c r="K200">
        <f t="shared" si="19"/>
        <v>1286656900</v>
      </c>
    </row>
    <row r="201" spans="1:11" x14ac:dyDescent="0.4">
      <c r="A201">
        <v>63300</v>
      </c>
      <c r="B201">
        <v>54.7</v>
      </c>
      <c r="C201">
        <v>4</v>
      </c>
      <c r="D201">
        <v>28</v>
      </c>
      <c r="E201" s="10">
        <v>43652.397941143441</v>
      </c>
      <c r="F201" s="10">
        <v>19647.602058856559</v>
      </c>
      <c r="G201">
        <f t="shared" si="15"/>
        <v>43652.397941143441</v>
      </c>
      <c r="H201">
        <f t="shared" si="16"/>
        <v>19647.602058856559</v>
      </c>
      <c r="I201">
        <f t="shared" si="17"/>
        <v>87700</v>
      </c>
      <c r="J201">
        <f t="shared" si="18"/>
        <v>-24400</v>
      </c>
      <c r="K201">
        <f t="shared" si="19"/>
        <v>595360000</v>
      </c>
    </row>
    <row r="202" spans="1:11" x14ac:dyDescent="0.4">
      <c r="A202">
        <v>53000</v>
      </c>
      <c r="B202">
        <v>59.28</v>
      </c>
      <c r="C202">
        <v>4</v>
      </c>
      <c r="D202">
        <v>22</v>
      </c>
      <c r="E202" s="10">
        <v>59613.19770705761</v>
      </c>
      <c r="F202" s="10">
        <v>-6613.1977070576104</v>
      </c>
      <c r="G202">
        <f t="shared" si="15"/>
        <v>59613.19770705761</v>
      </c>
      <c r="H202">
        <f t="shared" si="16"/>
        <v>-6613.1977070576104</v>
      </c>
      <c r="I202">
        <f t="shared" si="17"/>
        <v>86280</v>
      </c>
      <c r="J202">
        <f t="shared" si="18"/>
        <v>-33280</v>
      </c>
      <c r="K202">
        <f t="shared" si="19"/>
        <v>1107558400</v>
      </c>
    </row>
    <row r="203" spans="1:11" x14ac:dyDescent="0.4">
      <c r="A203">
        <v>53000</v>
      </c>
      <c r="B203">
        <v>59.28</v>
      </c>
      <c r="C203">
        <v>4</v>
      </c>
      <c r="D203">
        <v>22</v>
      </c>
      <c r="E203" s="10">
        <v>59613.19770705761</v>
      </c>
      <c r="F203" s="10">
        <v>-6613.1977070576104</v>
      </c>
      <c r="G203">
        <f t="shared" si="15"/>
        <v>59613.19770705761</v>
      </c>
      <c r="H203">
        <f t="shared" si="16"/>
        <v>-6613.1977070576104</v>
      </c>
      <c r="I203">
        <f t="shared" si="17"/>
        <v>86280</v>
      </c>
      <c r="J203">
        <f t="shared" si="18"/>
        <v>-33280</v>
      </c>
      <c r="K203">
        <f t="shared" si="19"/>
        <v>1107558400</v>
      </c>
    </row>
    <row r="204" spans="1:11" x14ac:dyDescent="0.4">
      <c r="A204">
        <v>79500</v>
      </c>
      <c r="B204">
        <v>59.95</v>
      </c>
      <c r="C204">
        <v>14</v>
      </c>
      <c r="D204">
        <v>22</v>
      </c>
      <c r="E204" s="10">
        <v>80839.363016430769</v>
      </c>
      <c r="F204" s="10">
        <v>-1339.3630164307688</v>
      </c>
      <c r="G204">
        <f t="shared" si="15"/>
        <v>80839.363016430754</v>
      </c>
      <c r="H204">
        <f t="shared" si="16"/>
        <v>-1339.3630164307542</v>
      </c>
      <c r="I204">
        <f t="shared" si="17"/>
        <v>96950</v>
      </c>
      <c r="J204">
        <f t="shared" si="18"/>
        <v>-17450</v>
      </c>
      <c r="K204">
        <f t="shared" si="19"/>
        <v>304502500</v>
      </c>
    </row>
    <row r="205" spans="1:11" x14ac:dyDescent="0.4">
      <c r="A205">
        <v>86500</v>
      </c>
      <c r="B205">
        <v>79.87</v>
      </c>
      <c r="C205">
        <v>13</v>
      </c>
      <c r="D205">
        <v>29</v>
      </c>
      <c r="E205" s="10">
        <v>84467.412218103345</v>
      </c>
      <c r="F205" s="10">
        <v>2032.5877818966546</v>
      </c>
      <c r="G205">
        <f t="shared" si="15"/>
        <v>84467.412218103331</v>
      </c>
      <c r="H205">
        <f t="shared" si="16"/>
        <v>2032.5877818966692</v>
      </c>
      <c r="I205">
        <f t="shared" si="17"/>
        <v>122870</v>
      </c>
      <c r="J205">
        <f t="shared" si="18"/>
        <v>-36370</v>
      </c>
      <c r="K205">
        <f t="shared" si="19"/>
        <v>1322776900</v>
      </c>
    </row>
    <row r="206" spans="1:11" x14ac:dyDescent="0.4">
      <c r="A206">
        <v>11450</v>
      </c>
      <c r="B206">
        <v>15.855</v>
      </c>
      <c r="C206">
        <v>12</v>
      </c>
      <c r="D206">
        <v>8</v>
      </c>
      <c r="E206" s="10">
        <v>61256.703515442132</v>
      </c>
      <c r="F206" s="10">
        <v>-49806.703515442132</v>
      </c>
      <c r="G206">
        <f t="shared" si="15"/>
        <v>61256.703515442132</v>
      </c>
      <c r="H206">
        <f t="shared" si="16"/>
        <v>-49806.703515442132</v>
      </c>
      <c r="I206">
        <f t="shared" si="17"/>
        <v>36855</v>
      </c>
      <c r="J206">
        <f t="shared" si="18"/>
        <v>-25405</v>
      </c>
      <c r="K206">
        <f t="shared" si="19"/>
        <v>645414025</v>
      </c>
    </row>
    <row r="207" spans="1:11" x14ac:dyDescent="0.4">
      <c r="A207">
        <v>104500</v>
      </c>
      <c r="B207">
        <v>84.95</v>
      </c>
      <c r="C207">
        <v>20</v>
      </c>
      <c r="D207">
        <v>17</v>
      </c>
      <c r="E207" s="10">
        <v>126870.50378045201</v>
      </c>
      <c r="F207" s="10">
        <v>-22370.503780452011</v>
      </c>
      <c r="G207">
        <f t="shared" si="15"/>
        <v>126870.50378045203</v>
      </c>
      <c r="H207">
        <f t="shared" si="16"/>
        <v>-22370.503780452025</v>
      </c>
      <c r="I207">
        <f t="shared" si="17"/>
        <v>122950</v>
      </c>
      <c r="J207">
        <f t="shared" si="18"/>
        <v>-18450</v>
      </c>
      <c r="K207">
        <f t="shared" si="19"/>
        <v>340402500</v>
      </c>
    </row>
    <row r="208" spans="1:11" x14ac:dyDescent="0.4">
      <c r="A208">
        <v>11000</v>
      </c>
      <c r="B208">
        <v>12.01</v>
      </c>
      <c r="C208">
        <v>12</v>
      </c>
      <c r="D208">
        <v>8</v>
      </c>
      <c r="E208" s="10">
        <v>57557.233945684595</v>
      </c>
      <c r="F208" s="10">
        <v>-46557.233945684595</v>
      </c>
      <c r="G208">
        <f t="shared" si="15"/>
        <v>57557.233945684595</v>
      </c>
      <c r="H208">
        <f t="shared" si="16"/>
        <v>-46557.233945684595</v>
      </c>
      <c r="I208">
        <f t="shared" si="17"/>
        <v>33010</v>
      </c>
      <c r="J208">
        <f t="shared" si="18"/>
        <v>-22010</v>
      </c>
      <c r="K208">
        <f t="shared" si="19"/>
        <v>484440100</v>
      </c>
    </row>
    <row r="209" spans="1:11" x14ac:dyDescent="0.4">
      <c r="A209">
        <v>31000</v>
      </c>
      <c r="B209">
        <v>59</v>
      </c>
      <c r="C209">
        <v>2</v>
      </c>
      <c r="D209">
        <v>25</v>
      </c>
      <c r="E209" s="10">
        <v>49450.41593454322</v>
      </c>
      <c r="F209" s="10">
        <v>-18450.41593454322</v>
      </c>
      <c r="G209">
        <f t="shared" si="15"/>
        <v>49450.415934543234</v>
      </c>
      <c r="H209">
        <f t="shared" si="16"/>
        <v>-18450.415934543234</v>
      </c>
      <c r="I209">
        <f t="shared" si="17"/>
        <v>87000</v>
      </c>
      <c r="J209">
        <f t="shared" si="18"/>
        <v>-56000</v>
      </c>
      <c r="K209">
        <f t="shared" si="19"/>
        <v>3136000000</v>
      </c>
    </row>
    <row r="210" spans="1:11" x14ac:dyDescent="0.4">
      <c r="A210">
        <v>12250</v>
      </c>
      <c r="B210">
        <v>15.09</v>
      </c>
      <c r="C210">
        <v>12</v>
      </c>
      <c r="D210">
        <v>7</v>
      </c>
      <c r="E210" s="10">
        <v>62446.349772280591</v>
      </c>
      <c r="F210" s="10">
        <v>-50196.349772280591</v>
      </c>
      <c r="G210">
        <f t="shared" si="15"/>
        <v>62446.349772280591</v>
      </c>
      <c r="H210">
        <f t="shared" si="16"/>
        <v>-50196.349772280591</v>
      </c>
      <c r="I210">
        <f t="shared" si="17"/>
        <v>35090</v>
      </c>
      <c r="J210">
        <f t="shared" si="18"/>
        <v>-22840</v>
      </c>
      <c r="K210">
        <f t="shared" si="19"/>
        <v>521665600</v>
      </c>
    </row>
    <row r="211" spans="1:11" x14ac:dyDescent="0.4">
      <c r="A211">
        <v>151000</v>
      </c>
      <c r="B211">
        <v>59.755000000000003</v>
      </c>
      <c r="C211">
        <v>2</v>
      </c>
      <c r="D211">
        <v>4</v>
      </c>
      <c r="E211" s="10">
        <v>90616.362663215157</v>
      </c>
      <c r="F211" s="10">
        <v>60383.637336784843</v>
      </c>
      <c r="G211">
        <f t="shared" si="15"/>
        <v>90616.362663215172</v>
      </c>
      <c r="H211">
        <f t="shared" si="16"/>
        <v>60383.637336784828</v>
      </c>
      <c r="I211">
        <f t="shared" si="17"/>
        <v>66755</v>
      </c>
      <c r="J211">
        <f t="shared" si="18"/>
        <v>84245</v>
      </c>
      <c r="K211">
        <f t="shared" si="19"/>
        <v>7097220025</v>
      </c>
    </row>
    <row r="212" spans="1:11" x14ac:dyDescent="0.4">
      <c r="A212">
        <v>175000</v>
      </c>
      <c r="B212">
        <v>84.933999999999997</v>
      </c>
      <c r="C212">
        <v>4</v>
      </c>
      <c r="D212">
        <v>4</v>
      </c>
      <c r="E212" s="10">
        <v>118958.66084201502</v>
      </c>
      <c r="F212" s="10">
        <v>56041.339157984985</v>
      </c>
      <c r="G212">
        <f t="shared" si="15"/>
        <v>118958.66084201502</v>
      </c>
      <c r="H212">
        <f t="shared" si="16"/>
        <v>56041.339157984985</v>
      </c>
      <c r="I212">
        <f t="shared" si="17"/>
        <v>93934</v>
      </c>
      <c r="J212">
        <f t="shared" si="18"/>
        <v>81066</v>
      </c>
      <c r="K212">
        <f t="shared" si="19"/>
        <v>6571696356</v>
      </c>
    </row>
    <row r="213" spans="1:11" x14ac:dyDescent="0.4">
      <c r="A213">
        <v>220000</v>
      </c>
      <c r="B213">
        <v>101.991</v>
      </c>
      <c r="C213">
        <v>6</v>
      </c>
      <c r="D213">
        <v>4</v>
      </c>
      <c r="E213" s="10">
        <v>139486.37076448961</v>
      </c>
      <c r="F213" s="10">
        <v>80513.629235510394</v>
      </c>
      <c r="G213">
        <f t="shared" si="15"/>
        <v>139486.37076448958</v>
      </c>
      <c r="H213">
        <f t="shared" si="16"/>
        <v>80513.629235510423</v>
      </c>
      <c r="I213">
        <f t="shared" si="17"/>
        <v>112991</v>
      </c>
      <c r="J213">
        <f t="shared" si="18"/>
        <v>107009</v>
      </c>
      <c r="K213">
        <f t="shared" si="19"/>
        <v>11450926081</v>
      </c>
    </row>
    <row r="214" spans="1:11" x14ac:dyDescent="0.4">
      <c r="A214">
        <v>160000</v>
      </c>
      <c r="B214">
        <v>59.854999999999997</v>
      </c>
      <c r="C214">
        <v>13</v>
      </c>
      <c r="D214">
        <v>4</v>
      </c>
      <c r="E214" s="10">
        <v>113352.25448637723</v>
      </c>
      <c r="F214" s="10">
        <v>46647.745513622765</v>
      </c>
      <c r="G214">
        <f t="shared" si="15"/>
        <v>113352.25448637723</v>
      </c>
      <c r="H214">
        <f t="shared" si="16"/>
        <v>46647.745513622765</v>
      </c>
      <c r="I214">
        <f t="shared" si="17"/>
        <v>77855</v>
      </c>
      <c r="J214">
        <f t="shared" si="18"/>
        <v>82145</v>
      </c>
      <c r="K214">
        <f t="shared" si="19"/>
        <v>6747801025</v>
      </c>
    </row>
    <row r="215" spans="1:11" x14ac:dyDescent="0.4">
      <c r="A215">
        <v>192000</v>
      </c>
      <c r="B215">
        <v>84.835999999999999</v>
      </c>
      <c r="C215">
        <v>15</v>
      </c>
      <c r="D215">
        <v>4</v>
      </c>
      <c r="E215" s="10">
        <v>141504.04681997243</v>
      </c>
      <c r="F215" s="10">
        <v>50495.953180027573</v>
      </c>
      <c r="G215">
        <f t="shared" si="15"/>
        <v>141504.0468199724</v>
      </c>
      <c r="H215">
        <f t="shared" si="16"/>
        <v>50495.953180027602</v>
      </c>
      <c r="I215">
        <f t="shared" si="17"/>
        <v>104836</v>
      </c>
      <c r="J215">
        <f t="shared" si="18"/>
        <v>87164</v>
      </c>
      <c r="K215">
        <f t="shared" si="19"/>
        <v>7597562896</v>
      </c>
    </row>
    <row r="216" spans="1:11" x14ac:dyDescent="0.4">
      <c r="A216">
        <v>7500</v>
      </c>
      <c r="B216">
        <v>19.27</v>
      </c>
      <c r="C216">
        <v>1</v>
      </c>
      <c r="D216">
        <v>50</v>
      </c>
      <c r="E216" s="10">
        <v>-38976.274329945059</v>
      </c>
      <c r="F216" s="10">
        <v>46476.274329945059</v>
      </c>
      <c r="G216">
        <f t="shared" si="15"/>
        <v>-38976.274329945052</v>
      </c>
      <c r="H216">
        <f t="shared" si="16"/>
        <v>46476.274329945052</v>
      </c>
      <c r="I216">
        <f t="shared" si="17"/>
        <v>71270</v>
      </c>
      <c r="J216">
        <f t="shared" si="18"/>
        <v>-63770</v>
      </c>
      <c r="K216">
        <f t="shared" si="19"/>
        <v>4066612900</v>
      </c>
    </row>
    <row r="217" spans="1:11" x14ac:dyDescent="0.4">
      <c r="A217">
        <v>125000</v>
      </c>
      <c r="B217">
        <v>213.07</v>
      </c>
      <c r="C217">
        <v>2</v>
      </c>
      <c r="D217">
        <v>12</v>
      </c>
      <c r="E217" s="10">
        <v>222722.96980498615</v>
      </c>
      <c r="F217" s="10">
        <v>-97722.969804986147</v>
      </c>
      <c r="G217">
        <f t="shared" si="15"/>
        <v>222722.96980498615</v>
      </c>
      <c r="H217">
        <f t="shared" si="16"/>
        <v>-97722.969804986147</v>
      </c>
      <c r="I217">
        <f t="shared" si="17"/>
        <v>228070</v>
      </c>
      <c r="J217">
        <f t="shared" si="18"/>
        <v>-103070</v>
      </c>
      <c r="K217">
        <f t="shared" si="19"/>
        <v>10623424900</v>
      </c>
    </row>
    <row r="218" spans="1:11" x14ac:dyDescent="0.4">
      <c r="A218">
        <v>65000</v>
      </c>
      <c r="B218">
        <v>84.41</v>
      </c>
      <c r="C218">
        <v>3</v>
      </c>
      <c r="D218">
        <v>17</v>
      </c>
      <c r="E218" s="10">
        <v>91362.351043798495</v>
      </c>
      <c r="F218" s="10">
        <v>-26362.351043798495</v>
      </c>
      <c r="G218">
        <f t="shared" si="15"/>
        <v>91362.351043798495</v>
      </c>
      <c r="H218">
        <f t="shared" si="16"/>
        <v>-26362.351043798495</v>
      </c>
      <c r="I218">
        <f t="shared" si="17"/>
        <v>105410</v>
      </c>
      <c r="J218">
        <f t="shared" si="18"/>
        <v>-40410</v>
      </c>
      <c r="K218">
        <f t="shared" si="19"/>
        <v>1632968100</v>
      </c>
    </row>
    <row r="219" spans="1:11" x14ac:dyDescent="0.4">
      <c r="A219">
        <v>50000</v>
      </c>
      <c r="B219">
        <v>84.98</v>
      </c>
      <c r="C219">
        <v>1</v>
      </c>
      <c r="D219">
        <v>23</v>
      </c>
      <c r="E219" s="10">
        <v>76240.322691067922</v>
      </c>
      <c r="F219" s="10">
        <v>-26240.322691067922</v>
      </c>
      <c r="G219">
        <f t="shared" si="15"/>
        <v>76240.322691067922</v>
      </c>
      <c r="H219">
        <f t="shared" si="16"/>
        <v>-26240.322691067922</v>
      </c>
      <c r="I219">
        <f t="shared" si="17"/>
        <v>109980</v>
      </c>
      <c r="J219">
        <f t="shared" si="18"/>
        <v>-59980</v>
      </c>
      <c r="K219">
        <f t="shared" si="19"/>
        <v>3597600400</v>
      </c>
    </row>
    <row r="220" spans="1:11" x14ac:dyDescent="0.4">
      <c r="A220">
        <v>120000</v>
      </c>
      <c r="B220">
        <v>200.19</v>
      </c>
      <c r="C220">
        <v>1</v>
      </c>
      <c r="D220">
        <v>12</v>
      </c>
      <c r="E220" s="10">
        <v>208272.31592754601</v>
      </c>
      <c r="F220" s="10">
        <v>-88272.315927546006</v>
      </c>
      <c r="G220">
        <f t="shared" si="15"/>
        <v>208272.31592754601</v>
      </c>
      <c r="H220">
        <f t="shared" si="16"/>
        <v>-88272.315927546006</v>
      </c>
      <c r="I220">
        <f t="shared" si="17"/>
        <v>214190</v>
      </c>
      <c r="J220">
        <f t="shared" si="18"/>
        <v>-94190</v>
      </c>
      <c r="K220">
        <f t="shared" si="19"/>
        <v>8871756100</v>
      </c>
    </row>
    <row r="221" spans="1:11" x14ac:dyDescent="0.4">
      <c r="A221">
        <v>51500</v>
      </c>
      <c r="B221">
        <v>59.82</v>
      </c>
      <c r="C221">
        <v>2</v>
      </c>
      <c r="D221">
        <v>25</v>
      </c>
      <c r="E221" s="10">
        <v>50239.37953589594</v>
      </c>
      <c r="F221" s="10">
        <v>1260.6204641040604</v>
      </c>
      <c r="G221">
        <f t="shared" si="15"/>
        <v>50239.379535895947</v>
      </c>
      <c r="H221">
        <f t="shared" si="16"/>
        <v>1260.6204641040531</v>
      </c>
      <c r="I221">
        <f t="shared" si="17"/>
        <v>87820</v>
      </c>
      <c r="J221">
        <f t="shared" si="18"/>
        <v>-36320</v>
      </c>
      <c r="K221">
        <f t="shared" si="19"/>
        <v>1319142400</v>
      </c>
    </row>
    <row r="222" spans="1:11" x14ac:dyDescent="0.4">
      <c r="A222">
        <v>48500</v>
      </c>
      <c r="B222">
        <v>81</v>
      </c>
      <c r="C222">
        <v>5</v>
      </c>
      <c r="D222">
        <v>17</v>
      </c>
      <c r="E222" s="10">
        <v>92197.72190665605</v>
      </c>
      <c r="F222" s="10">
        <v>-43697.72190665605</v>
      </c>
      <c r="G222">
        <f t="shared" si="15"/>
        <v>92197.72190665605</v>
      </c>
      <c r="H222">
        <f t="shared" si="16"/>
        <v>-43697.72190665605</v>
      </c>
      <c r="I222">
        <f t="shared" si="17"/>
        <v>104000</v>
      </c>
      <c r="J222">
        <f t="shared" si="18"/>
        <v>-55500</v>
      </c>
      <c r="K222">
        <f t="shared" si="19"/>
        <v>3080250000</v>
      </c>
    </row>
    <row r="223" spans="1:11" x14ac:dyDescent="0.4">
      <c r="A223">
        <v>45000</v>
      </c>
      <c r="B223">
        <v>84.94</v>
      </c>
      <c r="C223">
        <v>3</v>
      </c>
      <c r="D223">
        <v>19</v>
      </c>
      <c r="E223" s="10">
        <v>88020.907796764601</v>
      </c>
      <c r="F223" s="10">
        <v>-43020.907796764601</v>
      </c>
      <c r="G223">
        <f t="shared" si="15"/>
        <v>88020.907796764601</v>
      </c>
      <c r="H223">
        <f t="shared" si="16"/>
        <v>-43020.907796764601</v>
      </c>
      <c r="I223">
        <f t="shared" si="17"/>
        <v>107940</v>
      </c>
      <c r="J223">
        <f t="shared" si="18"/>
        <v>-62940</v>
      </c>
      <c r="K223">
        <f t="shared" si="19"/>
        <v>3961443600</v>
      </c>
    </row>
    <row r="224" spans="1:11" x14ac:dyDescent="0.4">
      <c r="A224">
        <v>139800</v>
      </c>
      <c r="B224">
        <v>84.858000000000004</v>
      </c>
      <c r="C224">
        <v>8</v>
      </c>
      <c r="D224">
        <v>13</v>
      </c>
      <c r="E224" s="10">
        <v>109786.9230027806</v>
      </c>
      <c r="F224" s="10">
        <v>30013.076997219396</v>
      </c>
      <c r="G224">
        <f t="shared" si="15"/>
        <v>109786.92300278059</v>
      </c>
      <c r="H224">
        <f t="shared" si="16"/>
        <v>30013.07699721941</v>
      </c>
      <c r="I224">
        <f t="shared" si="17"/>
        <v>106858</v>
      </c>
      <c r="J224">
        <f t="shared" si="18"/>
        <v>32942</v>
      </c>
      <c r="K224">
        <f t="shared" si="19"/>
        <v>1085175364</v>
      </c>
    </row>
    <row r="225" spans="1:11" x14ac:dyDescent="0.4">
      <c r="A225">
        <v>139800</v>
      </c>
      <c r="B225">
        <v>84.858000000000004</v>
      </c>
      <c r="C225">
        <v>8</v>
      </c>
      <c r="D225">
        <v>13</v>
      </c>
      <c r="E225" s="10">
        <v>109786.9230027806</v>
      </c>
      <c r="F225" s="10">
        <v>30013.076997219396</v>
      </c>
      <c r="G225">
        <f t="shared" si="15"/>
        <v>109786.92300278059</v>
      </c>
      <c r="H225">
        <f t="shared" si="16"/>
        <v>30013.07699721941</v>
      </c>
      <c r="I225">
        <f t="shared" si="17"/>
        <v>106858</v>
      </c>
      <c r="J225">
        <f t="shared" si="18"/>
        <v>32942</v>
      </c>
      <c r="K225">
        <f t="shared" si="19"/>
        <v>1085175364</v>
      </c>
    </row>
    <row r="226" spans="1:11" x14ac:dyDescent="0.4">
      <c r="A226">
        <v>165000</v>
      </c>
      <c r="B226">
        <v>157.28899999999999</v>
      </c>
      <c r="C226">
        <v>7</v>
      </c>
      <c r="D226">
        <v>13</v>
      </c>
      <c r="E226" s="10">
        <v>177418.31033875665</v>
      </c>
      <c r="F226" s="10">
        <v>-12418.310338756652</v>
      </c>
      <c r="G226">
        <f t="shared" si="15"/>
        <v>177418.31033875665</v>
      </c>
      <c r="H226">
        <f t="shared" si="16"/>
        <v>-12418.310338756652</v>
      </c>
      <c r="I226">
        <f t="shared" si="17"/>
        <v>178289</v>
      </c>
      <c r="J226">
        <f t="shared" si="18"/>
        <v>-13289</v>
      </c>
      <c r="K226">
        <f t="shared" si="19"/>
        <v>176597521</v>
      </c>
    </row>
    <row r="227" spans="1:11" x14ac:dyDescent="0.4">
      <c r="A227">
        <v>144950</v>
      </c>
      <c r="B227">
        <v>114.9</v>
      </c>
      <c r="C227">
        <v>19</v>
      </c>
      <c r="D227">
        <v>21</v>
      </c>
      <c r="E227" s="10">
        <v>145925.99954126461</v>
      </c>
      <c r="F227" s="10">
        <v>-975.99954126460943</v>
      </c>
      <c r="G227">
        <f t="shared" si="15"/>
        <v>145925.99954126461</v>
      </c>
      <c r="H227">
        <f t="shared" si="16"/>
        <v>-975.99954126460943</v>
      </c>
      <c r="I227">
        <f t="shared" si="17"/>
        <v>155900</v>
      </c>
      <c r="J227">
        <f t="shared" si="18"/>
        <v>-10950</v>
      </c>
      <c r="K227">
        <f t="shared" si="19"/>
        <v>119902500</v>
      </c>
    </row>
    <row r="228" spans="1:11" x14ac:dyDescent="0.4">
      <c r="A228">
        <v>155000</v>
      </c>
      <c r="B228">
        <v>126.34</v>
      </c>
      <c r="C228">
        <v>1</v>
      </c>
      <c r="D228">
        <v>13</v>
      </c>
      <c r="E228" s="10">
        <v>135291.7927012775</v>
      </c>
      <c r="F228" s="10">
        <v>19708.207298722496</v>
      </c>
      <c r="G228">
        <f t="shared" si="15"/>
        <v>135291.7927012775</v>
      </c>
      <c r="H228">
        <f t="shared" si="16"/>
        <v>19708.207298722496</v>
      </c>
      <c r="I228">
        <f t="shared" si="17"/>
        <v>141340</v>
      </c>
      <c r="J228">
        <f t="shared" si="18"/>
        <v>13660</v>
      </c>
      <c r="K228">
        <f t="shared" si="19"/>
        <v>186595600</v>
      </c>
    </row>
    <row r="229" spans="1:11" x14ac:dyDescent="0.4">
      <c r="A229">
        <v>169000</v>
      </c>
      <c r="B229">
        <v>124.17</v>
      </c>
      <c r="C229">
        <v>8</v>
      </c>
      <c r="D229">
        <v>17</v>
      </c>
      <c r="E229" s="10">
        <v>139908.22636108348</v>
      </c>
      <c r="F229" s="10">
        <v>29091.773638916522</v>
      </c>
      <c r="G229">
        <f t="shared" si="15"/>
        <v>139908.22636108351</v>
      </c>
      <c r="H229">
        <f t="shared" si="16"/>
        <v>29091.773638916493</v>
      </c>
      <c r="I229">
        <f t="shared" si="17"/>
        <v>150170</v>
      </c>
      <c r="J229">
        <f t="shared" si="18"/>
        <v>18830</v>
      </c>
      <c r="K229">
        <f t="shared" si="19"/>
        <v>354568900</v>
      </c>
    </row>
    <row r="230" spans="1:11" x14ac:dyDescent="0.4">
      <c r="A230">
        <v>74000</v>
      </c>
      <c r="B230">
        <v>83.26</v>
      </c>
      <c r="C230">
        <v>13</v>
      </c>
      <c r="D230">
        <v>16</v>
      </c>
      <c r="E230" s="10">
        <v>112763.09358631852</v>
      </c>
      <c r="F230" s="10">
        <v>-38763.093586318515</v>
      </c>
      <c r="G230">
        <f t="shared" si="15"/>
        <v>112763.09358631853</v>
      </c>
      <c r="H230">
        <f t="shared" si="16"/>
        <v>-38763.09358631853</v>
      </c>
      <c r="I230">
        <f t="shared" si="17"/>
        <v>113260</v>
      </c>
      <c r="J230">
        <f t="shared" si="18"/>
        <v>-39260</v>
      </c>
      <c r="K230">
        <f t="shared" si="19"/>
        <v>1541347600</v>
      </c>
    </row>
    <row r="231" spans="1:11" x14ac:dyDescent="0.4">
      <c r="A231">
        <v>32000</v>
      </c>
      <c r="B231">
        <v>46.64</v>
      </c>
      <c r="C231">
        <v>3</v>
      </c>
      <c r="D231">
        <v>18</v>
      </c>
      <c r="E231" s="10">
        <v>53096.226277049333</v>
      </c>
      <c r="F231" s="10">
        <v>-21096.226277049333</v>
      </c>
      <c r="G231">
        <f t="shared" si="15"/>
        <v>53096.226277049325</v>
      </c>
      <c r="H231">
        <f t="shared" si="16"/>
        <v>-21096.226277049325</v>
      </c>
      <c r="I231">
        <f t="shared" si="17"/>
        <v>68640</v>
      </c>
      <c r="J231">
        <f t="shared" si="18"/>
        <v>-36640</v>
      </c>
      <c r="K231">
        <f t="shared" si="19"/>
        <v>1342489600</v>
      </c>
    </row>
    <row r="232" spans="1:11" x14ac:dyDescent="0.4">
      <c r="A232">
        <v>87500</v>
      </c>
      <c r="B232">
        <v>84.64</v>
      </c>
      <c r="C232">
        <v>7</v>
      </c>
      <c r="D232">
        <v>15</v>
      </c>
      <c r="E232" s="10">
        <v>103667.63857539328</v>
      </c>
      <c r="F232" s="10">
        <v>-16167.638575393285</v>
      </c>
      <c r="G232">
        <f t="shared" si="15"/>
        <v>103667.63857539328</v>
      </c>
      <c r="H232">
        <f t="shared" si="16"/>
        <v>-16167.638575393285</v>
      </c>
      <c r="I232">
        <f t="shared" si="17"/>
        <v>107640</v>
      </c>
      <c r="J232">
        <f t="shared" si="18"/>
        <v>-20140</v>
      </c>
      <c r="K232">
        <f t="shared" si="19"/>
        <v>405619600</v>
      </c>
    </row>
    <row r="233" spans="1:11" x14ac:dyDescent="0.4">
      <c r="A233">
        <v>15000</v>
      </c>
      <c r="B233">
        <v>22.17</v>
      </c>
      <c r="C233">
        <v>13</v>
      </c>
      <c r="D233">
        <v>10</v>
      </c>
      <c r="E233" s="10">
        <v>65539.45469268068</v>
      </c>
      <c r="F233" s="10">
        <v>-50539.45469268068</v>
      </c>
      <c r="G233">
        <f t="shared" si="15"/>
        <v>65539.45469268068</v>
      </c>
      <c r="H233">
        <f t="shared" si="16"/>
        <v>-50539.45469268068</v>
      </c>
      <c r="I233">
        <f t="shared" si="17"/>
        <v>46170</v>
      </c>
      <c r="J233">
        <f t="shared" si="18"/>
        <v>-31170</v>
      </c>
      <c r="K233">
        <f t="shared" si="19"/>
        <v>971568900</v>
      </c>
    </row>
    <row r="234" spans="1:11" x14ac:dyDescent="0.4">
      <c r="A234">
        <v>66500</v>
      </c>
      <c r="B234">
        <v>54.7</v>
      </c>
      <c r="C234">
        <v>4</v>
      </c>
      <c r="D234">
        <v>29</v>
      </c>
      <c r="E234" s="10">
        <v>41726.706373286899</v>
      </c>
      <c r="F234" s="10">
        <v>24773.293626713101</v>
      </c>
      <c r="G234">
        <f t="shared" si="15"/>
        <v>41726.706373286899</v>
      </c>
      <c r="H234">
        <f t="shared" si="16"/>
        <v>24773.293626713101</v>
      </c>
      <c r="I234">
        <f t="shared" si="17"/>
        <v>88700</v>
      </c>
      <c r="J234">
        <f t="shared" si="18"/>
        <v>-22200</v>
      </c>
      <c r="K234">
        <f t="shared" si="19"/>
        <v>492840000</v>
      </c>
    </row>
    <row r="235" spans="1:11" x14ac:dyDescent="0.4">
      <c r="A235">
        <v>79400</v>
      </c>
      <c r="B235">
        <v>79.87</v>
      </c>
      <c r="C235">
        <v>6</v>
      </c>
      <c r="D235">
        <v>29</v>
      </c>
      <c r="E235" s="10">
        <v>70060.345195486545</v>
      </c>
      <c r="F235" s="10">
        <v>9339.654804513455</v>
      </c>
      <c r="G235">
        <f t="shared" si="15"/>
        <v>70060.345195486545</v>
      </c>
      <c r="H235">
        <f t="shared" si="16"/>
        <v>9339.654804513455</v>
      </c>
      <c r="I235">
        <f t="shared" si="17"/>
        <v>115870</v>
      </c>
      <c r="J235">
        <f t="shared" si="18"/>
        <v>-36470</v>
      </c>
      <c r="K235">
        <f t="shared" si="19"/>
        <v>1330060900</v>
      </c>
    </row>
    <row r="236" spans="1:11" x14ac:dyDescent="0.4">
      <c r="A236">
        <v>77800</v>
      </c>
      <c r="B236">
        <v>79.87</v>
      </c>
      <c r="C236">
        <v>14</v>
      </c>
      <c r="D236">
        <v>28</v>
      </c>
      <c r="E236" s="10">
        <v>88451.256217762275</v>
      </c>
      <c r="F236" s="10">
        <v>-10651.256217762275</v>
      </c>
      <c r="G236">
        <f t="shared" si="15"/>
        <v>88451.25621776226</v>
      </c>
      <c r="H236">
        <f t="shared" si="16"/>
        <v>-10651.25621776226</v>
      </c>
      <c r="I236">
        <f t="shared" si="17"/>
        <v>122870</v>
      </c>
      <c r="J236">
        <f t="shared" si="18"/>
        <v>-45070</v>
      </c>
      <c r="K236">
        <f t="shared" si="19"/>
        <v>2031304900</v>
      </c>
    </row>
    <row r="237" spans="1:11" x14ac:dyDescent="0.4">
      <c r="A237">
        <v>68000</v>
      </c>
      <c r="B237">
        <v>64.66</v>
      </c>
      <c r="C237">
        <v>8</v>
      </c>
      <c r="D237">
        <v>28</v>
      </c>
      <c r="E237" s="10">
        <v>61468.028972588421</v>
      </c>
      <c r="F237" s="10">
        <v>6531.9710274115787</v>
      </c>
      <c r="G237">
        <f t="shared" si="15"/>
        <v>61468.028972588407</v>
      </c>
      <c r="H237">
        <f t="shared" si="16"/>
        <v>6531.9710274115932</v>
      </c>
      <c r="I237">
        <f t="shared" si="17"/>
        <v>101660</v>
      </c>
      <c r="J237">
        <f t="shared" si="18"/>
        <v>-33660</v>
      </c>
      <c r="K237">
        <f t="shared" si="19"/>
        <v>1132995600</v>
      </c>
    </row>
    <row r="238" spans="1:11" x14ac:dyDescent="0.4">
      <c r="A238">
        <v>74800</v>
      </c>
      <c r="B238">
        <v>68.06</v>
      </c>
      <c r="C238">
        <v>6</v>
      </c>
      <c r="D238">
        <v>18</v>
      </c>
      <c r="E238" s="10">
        <v>79879.952280962752</v>
      </c>
      <c r="F238" s="10">
        <v>-5079.9522809627524</v>
      </c>
      <c r="G238">
        <f t="shared" si="15"/>
        <v>79879.952280962752</v>
      </c>
      <c r="H238">
        <f t="shared" si="16"/>
        <v>-5079.9522809627524</v>
      </c>
      <c r="I238">
        <f t="shared" si="17"/>
        <v>93060</v>
      </c>
      <c r="J238">
        <f t="shared" si="18"/>
        <v>-18260</v>
      </c>
      <c r="K238">
        <f t="shared" si="19"/>
        <v>333427600</v>
      </c>
    </row>
    <row r="239" spans="1:11" x14ac:dyDescent="0.4">
      <c r="A239">
        <v>64000</v>
      </c>
      <c r="B239">
        <v>54.7</v>
      </c>
      <c r="C239">
        <v>10</v>
      </c>
      <c r="D239">
        <v>29</v>
      </c>
      <c r="E239" s="10">
        <v>54075.620964101283</v>
      </c>
      <c r="F239" s="10">
        <v>9924.3790358987171</v>
      </c>
      <c r="G239">
        <f t="shared" si="15"/>
        <v>54075.620964101283</v>
      </c>
      <c r="H239">
        <f t="shared" si="16"/>
        <v>9924.3790358987171</v>
      </c>
      <c r="I239">
        <f t="shared" si="17"/>
        <v>94700</v>
      </c>
      <c r="J239">
        <f t="shared" si="18"/>
        <v>-30700</v>
      </c>
      <c r="K239">
        <f t="shared" si="19"/>
        <v>942490000</v>
      </c>
    </row>
    <row r="240" spans="1:11" x14ac:dyDescent="0.4">
      <c r="A240">
        <v>54000</v>
      </c>
      <c r="B240">
        <v>54.7</v>
      </c>
      <c r="C240">
        <v>10</v>
      </c>
      <c r="D240">
        <v>29</v>
      </c>
      <c r="E240" s="10">
        <v>54075.620964101283</v>
      </c>
      <c r="F240" s="10">
        <v>-75.62096410128288</v>
      </c>
      <c r="G240">
        <f t="shared" si="15"/>
        <v>54075.620964101283</v>
      </c>
      <c r="H240">
        <f t="shared" si="16"/>
        <v>-75.62096410128288</v>
      </c>
      <c r="I240">
        <f t="shared" si="17"/>
        <v>94700</v>
      </c>
      <c r="J240">
        <f t="shared" si="18"/>
        <v>-40700</v>
      </c>
      <c r="K240">
        <f t="shared" si="19"/>
        <v>1656490000</v>
      </c>
    </row>
    <row r="241" spans="1:11" x14ac:dyDescent="0.4">
      <c r="A241">
        <v>104000</v>
      </c>
      <c r="B241">
        <v>84.947800000000001</v>
      </c>
      <c r="C241">
        <v>14</v>
      </c>
      <c r="D241">
        <v>12</v>
      </c>
      <c r="E241" s="10">
        <v>124147.93029730697</v>
      </c>
      <c r="F241" s="10">
        <v>-20147.930297306972</v>
      </c>
      <c r="G241">
        <f t="shared" si="15"/>
        <v>124147.93029730696</v>
      </c>
      <c r="H241">
        <f t="shared" si="16"/>
        <v>-20147.930297306957</v>
      </c>
      <c r="I241">
        <f t="shared" si="17"/>
        <v>111947.8</v>
      </c>
      <c r="J241">
        <f t="shared" si="18"/>
        <v>-7947.8000000000029</v>
      </c>
      <c r="K241">
        <f t="shared" si="19"/>
        <v>63167524.840000048</v>
      </c>
    </row>
    <row r="242" spans="1:11" x14ac:dyDescent="0.4">
      <c r="A242">
        <v>92400</v>
      </c>
      <c r="B242">
        <v>59.942599999999999</v>
      </c>
      <c r="C242">
        <v>6</v>
      </c>
      <c r="D242">
        <v>12</v>
      </c>
      <c r="E242" s="10">
        <v>83623.939325150161</v>
      </c>
      <c r="F242" s="10">
        <v>8776.0606748498394</v>
      </c>
      <c r="G242">
        <f t="shared" si="15"/>
        <v>83623.939325150161</v>
      </c>
      <c r="H242">
        <f t="shared" si="16"/>
        <v>8776.0606748498394</v>
      </c>
      <c r="I242">
        <f t="shared" si="17"/>
        <v>78942.600000000006</v>
      </c>
      <c r="J242">
        <f t="shared" si="18"/>
        <v>13457.399999999994</v>
      </c>
      <c r="K242">
        <f t="shared" si="19"/>
        <v>181101614.75999984</v>
      </c>
    </row>
    <row r="243" spans="1:11" x14ac:dyDescent="0.4">
      <c r="A243">
        <v>98000</v>
      </c>
      <c r="B243">
        <v>59.92</v>
      </c>
      <c r="C243">
        <v>8</v>
      </c>
      <c r="D243">
        <v>13</v>
      </c>
      <c r="E243" s="10">
        <v>85792.808014324561</v>
      </c>
      <c r="F243" s="10">
        <v>12207.191985675439</v>
      </c>
      <c r="G243">
        <f t="shared" si="15"/>
        <v>85792.808014324546</v>
      </c>
      <c r="H243">
        <f t="shared" si="16"/>
        <v>12207.191985675454</v>
      </c>
      <c r="I243">
        <f t="shared" si="17"/>
        <v>81920</v>
      </c>
      <c r="J243">
        <f t="shared" si="18"/>
        <v>16080</v>
      </c>
      <c r="K243">
        <f t="shared" si="19"/>
        <v>258566400</v>
      </c>
    </row>
    <row r="244" spans="1:11" x14ac:dyDescent="0.4">
      <c r="A244">
        <v>10300</v>
      </c>
      <c r="B244">
        <v>16.670000000000002</v>
      </c>
      <c r="C244">
        <v>4</v>
      </c>
      <c r="D244">
        <v>9</v>
      </c>
      <c r="E244" s="10">
        <v>43649.94534085234</v>
      </c>
      <c r="F244" s="10">
        <v>-33349.94534085234</v>
      </c>
      <c r="G244">
        <f t="shared" si="15"/>
        <v>43649.945340852326</v>
      </c>
      <c r="H244">
        <f t="shared" si="16"/>
        <v>-33349.945340852326</v>
      </c>
      <c r="I244">
        <f t="shared" si="17"/>
        <v>30670</v>
      </c>
      <c r="J244">
        <f t="shared" si="18"/>
        <v>-20370</v>
      </c>
      <c r="K244">
        <f t="shared" si="19"/>
        <v>414936900</v>
      </c>
    </row>
    <row r="245" spans="1:11" x14ac:dyDescent="0.4">
      <c r="A245">
        <v>36000</v>
      </c>
      <c r="B245">
        <v>60</v>
      </c>
      <c r="C245">
        <v>-1</v>
      </c>
      <c r="D245">
        <v>19</v>
      </c>
      <c r="E245" s="10">
        <v>55792.25877963227</v>
      </c>
      <c r="F245" s="10">
        <v>-19792.25877963227</v>
      </c>
      <c r="G245">
        <f t="shared" si="15"/>
        <v>55792.258779632277</v>
      </c>
      <c r="H245">
        <f t="shared" si="16"/>
        <v>-19792.258779632277</v>
      </c>
      <c r="I245">
        <f t="shared" si="17"/>
        <v>79000</v>
      </c>
      <c r="J245">
        <f t="shared" si="18"/>
        <v>-43000</v>
      </c>
      <c r="K245">
        <f t="shared" si="19"/>
        <v>1849000000</v>
      </c>
    </row>
    <row r="246" spans="1:11" x14ac:dyDescent="0.4">
      <c r="A246">
        <v>185000</v>
      </c>
      <c r="B246">
        <v>84.835999999999999</v>
      </c>
      <c r="C246">
        <v>17</v>
      </c>
      <c r="D246">
        <v>4</v>
      </c>
      <c r="E246" s="10">
        <v>145620.3516835772</v>
      </c>
      <c r="F246" s="10">
        <v>39379.648316422798</v>
      </c>
      <c r="G246">
        <f t="shared" si="15"/>
        <v>145620.3516835772</v>
      </c>
      <c r="H246">
        <f t="shared" si="16"/>
        <v>39379.648316422798</v>
      </c>
      <c r="I246">
        <f t="shared" si="17"/>
        <v>106836</v>
      </c>
      <c r="J246">
        <f t="shared" si="18"/>
        <v>78164</v>
      </c>
      <c r="K246">
        <f t="shared" si="19"/>
        <v>6109610896</v>
      </c>
    </row>
    <row r="247" spans="1:11" x14ac:dyDescent="0.4">
      <c r="A247">
        <v>185000</v>
      </c>
      <c r="B247">
        <v>84.835999999999999</v>
      </c>
      <c r="C247">
        <v>21</v>
      </c>
      <c r="D247">
        <v>4</v>
      </c>
      <c r="E247" s="10">
        <v>153852.96141078681</v>
      </c>
      <c r="F247" s="10">
        <v>31147.038589213189</v>
      </c>
      <c r="G247">
        <f t="shared" si="15"/>
        <v>153852.96141078678</v>
      </c>
      <c r="H247">
        <f t="shared" si="16"/>
        <v>31147.038589213218</v>
      </c>
      <c r="I247">
        <f t="shared" si="17"/>
        <v>110836</v>
      </c>
      <c r="J247">
        <f t="shared" si="18"/>
        <v>74164</v>
      </c>
      <c r="K247">
        <f t="shared" si="19"/>
        <v>5500298896</v>
      </c>
    </row>
    <row r="248" spans="1:11" x14ac:dyDescent="0.4">
      <c r="A248">
        <v>85500</v>
      </c>
      <c r="B248">
        <v>37.263500000000001</v>
      </c>
      <c r="C248">
        <v>2</v>
      </c>
      <c r="D248">
        <v>4</v>
      </c>
      <c r="E248" s="10">
        <v>68976.149443916947</v>
      </c>
      <c r="F248" s="10">
        <v>16523.850556083053</v>
      </c>
      <c r="G248">
        <f t="shared" si="15"/>
        <v>68976.149443916947</v>
      </c>
      <c r="H248">
        <f t="shared" si="16"/>
        <v>16523.850556083053</v>
      </c>
      <c r="I248">
        <f t="shared" si="17"/>
        <v>44263.5</v>
      </c>
      <c r="J248">
        <f t="shared" si="18"/>
        <v>41236.5</v>
      </c>
      <c r="K248">
        <f t="shared" si="19"/>
        <v>1700448932.25</v>
      </c>
    </row>
    <row r="249" spans="1:11" x14ac:dyDescent="0.4">
      <c r="A249">
        <v>85900</v>
      </c>
      <c r="B249">
        <v>37.263500000000001</v>
      </c>
      <c r="C249">
        <v>8</v>
      </c>
      <c r="D249">
        <v>4</v>
      </c>
      <c r="E249" s="10">
        <v>81325.064034731346</v>
      </c>
      <c r="F249" s="10">
        <v>4574.9359652686544</v>
      </c>
      <c r="G249">
        <f t="shared" si="15"/>
        <v>81325.064034731331</v>
      </c>
      <c r="H249">
        <f t="shared" si="16"/>
        <v>4574.935965268669</v>
      </c>
      <c r="I249">
        <f t="shared" si="17"/>
        <v>50263.5</v>
      </c>
      <c r="J249">
        <f t="shared" si="18"/>
        <v>35636.5</v>
      </c>
      <c r="K249">
        <f t="shared" si="19"/>
        <v>1269960132.25</v>
      </c>
    </row>
    <row r="250" spans="1:11" x14ac:dyDescent="0.4">
      <c r="A250">
        <v>89500</v>
      </c>
      <c r="B250">
        <v>37.263500000000001</v>
      </c>
      <c r="C250">
        <v>11</v>
      </c>
      <c r="D250">
        <v>4</v>
      </c>
      <c r="E250" s="10">
        <v>87499.521330138537</v>
      </c>
      <c r="F250" s="10">
        <v>2000.4786698614625</v>
      </c>
      <c r="G250">
        <f t="shared" si="15"/>
        <v>87499.521330138523</v>
      </c>
      <c r="H250">
        <f t="shared" si="16"/>
        <v>2000.4786698614771</v>
      </c>
      <c r="I250">
        <f t="shared" si="17"/>
        <v>53263.5</v>
      </c>
      <c r="J250">
        <f t="shared" si="18"/>
        <v>36236.5</v>
      </c>
      <c r="K250">
        <f t="shared" si="19"/>
        <v>1313083932.25</v>
      </c>
    </row>
    <row r="251" spans="1:11" x14ac:dyDescent="0.4">
      <c r="A251">
        <v>23000</v>
      </c>
      <c r="B251">
        <v>45.39</v>
      </c>
      <c r="C251">
        <v>1</v>
      </c>
      <c r="D251">
        <v>50</v>
      </c>
      <c r="E251" s="10">
        <v>-13844.897174661077</v>
      </c>
      <c r="F251" s="10">
        <v>36844.897174661077</v>
      </c>
      <c r="G251">
        <f t="shared" si="15"/>
        <v>-13844.897174661084</v>
      </c>
      <c r="H251">
        <f t="shared" si="16"/>
        <v>36844.897174661084</v>
      </c>
      <c r="I251">
        <f t="shared" si="17"/>
        <v>97390</v>
      </c>
      <c r="J251">
        <f t="shared" si="18"/>
        <v>-74390</v>
      </c>
      <c r="K251">
        <f t="shared" si="19"/>
        <v>5533872100</v>
      </c>
    </row>
    <row r="252" spans="1:11" x14ac:dyDescent="0.4">
      <c r="A252">
        <v>74000</v>
      </c>
      <c r="B252">
        <v>108.18</v>
      </c>
      <c r="C252">
        <v>3</v>
      </c>
      <c r="D252">
        <v>17</v>
      </c>
      <c r="E252" s="10">
        <v>114232.67397569359</v>
      </c>
      <c r="F252" s="10">
        <v>-40232.673975693586</v>
      </c>
      <c r="G252">
        <f t="shared" si="15"/>
        <v>114232.6739756936</v>
      </c>
      <c r="H252">
        <f t="shared" si="16"/>
        <v>-40232.6739756936</v>
      </c>
      <c r="I252">
        <f t="shared" si="17"/>
        <v>129180</v>
      </c>
      <c r="J252">
        <f t="shared" si="18"/>
        <v>-55180</v>
      </c>
      <c r="K252">
        <f t="shared" si="19"/>
        <v>3044832400</v>
      </c>
    </row>
    <row r="253" spans="1:11" x14ac:dyDescent="0.4">
      <c r="A253">
        <v>44000</v>
      </c>
      <c r="B253">
        <v>91.87</v>
      </c>
      <c r="C253">
        <v>5</v>
      </c>
      <c r="D253">
        <v>16</v>
      </c>
      <c r="E253" s="10">
        <v>104581.99194610282</v>
      </c>
      <c r="F253" s="10">
        <v>-60581.991946102818</v>
      </c>
      <c r="G253">
        <f t="shared" si="15"/>
        <v>104581.99194610283</v>
      </c>
      <c r="H253">
        <f t="shared" si="16"/>
        <v>-60581.991946102833</v>
      </c>
      <c r="I253">
        <f t="shared" si="17"/>
        <v>113870</v>
      </c>
      <c r="J253">
        <f t="shared" si="18"/>
        <v>-69870</v>
      </c>
      <c r="K253">
        <f t="shared" si="19"/>
        <v>4881816900</v>
      </c>
    </row>
    <row r="254" spans="1:11" x14ac:dyDescent="0.4">
      <c r="A254">
        <v>54000</v>
      </c>
      <c r="B254">
        <v>59.97</v>
      </c>
      <c r="C254">
        <v>10</v>
      </c>
      <c r="D254">
        <v>23</v>
      </c>
      <c r="E254" s="10">
        <v>70700.304736031758</v>
      </c>
      <c r="F254" s="10">
        <v>-16700.304736031758</v>
      </c>
      <c r="G254">
        <f t="shared" si="15"/>
        <v>70700.304736031758</v>
      </c>
      <c r="H254">
        <f t="shared" si="16"/>
        <v>-16700.304736031758</v>
      </c>
      <c r="I254">
        <f t="shared" si="17"/>
        <v>93970</v>
      </c>
      <c r="J254">
        <f t="shared" si="18"/>
        <v>-39970</v>
      </c>
      <c r="K254">
        <f t="shared" si="19"/>
        <v>1597600900</v>
      </c>
    </row>
    <row r="255" spans="1:11" x14ac:dyDescent="0.4">
      <c r="A255">
        <v>105000</v>
      </c>
      <c r="B255">
        <v>133.34</v>
      </c>
      <c r="C255">
        <v>5</v>
      </c>
      <c r="D255">
        <v>20</v>
      </c>
      <c r="E255" s="10">
        <v>136779.61658699007</v>
      </c>
      <c r="F255" s="10">
        <v>-31779.616586990072</v>
      </c>
      <c r="G255">
        <f t="shared" si="15"/>
        <v>136779.61658699004</v>
      </c>
      <c r="H255">
        <f t="shared" si="16"/>
        <v>-31779.616586990043</v>
      </c>
      <c r="I255">
        <f t="shared" si="17"/>
        <v>159340</v>
      </c>
      <c r="J255">
        <f t="shared" si="18"/>
        <v>-54340</v>
      </c>
      <c r="K255">
        <f t="shared" si="19"/>
        <v>2952835600</v>
      </c>
    </row>
    <row r="256" spans="1:11" x14ac:dyDescent="0.4">
      <c r="A256">
        <v>108000</v>
      </c>
      <c r="B256">
        <v>110.53</v>
      </c>
      <c r="C256">
        <v>8</v>
      </c>
      <c r="D256">
        <v>20</v>
      </c>
      <c r="E256" s="10">
        <v>121007.41565452486</v>
      </c>
      <c r="F256" s="10">
        <v>-13007.415654524855</v>
      </c>
      <c r="G256">
        <f t="shared" si="15"/>
        <v>121007.41565452484</v>
      </c>
      <c r="H256">
        <f t="shared" si="16"/>
        <v>-13007.415654524841</v>
      </c>
      <c r="I256">
        <f t="shared" si="17"/>
        <v>139530</v>
      </c>
      <c r="J256">
        <f t="shared" si="18"/>
        <v>-31530</v>
      </c>
      <c r="K256">
        <f t="shared" si="19"/>
        <v>994140900</v>
      </c>
    </row>
    <row r="257" spans="1:11" x14ac:dyDescent="0.4">
      <c r="A257">
        <v>50000</v>
      </c>
      <c r="B257">
        <v>81.08</v>
      </c>
      <c r="C257">
        <v>5</v>
      </c>
      <c r="D257">
        <v>17</v>
      </c>
      <c r="E257" s="10">
        <v>92274.693965324579</v>
      </c>
      <c r="F257" s="10">
        <v>-42274.693965324579</v>
      </c>
      <c r="G257">
        <f t="shared" si="15"/>
        <v>92274.693965324608</v>
      </c>
      <c r="H257">
        <f t="shared" si="16"/>
        <v>-42274.693965324608</v>
      </c>
      <c r="I257">
        <f t="shared" si="17"/>
        <v>104080</v>
      </c>
      <c r="J257">
        <f t="shared" si="18"/>
        <v>-54080</v>
      </c>
      <c r="K257">
        <f t="shared" si="19"/>
        <v>2924646400</v>
      </c>
    </row>
    <row r="258" spans="1:11" x14ac:dyDescent="0.4">
      <c r="A258">
        <v>119950</v>
      </c>
      <c r="B258">
        <v>84.92</v>
      </c>
      <c r="C258">
        <v>15</v>
      </c>
      <c r="D258">
        <v>21</v>
      </c>
      <c r="E258" s="10">
        <v>108848.11082801316</v>
      </c>
      <c r="F258" s="10">
        <v>11101.889171986841</v>
      </c>
      <c r="G258">
        <f t="shared" si="15"/>
        <v>108848.11082801314</v>
      </c>
      <c r="H258">
        <f t="shared" si="16"/>
        <v>11101.889171986855</v>
      </c>
      <c r="I258">
        <f t="shared" si="17"/>
        <v>121920</v>
      </c>
      <c r="J258">
        <f t="shared" si="18"/>
        <v>-1970</v>
      </c>
      <c r="K258">
        <f t="shared" si="19"/>
        <v>3880900</v>
      </c>
    </row>
    <row r="259" spans="1:11" x14ac:dyDescent="0.4">
      <c r="A259">
        <v>119960</v>
      </c>
      <c r="B259">
        <v>84.92</v>
      </c>
      <c r="C259">
        <v>4</v>
      </c>
      <c r="D259">
        <v>21</v>
      </c>
      <c r="E259" s="10">
        <v>86208.43407818678</v>
      </c>
      <c r="F259" s="10">
        <v>33751.56592181322</v>
      </c>
      <c r="G259">
        <f t="shared" si="15"/>
        <v>86208.43407818678</v>
      </c>
      <c r="H259">
        <f t="shared" si="16"/>
        <v>33751.56592181322</v>
      </c>
      <c r="I259">
        <f t="shared" si="17"/>
        <v>110920</v>
      </c>
      <c r="J259">
        <f t="shared" si="18"/>
        <v>9040</v>
      </c>
      <c r="K259">
        <f t="shared" si="19"/>
        <v>81721600</v>
      </c>
    </row>
    <row r="260" spans="1:11" x14ac:dyDescent="0.4">
      <c r="A260">
        <v>163000</v>
      </c>
      <c r="B260">
        <v>84.879199999999997</v>
      </c>
      <c r="C260">
        <v>5</v>
      </c>
      <c r="D260">
        <v>2</v>
      </c>
      <c r="E260" s="10">
        <v>124815.47054934254</v>
      </c>
      <c r="F260" s="10">
        <v>38184.529450657457</v>
      </c>
      <c r="G260">
        <f t="shared" si="15"/>
        <v>124815.47054934256</v>
      </c>
      <c r="H260">
        <f t="shared" si="16"/>
        <v>38184.529450657443</v>
      </c>
      <c r="I260">
        <f t="shared" si="17"/>
        <v>92879.2</v>
      </c>
      <c r="J260">
        <f t="shared" si="18"/>
        <v>70120.800000000003</v>
      </c>
      <c r="K260">
        <f t="shared" si="19"/>
        <v>4916926592.6400003</v>
      </c>
    </row>
    <row r="261" spans="1:11" x14ac:dyDescent="0.4">
      <c r="A261">
        <v>126000</v>
      </c>
      <c r="B261">
        <v>84.454099999999997</v>
      </c>
      <c r="C261">
        <v>12</v>
      </c>
      <c r="D261">
        <v>6</v>
      </c>
      <c r="E261" s="10">
        <v>131110.76102378312</v>
      </c>
      <c r="F261" s="10">
        <v>-5110.761023783125</v>
      </c>
      <c r="G261">
        <f t="shared" si="15"/>
        <v>131110.7610237831</v>
      </c>
      <c r="H261">
        <f t="shared" si="16"/>
        <v>-5110.7610237830959</v>
      </c>
      <c r="I261">
        <f t="shared" si="17"/>
        <v>103454.09999999999</v>
      </c>
      <c r="J261">
        <f t="shared" si="18"/>
        <v>22545.900000000009</v>
      </c>
      <c r="K261">
        <f t="shared" si="19"/>
        <v>508317606.81000042</v>
      </c>
    </row>
    <row r="262" spans="1:11" x14ac:dyDescent="0.4">
      <c r="A262">
        <v>140000</v>
      </c>
      <c r="B262">
        <v>114.931</v>
      </c>
      <c r="C262">
        <v>11</v>
      </c>
      <c r="D262">
        <v>13</v>
      </c>
      <c r="E262" s="10">
        <v>144896.13930243184</v>
      </c>
      <c r="F262" s="10">
        <v>-4896.1393024318386</v>
      </c>
      <c r="G262">
        <f t="shared" si="15"/>
        <v>144896.13930243184</v>
      </c>
      <c r="H262">
        <f t="shared" si="16"/>
        <v>-4896.1393024318386</v>
      </c>
      <c r="I262">
        <f t="shared" si="17"/>
        <v>139931</v>
      </c>
      <c r="J262">
        <f t="shared" si="18"/>
        <v>69</v>
      </c>
      <c r="K262">
        <f t="shared" si="19"/>
        <v>4761</v>
      </c>
    </row>
    <row r="263" spans="1:11" x14ac:dyDescent="0.4">
      <c r="A263">
        <v>120000</v>
      </c>
      <c r="B263">
        <v>84.858000000000004</v>
      </c>
      <c r="C263">
        <v>2</v>
      </c>
      <c r="D263">
        <v>13</v>
      </c>
      <c r="E263" s="10">
        <v>97438.008411966206</v>
      </c>
      <c r="F263" s="10">
        <v>22561.991588033794</v>
      </c>
      <c r="G263">
        <f t="shared" ref="G263:G323" si="20">$B$2*B263+$C$2*C263+$D$2*D263+$E$2</f>
        <v>97438.008411966206</v>
      </c>
      <c r="H263">
        <f t="shared" ref="H263:H323" si="21">A263-G263</f>
        <v>22561.991588033794</v>
      </c>
      <c r="I263">
        <f t="shared" ref="I263:I323" si="22">$B$3*B263+$C$3*C263+$D$3*D263+$E$3</f>
        <v>100858</v>
      </c>
      <c r="J263">
        <f t="shared" ref="J263:J323" si="23">A263-I263</f>
        <v>19142</v>
      </c>
      <c r="K263">
        <f t="shared" ref="K263:K323" si="24">J263^2</f>
        <v>366416164</v>
      </c>
    </row>
    <row r="264" spans="1:11" x14ac:dyDescent="0.4">
      <c r="A264">
        <v>124950</v>
      </c>
      <c r="B264">
        <v>84.92</v>
      </c>
      <c r="C264">
        <v>10</v>
      </c>
      <c r="D264">
        <v>21</v>
      </c>
      <c r="E264" s="10">
        <v>98557.348669001163</v>
      </c>
      <c r="F264" s="10">
        <v>26392.651330998837</v>
      </c>
      <c r="G264">
        <f t="shared" si="20"/>
        <v>98557.348669001163</v>
      </c>
      <c r="H264">
        <f t="shared" si="21"/>
        <v>26392.651330998837</v>
      </c>
      <c r="I264">
        <f t="shared" si="22"/>
        <v>116920</v>
      </c>
      <c r="J264">
        <f t="shared" si="23"/>
        <v>8030</v>
      </c>
      <c r="K264">
        <f t="shared" si="24"/>
        <v>64480900</v>
      </c>
    </row>
    <row r="265" spans="1:11" x14ac:dyDescent="0.4">
      <c r="A265">
        <v>151000</v>
      </c>
      <c r="B265">
        <v>84.879199999999997</v>
      </c>
      <c r="C265">
        <v>1</v>
      </c>
      <c r="D265">
        <v>2</v>
      </c>
      <c r="E265" s="10">
        <v>116582.86082213296</v>
      </c>
      <c r="F265" s="10">
        <v>34417.139177867037</v>
      </c>
      <c r="G265">
        <f t="shared" si="20"/>
        <v>116582.86082213296</v>
      </c>
      <c r="H265">
        <f t="shared" si="21"/>
        <v>34417.139177867037</v>
      </c>
      <c r="I265">
        <f t="shared" si="22"/>
        <v>88879.2</v>
      </c>
      <c r="J265">
        <f t="shared" si="23"/>
        <v>62120.800000000003</v>
      </c>
      <c r="K265">
        <f t="shared" si="24"/>
        <v>3858993792.6400003</v>
      </c>
    </row>
    <row r="266" spans="1:11" x14ac:dyDescent="0.4">
      <c r="A266">
        <v>120000</v>
      </c>
      <c r="B266">
        <v>84.858000000000004</v>
      </c>
      <c r="C266">
        <v>2</v>
      </c>
      <c r="D266">
        <v>13</v>
      </c>
      <c r="E266" s="10">
        <v>97438.008411966206</v>
      </c>
      <c r="F266" s="10">
        <v>22561.991588033794</v>
      </c>
      <c r="G266">
        <f t="shared" si="20"/>
        <v>97438.008411966206</v>
      </c>
      <c r="H266">
        <f t="shared" si="21"/>
        <v>22561.991588033794</v>
      </c>
      <c r="I266">
        <f t="shared" si="22"/>
        <v>100858</v>
      </c>
      <c r="J266">
        <f t="shared" si="23"/>
        <v>19142</v>
      </c>
      <c r="K266">
        <f t="shared" si="24"/>
        <v>366416164</v>
      </c>
    </row>
    <row r="267" spans="1:11" x14ac:dyDescent="0.4">
      <c r="A267">
        <v>130000</v>
      </c>
      <c r="B267">
        <v>84.858000000000004</v>
      </c>
      <c r="C267">
        <v>13</v>
      </c>
      <c r="D267">
        <v>13</v>
      </c>
      <c r="E267" s="10">
        <v>120077.68516179257</v>
      </c>
      <c r="F267" s="10">
        <v>9922.3148382074287</v>
      </c>
      <c r="G267">
        <f t="shared" si="20"/>
        <v>120077.68516179259</v>
      </c>
      <c r="H267">
        <f t="shared" si="21"/>
        <v>9922.3148382074141</v>
      </c>
      <c r="I267">
        <f t="shared" si="22"/>
        <v>111858</v>
      </c>
      <c r="J267">
        <f t="shared" si="23"/>
        <v>18142</v>
      </c>
      <c r="K267">
        <f t="shared" si="24"/>
        <v>329132164</v>
      </c>
    </row>
    <row r="268" spans="1:11" x14ac:dyDescent="0.4">
      <c r="A268">
        <v>144000</v>
      </c>
      <c r="B268">
        <v>84.858000000000004</v>
      </c>
      <c r="C268">
        <v>13</v>
      </c>
      <c r="D268">
        <v>13</v>
      </c>
      <c r="E268" s="10">
        <v>120077.68516179257</v>
      </c>
      <c r="F268" s="10">
        <v>23922.314838207429</v>
      </c>
      <c r="G268">
        <f t="shared" si="20"/>
        <v>120077.68516179259</v>
      </c>
      <c r="H268">
        <f t="shared" si="21"/>
        <v>23922.314838207414</v>
      </c>
      <c r="I268">
        <f t="shared" si="22"/>
        <v>111858</v>
      </c>
      <c r="J268">
        <f t="shared" si="23"/>
        <v>32142</v>
      </c>
      <c r="K268">
        <f t="shared" si="24"/>
        <v>1033108164</v>
      </c>
    </row>
    <row r="269" spans="1:11" x14ac:dyDescent="0.4">
      <c r="A269">
        <v>130000</v>
      </c>
      <c r="B269">
        <v>129.76</v>
      </c>
      <c r="C269">
        <v>2</v>
      </c>
      <c r="D269">
        <v>21</v>
      </c>
      <c r="E269" s="10">
        <v>125234.96809830837</v>
      </c>
      <c r="F269" s="10">
        <v>4765.0319016916328</v>
      </c>
      <c r="G269">
        <f t="shared" si="20"/>
        <v>125234.96809830835</v>
      </c>
      <c r="H269">
        <f t="shared" si="21"/>
        <v>4765.0319016916474</v>
      </c>
      <c r="I269">
        <f t="shared" si="22"/>
        <v>153760</v>
      </c>
      <c r="J269">
        <f t="shared" si="23"/>
        <v>-23760</v>
      </c>
      <c r="K269">
        <f t="shared" si="24"/>
        <v>564537600</v>
      </c>
    </row>
    <row r="270" spans="1:11" x14ac:dyDescent="0.4">
      <c r="A270">
        <v>150000</v>
      </c>
      <c r="B270">
        <v>144.52000000000001</v>
      </c>
      <c r="C270">
        <v>6</v>
      </c>
      <c r="D270">
        <v>13</v>
      </c>
      <c r="E270" s="10">
        <v>163074.45519271915</v>
      </c>
      <c r="F270" s="10">
        <v>-13074.45519271915</v>
      </c>
      <c r="G270">
        <f t="shared" si="20"/>
        <v>163074.45519271915</v>
      </c>
      <c r="H270">
        <f t="shared" si="21"/>
        <v>-13074.45519271915</v>
      </c>
      <c r="I270">
        <f t="shared" si="22"/>
        <v>164520</v>
      </c>
      <c r="J270">
        <f t="shared" si="23"/>
        <v>-14520</v>
      </c>
      <c r="K270">
        <f t="shared" si="24"/>
        <v>210830400</v>
      </c>
    </row>
    <row r="271" spans="1:11" x14ac:dyDescent="0.4">
      <c r="A271">
        <v>175000</v>
      </c>
      <c r="B271">
        <v>174.55</v>
      </c>
      <c r="C271">
        <v>4</v>
      </c>
      <c r="D271">
        <v>17</v>
      </c>
      <c r="E271" s="10">
        <v>180148.77058039789</v>
      </c>
      <c r="F271" s="10">
        <v>-5148.7705803978897</v>
      </c>
      <c r="G271">
        <f t="shared" si="20"/>
        <v>180148.77058039786</v>
      </c>
      <c r="H271">
        <f t="shared" si="21"/>
        <v>-5148.7705803978606</v>
      </c>
      <c r="I271">
        <f t="shared" si="22"/>
        <v>196550</v>
      </c>
      <c r="J271">
        <f t="shared" si="23"/>
        <v>-21550</v>
      </c>
      <c r="K271">
        <f t="shared" si="24"/>
        <v>464402500</v>
      </c>
    </row>
    <row r="272" spans="1:11" x14ac:dyDescent="0.4">
      <c r="A272">
        <v>175000</v>
      </c>
      <c r="B272">
        <v>174.55</v>
      </c>
      <c r="C272">
        <v>4</v>
      </c>
      <c r="D272">
        <v>17</v>
      </c>
      <c r="E272" s="10">
        <v>180148.77058039789</v>
      </c>
      <c r="F272" s="10">
        <v>-5148.7705803978897</v>
      </c>
      <c r="G272">
        <f t="shared" si="20"/>
        <v>180148.77058039786</v>
      </c>
      <c r="H272">
        <f t="shared" si="21"/>
        <v>-5148.7705803978606</v>
      </c>
      <c r="I272">
        <f t="shared" si="22"/>
        <v>196550</v>
      </c>
      <c r="J272">
        <f t="shared" si="23"/>
        <v>-21550</v>
      </c>
      <c r="K272">
        <f t="shared" si="24"/>
        <v>464402500</v>
      </c>
    </row>
    <row r="273" spans="1:11" x14ac:dyDescent="0.4">
      <c r="A273">
        <v>180000</v>
      </c>
      <c r="B273">
        <v>123.13</v>
      </c>
      <c r="C273">
        <v>13</v>
      </c>
      <c r="D273">
        <v>17</v>
      </c>
      <c r="E273" s="10">
        <v>149198.35175740422</v>
      </c>
      <c r="F273" s="10">
        <v>30801.64824259578</v>
      </c>
      <c r="G273">
        <f t="shared" si="20"/>
        <v>149198.35175740422</v>
      </c>
      <c r="H273">
        <f t="shared" si="21"/>
        <v>30801.64824259578</v>
      </c>
      <c r="I273">
        <f t="shared" si="22"/>
        <v>154130</v>
      </c>
      <c r="J273">
        <f t="shared" si="23"/>
        <v>25870</v>
      </c>
      <c r="K273">
        <f t="shared" si="24"/>
        <v>669256900</v>
      </c>
    </row>
    <row r="274" spans="1:11" x14ac:dyDescent="0.4">
      <c r="A274">
        <v>180000</v>
      </c>
      <c r="B274">
        <v>123.13</v>
      </c>
      <c r="C274">
        <v>13</v>
      </c>
      <c r="D274">
        <v>17</v>
      </c>
      <c r="E274" s="10">
        <v>149198.35175740422</v>
      </c>
      <c r="F274" s="10">
        <v>30801.64824259578</v>
      </c>
      <c r="G274">
        <f t="shared" si="20"/>
        <v>149198.35175740422</v>
      </c>
      <c r="H274">
        <f t="shared" si="21"/>
        <v>30801.64824259578</v>
      </c>
      <c r="I274">
        <f t="shared" si="22"/>
        <v>154130</v>
      </c>
      <c r="J274">
        <f t="shared" si="23"/>
        <v>25870</v>
      </c>
      <c r="K274">
        <f t="shared" si="24"/>
        <v>669256900</v>
      </c>
    </row>
    <row r="275" spans="1:11" x14ac:dyDescent="0.4">
      <c r="A275">
        <v>127000</v>
      </c>
      <c r="B275">
        <v>149.80000000000001</v>
      </c>
      <c r="C275">
        <v>11</v>
      </c>
      <c r="D275">
        <v>13</v>
      </c>
      <c r="E275" s="10">
        <v>178445.37322385592</v>
      </c>
      <c r="F275" s="10">
        <v>-51445.373223855917</v>
      </c>
      <c r="G275">
        <f t="shared" si="20"/>
        <v>178445.37322385592</v>
      </c>
      <c r="H275">
        <f t="shared" si="21"/>
        <v>-51445.373223855917</v>
      </c>
      <c r="I275">
        <f t="shared" si="22"/>
        <v>174800</v>
      </c>
      <c r="J275">
        <f t="shared" si="23"/>
        <v>-47800</v>
      </c>
      <c r="K275">
        <f t="shared" si="24"/>
        <v>2284840000</v>
      </c>
    </row>
    <row r="276" spans="1:11" x14ac:dyDescent="0.4">
      <c r="A276">
        <v>29800</v>
      </c>
      <c r="B276">
        <v>45.5</v>
      </c>
      <c r="C276">
        <v>5</v>
      </c>
      <c r="D276">
        <v>18</v>
      </c>
      <c r="E276" s="10">
        <v>56115.6793046272</v>
      </c>
      <c r="F276" s="10">
        <v>-26315.6793046272</v>
      </c>
      <c r="G276">
        <f t="shared" si="20"/>
        <v>56115.679304627185</v>
      </c>
      <c r="H276">
        <f t="shared" si="21"/>
        <v>-26315.679304627185</v>
      </c>
      <c r="I276">
        <f t="shared" si="22"/>
        <v>69500</v>
      </c>
      <c r="J276">
        <f t="shared" si="23"/>
        <v>-39700</v>
      </c>
      <c r="K276">
        <f t="shared" si="24"/>
        <v>1576090000</v>
      </c>
    </row>
    <row r="277" spans="1:11" x14ac:dyDescent="0.4">
      <c r="A277">
        <v>29500</v>
      </c>
      <c r="B277">
        <v>45.5</v>
      </c>
      <c r="C277">
        <v>4</v>
      </c>
      <c r="D277">
        <v>18</v>
      </c>
      <c r="E277" s="10">
        <v>54057.526872824797</v>
      </c>
      <c r="F277" s="10">
        <v>-24557.526872824797</v>
      </c>
      <c r="G277">
        <f t="shared" si="20"/>
        <v>54057.526872824783</v>
      </c>
      <c r="H277">
        <f t="shared" si="21"/>
        <v>-24557.526872824783</v>
      </c>
      <c r="I277">
        <f t="shared" si="22"/>
        <v>68500</v>
      </c>
      <c r="J277">
        <f t="shared" si="23"/>
        <v>-39000</v>
      </c>
      <c r="K277">
        <f t="shared" si="24"/>
        <v>1521000000</v>
      </c>
    </row>
    <row r="278" spans="1:11" x14ac:dyDescent="0.4">
      <c r="A278">
        <v>86500</v>
      </c>
      <c r="B278">
        <v>84.98</v>
      </c>
      <c r="C278">
        <v>9</v>
      </c>
      <c r="D278">
        <v>15</v>
      </c>
      <c r="E278" s="10">
        <v>108111.07468833945</v>
      </c>
      <c r="F278" s="10">
        <v>-21611.074688339446</v>
      </c>
      <c r="G278">
        <f t="shared" si="20"/>
        <v>108111.07468833945</v>
      </c>
      <c r="H278">
        <f t="shared" si="21"/>
        <v>-21611.074688339446</v>
      </c>
      <c r="I278">
        <f t="shared" si="22"/>
        <v>109980</v>
      </c>
      <c r="J278">
        <f t="shared" si="23"/>
        <v>-23480</v>
      </c>
      <c r="K278">
        <f t="shared" si="24"/>
        <v>551310400</v>
      </c>
    </row>
    <row r="279" spans="1:11" x14ac:dyDescent="0.4">
      <c r="A279">
        <v>15000</v>
      </c>
      <c r="B279">
        <v>22.17</v>
      </c>
      <c r="C279">
        <v>7</v>
      </c>
      <c r="D279">
        <v>10</v>
      </c>
      <c r="E279" s="10">
        <v>53190.540101866289</v>
      </c>
      <c r="F279" s="10">
        <v>-38190.540101866289</v>
      </c>
      <c r="G279">
        <f t="shared" si="20"/>
        <v>53190.540101866289</v>
      </c>
      <c r="H279">
        <f t="shared" si="21"/>
        <v>-38190.540101866289</v>
      </c>
      <c r="I279">
        <f t="shared" si="22"/>
        <v>40170</v>
      </c>
      <c r="J279">
        <f t="shared" si="23"/>
        <v>-25170</v>
      </c>
      <c r="K279">
        <f t="shared" si="24"/>
        <v>633528900</v>
      </c>
    </row>
    <row r="280" spans="1:11" x14ac:dyDescent="0.4">
      <c r="A280">
        <v>63000</v>
      </c>
      <c r="B280">
        <v>84.62</v>
      </c>
      <c r="C280">
        <v>1</v>
      </c>
      <c r="D280">
        <v>18</v>
      </c>
      <c r="E280" s="10">
        <v>85522.40626634215</v>
      </c>
      <c r="F280" s="10">
        <v>-22522.40626634215</v>
      </c>
      <c r="G280">
        <f t="shared" si="20"/>
        <v>85522.40626634215</v>
      </c>
      <c r="H280">
        <f t="shared" si="21"/>
        <v>-22522.40626634215</v>
      </c>
      <c r="I280">
        <f t="shared" si="22"/>
        <v>104620</v>
      </c>
      <c r="J280">
        <f t="shared" si="23"/>
        <v>-41620</v>
      </c>
      <c r="K280">
        <f t="shared" si="24"/>
        <v>1732224400</v>
      </c>
    </row>
    <row r="281" spans="1:11" x14ac:dyDescent="0.4">
      <c r="A281">
        <v>110000</v>
      </c>
      <c r="B281">
        <v>84.9</v>
      </c>
      <c r="C281">
        <v>7</v>
      </c>
      <c r="D281">
        <v>26</v>
      </c>
      <c r="E281" s="10">
        <v>82735.190519644122</v>
      </c>
      <c r="F281" s="10">
        <v>27264.809480355878</v>
      </c>
      <c r="G281">
        <f t="shared" si="20"/>
        <v>82735.190519644122</v>
      </c>
      <c r="H281">
        <f t="shared" si="21"/>
        <v>27264.809480355878</v>
      </c>
      <c r="I281">
        <f t="shared" si="22"/>
        <v>118900</v>
      </c>
      <c r="J281">
        <f t="shared" si="23"/>
        <v>-8900</v>
      </c>
      <c r="K281">
        <f t="shared" si="24"/>
        <v>79210000</v>
      </c>
    </row>
    <row r="282" spans="1:11" x14ac:dyDescent="0.4">
      <c r="A282">
        <v>160000</v>
      </c>
      <c r="B282">
        <v>172.17</v>
      </c>
      <c r="C282">
        <v>8</v>
      </c>
      <c r="D282">
        <v>22</v>
      </c>
      <c r="E282" s="10">
        <v>176463.00372293516</v>
      </c>
      <c r="F282" s="10">
        <v>-16463.003722935158</v>
      </c>
      <c r="G282">
        <f t="shared" si="20"/>
        <v>176463.00372293516</v>
      </c>
      <c r="H282">
        <f t="shared" si="21"/>
        <v>-16463.003722935158</v>
      </c>
      <c r="I282">
        <f t="shared" si="22"/>
        <v>203170</v>
      </c>
      <c r="J282">
        <f t="shared" si="23"/>
        <v>-43170</v>
      </c>
      <c r="K282">
        <f t="shared" si="24"/>
        <v>1863648900</v>
      </c>
    </row>
    <row r="283" spans="1:11" x14ac:dyDescent="0.4">
      <c r="A283">
        <v>160000</v>
      </c>
      <c r="B283">
        <v>172.17</v>
      </c>
      <c r="C283">
        <v>8</v>
      </c>
      <c r="D283">
        <v>22</v>
      </c>
      <c r="E283" s="10">
        <v>176463.00372293516</v>
      </c>
      <c r="F283" s="10">
        <v>-16463.003722935158</v>
      </c>
      <c r="G283">
        <f t="shared" si="20"/>
        <v>176463.00372293516</v>
      </c>
      <c r="H283">
        <f t="shared" si="21"/>
        <v>-16463.003722935158</v>
      </c>
      <c r="I283">
        <f t="shared" si="22"/>
        <v>203170</v>
      </c>
      <c r="J283">
        <f t="shared" si="23"/>
        <v>-43170</v>
      </c>
      <c r="K283">
        <f t="shared" si="24"/>
        <v>1863648900</v>
      </c>
    </row>
    <row r="284" spans="1:11" x14ac:dyDescent="0.4">
      <c r="A284">
        <v>65000</v>
      </c>
      <c r="B284">
        <v>64.66</v>
      </c>
      <c r="C284">
        <v>14</v>
      </c>
      <c r="D284">
        <v>28</v>
      </c>
      <c r="E284" s="10">
        <v>73816.943563402805</v>
      </c>
      <c r="F284" s="10">
        <v>-8816.943563402805</v>
      </c>
      <c r="G284">
        <f t="shared" si="20"/>
        <v>73816.94356340279</v>
      </c>
      <c r="H284">
        <f t="shared" si="21"/>
        <v>-8816.9435634027905</v>
      </c>
      <c r="I284">
        <f t="shared" si="22"/>
        <v>107660</v>
      </c>
      <c r="J284">
        <f t="shared" si="23"/>
        <v>-42660</v>
      </c>
      <c r="K284">
        <f t="shared" si="24"/>
        <v>1819875600</v>
      </c>
    </row>
    <row r="285" spans="1:11" x14ac:dyDescent="0.4">
      <c r="A285">
        <v>88000</v>
      </c>
      <c r="B285">
        <v>115.53</v>
      </c>
      <c r="C285">
        <v>2</v>
      </c>
      <c r="D285">
        <v>28</v>
      </c>
      <c r="E285" s="10">
        <v>98063.722187642939</v>
      </c>
      <c r="F285" s="10">
        <v>-10063.722187642939</v>
      </c>
      <c r="G285">
        <f t="shared" si="20"/>
        <v>98063.722187642925</v>
      </c>
      <c r="H285">
        <f t="shared" si="21"/>
        <v>-10063.722187642925</v>
      </c>
      <c r="I285">
        <f t="shared" si="22"/>
        <v>146530</v>
      </c>
      <c r="J285">
        <f t="shared" si="23"/>
        <v>-58530</v>
      </c>
      <c r="K285">
        <f t="shared" si="24"/>
        <v>3425760900</v>
      </c>
    </row>
    <row r="286" spans="1:11" x14ac:dyDescent="0.4">
      <c r="A286">
        <v>67500</v>
      </c>
      <c r="B286">
        <v>64.66</v>
      </c>
      <c r="C286">
        <v>7</v>
      </c>
      <c r="D286">
        <v>28</v>
      </c>
      <c r="E286" s="10">
        <v>59409.876540786019</v>
      </c>
      <c r="F286" s="10">
        <v>8090.1234592139808</v>
      </c>
      <c r="G286">
        <f t="shared" si="20"/>
        <v>59409.876540786019</v>
      </c>
      <c r="H286">
        <f t="shared" si="21"/>
        <v>8090.1234592139808</v>
      </c>
      <c r="I286">
        <f t="shared" si="22"/>
        <v>100660</v>
      </c>
      <c r="J286">
        <f t="shared" si="23"/>
        <v>-33160</v>
      </c>
      <c r="K286">
        <f t="shared" si="24"/>
        <v>1099585600</v>
      </c>
    </row>
    <row r="287" spans="1:11" x14ac:dyDescent="0.4">
      <c r="A287">
        <v>74000</v>
      </c>
      <c r="B287">
        <v>79.87</v>
      </c>
      <c r="C287">
        <v>14</v>
      </c>
      <c r="D287">
        <v>28</v>
      </c>
      <c r="E287" s="10">
        <v>88451.256217762275</v>
      </c>
      <c r="F287" s="10">
        <v>-14451.256217762275</v>
      </c>
      <c r="G287">
        <f t="shared" si="20"/>
        <v>88451.25621776226</v>
      </c>
      <c r="H287">
        <f t="shared" si="21"/>
        <v>-14451.25621776226</v>
      </c>
      <c r="I287">
        <f t="shared" si="22"/>
        <v>122870</v>
      </c>
      <c r="J287">
        <f t="shared" si="23"/>
        <v>-48870</v>
      </c>
      <c r="K287">
        <f t="shared" si="24"/>
        <v>2388276900</v>
      </c>
    </row>
    <row r="288" spans="1:11" x14ac:dyDescent="0.4">
      <c r="A288">
        <v>31000</v>
      </c>
      <c r="B288">
        <v>59.3</v>
      </c>
      <c r="C288">
        <v>4</v>
      </c>
      <c r="D288">
        <v>19</v>
      </c>
      <c r="E288" s="10">
        <v>65409.515425294383</v>
      </c>
      <c r="F288" s="10">
        <v>-34409.515425294383</v>
      </c>
      <c r="G288">
        <f t="shared" si="20"/>
        <v>65409.515425294383</v>
      </c>
      <c r="H288">
        <f t="shared" si="21"/>
        <v>-34409.515425294383</v>
      </c>
      <c r="I288">
        <f t="shared" si="22"/>
        <v>83300</v>
      </c>
      <c r="J288">
        <f t="shared" si="23"/>
        <v>-52300</v>
      </c>
      <c r="K288">
        <f t="shared" si="24"/>
        <v>2735290000</v>
      </c>
    </row>
    <row r="289" spans="1:11" x14ac:dyDescent="0.4">
      <c r="A289">
        <v>92000</v>
      </c>
      <c r="B289">
        <v>84.9</v>
      </c>
      <c r="C289">
        <v>5</v>
      </c>
      <c r="D289">
        <v>22</v>
      </c>
      <c r="E289" s="10">
        <v>86321.6519274655</v>
      </c>
      <c r="F289" s="10">
        <v>5678.3480725344998</v>
      </c>
      <c r="G289">
        <f t="shared" si="20"/>
        <v>86321.651927465515</v>
      </c>
      <c r="H289">
        <f t="shared" si="21"/>
        <v>5678.3480725344853</v>
      </c>
      <c r="I289">
        <f t="shared" si="22"/>
        <v>112900</v>
      </c>
      <c r="J289">
        <f t="shared" si="23"/>
        <v>-20900</v>
      </c>
      <c r="K289">
        <f t="shared" si="24"/>
        <v>436810000</v>
      </c>
    </row>
    <row r="290" spans="1:11" x14ac:dyDescent="0.4">
      <c r="A290">
        <v>73000</v>
      </c>
      <c r="B290">
        <v>79.87</v>
      </c>
      <c r="C290">
        <v>2</v>
      </c>
      <c r="D290">
        <v>29</v>
      </c>
      <c r="E290" s="10">
        <v>61827.735468276951</v>
      </c>
      <c r="F290" s="10">
        <v>11172.264531723049</v>
      </c>
      <c r="G290">
        <f t="shared" si="20"/>
        <v>61827.735468276951</v>
      </c>
      <c r="H290">
        <f t="shared" si="21"/>
        <v>11172.264531723049</v>
      </c>
      <c r="I290">
        <f t="shared" si="22"/>
        <v>111870</v>
      </c>
      <c r="J290">
        <f t="shared" si="23"/>
        <v>-38870</v>
      </c>
      <c r="K290">
        <f t="shared" si="24"/>
        <v>1510876900</v>
      </c>
    </row>
    <row r="291" spans="1:11" x14ac:dyDescent="0.4">
      <c r="A291">
        <v>64000</v>
      </c>
      <c r="B291">
        <v>64.66</v>
      </c>
      <c r="C291">
        <v>4</v>
      </c>
      <c r="D291">
        <v>28</v>
      </c>
      <c r="E291" s="10">
        <v>53235.419245378827</v>
      </c>
      <c r="F291" s="10">
        <v>10764.580754621173</v>
      </c>
      <c r="G291">
        <f t="shared" si="20"/>
        <v>53235.419245378827</v>
      </c>
      <c r="H291">
        <f t="shared" si="21"/>
        <v>10764.580754621173</v>
      </c>
      <c r="I291">
        <f t="shared" si="22"/>
        <v>97660</v>
      </c>
      <c r="J291">
        <f t="shared" si="23"/>
        <v>-33660</v>
      </c>
      <c r="K291">
        <f t="shared" si="24"/>
        <v>1132995600</v>
      </c>
    </row>
    <row r="292" spans="1:11" x14ac:dyDescent="0.4">
      <c r="A292">
        <v>83500</v>
      </c>
      <c r="B292">
        <v>84.5</v>
      </c>
      <c r="C292">
        <v>9</v>
      </c>
      <c r="D292">
        <v>18</v>
      </c>
      <c r="E292" s="10">
        <v>101872.16763275847</v>
      </c>
      <c r="F292" s="10">
        <v>-18372.167632758472</v>
      </c>
      <c r="G292">
        <f t="shared" si="20"/>
        <v>101872.16763275847</v>
      </c>
      <c r="H292">
        <f t="shared" si="21"/>
        <v>-18372.167632758472</v>
      </c>
      <c r="I292">
        <f t="shared" si="22"/>
        <v>112500</v>
      </c>
      <c r="J292">
        <f t="shared" si="23"/>
        <v>-29000</v>
      </c>
      <c r="K292">
        <f t="shared" si="24"/>
        <v>841000000</v>
      </c>
    </row>
    <row r="293" spans="1:11" x14ac:dyDescent="0.4">
      <c r="A293">
        <v>102000</v>
      </c>
      <c r="B293">
        <v>84.9</v>
      </c>
      <c r="C293">
        <v>6</v>
      </c>
      <c r="D293">
        <v>22</v>
      </c>
      <c r="E293" s="10">
        <v>88379.804359267902</v>
      </c>
      <c r="F293" s="10">
        <v>13620.195640732098</v>
      </c>
      <c r="G293">
        <f t="shared" si="20"/>
        <v>88379.804359267902</v>
      </c>
      <c r="H293">
        <f t="shared" si="21"/>
        <v>13620.195640732098</v>
      </c>
      <c r="I293">
        <f t="shared" si="22"/>
        <v>113900</v>
      </c>
      <c r="J293">
        <f t="shared" si="23"/>
        <v>-11900</v>
      </c>
      <c r="K293">
        <f t="shared" si="24"/>
        <v>141610000</v>
      </c>
    </row>
    <row r="294" spans="1:11" x14ac:dyDescent="0.4">
      <c r="A294">
        <v>32000</v>
      </c>
      <c r="B294">
        <v>59.67</v>
      </c>
      <c r="C294">
        <v>4</v>
      </c>
      <c r="D294">
        <v>27</v>
      </c>
      <c r="E294" s="10">
        <v>50359.978653784114</v>
      </c>
      <c r="F294" s="10">
        <v>-18359.978653784114</v>
      </c>
      <c r="G294">
        <f t="shared" si="20"/>
        <v>50359.978653784099</v>
      </c>
      <c r="H294">
        <f t="shared" si="21"/>
        <v>-18359.978653784099</v>
      </c>
      <c r="I294">
        <f t="shared" si="22"/>
        <v>91670</v>
      </c>
      <c r="J294">
        <f t="shared" si="23"/>
        <v>-59670</v>
      </c>
      <c r="K294">
        <f t="shared" si="24"/>
        <v>3560508900</v>
      </c>
    </row>
    <row r="295" spans="1:11" x14ac:dyDescent="0.4">
      <c r="A295">
        <v>61500</v>
      </c>
      <c r="B295">
        <v>54.7</v>
      </c>
      <c r="C295">
        <v>8</v>
      </c>
      <c r="D295">
        <v>28</v>
      </c>
      <c r="E295" s="10">
        <v>51885.007668353035</v>
      </c>
      <c r="F295" s="10">
        <v>9614.9923316469649</v>
      </c>
      <c r="G295">
        <f t="shared" si="20"/>
        <v>51885.007668353021</v>
      </c>
      <c r="H295">
        <f t="shared" si="21"/>
        <v>9614.9923316469794</v>
      </c>
      <c r="I295">
        <f t="shared" si="22"/>
        <v>91700</v>
      </c>
      <c r="J295">
        <f t="shared" si="23"/>
        <v>-30200</v>
      </c>
      <c r="K295">
        <f t="shared" si="24"/>
        <v>912040000</v>
      </c>
    </row>
    <row r="296" spans="1:11" x14ac:dyDescent="0.4">
      <c r="A296">
        <v>74000</v>
      </c>
      <c r="B296">
        <v>79.87</v>
      </c>
      <c r="C296">
        <v>7</v>
      </c>
      <c r="D296">
        <v>28</v>
      </c>
      <c r="E296" s="10">
        <v>74044.189195145489</v>
      </c>
      <c r="F296" s="10">
        <v>-44.189195145489066</v>
      </c>
      <c r="G296">
        <f t="shared" si="20"/>
        <v>74044.189195145489</v>
      </c>
      <c r="H296">
        <f t="shared" si="21"/>
        <v>-44.189195145489066</v>
      </c>
      <c r="I296">
        <f t="shared" si="22"/>
        <v>115870</v>
      </c>
      <c r="J296">
        <f t="shared" si="23"/>
        <v>-41870</v>
      </c>
      <c r="K296">
        <f t="shared" si="24"/>
        <v>1753096900</v>
      </c>
    </row>
    <row r="297" spans="1:11" x14ac:dyDescent="0.4">
      <c r="A297">
        <v>63500</v>
      </c>
      <c r="B297">
        <v>54.7</v>
      </c>
      <c r="C297">
        <v>9</v>
      </c>
      <c r="D297">
        <v>29</v>
      </c>
      <c r="E297" s="10">
        <v>52017.468532298881</v>
      </c>
      <c r="F297" s="10">
        <v>11482.531467701119</v>
      </c>
      <c r="G297">
        <f t="shared" si="20"/>
        <v>52017.468532298881</v>
      </c>
      <c r="H297">
        <f t="shared" si="21"/>
        <v>11482.531467701119</v>
      </c>
      <c r="I297">
        <f t="shared" si="22"/>
        <v>93700</v>
      </c>
      <c r="J297">
        <f t="shared" si="23"/>
        <v>-30200</v>
      </c>
      <c r="K297">
        <f t="shared" si="24"/>
        <v>912040000</v>
      </c>
    </row>
    <row r="298" spans="1:11" x14ac:dyDescent="0.4">
      <c r="A298">
        <v>107750</v>
      </c>
      <c r="B298">
        <v>111.73</v>
      </c>
      <c r="C298">
        <v>5</v>
      </c>
      <c r="D298">
        <v>17</v>
      </c>
      <c r="E298" s="10">
        <v>121764.61394271563</v>
      </c>
      <c r="F298" s="10">
        <v>-14014.61394271563</v>
      </c>
      <c r="G298">
        <f t="shared" si="20"/>
        <v>121764.61394271562</v>
      </c>
      <c r="H298">
        <f t="shared" si="21"/>
        <v>-14014.613942715616</v>
      </c>
      <c r="I298">
        <f t="shared" si="22"/>
        <v>134730</v>
      </c>
      <c r="J298">
        <f t="shared" si="23"/>
        <v>-26980</v>
      </c>
      <c r="K298">
        <f t="shared" si="24"/>
        <v>727920400</v>
      </c>
    </row>
    <row r="299" spans="1:11" x14ac:dyDescent="0.4">
      <c r="A299">
        <v>84000</v>
      </c>
      <c r="B299">
        <v>59.942599999999999</v>
      </c>
      <c r="C299">
        <v>8</v>
      </c>
      <c r="D299">
        <v>12</v>
      </c>
      <c r="E299" s="10">
        <v>87740.244188754965</v>
      </c>
      <c r="F299" s="10">
        <v>-3740.2441887549649</v>
      </c>
      <c r="G299">
        <f t="shared" si="20"/>
        <v>87740.24418875495</v>
      </c>
      <c r="H299">
        <f t="shared" si="21"/>
        <v>-3740.2441887549503</v>
      </c>
      <c r="I299">
        <f t="shared" si="22"/>
        <v>80942.600000000006</v>
      </c>
      <c r="J299">
        <f t="shared" si="23"/>
        <v>3057.3999999999942</v>
      </c>
      <c r="K299">
        <f t="shared" si="24"/>
        <v>9347694.7599999644</v>
      </c>
    </row>
    <row r="300" spans="1:11" x14ac:dyDescent="0.4">
      <c r="A300">
        <v>10800</v>
      </c>
      <c r="B300">
        <v>15.855</v>
      </c>
      <c r="C300">
        <v>11</v>
      </c>
      <c r="D300">
        <v>8</v>
      </c>
      <c r="E300" s="10">
        <v>59198.55108363973</v>
      </c>
      <c r="F300" s="10">
        <v>-48398.55108363973</v>
      </c>
      <c r="G300">
        <f t="shared" si="20"/>
        <v>59198.55108363973</v>
      </c>
      <c r="H300">
        <f t="shared" si="21"/>
        <v>-48398.55108363973</v>
      </c>
      <c r="I300">
        <f t="shared" si="22"/>
        <v>35855</v>
      </c>
      <c r="J300">
        <f t="shared" si="23"/>
        <v>-25055</v>
      </c>
      <c r="K300">
        <f t="shared" si="24"/>
        <v>627753025</v>
      </c>
    </row>
    <row r="301" spans="1:11" x14ac:dyDescent="0.4">
      <c r="A301">
        <v>81000</v>
      </c>
      <c r="B301">
        <v>59.92</v>
      </c>
      <c r="C301">
        <v>3</v>
      </c>
      <c r="D301">
        <v>13</v>
      </c>
      <c r="E301" s="10">
        <v>75502.045855312565</v>
      </c>
      <c r="F301" s="10">
        <v>5497.9541446874355</v>
      </c>
      <c r="G301">
        <f t="shared" si="20"/>
        <v>75502.045855312565</v>
      </c>
      <c r="H301">
        <f t="shared" si="21"/>
        <v>5497.9541446874355</v>
      </c>
      <c r="I301">
        <f t="shared" si="22"/>
        <v>76920</v>
      </c>
      <c r="J301">
        <f t="shared" si="23"/>
        <v>4080</v>
      </c>
      <c r="K301">
        <f t="shared" si="24"/>
        <v>16646400</v>
      </c>
    </row>
    <row r="302" spans="1:11" x14ac:dyDescent="0.4">
      <c r="A302">
        <v>52000</v>
      </c>
      <c r="B302">
        <v>75.25</v>
      </c>
      <c r="C302">
        <v>4</v>
      </c>
      <c r="D302">
        <v>7</v>
      </c>
      <c r="E302" s="10">
        <v>103864.11843661653</v>
      </c>
      <c r="F302" s="10">
        <v>-51864.118436616525</v>
      </c>
      <c r="G302">
        <f t="shared" si="20"/>
        <v>103864.11843661653</v>
      </c>
      <c r="H302">
        <f t="shared" si="21"/>
        <v>-51864.118436616525</v>
      </c>
      <c r="I302">
        <f t="shared" si="22"/>
        <v>87250</v>
      </c>
      <c r="J302">
        <f t="shared" si="23"/>
        <v>-35250</v>
      </c>
      <c r="K302">
        <f t="shared" si="24"/>
        <v>1242562500</v>
      </c>
    </row>
    <row r="303" spans="1:11" x14ac:dyDescent="0.4">
      <c r="A303">
        <v>53000</v>
      </c>
      <c r="B303">
        <v>69.94</v>
      </c>
      <c r="C303">
        <v>2</v>
      </c>
      <c r="D303">
        <v>7</v>
      </c>
      <c r="E303" s="10">
        <v>94638.793178886233</v>
      </c>
      <c r="F303" s="10">
        <v>-41638.793178886233</v>
      </c>
      <c r="G303">
        <f t="shared" si="20"/>
        <v>94638.793178886233</v>
      </c>
      <c r="H303">
        <f t="shared" si="21"/>
        <v>-41638.793178886233</v>
      </c>
      <c r="I303">
        <f t="shared" si="22"/>
        <v>79940</v>
      </c>
      <c r="J303">
        <f t="shared" si="23"/>
        <v>-26940</v>
      </c>
      <c r="K303">
        <f t="shared" si="24"/>
        <v>725763600</v>
      </c>
    </row>
    <row r="304" spans="1:11" x14ac:dyDescent="0.4">
      <c r="A304">
        <v>12000</v>
      </c>
      <c r="B304">
        <v>15.09</v>
      </c>
      <c r="C304">
        <v>14</v>
      </c>
      <c r="D304">
        <v>7</v>
      </c>
      <c r="E304" s="10">
        <v>66562.654635885381</v>
      </c>
      <c r="F304" s="10">
        <v>-54562.654635885381</v>
      </c>
      <c r="G304">
        <f t="shared" si="20"/>
        <v>66562.654635885381</v>
      </c>
      <c r="H304">
        <f t="shared" si="21"/>
        <v>-54562.654635885381</v>
      </c>
      <c r="I304">
        <f t="shared" si="22"/>
        <v>37090</v>
      </c>
      <c r="J304">
        <f t="shared" si="23"/>
        <v>-25090</v>
      </c>
      <c r="K304">
        <f t="shared" si="24"/>
        <v>629508100</v>
      </c>
    </row>
    <row r="305" spans="1:11" x14ac:dyDescent="0.4">
      <c r="A305">
        <v>190000</v>
      </c>
      <c r="B305">
        <v>84.835999999999999</v>
      </c>
      <c r="C305">
        <v>7</v>
      </c>
      <c r="D305">
        <v>4</v>
      </c>
      <c r="E305" s="10">
        <v>125038.82736555322</v>
      </c>
      <c r="F305" s="10">
        <v>64961.172634446775</v>
      </c>
      <c r="G305">
        <f t="shared" si="20"/>
        <v>125038.82736555322</v>
      </c>
      <c r="H305">
        <f t="shared" si="21"/>
        <v>64961.172634446775</v>
      </c>
      <c r="I305">
        <f t="shared" si="22"/>
        <v>96836</v>
      </c>
      <c r="J305">
        <f t="shared" si="23"/>
        <v>93164</v>
      </c>
      <c r="K305">
        <f t="shared" si="24"/>
        <v>8679530896</v>
      </c>
    </row>
    <row r="306" spans="1:11" x14ac:dyDescent="0.4">
      <c r="A306">
        <v>175000</v>
      </c>
      <c r="B306">
        <v>84.906999999999996</v>
      </c>
      <c r="C306">
        <v>4</v>
      </c>
      <c r="D306">
        <v>4</v>
      </c>
      <c r="E306" s="10">
        <v>118932.68277221438</v>
      </c>
      <c r="F306" s="10">
        <v>56067.317227785621</v>
      </c>
      <c r="G306">
        <f t="shared" si="20"/>
        <v>118932.68277221438</v>
      </c>
      <c r="H306">
        <f t="shared" si="21"/>
        <v>56067.317227785621</v>
      </c>
      <c r="I306">
        <f t="shared" si="22"/>
        <v>93907</v>
      </c>
      <c r="J306">
        <f t="shared" si="23"/>
        <v>81093</v>
      </c>
      <c r="K306">
        <f t="shared" si="24"/>
        <v>6576074649</v>
      </c>
    </row>
    <row r="307" spans="1:11" x14ac:dyDescent="0.4">
      <c r="A307">
        <v>175000</v>
      </c>
      <c r="B307">
        <v>84.906999999999996</v>
      </c>
      <c r="C307">
        <v>4</v>
      </c>
      <c r="D307">
        <v>4</v>
      </c>
      <c r="E307" s="10">
        <v>118932.68277221438</v>
      </c>
      <c r="F307" s="10">
        <v>56067.317227785621</v>
      </c>
      <c r="G307">
        <f t="shared" si="20"/>
        <v>118932.68277221438</v>
      </c>
      <c r="H307">
        <f t="shared" si="21"/>
        <v>56067.317227785621</v>
      </c>
      <c r="I307">
        <f t="shared" si="22"/>
        <v>93907</v>
      </c>
      <c r="J307">
        <f t="shared" si="23"/>
        <v>81093</v>
      </c>
      <c r="K307">
        <f t="shared" si="24"/>
        <v>6576074649</v>
      </c>
    </row>
    <row r="308" spans="1:11" x14ac:dyDescent="0.4">
      <c r="A308">
        <v>114000</v>
      </c>
      <c r="B308">
        <v>45.878999999999998</v>
      </c>
      <c r="C308">
        <v>17</v>
      </c>
      <c r="D308">
        <v>4</v>
      </c>
      <c r="E308" s="10">
        <v>108137.84556418985</v>
      </c>
      <c r="F308" s="10">
        <v>5862.1544358101528</v>
      </c>
      <c r="G308">
        <f t="shared" si="20"/>
        <v>108137.84556418985</v>
      </c>
      <c r="H308">
        <f t="shared" si="21"/>
        <v>5862.1544358101528</v>
      </c>
      <c r="I308">
        <f t="shared" si="22"/>
        <v>67879</v>
      </c>
      <c r="J308">
        <f t="shared" si="23"/>
        <v>46121</v>
      </c>
      <c r="K308">
        <f t="shared" si="24"/>
        <v>2127146641</v>
      </c>
    </row>
    <row r="309" spans="1:11" x14ac:dyDescent="0.4">
      <c r="A309">
        <v>16000</v>
      </c>
      <c r="B309">
        <v>30.28</v>
      </c>
      <c r="C309">
        <v>1</v>
      </c>
      <c r="D309">
        <v>50</v>
      </c>
      <c r="E309" s="10">
        <v>-28382.994755684849</v>
      </c>
      <c r="F309" s="10">
        <v>44382.994755684849</v>
      </c>
      <c r="G309">
        <f t="shared" si="20"/>
        <v>-28382.994755684849</v>
      </c>
      <c r="H309">
        <f t="shared" si="21"/>
        <v>44382.994755684849</v>
      </c>
      <c r="I309">
        <f t="shared" si="22"/>
        <v>82280</v>
      </c>
      <c r="J309">
        <f t="shared" si="23"/>
        <v>-66280</v>
      </c>
      <c r="K309">
        <f t="shared" si="24"/>
        <v>4393038400</v>
      </c>
    </row>
    <row r="310" spans="1:11" x14ac:dyDescent="0.4">
      <c r="A310">
        <v>70000</v>
      </c>
      <c r="B310">
        <v>84.93</v>
      </c>
      <c r="C310">
        <v>6</v>
      </c>
      <c r="D310">
        <v>23</v>
      </c>
      <c r="E310" s="10">
        <v>86482.977313412062</v>
      </c>
      <c r="F310" s="10">
        <v>-16482.977313412062</v>
      </c>
      <c r="G310">
        <f t="shared" si="20"/>
        <v>86482.977313412062</v>
      </c>
      <c r="H310">
        <f t="shared" si="21"/>
        <v>-16482.977313412062</v>
      </c>
      <c r="I310">
        <f t="shared" si="22"/>
        <v>114930</v>
      </c>
      <c r="J310">
        <f t="shared" si="23"/>
        <v>-44930</v>
      </c>
      <c r="K310">
        <f t="shared" si="24"/>
        <v>2018704900</v>
      </c>
    </row>
    <row r="311" spans="1:11" x14ac:dyDescent="0.4">
      <c r="A311">
        <v>123000</v>
      </c>
      <c r="B311">
        <v>236.07</v>
      </c>
      <c r="C311">
        <v>5</v>
      </c>
      <c r="D311">
        <v>12</v>
      </c>
      <c r="E311" s="10">
        <v>251026.89396760354</v>
      </c>
      <c r="F311" s="10">
        <v>-128026.89396760354</v>
      </c>
      <c r="G311">
        <f t="shared" si="20"/>
        <v>251026.89396760357</v>
      </c>
      <c r="H311">
        <f t="shared" si="21"/>
        <v>-128026.89396760357</v>
      </c>
      <c r="I311">
        <f t="shared" si="22"/>
        <v>254070</v>
      </c>
      <c r="J311">
        <f t="shared" si="23"/>
        <v>-131070</v>
      </c>
      <c r="K311">
        <f t="shared" si="24"/>
        <v>17179344900</v>
      </c>
    </row>
    <row r="312" spans="1:11" x14ac:dyDescent="0.4">
      <c r="A312">
        <v>67900</v>
      </c>
      <c r="B312">
        <v>84.99</v>
      </c>
      <c r="C312">
        <v>5</v>
      </c>
      <c r="D312">
        <v>25</v>
      </c>
      <c r="E312" s="10">
        <v>80631.170789897995</v>
      </c>
      <c r="F312" s="10">
        <v>-12731.170789897995</v>
      </c>
      <c r="G312">
        <f t="shared" si="20"/>
        <v>80631.170789897966</v>
      </c>
      <c r="H312">
        <f t="shared" si="21"/>
        <v>-12731.170789897966</v>
      </c>
      <c r="I312">
        <f t="shared" si="22"/>
        <v>115990</v>
      </c>
      <c r="J312">
        <f t="shared" si="23"/>
        <v>-48090</v>
      </c>
      <c r="K312">
        <f t="shared" si="24"/>
        <v>2312648100</v>
      </c>
    </row>
    <row r="313" spans="1:11" x14ac:dyDescent="0.4">
      <c r="A313">
        <v>112400</v>
      </c>
      <c r="B313">
        <v>84.92</v>
      </c>
      <c r="C313">
        <v>6</v>
      </c>
      <c r="D313">
        <v>21</v>
      </c>
      <c r="E313" s="10">
        <v>90324.738941791569</v>
      </c>
      <c r="F313" s="10">
        <v>22075.261058208431</v>
      </c>
      <c r="G313">
        <f t="shared" si="20"/>
        <v>90324.738941791569</v>
      </c>
      <c r="H313">
        <f t="shared" si="21"/>
        <v>22075.261058208431</v>
      </c>
      <c r="I313">
        <f t="shared" si="22"/>
        <v>112920</v>
      </c>
      <c r="J313">
        <f t="shared" si="23"/>
        <v>-520</v>
      </c>
      <c r="K313">
        <f t="shared" si="24"/>
        <v>270400</v>
      </c>
    </row>
    <row r="314" spans="1:11" x14ac:dyDescent="0.4">
      <c r="A314">
        <v>112400</v>
      </c>
      <c r="B314">
        <v>84.92</v>
      </c>
      <c r="C314">
        <v>6</v>
      </c>
      <c r="D314">
        <v>21</v>
      </c>
      <c r="E314" s="10">
        <v>90324.738941791569</v>
      </c>
      <c r="F314" s="10">
        <v>22075.261058208431</v>
      </c>
      <c r="G314">
        <f t="shared" si="20"/>
        <v>90324.738941791569</v>
      </c>
      <c r="H314">
        <f t="shared" si="21"/>
        <v>22075.261058208431</v>
      </c>
      <c r="I314">
        <f t="shared" si="22"/>
        <v>112920</v>
      </c>
      <c r="J314">
        <f t="shared" si="23"/>
        <v>-520</v>
      </c>
      <c r="K314">
        <f t="shared" si="24"/>
        <v>270400</v>
      </c>
    </row>
    <row r="315" spans="1:11" x14ac:dyDescent="0.4">
      <c r="A315">
        <v>89970</v>
      </c>
      <c r="B315">
        <v>60</v>
      </c>
      <c r="C315">
        <v>4</v>
      </c>
      <c r="D315">
        <v>21</v>
      </c>
      <c r="E315" s="10">
        <v>62231.637802931175</v>
      </c>
      <c r="F315" s="10">
        <v>27738.362197068825</v>
      </c>
      <c r="G315">
        <f t="shared" si="20"/>
        <v>62231.637802931175</v>
      </c>
      <c r="H315">
        <f t="shared" si="21"/>
        <v>27738.362197068825</v>
      </c>
      <c r="I315">
        <f t="shared" si="22"/>
        <v>86000</v>
      </c>
      <c r="J315">
        <f t="shared" si="23"/>
        <v>3970</v>
      </c>
      <c r="K315">
        <f t="shared" si="24"/>
        <v>15760900</v>
      </c>
    </row>
    <row r="316" spans="1:11" x14ac:dyDescent="0.4">
      <c r="A316">
        <v>125000</v>
      </c>
      <c r="B316">
        <v>84.028300000000002</v>
      </c>
      <c r="C316">
        <v>4</v>
      </c>
      <c r="D316">
        <v>6</v>
      </c>
      <c r="E316" s="10">
        <v>114235.85778710054</v>
      </c>
      <c r="F316" s="10">
        <v>10764.14221289946</v>
      </c>
      <c r="G316">
        <f t="shared" si="20"/>
        <v>114235.85778710054</v>
      </c>
      <c r="H316">
        <f t="shared" si="21"/>
        <v>10764.14221289946</v>
      </c>
      <c r="I316">
        <f t="shared" si="22"/>
        <v>95028.3</v>
      </c>
      <c r="J316">
        <f t="shared" si="23"/>
        <v>29971.699999999997</v>
      </c>
      <c r="K316">
        <f t="shared" si="24"/>
        <v>898302800.88999987</v>
      </c>
    </row>
    <row r="317" spans="1:11" x14ac:dyDescent="0.4">
      <c r="A317">
        <v>116000</v>
      </c>
      <c r="B317">
        <v>84.92</v>
      </c>
      <c r="C317">
        <v>14</v>
      </c>
      <c r="D317">
        <v>21</v>
      </c>
      <c r="E317" s="10">
        <v>106789.95839621074</v>
      </c>
      <c r="F317" s="10">
        <v>9210.0416037892574</v>
      </c>
      <c r="G317">
        <f t="shared" si="20"/>
        <v>106789.95839621076</v>
      </c>
      <c r="H317">
        <f t="shared" si="21"/>
        <v>9210.0416037892428</v>
      </c>
      <c r="I317">
        <f t="shared" si="22"/>
        <v>120920</v>
      </c>
      <c r="J317">
        <f t="shared" si="23"/>
        <v>-4920</v>
      </c>
      <c r="K317">
        <f t="shared" si="24"/>
        <v>24206400</v>
      </c>
    </row>
    <row r="318" spans="1:11" x14ac:dyDescent="0.4">
      <c r="A318">
        <v>138000</v>
      </c>
      <c r="B318">
        <v>59.673699999999997</v>
      </c>
      <c r="C318">
        <v>4</v>
      </c>
      <c r="D318">
        <v>2</v>
      </c>
      <c r="E318" s="10">
        <v>98505.827807911133</v>
      </c>
      <c r="F318" s="10">
        <v>39494.172192088867</v>
      </c>
      <c r="G318">
        <f t="shared" si="20"/>
        <v>98505.827807911119</v>
      </c>
      <c r="H318">
        <f t="shared" si="21"/>
        <v>39494.172192088881</v>
      </c>
      <c r="I318">
        <f t="shared" si="22"/>
        <v>66673.7</v>
      </c>
      <c r="J318">
        <f t="shared" si="23"/>
        <v>71326.3</v>
      </c>
      <c r="K318">
        <f t="shared" si="24"/>
        <v>5087441071.6900005</v>
      </c>
    </row>
    <row r="319" spans="1:11" x14ac:dyDescent="0.4">
      <c r="A319">
        <v>86470</v>
      </c>
      <c r="B319">
        <v>60</v>
      </c>
      <c r="C319">
        <v>1</v>
      </c>
      <c r="D319">
        <v>21</v>
      </c>
      <c r="E319" s="10">
        <v>56057.180507523983</v>
      </c>
      <c r="F319" s="10">
        <v>30412.819492476017</v>
      </c>
      <c r="G319">
        <f t="shared" si="20"/>
        <v>56057.180507523975</v>
      </c>
      <c r="H319">
        <f t="shared" si="21"/>
        <v>30412.819492476025</v>
      </c>
      <c r="I319">
        <f t="shared" si="22"/>
        <v>83000</v>
      </c>
      <c r="J319">
        <f t="shared" si="23"/>
        <v>3470</v>
      </c>
      <c r="K319">
        <f t="shared" si="24"/>
        <v>12040900</v>
      </c>
    </row>
    <row r="320" spans="1:11" x14ac:dyDescent="0.4">
      <c r="A320">
        <v>86500</v>
      </c>
      <c r="B320">
        <v>60</v>
      </c>
      <c r="C320">
        <v>1</v>
      </c>
      <c r="D320">
        <v>21</v>
      </c>
      <c r="E320" s="10">
        <v>56057.180507523983</v>
      </c>
      <c r="F320" s="10">
        <v>30442.819492476017</v>
      </c>
      <c r="G320">
        <f t="shared" si="20"/>
        <v>56057.180507523975</v>
      </c>
      <c r="H320">
        <f t="shared" si="21"/>
        <v>30442.819492476025</v>
      </c>
      <c r="I320">
        <f t="shared" si="22"/>
        <v>83000</v>
      </c>
      <c r="J320">
        <f t="shared" si="23"/>
        <v>3500</v>
      </c>
      <c r="K320">
        <f t="shared" si="24"/>
        <v>12250000</v>
      </c>
    </row>
    <row r="321" spans="1:11" x14ac:dyDescent="0.4">
      <c r="A321">
        <v>135000</v>
      </c>
      <c r="B321">
        <v>59.673699999999997</v>
      </c>
      <c r="C321">
        <v>13</v>
      </c>
      <c r="D321">
        <v>2</v>
      </c>
      <c r="E321" s="10">
        <v>117029.19969413271</v>
      </c>
      <c r="F321" s="10">
        <v>17970.800305867291</v>
      </c>
      <c r="G321">
        <f t="shared" si="20"/>
        <v>117029.19969413271</v>
      </c>
      <c r="H321">
        <f t="shared" si="21"/>
        <v>17970.800305867291</v>
      </c>
      <c r="I321">
        <f t="shared" si="22"/>
        <v>75673.7</v>
      </c>
      <c r="J321">
        <f t="shared" si="23"/>
        <v>59326.3</v>
      </c>
      <c r="K321">
        <f t="shared" si="24"/>
        <v>3519609871.6900005</v>
      </c>
    </row>
    <row r="322" spans="1:11" x14ac:dyDescent="0.4">
      <c r="A322">
        <v>120000</v>
      </c>
      <c r="B322">
        <v>114.931</v>
      </c>
      <c r="C322">
        <v>9</v>
      </c>
      <c r="D322">
        <v>13</v>
      </c>
      <c r="E322" s="10">
        <v>140779.83443882703</v>
      </c>
      <c r="F322" s="10">
        <v>-20779.834438827034</v>
      </c>
      <c r="G322">
        <f t="shared" si="20"/>
        <v>140779.83443882703</v>
      </c>
      <c r="H322">
        <f t="shared" si="21"/>
        <v>-20779.834438827034</v>
      </c>
      <c r="I322">
        <f t="shared" si="22"/>
        <v>137931</v>
      </c>
      <c r="J322">
        <f t="shared" si="23"/>
        <v>-17931</v>
      </c>
      <c r="K322">
        <f t="shared" si="24"/>
        <v>321520761</v>
      </c>
    </row>
    <row r="323" spans="1:11" ht="18" thickBot="1" x14ac:dyDescent="0.45">
      <c r="A323">
        <v>109990</v>
      </c>
      <c r="B323">
        <v>84.92</v>
      </c>
      <c r="C323">
        <v>9</v>
      </c>
      <c r="D323">
        <v>21</v>
      </c>
      <c r="E323" s="11">
        <v>96499.196237198776</v>
      </c>
      <c r="F323" s="11">
        <v>13490.803762801224</v>
      </c>
      <c r="G323">
        <f t="shared" si="20"/>
        <v>96499.196237198761</v>
      </c>
      <c r="H323">
        <f t="shared" si="21"/>
        <v>13490.803762801239</v>
      </c>
      <c r="I323">
        <f t="shared" si="22"/>
        <v>115920</v>
      </c>
      <c r="J323">
        <f t="shared" si="23"/>
        <v>-5930</v>
      </c>
      <c r="K323">
        <f t="shared" si="24"/>
        <v>35164900</v>
      </c>
    </row>
  </sheetData>
  <dataConsolidate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workbookViewId="0">
      <selection activeCell="B27" sqref="B27:C344"/>
    </sheetView>
  </sheetViews>
  <sheetFormatPr defaultRowHeight="17.399999999999999" x14ac:dyDescent="0.4"/>
  <sheetData>
    <row r="1" spans="1:9" x14ac:dyDescent="0.4">
      <c r="A1" t="s">
        <v>276</v>
      </c>
    </row>
    <row r="2" spans="1:9" ht="18" thickBot="1" x14ac:dyDescent="0.45"/>
    <row r="3" spans="1:9" x14ac:dyDescent="0.4">
      <c r="A3" s="13" t="s">
        <v>277</v>
      </c>
      <c r="B3" s="13"/>
    </row>
    <row r="4" spans="1:9" x14ac:dyDescent="0.4">
      <c r="A4" s="10" t="s">
        <v>278</v>
      </c>
      <c r="B4" s="10">
        <v>0.8047707872571791</v>
      </c>
    </row>
    <row r="5" spans="1:9" x14ac:dyDescent="0.4">
      <c r="A5" s="10" t="s">
        <v>279</v>
      </c>
      <c r="B5" s="10">
        <v>0.64765602002253975</v>
      </c>
    </row>
    <row r="6" spans="1:9" x14ac:dyDescent="0.4">
      <c r="A6" s="10" t="s">
        <v>280</v>
      </c>
      <c r="B6" s="10">
        <v>0.64428967626479328</v>
      </c>
    </row>
    <row r="7" spans="1:9" x14ac:dyDescent="0.4">
      <c r="A7" s="10" t="s">
        <v>281</v>
      </c>
      <c r="B7" s="10">
        <v>35117.31007250501</v>
      </c>
    </row>
    <row r="8" spans="1:9" ht="18" thickBot="1" x14ac:dyDescent="0.45">
      <c r="A8" s="11" t="s">
        <v>282</v>
      </c>
      <c r="B8" s="11">
        <v>318</v>
      </c>
    </row>
    <row r="10" spans="1:9" ht="18" thickBot="1" x14ac:dyDescent="0.45">
      <c r="A10" t="s">
        <v>283</v>
      </c>
    </row>
    <row r="11" spans="1:9" x14ac:dyDescent="0.4">
      <c r="A11" s="12"/>
      <c r="B11" s="12" t="s">
        <v>288</v>
      </c>
      <c r="C11" s="12" t="s">
        <v>289</v>
      </c>
      <c r="D11" s="12" t="s">
        <v>290</v>
      </c>
      <c r="E11" s="12" t="s">
        <v>291</v>
      </c>
      <c r="F11" s="12" t="s">
        <v>292</v>
      </c>
    </row>
    <row r="12" spans="1:9" x14ac:dyDescent="0.4">
      <c r="A12" s="10" t="s">
        <v>284</v>
      </c>
      <c r="B12" s="10">
        <v>3</v>
      </c>
      <c r="C12" s="10">
        <v>711786396502.60791</v>
      </c>
      <c r="D12" s="10">
        <v>237262132167.53598</v>
      </c>
      <c r="E12" s="10">
        <v>192.39152820688355</v>
      </c>
      <c r="F12" s="10">
        <v>8.5438642059771834E-71</v>
      </c>
    </row>
    <row r="13" spans="1:9" x14ac:dyDescent="0.4">
      <c r="A13" s="10" t="s">
        <v>285</v>
      </c>
      <c r="B13" s="10">
        <v>314</v>
      </c>
      <c r="C13" s="10">
        <v>387232796552.737</v>
      </c>
      <c r="D13" s="10">
        <v>1233225466.7284617</v>
      </c>
      <c r="E13" s="10"/>
      <c r="F13" s="10"/>
    </row>
    <row r="14" spans="1:9" ht="18" thickBot="1" x14ac:dyDescent="0.45">
      <c r="A14" s="11" t="s">
        <v>286</v>
      </c>
      <c r="B14" s="11">
        <v>317</v>
      </c>
      <c r="C14" s="11">
        <v>1099019193055.345</v>
      </c>
      <c r="D14" s="11"/>
      <c r="E14" s="11"/>
      <c r="F14" s="11"/>
    </row>
    <row r="15" spans="1:9" ht="18" thickBot="1" x14ac:dyDescent="0.45"/>
    <row r="16" spans="1:9" x14ac:dyDescent="0.4">
      <c r="A16" s="12"/>
      <c r="B16" s="12" t="s">
        <v>293</v>
      </c>
      <c r="C16" s="12" t="s">
        <v>281</v>
      </c>
      <c r="D16" s="12" t="s">
        <v>294</v>
      </c>
      <c r="E16" s="12" t="s">
        <v>295</v>
      </c>
      <c r="F16" s="12" t="s">
        <v>296</v>
      </c>
      <c r="G16" s="12" t="s">
        <v>297</v>
      </c>
      <c r="H16" s="12" t="s">
        <v>298</v>
      </c>
      <c r="I16" s="12" t="s">
        <v>299</v>
      </c>
    </row>
    <row r="17" spans="1:9" x14ac:dyDescent="0.4">
      <c r="A17" s="10" t="s">
        <v>287</v>
      </c>
      <c r="B17" s="10">
        <v>36709.506999290999</v>
      </c>
      <c r="C17" s="10">
        <v>7085.9547216157016</v>
      </c>
      <c r="D17" s="10">
        <v>5.1806014067954269</v>
      </c>
      <c r="E17" s="10">
        <v>3.9627721487803801E-7</v>
      </c>
      <c r="F17" s="10">
        <v>22767.553098038232</v>
      </c>
      <c r="G17" s="10">
        <v>50651.460900543767</v>
      </c>
      <c r="H17" s="10">
        <v>22767.553098038232</v>
      </c>
      <c r="I17" s="10">
        <v>50651.460900543767</v>
      </c>
    </row>
    <row r="18" spans="1:9" x14ac:dyDescent="0.4">
      <c r="A18" s="10" t="s">
        <v>7</v>
      </c>
      <c r="B18" s="10">
        <v>962.15073335696673</v>
      </c>
      <c r="C18" s="10">
        <v>47.36663687481682</v>
      </c>
      <c r="D18" s="10">
        <v>20.312836140336334</v>
      </c>
      <c r="E18" s="10">
        <v>3.702428744197868E-59</v>
      </c>
      <c r="F18" s="10">
        <v>868.95461600787098</v>
      </c>
      <c r="G18" s="10">
        <v>1055.3468507060625</v>
      </c>
      <c r="H18" s="10">
        <v>868.95461600787098</v>
      </c>
      <c r="I18" s="10">
        <v>1055.3468507060625</v>
      </c>
    </row>
    <row r="19" spans="1:9" x14ac:dyDescent="0.4">
      <c r="A19" s="10" t="s">
        <v>10</v>
      </c>
      <c r="B19" s="10">
        <v>2058.1524318023976</v>
      </c>
      <c r="C19" s="10">
        <v>417.71588714181809</v>
      </c>
      <c r="D19" s="10">
        <v>4.9271586146390387</v>
      </c>
      <c r="E19" s="10">
        <v>1.35242748516007E-6</v>
      </c>
      <c r="F19" s="10">
        <v>1236.2764996027877</v>
      </c>
      <c r="G19" s="10">
        <v>2880.0283640020075</v>
      </c>
      <c r="H19" s="10">
        <v>1236.2764996027877</v>
      </c>
      <c r="I19" s="10">
        <v>2880.0283640020075</v>
      </c>
    </row>
    <row r="20" spans="1:9" ht="18" thickBot="1" x14ac:dyDescent="0.45">
      <c r="A20" s="11" t="s">
        <v>216</v>
      </c>
      <c r="B20" s="11">
        <v>-1925.691567856544</v>
      </c>
      <c r="C20" s="11">
        <v>212.61558441541118</v>
      </c>
      <c r="D20" s="11">
        <v>-9.0571515401904978</v>
      </c>
      <c r="E20" s="11">
        <v>1.4594651870021561E-17</v>
      </c>
      <c r="F20" s="11">
        <v>-2344.0228715501808</v>
      </c>
      <c r="G20" s="11">
        <v>-1507.360264162907</v>
      </c>
      <c r="H20" s="11">
        <v>-2344.0228715501808</v>
      </c>
      <c r="I20" s="11">
        <v>-1507.360264162907</v>
      </c>
    </row>
    <row r="24" spans="1:9" x14ac:dyDescent="0.4">
      <c r="A24" t="s">
        <v>300</v>
      </c>
    </row>
    <row r="25" spans="1:9" ht="18" thickBot="1" x14ac:dyDescent="0.45"/>
    <row r="26" spans="1:9" x14ac:dyDescent="0.4">
      <c r="A26" s="12" t="s">
        <v>282</v>
      </c>
      <c r="B26" s="12" t="s">
        <v>301</v>
      </c>
      <c r="C26" s="12" t="s">
        <v>285</v>
      </c>
    </row>
    <row r="27" spans="1:9" x14ac:dyDescent="0.4">
      <c r="A27" s="10">
        <v>1</v>
      </c>
      <c r="B27" s="10">
        <v>83789.144845156989</v>
      </c>
      <c r="C27" s="10">
        <v>-3789.1448451569886</v>
      </c>
    </row>
    <row r="28" spans="1:9" x14ac:dyDescent="0.4">
      <c r="A28" s="10">
        <v>2</v>
      </c>
      <c r="B28" s="10">
        <v>195579.5775097805</v>
      </c>
      <c r="C28" s="10">
        <v>13420.422490219498</v>
      </c>
    </row>
    <row r="29" spans="1:9" x14ac:dyDescent="0.4">
      <c r="A29" s="10">
        <v>3</v>
      </c>
      <c r="B29" s="10">
        <v>172880.47144078964</v>
      </c>
      <c r="C29" s="10">
        <v>-12880.471440789639</v>
      </c>
    </row>
    <row r="30" spans="1:9" x14ac:dyDescent="0.4">
      <c r="A30" s="10">
        <v>4</v>
      </c>
      <c r="B30" s="10">
        <v>133604.62836757681</v>
      </c>
      <c r="C30" s="10">
        <v>-37604.628367576806</v>
      </c>
    </row>
    <row r="31" spans="1:9" x14ac:dyDescent="0.4">
      <c r="A31" s="10">
        <v>5</v>
      </c>
      <c r="B31" s="10">
        <v>63156.922397637165</v>
      </c>
      <c r="C31" s="10">
        <v>-31156.922397637165</v>
      </c>
    </row>
    <row r="32" spans="1:9" x14ac:dyDescent="0.4">
      <c r="A32" s="10">
        <v>6</v>
      </c>
      <c r="B32" s="10">
        <v>47799.595203906079</v>
      </c>
      <c r="C32" s="10">
        <v>-28099.595203906079</v>
      </c>
    </row>
    <row r="33" spans="1:3" x14ac:dyDescent="0.4">
      <c r="A33" s="10">
        <v>7</v>
      </c>
      <c r="B33" s="10">
        <v>64264.814658325253</v>
      </c>
      <c r="C33" s="10">
        <v>-44264.814658325253</v>
      </c>
    </row>
    <row r="34" spans="1:3" x14ac:dyDescent="0.4">
      <c r="A34" s="10">
        <v>8</v>
      </c>
      <c r="B34" s="10">
        <v>82735.190519644122</v>
      </c>
      <c r="C34" s="10">
        <v>37264.809480355878</v>
      </c>
    </row>
    <row r="35" spans="1:3" x14ac:dyDescent="0.4">
      <c r="A35" s="10">
        <v>9</v>
      </c>
      <c r="B35" s="10">
        <v>113987.265256406</v>
      </c>
      <c r="C35" s="10">
        <v>-29487.265256405997</v>
      </c>
    </row>
    <row r="36" spans="1:3" x14ac:dyDescent="0.4">
      <c r="A36" s="10">
        <v>10</v>
      </c>
      <c r="B36" s="10">
        <v>41594.245509341039</v>
      </c>
      <c r="C36" s="10">
        <v>26105.754490658961</v>
      </c>
    </row>
    <row r="37" spans="1:3" x14ac:dyDescent="0.4">
      <c r="A37" s="10">
        <v>11</v>
      </c>
      <c r="B37" s="10">
        <v>146462.4431243444</v>
      </c>
      <c r="C37" s="10">
        <v>-18962.443124344398</v>
      </c>
    </row>
    <row r="38" spans="1:3" x14ac:dyDescent="0.4">
      <c r="A38" s="10">
        <v>12</v>
      </c>
      <c r="B38" s="10">
        <v>48217.610911553391</v>
      </c>
      <c r="C38" s="10">
        <v>-36617.610911553391</v>
      </c>
    </row>
    <row r="39" spans="1:3" x14ac:dyDescent="0.4">
      <c r="A39" s="10">
        <v>13</v>
      </c>
      <c r="B39" s="10">
        <v>48731.603327271572</v>
      </c>
      <c r="C39" s="10">
        <v>-35731.603327271572</v>
      </c>
    </row>
    <row r="40" spans="1:3" x14ac:dyDescent="0.4">
      <c r="A40" s="10">
        <v>14</v>
      </c>
      <c r="B40" s="10">
        <v>50789.755759073974</v>
      </c>
      <c r="C40" s="10">
        <v>-38289.755759073974</v>
      </c>
    </row>
    <row r="41" spans="1:3" x14ac:dyDescent="0.4">
      <c r="A41" s="10">
        <v>15</v>
      </c>
      <c r="B41" s="10">
        <v>52847.908190876362</v>
      </c>
      <c r="C41" s="10">
        <v>-40197.908190876362</v>
      </c>
    </row>
    <row r="42" spans="1:3" x14ac:dyDescent="0.4">
      <c r="A42" s="10">
        <v>16</v>
      </c>
      <c r="B42" s="10">
        <v>120708.9250391432</v>
      </c>
      <c r="C42" s="10">
        <v>76291.0749608568</v>
      </c>
    </row>
    <row r="43" spans="1:3" x14ac:dyDescent="0.4">
      <c r="A43" s="10">
        <v>17</v>
      </c>
      <c r="B43" s="10">
        <v>139445.89438817001</v>
      </c>
      <c r="C43" s="10">
        <v>60054.105611829989</v>
      </c>
    </row>
    <row r="44" spans="1:3" x14ac:dyDescent="0.4">
      <c r="A44" s="10">
        <v>18</v>
      </c>
      <c r="B44" s="10">
        <v>127096.97979735561</v>
      </c>
      <c r="C44" s="10">
        <v>77903.020202644388</v>
      </c>
    </row>
    <row r="45" spans="1:3" x14ac:dyDescent="0.4">
      <c r="A45" s="10">
        <v>19</v>
      </c>
      <c r="B45" s="10">
        <v>-18092.232596672868</v>
      </c>
      <c r="C45" s="10">
        <v>38092.232596672868</v>
      </c>
    </row>
    <row r="46" spans="1:3" x14ac:dyDescent="0.4">
      <c r="A46" s="10">
        <v>20</v>
      </c>
      <c r="B46" s="10">
        <v>75556.925700760301</v>
      </c>
      <c r="C46" s="10">
        <v>-42556.925700760301</v>
      </c>
    </row>
    <row r="47" spans="1:3" x14ac:dyDescent="0.4">
      <c r="A47" s="10">
        <v>21</v>
      </c>
      <c r="B47" s="10">
        <v>87705.098329919827</v>
      </c>
      <c r="C47" s="10">
        <v>-38705.098329919827</v>
      </c>
    </row>
    <row r="48" spans="1:3" x14ac:dyDescent="0.4">
      <c r="A48" s="10">
        <v>22</v>
      </c>
      <c r="B48" s="10">
        <v>155186.90146144383</v>
      </c>
      <c r="C48" s="10">
        <v>14313.098538556165</v>
      </c>
    </row>
    <row r="49" spans="1:3" x14ac:dyDescent="0.4">
      <c r="A49" s="10">
        <v>23</v>
      </c>
      <c r="B49" s="10">
        <v>99496.160843768608</v>
      </c>
      <c r="C49" s="10">
        <v>27003.839156231392</v>
      </c>
    </row>
    <row r="50" spans="1:3" x14ac:dyDescent="0.4">
      <c r="A50" s="10">
        <v>24</v>
      </c>
      <c r="B50" s="10">
        <v>90324.738941791569</v>
      </c>
      <c r="C50" s="10">
        <v>47575.261058208431</v>
      </c>
    </row>
    <row r="51" spans="1:3" x14ac:dyDescent="0.4">
      <c r="A51" s="10">
        <v>25</v>
      </c>
      <c r="B51" s="10">
        <v>165132.60762452154</v>
      </c>
      <c r="C51" s="10">
        <v>1867.3923754784628</v>
      </c>
    </row>
    <row r="52" spans="1:3" x14ac:dyDescent="0.4">
      <c r="A52" s="10">
        <v>26</v>
      </c>
      <c r="B52" s="10">
        <v>167817.00817058748</v>
      </c>
      <c r="C52" s="10">
        <v>12182.991829412524</v>
      </c>
    </row>
    <row r="53" spans="1:3" x14ac:dyDescent="0.4">
      <c r="A53" s="10">
        <v>27</v>
      </c>
      <c r="B53" s="10">
        <v>183190.47661446876</v>
      </c>
      <c r="C53" s="10">
        <v>-18690.47661446876</v>
      </c>
    </row>
    <row r="54" spans="1:3" x14ac:dyDescent="0.4">
      <c r="A54" s="10">
        <v>28</v>
      </c>
      <c r="B54" s="10">
        <v>119998.11672274621</v>
      </c>
      <c r="C54" s="10">
        <v>9501.8832772537862</v>
      </c>
    </row>
    <row r="55" spans="1:3" x14ac:dyDescent="0.4">
      <c r="A55" s="10">
        <v>29</v>
      </c>
      <c r="B55" s="10">
        <v>119073.60188114202</v>
      </c>
      <c r="C55" s="10">
        <v>18926.398118857978</v>
      </c>
    </row>
    <row r="56" spans="1:3" x14ac:dyDescent="0.4">
      <c r="A56" s="10">
        <v>30</v>
      </c>
      <c r="B56" s="10">
        <v>179629.47917832207</v>
      </c>
      <c r="C56" s="10">
        <v>-2629.4791783220717</v>
      </c>
    </row>
    <row r="57" spans="1:3" x14ac:dyDescent="0.4">
      <c r="A57" s="10">
        <v>31</v>
      </c>
      <c r="B57" s="10">
        <v>175513.1743147173</v>
      </c>
      <c r="C57" s="10">
        <v>29486.825685282703</v>
      </c>
    </row>
    <row r="58" spans="1:3" x14ac:dyDescent="0.4">
      <c r="A58" s="10">
        <v>32</v>
      </c>
      <c r="B58" s="10">
        <v>220045.80704828122</v>
      </c>
      <c r="C58" s="10">
        <v>139954.19295171878</v>
      </c>
    </row>
    <row r="59" spans="1:3" x14ac:dyDescent="0.4">
      <c r="A59" s="10">
        <v>33</v>
      </c>
      <c r="B59" s="10">
        <v>166909.53630932258</v>
      </c>
      <c r="C59" s="10">
        <v>-36909.536309322575</v>
      </c>
    </row>
    <row r="60" spans="1:3" x14ac:dyDescent="0.4">
      <c r="A60" s="10">
        <v>34</v>
      </c>
      <c r="B60" s="10">
        <v>156368.26458122113</v>
      </c>
      <c r="C60" s="10">
        <v>-29868.264581221127</v>
      </c>
    </row>
    <row r="61" spans="1:3" x14ac:dyDescent="0.4">
      <c r="A61" s="10">
        <v>35</v>
      </c>
      <c r="B61" s="10">
        <v>54924.312670427571</v>
      </c>
      <c r="C61" s="10">
        <v>-23424.312670427571</v>
      </c>
    </row>
    <row r="62" spans="1:3" x14ac:dyDescent="0.4">
      <c r="A62" s="10">
        <v>36</v>
      </c>
      <c r="B62" s="10">
        <v>53226.676691811757</v>
      </c>
      <c r="C62" s="10">
        <v>-26426.676691811757</v>
      </c>
    </row>
    <row r="63" spans="1:3" x14ac:dyDescent="0.4">
      <c r="A63" s="10">
        <v>37</v>
      </c>
      <c r="B63" s="10">
        <v>56711.362621726985</v>
      </c>
      <c r="C63" s="10">
        <v>-26711.362621726985</v>
      </c>
    </row>
    <row r="64" spans="1:3" x14ac:dyDescent="0.4">
      <c r="A64" s="10">
        <v>38</v>
      </c>
      <c r="B64" s="10">
        <v>103667.63857539328</v>
      </c>
      <c r="C64" s="10">
        <v>-14667.638575393285</v>
      </c>
    </row>
    <row r="65" spans="1:3" x14ac:dyDescent="0.4">
      <c r="A65" s="10">
        <v>39</v>
      </c>
      <c r="B65" s="10">
        <v>63753.427036133493</v>
      </c>
      <c r="C65" s="10">
        <v>11246.572963866507</v>
      </c>
    </row>
    <row r="66" spans="1:3" x14ac:dyDescent="0.4">
      <c r="A66" s="10">
        <v>40</v>
      </c>
      <c r="B66" s="10">
        <v>63526.181404390809</v>
      </c>
      <c r="C66" s="10">
        <v>6473.8185956091911</v>
      </c>
    </row>
    <row r="67" spans="1:3" x14ac:dyDescent="0.4">
      <c r="A67" s="10">
        <v>41</v>
      </c>
      <c r="B67" s="10">
        <v>74044.189195145489</v>
      </c>
      <c r="C67" s="10">
        <v>10955.810804854511</v>
      </c>
    </row>
    <row r="68" spans="1:3" x14ac:dyDescent="0.4">
      <c r="A68" s="10">
        <v>42</v>
      </c>
      <c r="B68" s="10">
        <v>86393.103785959887</v>
      </c>
      <c r="C68" s="10">
        <v>-1893.1037859598873</v>
      </c>
    </row>
    <row r="69" spans="1:3" x14ac:dyDescent="0.4">
      <c r="A69" s="10">
        <v>43</v>
      </c>
      <c r="B69" s="10">
        <v>59613.19770705761</v>
      </c>
      <c r="C69" s="10">
        <v>-3713.1977070576104</v>
      </c>
    </row>
    <row r="70" spans="1:3" x14ac:dyDescent="0.4">
      <c r="A70" s="10">
        <v>44</v>
      </c>
      <c r="B70" s="10">
        <v>49826.855236550633</v>
      </c>
      <c r="C70" s="10">
        <v>19973.144763449367</v>
      </c>
    </row>
    <row r="71" spans="1:3" x14ac:dyDescent="0.4">
      <c r="A71" s="10">
        <v>45</v>
      </c>
      <c r="B71" s="10">
        <v>84263.499495663113</v>
      </c>
      <c r="C71" s="10">
        <v>24236.500504336887</v>
      </c>
    </row>
    <row r="72" spans="1:3" x14ac:dyDescent="0.4">
      <c r="A72" s="10">
        <v>46</v>
      </c>
      <c r="B72" s="10">
        <v>51177.266813576425</v>
      </c>
      <c r="C72" s="10">
        <v>14322.733186423575</v>
      </c>
    </row>
    <row r="73" spans="1:3" x14ac:dyDescent="0.4">
      <c r="A73" s="10">
        <v>47</v>
      </c>
      <c r="B73" s="10">
        <v>49115.903416592417</v>
      </c>
      <c r="C73" s="10">
        <v>-19115.903416592417</v>
      </c>
    </row>
    <row r="74" spans="1:3" x14ac:dyDescent="0.4">
      <c r="A74" s="10">
        <v>48</v>
      </c>
      <c r="B74" s="10">
        <v>63866.392343761763</v>
      </c>
      <c r="C74" s="10">
        <v>-53366.392343761763</v>
      </c>
    </row>
    <row r="75" spans="1:3" x14ac:dyDescent="0.4">
      <c r="A75" s="10">
        <v>49</v>
      </c>
      <c r="B75" s="10">
        <v>57140.398651837328</v>
      </c>
      <c r="C75" s="10">
        <v>-45140.398651837328</v>
      </c>
    </row>
    <row r="76" spans="1:3" x14ac:dyDescent="0.4">
      <c r="A76" s="10">
        <v>50</v>
      </c>
      <c r="B76" s="10">
        <v>69489.313242651711</v>
      </c>
      <c r="C76" s="10">
        <v>-57989.313242651711</v>
      </c>
    </row>
    <row r="77" spans="1:3" x14ac:dyDescent="0.4">
      <c r="A77" s="10">
        <v>51</v>
      </c>
      <c r="B77" s="10">
        <v>77560.198287114967</v>
      </c>
      <c r="C77" s="10">
        <v>17439.801712885033</v>
      </c>
    </row>
    <row r="78" spans="1:3" x14ac:dyDescent="0.4">
      <c r="A78" s="10">
        <v>52</v>
      </c>
      <c r="B78" s="10">
        <v>114534.46774373599</v>
      </c>
      <c r="C78" s="10">
        <v>74465.532256264007</v>
      </c>
    </row>
    <row r="79" spans="1:3" x14ac:dyDescent="0.4">
      <c r="A79" s="10">
        <v>53</v>
      </c>
      <c r="B79" s="10">
        <v>133375.34937196539</v>
      </c>
      <c r="C79" s="10">
        <v>60624.650628034608</v>
      </c>
    </row>
    <row r="80" spans="1:3" x14ac:dyDescent="0.4">
      <c r="A80" s="10">
        <v>54</v>
      </c>
      <c r="B80" s="10">
        <v>153921.27411285514</v>
      </c>
      <c r="C80" s="10">
        <v>41078.725887144858</v>
      </c>
    </row>
    <row r="81" spans="1:3" x14ac:dyDescent="0.4">
      <c r="A81" s="10">
        <v>55</v>
      </c>
      <c r="B81" s="10">
        <v>109235.94962277244</v>
      </c>
      <c r="C81" s="10">
        <v>55464.050377227555</v>
      </c>
    </row>
    <row r="82" spans="1:3" x14ac:dyDescent="0.4">
      <c r="A82" s="10">
        <v>56</v>
      </c>
      <c r="B82" s="10">
        <v>81325.064034731346</v>
      </c>
      <c r="C82" s="10">
        <v>5674.9359652686544</v>
      </c>
    </row>
    <row r="83" spans="1:3" x14ac:dyDescent="0.4">
      <c r="A83" s="10">
        <v>57</v>
      </c>
      <c r="B83" s="10">
        <v>110195.99799599223</v>
      </c>
      <c r="C83" s="10">
        <v>8804.0020040077652</v>
      </c>
    </row>
    <row r="84" spans="1:3" x14ac:dyDescent="0.4">
      <c r="A84" s="10">
        <v>58</v>
      </c>
      <c r="B84" s="10">
        <v>76109.613971418046</v>
      </c>
      <c r="C84" s="10">
        <v>8890.3860285819537</v>
      </c>
    </row>
    <row r="85" spans="1:3" x14ac:dyDescent="0.4">
      <c r="A85" s="10">
        <v>59</v>
      </c>
      <c r="B85" s="10">
        <v>46178.586253990987</v>
      </c>
      <c r="C85" s="10">
        <v>121.41374600901327</v>
      </c>
    </row>
    <row r="86" spans="1:3" x14ac:dyDescent="0.4">
      <c r="A86" s="10">
        <v>60</v>
      </c>
      <c r="B86" s="10">
        <v>-38976.274329945059</v>
      </c>
      <c r="C86" s="10">
        <v>52976.274329945059</v>
      </c>
    </row>
    <row r="87" spans="1:3" x14ac:dyDescent="0.4">
      <c r="A87" s="10">
        <v>61</v>
      </c>
      <c r="B87" s="10">
        <v>102659.60915588131</v>
      </c>
      <c r="C87" s="10">
        <v>-44159.609155881306</v>
      </c>
    </row>
    <row r="88" spans="1:3" x14ac:dyDescent="0.4">
      <c r="A88" s="10">
        <v>62</v>
      </c>
      <c r="B88" s="10">
        <v>194089.48456915884</v>
      </c>
      <c r="C88" s="10">
        <v>-31589.484569158842</v>
      </c>
    </row>
    <row r="89" spans="1:3" x14ac:dyDescent="0.4">
      <c r="A89" s="10">
        <v>63</v>
      </c>
      <c r="B89" s="10">
        <v>46556.002322218315</v>
      </c>
      <c r="C89" s="10">
        <v>-27556.002322218315</v>
      </c>
    </row>
    <row r="90" spans="1:3" x14ac:dyDescent="0.4">
      <c r="A90" s="10">
        <v>64</v>
      </c>
      <c r="B90" s="10">
        <v>81837.908921146038</v>
      </c>
      <c r="C90" s="10">
        <v>-31837.908921146038</v>
      </c>
    </row>
    <row r="91" spans="1:3" x14ac:dyDescent="0.4">
      <c r="A91" s="10">
        <v>65</v>
      </c>
      <c r="B91" s="10">
        <v>83965.112179446471</v>
      </c>
      <c r="C91" s="10">
        <v>-34965.112179446471</v>
      </c>
    </row>
    <row r="92" spans="1:3" x14ac:dyDescent="0.4">
      <c r="A92" s="10">
        <v>66</v>
      </c>
      <c r="B92" s="10">
        <v>103612.46570737341</v>
      </c>
      <c r="C92" s="10">
        <v>35787.534292626588</v>
      </c>
    </row>
    <row r="93" spans="1:3" x14ac:dyDescent="0.4">
      <c r="A93" s="10">
        <v>67</v>
      </c>
      <c r="B93" s="10">
        <v>106789.95839621074</v>
      </c>
      <c r="C93" s="10">
        <v>18210.041603789257</v>
      </c>
    </row>
    <row r="94" spans="1:3" x14ac:dyDescent="0.4">
      <c r="A94" s="10">
        <v>68</v>
      </c>
      <c r="B94" s="10">
        <v>98505.827807911133</v>
      </c>
      <c r="C94" s="10">
        <v>41494.172192088867</v>
      </c>
    </row>
    <row r="95" spans="1:3" x14ac:dyDescent="0.4">
      <c r="A95" s="10">
        <v>69</v>
      </c>
      <c r="B95" s="10">
        <v>127402.62765504303</v>
      </c>
      <c r="C95" s="10">
        <v>12547.372344956966</v>
      </c>
    </row>
    <row r="96" spans="1:3" x14ac:dyDescent="0.4">
      <c r="A96" s="10">
        <v>70</v>
      </c>
      <c r="B96" s="10">
        <v>83789.144845156989</v>
      </c>
      <c r="C96" s="10">
        <v>-3789.1448451569886</v>
      </c>
    </row>
    <row r="97" spans="1:3" x14ac:dyDescent="0.4">
      <c r="A97" s="10">
        <v>71</v>
      </c>
      <c r="B97" s="10">
        <v>204328.46864723996</v>
      </c>
      <c r="C97" s="10">
        <v>-29328.468647239963</v>
      </c>
    </row>
    <row r="98" spans="1:3" x14ac:dyDescent="0.4">
      <c r="A98" s="10">
        <v>72</v>
      </c>
      <c r="B98" s="10">
        <v>127993.62952133889</v>
      </c>
      <c r="C98" s="10">
        <v>-32993.629521338895</v>
      </c>
    </row>
    <row r="99" spans="1:3" x14ac:dyDescent="0.4">
      <c r="A99" s="10">
        <v>73</v>
      </c>
      <c r="B99" s="10">
        <v>127056.67276571966</v>
      </c>
      <c r="C99" s="10">
        <v>-22056.672765719661</v>
      </c>
    </row>
    <row r="100" spans="1:3" x14ac:dyDescent="0.4">
      <c r="A100" s="10">
        <v>74</v>
      </c>
      <c r="B100" s="10">
        <v>61671.350138860013</v>
      </c>
      <c r="C100" s="10">
        <v>-8671.3501388600125</v>
      </c>
    </row>
    <row r="101" spans="1:3" x14ac:dyDescent="0.4">
      <c r="A101" s="10">
        <v>75</v>
      </c>
      <c r="B101" s="10">
        <v>52017.468532298881</v>
      </c>
      <c r="C101" s="10">
        <v>22482.531467701119</v>
      </c>
    </row>
    <row r="102" spans="1:3" x14ac:dyDescent="0.4">
      <c r="A102" s="10">
        <v>76</v>
      </c>
      <c r="B102" s="10">
        <v>41594.245509341039</v>
      </c>
      <c r="C102" s="10">
        <v>22805.754490658961</v>
      </c>
    </row>
    <row r="103" spans="1:3" x14ac:dyDescent="0.4">
      <c r="A103" s="10">
        <v>77</v>
      </c>
      <c r="B103" s="10">
        <v>74176.650059091349</v>
      </c>
      <c r="C103" s="10">
        <v>11823.349940908651</v>
      </c>
    </row>
    <row r="104" spans="1:3" x14ac:dyDescent="0.4">
      <c r="A104" s="10">
        <v>78</v>
      </c>
      <c r="B104" s="10">
        <v>69275.661098226352</v>
      </c>
      <c r="C104" s="10">
        <v>-12775.661098226352</v>
      </c>
    </row>
    <row r="105" spans="1:3" x14ac:dyDescent="0.4">
      <c r="A105" s="10">
        <v>79</v>
      </c>
      <c r="B105" s="10">
        <v>59409.876540786019</v>
      </c>
      <c r="C105" s="10">
        <v>10490.123459213981</v>
      </c>
    </row>
    <row r="106" spans="1:3" x14ac:dyDescent="0.4">
      <c r="A106" s="10">
        <v>80</v>
      </c>
      <c r="B106" s="10">
        <v>47768.702804748231</v>
      </c>
      <c r="C106" s="10">
        <v>20031.297195251769</v>
      </c>
    </row>
    <row r="107" spans="1:3" x14ac:dyDescent="0.4">
      <c r="A107" s="10">
        <v>81</v>
      </c>
      <c r="B107" s="10">
        <v>93188.277607245152</v>
      </c>
      <c r="C107" s="10">
        <v>-10188.277607245152</v>
      </c>
    </row>
    <row r="108" spans="1:3" x14ac:dyDescent="0.4">
      <c r="A108" s="10">
        <v>82</v>
      </c>
      <c r="B108" s="10">
        <v>43652.397941143441</v>
      </c>
      <c r="C108" s="10">
        <v>23347.602058856559</v>
      </c>
    </row>
    <row r="109" spans="1:3" x14ac:dyDescent="0.4">
      <c r="A109" s="10">
        <v>83</v>
      </c>
      <c r="B109" s="10">
        <v>51459.748708945961</v>
      </c>
      <c r="C109" s="10">
        <v>-40459.748708945961</v>
      </c>
    </row>
    <row r="110" spans="1:3" x14ac:dyDescent="0.4">
      <c r="A110" s="10">
        <v>84</v>
      </c>
      <c r="B110" s="10">
        <v>67254.975213493148</v>
      </c>
      <c r="C110" s="10">
        <v>-54354.975213493148</v>
      </c>
    </row>
    <row r="111" spans="1:3" x14ac:dyDescent="0.4">
      <c r="A111" s="10">
        <v>85</v>
      </c>
      <c r="B111" s="10">
        <v>55998.859931666724</v>
      </c>
      <c r="C111" s="10">
        <v>-44298.859931666724</v>
      </c>
    </row>
    <row r="112" spans="1:3" x14ac:dyDescent="0.4">
      <c r="A112" s="10">
        <v>86</v>
      </c>
      <c r="B112" s="10">
        <v>73443.893423510162</v>
      </c>
      <c r="C112" s="10">
        <v>24556.106576489838</v>
      </c>
    </row>
    <row r="113" spans="1:3" x14ac:dyDescent="0.4">
      <c r="A113" s="10">
        <v>87</v>
      </c>
      <c r="B113" s="10">
        <v>59198.55108363973</v>
      </c>
      <c r="C113" s="10">
        <v>-48398.55108363973</v>
      </c>
    </row>
    <row r="114" spans="1:3" x14ac:dyDescent="0.4">
      <c r="A114" s="10">
        <v>88</v>
      </c>
      <c r="B114" s="10">
        <v>128264.23516091178</v>
      </c>
      <c r="C114" s="10">
        <v>-19764.235160911776</v>
      </c>
    </row>
    <row r="115" spans="1:3" x14ac:dyDescent="0.4">
      <c r="A115" s="10">
        <v>89</v>
      </c>
      <c r="B115" s="10">
        <v>147464.90665257437</v>
      </c>
      <c r="C115" s="10">
        <v>47035.093347425631</v>
      </c>
    </row>
    <row r="116" spans="1:3" x14ac:dyDescent="0.4">
      <c r="A116" s="10">
        <v>90</v>
      </c>
      <c r="B116" s="10">
        <v>148906.22557827859</v>
      </c>
      <c r="C116" s="10">
        <v>-48906.225578278594</v>
      </c>
    </row>
    <row r="117" spans="1:3" x14ac:dyDescent="0.4">
      <c r="A117" s="10">
        <v>91</v>
      </c>
      <c r="B117" s="10">
        <v>90139.569474853663</v>
      </c>
      <c r="C117" s="10">
        <v>-31739.569474853663</v>
      </c>
    </row>
    <row r="118" spans="1:3" x14ac:dyDescent="0.4">
      <c r="A118" s="10">
        <v>92</v>
      </c>
      <c r="B118" s="10">
        <v>57629.77709519965</v>
      </c>
      <c r="C118" s="10">
        <v>-18629.77709519965</v>
      </c>
    </row>
    <row r="119" spans="1:3" x14ac:dyDescent="0.4">
      <c r="A119" s="10">
        <v>93</v>
      </c>
      <c r="B119" s="10">
        <v>125344.47522324062</v>
      </c>
      <c r="C119" s="10">
        <v>23655.524776759383</v>
      </c>
    </row>
    <row r="120" spans="1:3" x14ac:dyDescent="0.4">
      <c r="A120" s="10">
        <v>94</v>
      </c>
      <c r="B120" s="10">
        <v>64289.790234733577</v>
      </c>
      <c r="C120" s="10">
        <v>34660.209765266423</v>
      </c>
    </row>
    <row r="121" spans="1:3" x14ac:dyDescent="0.4">
      <c r="A121" s="10">
        <v>95</v>
      </c>
      <c r="B121" s="10">
        <v>118019.53272999018</v>
      </c>
      <c r="C121" s="10">
        <v>26980.467270009816</v>
      </c>
    </row>
    <row r="122" spans="1:3" x14ac:dyDescent="0.4">
      <c r="A122" s="10">
        <v>96</v>
      </c>
      <c r="B122" s="10">
        <v>66347.942666535964</v>
      </c>
      <c r="C122" s="10">
        <v>28142.057333464036</v>
      </c>
    </row>
    <row r="123" spans="1:3" x14ac:dyDescent="0.4">
      <c r="A123" s="10">
        <v>97</v>
      </c>
      <c r="B123" s="10">
        <v>59681.398395974116</v>
      </c>
      <c r="C123" s="10">
        <v>-27681.398395974116</v>
      </c>
    </row>
    <row r="124" spans="1:3" x14ac:dyDescent="0.4">
      <c r="A124" s="10">
        <v>98</v>
      </c>
      <c r="B124" s="10">
        <v>174204.83890249627</v>
      </c>
      <c r="C124" s="10">
        <v>3495.1610975037329</v>
      </c>
    </row>
    <row r="125" spans="1:3" x14ac:dyDescent="0.4">
      <c r="A125" s="10">
        <v>99</v>
      </c>
      <c r="B125" s="10">
        <v>66270.872795413976</v>
      </c>
      <c r="C125" s="10">
        <v>11729.127204586024</v>
      </c>
    </row>
    <row r="126" spans="1:3" x14ac:dyDescent="0.4">
      <c r="A126" s="10">
        <v>100</v>
      </c>
      <c r="B126" s="10">
        <v>152128.00025379838</v>
      </c>
      <c r="C126" s="10">
        <v>-72128.000253798382</v>
      </c>
    </row>
    <row r="127" spans="1:3" x14ac:dyDescent="0.4">
      <c r="A127" s="10">
        <v>101</v>
      </c>
      <c r="B127" s="10">
        <v>57212.531140654137</v>
      </c>
      <c r="C127" s="10">
        <v>-25512.531140654137</v>
      </c>
    </row>
    <row r="128" spans="1:3" x14ac:dyDescent="0.4">
      <c r="A128" s="10">
        <v>102</v>
      </c>
      <c r="B128" s="10">
        <v>53226.676691811757</v>
      </c>
      <c r="C128" s="10">
        <v>-27126.676691811757</v>
      </c>
    </row>
    <row r="129" spans="1:3" x14ac:dyDescent="0.4">
      <c r="A129" s="10">
        <v>103</v>
      </c>
      <c r="B129" s="10">
        <v>58769.515053529387</v>
      </c>
      <c r="C129" s="10">
        <v>-29769.515053529387</v>
      </c>
    </row>
    <row r="130" spans="1:3" x14ac:dyDescent="0.4">
      <c r="A130" s="10">
        <v>104</v>
      </c>
      <c r="B130" s="10">
        <v>62290.136600034391</v>
      </c>
      <c r="C130" s="10">
        <v>-32290.136600034391</v>
      </c>
    </row>
    <row r="131" spans="1:3" x14ac:dyDescent="0.4">
      <c r="A131" s="10">
        <v>105</v>
      </c>
      <c r="B131" s="10">
        <v>90967.800246853702</v>
      </c>
      <c r="C131" s="10">
        <v>29032.199753146298</v>
      </c>
    </row>
    <row r="132" spans="1:3" x14ac:dyDescent="0.4">
      <c r="A132" s="10">
        <v>106</v>
      </c>
      <c r="B132" s="10">
        <v>95084.105110458506</v>
      </c>
      <c r="C132" s="10">
        <v>27915.894889541494</v>
      </c>
    </row>
    <row r="133" spans="1:3" x14ac:dyDescent="0.4">
      <c r="A133" s="10">
        <v>107</v>
      </c>
      <c r="B133" s="10">
        <v>84334.951354157471</v>
      </c>
      <c r="C133" s="10">
        <v>-6834.9513541574706</v>
      </c>
    </row>
    <row r="134" spans="1:3" x14ac:dyDescent="0.4">
      <c r="A134" s="10">
        <v>108</v>
      </c>
      <c r="B134" s="10">
        <v>93639.557905548892</v>
      </c>
      <c r="C134" s="10">
        <v>-8839.5579055488924</v>
      </c>
    </row>
    <row r="135" spans="1:3" x14ac:dyDescent="0.4">
      <c r="A135" s="10">
        <v>109</v>
      </c>
      <c r="B135" s="10">
        <v>39536.093077538637</v>
      </c>
      <c r="C135" s="10">
        <v>23363.906922461363</v>
      </c>
    </row>
    <row r="136" spans="1:3" x14ac:dyDescent="0.4">
      <c r="A136" s="10">
        <v>110</v>
      </c>
      <c r="B136" s="10">
        <v>56141.533834801987</v>
      </c>
      <c r="C136" s="10">
        <v>23358.466165198013</v>
      </c>
    </row>
    <row r="137" spans="1:3" x14ac:dyDescent="0.4">
      <c r="A137" s="10">
        <v>111</v>
      </c>
      <c r="B137" s="10">
        <v>69700.638699798001</v>
      </c>
      <c r="C137" s="10">
        <v>-900.63869979800074</v>
      </c>
    </row>
    <row r="138" spans="1:3" x14ac:dyDescent="0.4">
      <c r="A138" s="10">
        <v>112</v>
      </c>
      <c r="B138" s="10">
        <v>58059.464963760227</v>
      </c>
      <c r="C138" s="10">
        <v>6840.535036239773</v>
      </c>
    </row>
    <row r="139" spans="1:3" x14ac:dyDescent="0.4">
      <c r="A139" s="10">
        <v>113</v>
      </c>
      <c r="B139" s="10">
        <v>39536.093077538637</v>
      </c>
      <c r="C139" s="10">
        <v>21463.906922461363</v>
      </c>
    </row>
    <row r="140" spans="1:3" x14ac:dyDescent="0.4">
      <c r="A140" s="10">
        <v>114</v>
      </c>
      <c r="B140" s="10">
        <v>134265.38036628891</v>
      </c>
      <c r="C140" s="10">
        <v>-24265.380366288911</v>
      </c>
    </row>
    <row r="141" spans="1:3" x14ac:dyDescent="0.4">
      <c r="A141" s="10">
        <v>115</v>
      </c>
      <c r="B141" s="10">
        <v>67398.335672763336</v>
      </c>
      <c r="C141" s="10">
        <v>-55398.335672763336</v>
      </c>
    </row>
    <row r="142" spans="1:3" x14ac:dyDescent="0.4">
      <c r="A142" s="10">
        <v>116</v>
      </c>
      <c r="B142" s="10">
        <v>66097.783475863151</v>
      </c>
      <c r="C142" s="10">
        <v>-30097.783475863151</v>
      </c>
    </row>
    <row r="143" spans="1:3" x14ac:dyDescent="0.4">
      <c r="A143" s="10">
        <v>117</v>
      </c>
      <c r="B143" s="10">
        <v>155925.7902077786</v>
      </c>
      <c r="C143" s="10">
        <v>84074.209792221402</v>
      </c>
    </row>
    <row r="144" spans="1:3" x14ac:dyDescent="0.4">
      <c r="A144" s="10">
        <v>118</v>
      </c>
      <c r="B144" s="10">
        <v>115410.40691817964</v>
      </c>
      <c r="C144" s="10">
        <v>41589.593081820363</v>
      </c>
    </row>
    <row r="145" spans="1:3" x14ac:dyDescent="0.4">
      <c r="A145" s="10">
        <v>119</v>
      </c>
      <c r="B145" s="10">
        <v>143562.19925177481</v>
      </c>
      <c r="C145" s="10">
        <v>53437.800748225185</v>
      </c>
    </row>
    <row r="146" spans="1:3" x14ac:dyDescent="0.4">
      <c r="A146" s="10">
        <v>120</v>
      </c>
      <c r="B146" s="10">
        <v>96517.569150348965</v>
      </c>
      <c r="C146" s="10">
        <v>63482.430849651035</v>
      </c>
    </row>
    <row r="147" spans="1:3" x14ac:dyDescent="0.4">
      <c r="A147" s="10">
        <v>121</v>
      </c>
      <c r="B147" s="10">
        <v>126883.38233455039</v>
      </c>
      <c r="C147" s="10">
        <v>58116.617665449608</v>
      </c>
    </row>
    <row r="148" spans="1:3" x14ac:dyDescent="0.4">
      <c r="A148" s="10">
        <v>122</v>
      </c>
      <c r="B148" s="10">
        <v>-28382.994755684849</v>
      </c>
      <c r="C148" s="10">
        <v>46382.994755684849</v>
      </c>
    </row>
    <row r="149" spans="1:3" x14ac:dyDescent="0.4">
      <c r="A149" s="10">
        <v>123</v>
      </c>
      <c r="B149" s="10">
        <v>-24266.68989208006</v>
      </c>
      <c r="C149" s="10">
        <v>45766.68989208006</v>
      </c>
    </row>
    <row r="150" spans="1:3" x14ac:dyDescent="0.4">
      <c r="A150" s="10">
        <v>124</v>
      </c>
      <c r="B150" s="10">
        <v>98831.891904226446</v>
      </c>
      <c r="C150" s="10">
        <v>-24331.891904226446</v>
      </c>
    </row>
    <row r="151" spans="1:3" x14ac:dyDescent="0.4">
      <c r="A151" s="10">
        <v>125</v>
      </c>
      <c r="B151" s="10">
        <v>253709.3702122028</v>
      </c>
      <c r="C151" s="10">
        <v>-43709.370212202804</v>
      </c>
    </row>
    <row r="152" spans="1:3" x14ac:dyDescent="0.4">
      <c r="A152" s="10">
        <v>126</v>
      </c>
      <c r="B152" s="10">
        <v>214766.95396658152</v>
      </c>
      <c r="C152" s="10">
        <v>-59766.953966581525</v>
      </c>
    </row>
    <row r="153" spans="1:3" x14ac:dyDescent="0.4">
      <c r="A153" s="10">
        <v>127</v>
      </c>
      <c r="B153" s="10">
        <v>115961.3802981878</v>
      </c>
      <c r="C153" s="10">
        <v>26038.619701812204</v>
      </c>
    </row>
    <row r="154" spans="1:3" x14ac:dyDescent="0.4">
      <c r="A154" s="10">
        <v>128</v>
      </c>
      <c r="B154" s="10">
        <v>106789.95839621074</v>
      </c>
      <c r="C154" s="10">
        <v>20200.041603789257</v>
      </c>
    </row>
    <row r="155" spans="1:3" x14ac:dyDescent="0.4">
      <c r="A155" s="10">
        <v>129</v>
      </c>
      <c r="B155" s="10">
        <v>81746.740154254818</v>
      </c>
      <c r="C155" s="10">
        <v>33253.259845745182</v>
      </c>
    </row>
    <row r="156" spans="1:3" x14ac:dyDescent="0.4">
      <c r="A156" s="10">
        <v>130</v>
      </c>
      <c r="B156" s="10">
        <v>95379.855980163818</v>
      </c>
      <c r="C156" s="10">
        <v>33620.144019836182</v>
      </c>
    </row>
    <row r="157" spans="1:3" x14ac:dyDescent="0.4">
      <c r="A157" s="10">
        <v>131</v>
      </c>
      <c r="B157" s="10">
        <v>59681.398395974116</v>
      </c>
      <c r="C157" s="10">
        <v>-30681.398395974116</v>
      </c>
    </row>
    <row r="158" spans="1:3" x14ac:dyDescent="0.4">
      <c r="A158" s="10">
        <v>132</v>
      </c>
      <c r="B158" s="10">
        <v>123286.20220256224</v>
      </c>
      <c r="C158" s="10">
        <v>-29786.202202562243</v>
      </c>
    </row>
    <row r="159" spans="1:3" x14ac:dyDescent="0.4">
      <c r="A159" s="10">
        <v>133</v>
      </c>
      <c r="B159" s="10">
        <v>110840.99215393244</v>
      </c>
      <c r="C159" s="10">
        <v>23159.007846067558</v>
      </c>
    </row>
    <row r="160" spans="1:3" x14ac:dyDescent="0.4">
      <c r="A160" s="10">
        <v>134</v>
      </c>
      <c r="B160" s="10">
        <v>112899.14458573483</v>
      </c>
      <c r="C160" s="10">
        <v>27100.85541426517</v>
      </c>
    </row>
    <row r="161" spans="1:3" x14ac:dyDescent="0.4">
      <c r="A161" s="10">
        <v>135</v>
      </c>
      <c r="B161" s="10">
        <v>163914.07674348427</v>
      </c>
      <c r="C161" s="10">
        <v>6085.923256515729</v>
      </c>
    </row>
    <row r="162" spans="1:3" x14ac:dyDescent="0.4">
      <c r="A162" s="10">
        <v>136</v>
      </c>
      <c r="B162" s="10">
        <v>181113.08116799925</v>
      </c>
      <c r="C162" s="10">
        <v>-11113.081167999248</v>
      </c>
    </row>
    <row r="163" spans="1:3" x14ac:dyDescent="0.4">
      <c r="A163" s="10">
        <v>137</v>
      </c>
      <c r="B163" s="10">
        <v>163477.82895202353</v>
      </c>
      <c r="C163" s="10">
        <v>19522.171047976473</v>
      </c>
    </row>
    <row r="164" spans="1:3" x14ac:dyDescent="0.4">
      <c r="A164" s="10">
        <v>138</v>
      </c>
      <c r="B164" s="10">
        <v>154370.51219504062</v>
      </c>
      <c r="C164" s="10">
        <v>20629.487804959383</v>
      </c>
    </row>
    <row r="165" spans="1:3" x14ac:dyDescent="0.4">
      <c r="A165" s="10">
        <v>139</v>
      </c>
      <c r="B165" s="10">
        <v>154370.51219504062</v>
      </c>
      <c r="C165" s="10">
        <v>20629.487804959383</v>
      </c>
    </row>
    <row r="166" spans="1:3" x14ac:dyDescent="0.4">
      <c r="A166" s="10">
        <v>140</v>
      </c>
      <c r="B166" s="10">
        <v>176032.46571679311</v>
      </c>
      <c r="C166" s="10">
        <v>12967.534283206885</v>
      </c>
    </row>
    <row r="167" spans="1:3" x14ac:dyDescent="0.4">
      <c r="A167" s="10">
        <v>141</v>
      </c>
      <c r="B167" s="10">
        <v>215929.50218467641</v>
      </c>
      <c r="C167" s="10">
        <v>159070.49781532359</v>
      </c>
    </row>
    <row r="168" spans="1:3" x14ac:dyDescent="0.4">
      <c r="A168" s="10">
        <v>142</v>
      </c>
      <c r="B168" s="10">
        <v>170212.76349664631</v>
      </c>
      <c r="C168" s="10">
        <v>-46212.763496646308</v>
      </c>
    </row>
    <row r="169" spans="1:3" x14ac:dyDescent="0.4">
      <c r="A169" s="10">
        <v>143</v>
      </c>
      <c r="B169" s="10">
        <v>101723.4449297864</v>
      </c>
      <c r="C169" s="10">
        <v>-16723.444929786405</v>
      </c>
    </row>
    <row r="170" spans="1:3" x14ac:dyDescent="0.4">
      <c r="A170" s="10">
        <v>144</v>
      </c>
      <c r="B170" s="10">
        <v>43490.561407820765</v>
      </c>
      <c r="C170" s="10">
        <v>-20490.561407820765</v>
      </c>
    </row>
    <row r="171" spans="1:3" x14ac:dyDescent="0.4">
      <c r="A171" s="10">
        <v>145</v>
      </c>
      <c r="B171" s="10">
        <v>95488.277414736862</v>
      </c>
      <c r="C171" s="10">
        <v>-47988.277414736862</v>
      </c>
    </row>
    <row r="172" spans="1:3" x14ac:dyDescent="0.4">
      <c r="A172" s="10">
        <v>146</v>
      </c>
      <c r="B172" s="10">
        <v>49119.114381774023</v>
      </c>
      <c r="C172" s="10">
        <v>15680.885618225977</v>
      </c>
    </row>
    <row r="173" spans="1:3" x14ac:dyDescent="0.4">
      <c r="A173" s="10">
        <v>147</v>
      </c>
      <c r="B173" s="10">
        <v>41726.706373286899</v>
      </c>
      <c r="C173" s="10">
        <v>28073.293626713101</v>
      </c>
    </row>
    <row r="174" spans="1:3" x14ac:dyDescent="0.4">
      <c r="A174" s="10">
        <v>148</v>
      </c>
      <c r="B174" s="10">
        <v>84334.951354157471</v>
      </c>
      <c r="C174" s="10">
        <v>-334.95135415747063</v>
      </c>
    </row>
    <row r="175" spans="1:3" x14ac:dyDescent="0.4">
      <c r="A175" s="10">
        <v>149</v>
      </c>
      <c r="B175" s="10">
        <v>93639.557905548892</v>
      </c>
      <c r="C175" s="10">
        <v>-8839.5579055488924</v>
      </c>
    </row>
    <row r="176" spans="1:3" x14ac:dyDescent="0.4">
      <c r="A176" s="10">
        <v>150</v>
      </c>
      <c r="B176" s="10">
        <v>66562.654635885381</v>
      </c>
      <c r="C176" s="10">
        <v>-53562.654635885381</v>
      </c>
    </row>
    <row r="177" spans="1:3" x14ac:dyDescent="0.4">
      <c r="A177" s="10">
        <v>151</v>
      </c>
      <c r="B177" s="10">
        <v>41445.011658992858</v>
      </c>
      <c r="C177" s="10">
        <v>-21445.011658992858</v>
      </c>
    </row>
    <row r="178" spans="1:3" x14ac:dyDescent="0.4">
      <c r="A178" s="10">
        <v>152</v>
      </c>
      <c r="B178" s="10">
        <v>79507.634461545371</v>
      </c>
      <c r="C178" s="10">
        <v>12392.365538454629</v>
      </c>
    </row>
    <row r="179" spans="1:3" x14ac:dyDescent="0.4">
      <c r="A179" s="10">
        <v>153</v>
      </c>
      <c r="B179" s="10">
        <v>58330.044908675802</v>
      </c>
      <c r="C179" s="10">
        <v>-46130.044908675802</v>
      </c>
    </row>
    <row r="180" spans="1:3" x14ac:dyDescent="0.4">
      <c r="A180" s="10">
        <v>154</v>
      </c>
      <c r="B180" s="10">
        <v>43649.94534085234</v>
      </c>
      <c r="C180" s="10">
        <v>-31649.94534085234</v>
      </c>
    </row>
    <row r="181" spans="1:3" x14ac:dyDescent="0.4">
      <c r="A181" s="10">
        <v>155</v>
      </c>
      <c r="B181" s="10">
        <v>163707.00467278273</v>
      </c>
      <c r="C181" s="10">
        <v>-44207.004672782728</v>
      </c>
    </row>
    <row r="182" spans="1:3" x14ac:dyDescent="0.4">
      <c r="A182" s="10">
        <v>156</v>
      </c>
      <c r="B182" s="10">
        <v>149523.05908437679</v>
      </c>
      <c r="C182" s="10">
        <v>43476.940915623214</v>
      </c>
    </row>
    <row r="183" spans="1:3" x14ac:dyDescent="0.4">
      <c r="A183" s="10">
        <v>157</v>
      </c>
      <c r="B183" s="10">
        <v>127096.97979735561</v>
      </c>
      <c r="C183" s="10">
        <v>47903.020202644388</v>
      </c>
    </row>
    <row r="184" spans="1:3" x14ac:dyDescent="0.4">
      <c r="A184" s="10">
        <v>158</v>
      </c>
      <c r="B184" s="10">
        <v>147746.81681744795</v>
      </c>
      <c r="C184" s="10">
        <v>32253.183182552049</v>
      </c>
    </row>
    <row r="185" spans="1:3" x14ac:dyDescent="0.4">
      <c r="A185" s="10">
        <v>159</v>
      </c>
      <c r="B185" s="10">
        <v>114851.97748574379</v>
      </c>
      <c r="C185" s="10">
        <v>57148.022514256212</v>
      </c>
    </row>
    <row r="186" spans="1:3" x14ac:dyDescent="0.4">
      <c r="A186" s="10">
        <v>160</v>
      </c>
      <c r="B186" s="10">
        <v>114851.97748574379</v>
      </c>
      <c r="C186" s="10">
        <v>57148.022514256212</v>
      </c>
    </row>
    <row r="187" spans="1:3" x14ac:dyDescent="0.4">
      <c r="A187" s="10">
        <v>161</v>
      </c>
      <c r="B187" s="10">
        <v>93673.978625545729</v>
      </c>
      <c r="C187" s="10">
        <v>-5673.9786255457293</v>
      </c>
    </row>
    <row r="188" spans="1:3" x14ac:dyDescent="0.4">
      <c r="A188" s="10">
        <v>162</v>
      </c>
      <c r="B188" s="10">
        <v>239127.46175005197</v>
      </c>
      <c r="C188" s="10">
        <v>-64127.461750051967</v>
      </c>
    </row>
    <row r="189" spans="1:3" x14ac:dyDescent="0.4">
      <c r="A189" s="10">
        <v>163</v>
      </c>
      <c r="B189" s="10">
        <v>100890.04433602883</v>
      </c>
      <c r="C189" s="10">
        <v>-25590.044336028834</v>
      </c>
    </row>
    <row r="190" spans="1:3" x14ac:dyDescent="0.4">
      <c r="A190" s="10">
        <v>164</v>
      </c>
      <c r="B190" s="10">
        <v>54235.08528161257</v>
      </c>
      <c r="C190" s="10">
        <v>-2235.0852816125698</v>
      </c>
    </row>
    <row r="191" spans="1:3" x14ac:dyDescent="0.4">
      <c r="A191" s="10">
        <v>165</v>
      </c>
      <c r="B191" s="10">
        <v>72398.561062688386</v>
      </c>
      <c r="C191" s="10">
        <v>4101.4389373116137</v>
      </c>
    </row>
    <row r="192" spans="1:3" x14ac:dyDescent="0.4">
      <c r="A192" s="10">
        <v>166</v>
      </c>
      <c r="B192" s="10">
        <v>155268.40275336825</v>
      </c>
      <c r="C192" s="10">
        <v>-15268.402753368253</v>
      </c>
    </row>
    <row r="193" spans="1:3" x14ac:dyDescent="0.4">
      <c r="A193" s="10">
        <v>167</v>
      </c>
      <c r="B193" s="10">
        <v>56413.836831303131</v>
      </c>
      <c r="C193" s="10">
        <v>-1513.8368313031315</v>
      </c>
    </row>
    <row r="194" spans="1:3" x14ac:dyDescent="0.4">
      <c r="A194" s="10">
        <v>168</v>
      </c>
      <c r="B194" s="10">
        <v>84424.824881609675</v>
      </c>
      <c r="C194" s="10">
        <v>-8724.8248816096748</v>
      </c>
    </row>
    <row r="195" spans="1:3" x14ac:dyDescent="0.4">
      <c r="A195" s="10">
        <v>169</v>
      </c>
      <c r="B195" s="10">
        <v>155186.90146144383</v>
      </c>
      <c r="C195" s="10">
        <v>9813.0985385561653</v>
      </c>
    </row>
    <row r="196" spans="1:3" x14ac:dyDescent="0.4">
      <c r="A196" s="10">
        <v>170</v>
      </c>
      <c r="B196" s="10">
        <v>143990.57744438993</v>
      </c>
      <c r="C196" s="10">
        <v>1009.4225556100719</v>
      </c>
    </row>
    <row r="197" spans="1:3" x14ac:dyDescent="0.4">
      <c r="A197" s="10">
        <v>171</v>
      </c>
      <c r="B197" s="10">
        <v>141809.69467765981</v>
      </c>
      <c r="C197" s="10">
        <v>4190.3053223401948</v>
      </c>
    </row>
    <row r="198" spans="1:3" x14ac:dyDescent="0.4">
      <c r="A198" s="10">
        <v>172</v>
      </c>
      <c r="B198" s="10">
        <v>112380.91159018312</v>
      </c>
      <c r="C198" s="10">
        <v>14619.088409816875</v>
      </c>
    </row>
    <row r="199" spans="1:3" x14ac:dyDescent="0.4">
      <c r="A199" s="10">
        <v>173</v>
      </c>
      <c r="B199" s="10">
        <v>80755.00968915275</v>
      </c>
      <c r="C199" s="10">
        <v>4214.9903108472499</v>
      </c>
    </row>
    <row r="200" spans="1:3" x14ac:dyDescent="0.4">
      <c r="A200" s="10">
        <v>174</v>
      </c>
      <c r="B200" s="10">
        <v>115022.56812342035</v>
      </c>
      <c r="C200" s="10">
        <v>8437.4318765796488</v>
      </c>
    </row>
    <row r="201" spans="1:3" x14ac:dyDescent="0.4">
      <c r="A201" s="10">
        <v>175</v>
      </c>
      <c r="B201" s="10">
        <v>179054.92873619683</v>
      </c>
      <c r="C201" s="10">
        <v>-24054.928736196831</v>
      </c>
    </row>
    <row r="202" spans="1:3" x14ac:dyDescent="0.4">
      <c r="A202" s="10">
        <v>176</v>
      </c>
      <c r="B202" s="10">
        <v>114217.29109043388</v>
      </c>
      <c r="C202" s="10">
        <v>19782.708909566121</v>
      </c>
    </row>
    <row r="203" spans="1:3" x14ac:dyDescent="0.4">
      <c r="A203" s="10">
        <v>177</v>
      </c>
      <c r="B203" s="10">
        <v>114217.29109043388</v>
      </c>
      <c r="C203" s="10">
        <v>20282.708909566121</v>
      </c>
    </row>
    <row r="204" spans="1:3" x14ac:dyDescent="0.4">
      <c r="A204" s="10">
        <v>178</v>
      </c>
      <c r="B204" s="10">
        <v>125945.9085300553</v>
      </c>
      <c r="C204" s="10">
        <v>18054.091469944702</v>
      </c>
    </row>
    <row r="205" spans="1:3" x14ac:dyDescent="0.4">
      <c r="A205" s="10">
        <v>179</v>
      </c>
      <c r="B205" s="10">
        <v>125945.9085300553</v>
      </c>
      <c r="C205" s="10">
        <v>18054.091469944702</v>
      </c>
    </row>
    <row r="206" spans="1:3" x14ac:dyDescent="0.4">
      <c r="A206" s="10">
        <v>180</v>
      </c>
      <c r="B206" s="10">
        <v>174957.86688725918</v>
      </c>
      <c r="C206" s="10">
        <v>9042.1331127408193</v>
      </c>
    </row>
    <row r="207" spans="1:3" x14ac:dyDescent="0.4">
      <c r="A207" s="10">
        <v>181</v>
      </c>
      <c r="B207" s="10">
        <v>61098.769965834763</v>
      </c>
      <c r="C207" s="10">
        <v>-28098.769965834763</v>
      </c>
    </row>
    <row r="208" spans="1:3" x14ac:dyDescent="0.4">
      <c r="A208" s="10">
        <v>182</v>
      </c>
      <c r="B208" s="10">
        <v>49110.371828206953</v>
      </c>
      <c r="C208" s="10">
        <v>-23110.371828206953</v>
      </c>
    </row>
    <row r="209" spans="1:3" x14ac:dyDescent="0.4">
      <c r="A209" s="10">
        <v>183</v>
      </c>
      <c r="B209" s="10">
        <v>51999.374441022395</v>
      </c>
      <c r="C209" s="10">
        <v>-26999.374441022395</v>
      </c>
    </row>
    <row r="210" spans="1:3" x14ac:dyDescent="0.4">
      <c r="A210" s="10">
        <v>184</v>
      </c>
      <c r="B210" s="10">
        <v>55154.378708851735</v>
      </c>
      <c r="C210" s="10">
        <v>-25154.378708851735</v>
      </c>
    </row>
    <row r="211" spans="1:3" x14ac:dyDescent="0.4">
      <c r="A211" s="10">
        <v>185</v>
      </c>
      <c r="B211" s="10">
        <v>106052.92225653706</v>
      </c>
      <c r="C211" s="10">
        <v>-28052.922256537058</v>
      </c>
    </row>
    <row r="212" spans="1:3" x14ac:dyDescent="0.4">
      <c r="A212" s="10">
        <v>186</v>
      </c>
      <c r="B212" s="10">
        <v>72869.923214372495</v>
      </c>
      <c r="C212" s="10">
        <v>-46869.923214372495</v>
      </c>
    </row>
    <row r="213" spans="1:3" x14ac:dyDescent="0.4">
      <c r="A213" s="10">
        <v>187</v>
      </c>
      <c r="B213" s="10">
        <v>126085.75066261059</v>
      </c>
      <c r="C213" s="10">
        <v>-35085.75066261059</v>
      </c>
    </row>
    <row r="214" spans="1:3" x14ac:dyDescent="0.4">
      <c r="A214" s="10">
        <v>188</v>
      </c>
      <c r="B214" s="10">
        <v>65794.065544616751</v>
      </c>
      <c r="C214" s="10">
        <v>-17794.065544616751</v>
      </c>
    </row>
    <row r="215" spans="1:3" x14ac:dyDescent="0.4">
      <c r="A215" s="10">
        <v>189</v>
      </c>
      <c r="B215" s="10">
        <v>107433.01970127289</v>
      </c>
      <c r="C215" s="10">
        <v>66.980298727110494</v>
      </c>
    </row>
    <row r="216" spans="1:3" x14ac:dyDescent="0.4">
      <c r="A216" s="10">
        <v>190</v>
      </c>
      <c r="B216" s="10">
        <v>86851.495383248926</v>
      </c>
      <c r="C216" s="10">
        <v>22398.504616751074</v>
      </c>
    </row>
    <row r="217" spans="1:3" x14ac:dyDescent="0.4">
      <c r="A217" s="10">
        <v>191</v>
      </c>
      <c r="B217" s="10">
        <v>53235.419245378827</v>
      </c>
      <c r="C217" s="10">
        <v>12764.580754621173</v>
      </c>
    </row>
    <row r="218" spans="1:3" x14ac:dyDescent="0.4">
      <c r="A218" s="10">
        <v>192</v>
      </c>
      <c r="B218" s="10">
        <v>108014.33103965395</v>
      </c>
      <c r="C218" s="10">
        <v>-18314.331039653945</v>
      </c>
    </row>
    <row r="219" spans="1:3" x14ac:dyDescent="0.4">
      <c r="A219" s="10">
        <v>193</v>
      </c>
      <c r="B219" s="10">
        <v>54075.620964101283</v>
      </c>
      <c r="C219" s="10">
        <v>14424.379035898717</v>
      </c>
    </row>
    <row r="220" spans="1:3" x14ac:dyDescent="0.4">
      <c r="A220" s="10">
        <v>194</v>
      </c>
      <c r="B220" s="10">
        <v>108146.79190359979</v>
      </c>
      <c r="C220" s="10">
        <v>-9646.7919035997911</v>
      </c>
    </row>
    <row r="221" spans="1:3" x14ac:dyDescent="0.4">
      <c r="A221" s="10">
        <v>195</v>
      </c>
      <c r="B221" s="10">
        <v>74044.189195145489</v>
      </c>
      <c r="C221" s="10">
        <v>5955.8108048545109</v>
      </c>
    </row>
    <row r="222" spans="1:3" x14ac:dyDescent="0.4">
      <c r="A222" s="10">
        <v>196</v>
      </c>
      <c r="B222" s="10">
        <v>43652.397941143441</v>
      </c>
      <c r="C222" s="10">
        <v>19647.602058856559</v>
      </c>
    </row>
    <row r="223" spans="1:3" x14ac:dyDescent="0.4">
      <c r="A223" s="10">
        <v>197</v>
      </c>
      <c r="B223" s="10">
        <v>59613.19770705761</v>
      </c>
      <c r="C223" s="10">
        <v>-6613.1977070576104</v>
      </c>
    </row>
    <row r="224" spans="1:3" x14ac:dyDescent="0.4">
      <c r="A224" s="10">
        <v>198</v>
      </c>
      <c r="B224" s="10">
        <v>59613.19770705761</v>
      </c>
      <c r="C224" s="10">
        <v>-6613.1977070576104</v>
      </c>
    </row>
    <row r="225" spans="1:3" x14ac:dyDescent="0.4">
      <c r="A225" s="10">
        <v>199</v>
      </c>
      <c r="B225" s="10">
        <v>80839.363016430769</v>
      </c>
      <c r="C225" s="10">
        <v>-1339.3630164307688</v>
      </c>
    </row>
    <row r="226" spans="1:3" x14ac:dyDescent="0.4">
      <c r="A226" s="10">
        <v>200</v>
      </c>
      <c r="B226" s="10">
        <v>84467.412218103345</v>
      </c>
      <c r="C226" s="10">
        <v>2032.5877818966546</v>
      </c>
    </row>
    <row r="227" spans="1:3" x14ac:dyDescent="0.4">
      <c r="A227" s="10">
        <v>201</v>
      </c>
      <c r="B227" s="10">
        <v>61256.703515442132</v>
      </c>
      <c r="C227" s="10">
        <v>-49806.703515442132</v>
      </c>
    </row>
    <row r="228" spans="1:3" x14ac:dyDescent="0.4">
      <c r="A228" s="10">
        <v>202</v>
      </c>
      <c r="B228" s="10">
        <v>126870.50378045201</v>
      </c>
      <c r="C228" s="10">
        <v>-22370.503780452011</v>
      </c>
    </row>
    <row r="229" spans="1:3" x14ac:dyDescent="0.4">
      <c r="A229" s="10">
        <v>203</v>
      </c>
      <c r="B229" s="10">
        <v>57557.233945684595</v>
      </c>
      <c r="C229" s="10">
        <v>-46557.233945684595</v>
      </c>
    </row>
    <row r="230" spans="1:3" x14ac:dyDescent="0.4">
      <c r="A230" s="10">
        <v>204</v>
      </c>
      <c r="B230" s="10">
        <v>49450.41593454322</v>
      </c>
      <c r="C230" s="10">
        <v>-18450.41593454322</v>
      </c>
    </row>
    <row r="231" spans="1:3" x14ac:dyDescent="0.4">
      <c r="A231" s="10">
        <v>205</v>
      </c>
      <c r="B231" s="10">
        <v>62446.349772280591</v>
      </c>
      <c r="C231" s="10">
        <v>-50196.349772280591</v>
      </c>
    </row>
    <row r="232" spans="1:3" x14ac:dyDescent="0.4">
      <c r="A232" s="10">
        <v>206</v>
      </c>
      <c r="B232" s="10">
        <v>90616.362663215157</v>
      </c>
      <c r="C232" s="10">
        <v>60383.637336784843</v>
      </c>
    </row>
    <row r="233" spans="1:3" x14ac:dyDescent="0.4">
      <c r="A233" s="10">
        <v>207</v>
      </c>
      <c r="B233" s="10">
        <v>118958.66084201502</v>
      </c>
      <c r="C233" s="10">
        <v>56041.339157984985</v>
      </c>
    </row>
    <row r="234" spans="1:3" x14ac:dyDescent="0.4">
      <c r="A234" s="10">
        <v>208</v>
      </c>
      <c r="B234" s="10">
        <v>139486.37076448961</v>
      </c>
      <c r="C234" s="10">
        <v>80513.629235510394</v>
      </c>
    </row>
    <row r="235" spans="1:3" x14ac:dyDescent="0.4">
      <c r="A235" s="10">
        <v>209</v>
      </c>
      <c r="B235" s="10">
        <v>113352.25448637723</v>
      </c>
      <c r="C235" s="10">
        <v>46647.745513622765</v>
      </c>
    </row>
    <row r="236" spans="1:3" x14ac:dyDescent="0.4">
      <c r="A236" s="10">
        <v>210</v>
      </c>
      <c r="B236" s="10">
        <v>141504.04681997243</v>
      </c>
      <c r="C236" s="10">
        <v>50495.953180027573</v>
      </c>
    </row>
    <row r="237" spans="1:3" x14ac:dyDescent="0.4">
      <c r="A237" s="10">
        <v>211</v>
      </c>
      <c r="B237" s="10">
        <v>-38976.274329945059</v>
      </c>
      <c r="C237" s="10">
        <v>46476.274329945059</v>
      </c>
    </row>
    <row r="238" spans="1:3" x14ac:dyDescent="0.4">
      <c r="A238" s="10">
        <v>212</v>
      </c>
      <c r="B238" s="10">
        <v>222722.96980498615</v>
      </c>
      <c r="C238" s="10">
        <v>-97722.969804986147</v>
      </c>
    </row>
    <row r="239" spans="1:3" x14ac:dyDescent="0.4">
      <c r="A239" s="10">
        <v>213</v>
      </c>
      <c r="B239" s="10">
        <v>91362.351043798495</v>
      </c>
      <c r="C239" s="10">
        <v>-26362.351043798495</v>
      </c>
    </row>
    <row r="240" spans="1:3" x14ac:dyDescent="0.4">
      <c r="A240" s="10">
        <v>214</v>
      </c>
      <c r="B240" s="10">
        <v>76240.322691067922</v>
      </c>
      <c r="C240" s="10">
        <v>-26240.322691067922</v>
      </c>
    </row>
    <row r="241" spans="1:3" x14ac:dyDescent="0.4">
      <c r="A241" s="10">
        <v>215</v>
      </c>
      <c r="B241" s="10">
        <v>208272.31592754601</v>
      </c>
      <c r="C241" s="10">
        <v>-88272.315927546006</v>
      </c>
    </row>
    <row r="242" spans="1:3" x14ac:dyDescent="0.4">
      <c r="A242" s="10">
        <v>216</v>
      </c>
      <c r="B242" s="10">
        <v>50239.37953589594</v>
      </c>
      <c r="C242" s="10">
        <v>1260.6204641040604</v>
      </c>
    </row>
    <row r="243" spans="1:3" x14ac:dyDescent="0.4">
      <c r="A243" s="10">
        <v>217</v>
      </c>
      <c r="B243" s="10">
        <v>92197.72190665605</v>
      </c>
      <c r="C243" s="10">
        <v>-43697.72190665605</v>
      </c>
    </row>
    <row r="244" spans="1:3" x14ac:dyDescent="0.4">
      <c r="A244" s="10">
        <v>218</v>
      </c>
      <c r="B244" s="10">
        <v>88020.907796764601</v>
      </c>
      <c r="C244" s="10">
        <v>-43020.907796764601</v>
      </c>
    </row>
    <row r="245" spans="1:3" x14ac:dyDescent="0.4">
      <c r="A245" s="10">
        <v>219</v>
      </c>
      <c r="B245" s="10">
        <v>109786.9230027806</v>
      </c>
      <c r="C245" s="10">
        <v>30013.076997219396</v>
      </c>
    </row>
    <row r="246" spans="1:3" x14ac:dyDescent="0.4">
      <c r="A246" s="10">
        <v>220</v>
      </c>
      <c r="B246" s="10">
        <v>109786.9230027806</v>
      </c>
      <c r="C246" s="10">
        <v>30013.076997219396</v>
      </c>
    </row>
    <row r="247" spans="1:3" x14ac:dyDescent="0.4">
      <c r="A247" s="10">
        <v>221</v>
      </c>
      <c r="B247" s="10">
        <v>177418.31033875665</v>
      </c>
      <c r="C247" s="10">
        <v>-12418.310338756652</v>
      </c>
    </row>
    <row r="248" spans="1:3" x14ac:dyDescent="0.4">
      <c r="A248" s="10">
        <v>222</v>
      </c>
      <c r="B248" s="10">
        <v>145925.99954126461</v>
      </c>
      <c r="C248" s="10">
        <v>-975.99954126460943</v>
      </c>
    </row>
    <row r="249" spans="1:3" x14ac:dyDescent="0.4">
      <c r="A249" s="10">
        <v>223</v>
      </c>
      <c r="B249" s="10">
        <v>135291.7927012775</v>
      </c>
      <c r="C249" s="10">
        <v>19708.207298722496</v>
      </c>
    </row>
    <row r="250" spans="1:3" x14ac:dyDescent="0.4">
      <c r="A250" s="10">
        <v>224</v>
      </c>
      <c r="B250" s="10">
        <v>139908.22636108348</v>
      </c>
      <c r="C250" s="10">
        <v>29091.773638916522</v>
      </c>
    </row>
    <row r="251" spans="1:3" x14ac:dyDescent="0.4">
      <c r="A251" s="10">
        <v>225</v>
      </c>
      <c r="B251" s="10">
        <v>112763.09358631852</v>
      </c>
      <c r="C251" s="10">
        <v>-38763.093586318515</v>
      </c>
    </row>
    <row r="252" spans="1:3" x14ac:dyDescent="0.4">
      <c r="A252" s="10">
        <v>226</v>
      </c>
      <c r="B252" s="10">
        <v>53096.226277049333</v>
      </c>
      <c r="C252" s="10">
        <v>-21096.226277049333</v>
      </c>
    </row>
    <row r="253" spans="1:3" x14ac:dyDescent="0.4">
      <c r="A253" s="10">
        <v>227</v>
      </c>
      <c r="B253" s="10">
        <v>103667.63857539328</v>
      </c>
      <c r="C253" s="10">
        <v>-16167.638575393285</v>
      </c>
    </row>
    <row r="254" spans="1:3" x14ac:dyDescent="0.4">
      <c r="A254" s="10">
        <v>228</v>
      </c>
      <c r="B254" s="10">
        <v>65539.45469268068</v>
      </c>
      <c r="C254" s="10">
        <v>-50539.45469268068</v>
      </c>
    </row>
    <row r="255" spans="1:3" x14ac:dyDescent="0.4">
      <c r="A255" s="10">
        <v>229</v>
      </c>
      <c r="B255" s="10">
        <v>41726.706373286899</v>
      </c>
      <c r="C255" s="10">
        <v>24773.293626713101</v>
      </c>
    </row>
    <row r="256" spans="1:3" x14ac:dyDescent="0.4">
      <c r="A256" s="10">
        <v>230</v>
      </c>
      <c r="B256" s="10">
        <v>70060.345195486545</v>
      </c>
      <c r="C256" s="10">
        <v>9339.654804513455</v>
      </c>
    </row>
    <row r="257" spans="1:3" x14ac:dyDescent="0.4">
      <c r="A257" s="10">
        <v>231</v>
      </c>
      <c r="B257" s="10">
        <v>88451.256217762275</v>
      </c>
      <c r="C257" s="10">
        <v>-10651.256217762275</v>
      </c>
    </row>
    <row r="258" spans="1:3" x14ac:dyDescent="0.4">
      <c r="A258" s="10">
        <v>232</v>
      </c>
      <c r="B258" s="10">
        <v>61468.028972588421</v>
      </c>
      <c r="C258" s="10">
        <v>6531.9710274115787</v>
      </c>
    </row>
    <row r="259" spans="1:3" x14ac:dyDescent="0.4">
      <c r="A259" s="10">
        <v>233</v>
      </c>
      <c r="B259" s="10">
        <v>79879.952280962752</v>
      </c>
      <c r="C259" s="10">
        <v>-5079.9522809627524</v>
      </c>
    </row>
    <row r="260" spans="1:3" x14ac:dyDescent="0.4">
      <c r="A260" s="10">
        <v>234</v>
      </c>
      <c r="B260" s="10">
        <v>54075.620964101283</v>
      </c>
      <c r="C260" s="10">
        <v>9924.3790358987171</v>
      </c>
    </row>
    <row r="261" spans="1:3" x14ac:dyDescent="0.4">
      <c r="A261" s="10">
        <v>235</v>
      </c>
      <c r="B261" s="10">
        <v>54075.620964101283</v>
      </c>
      <c r="C261" s="10">
        <v>-75.62096410128288</v>
      </c>
    </row>
    <row r="262" spans="1:3" x14ac:dyDescent="0.4">
      <c r="A262" s="10">
        <v>236</v>
      </c>
      <c r="B262" s="10">
        <v>124147.93029730697</v>
      </c>
      <c r="C262" s="10">
        <v>-20147.930297306972</v>
      </c>
    </row>
    <row r="263" spans="1:3" x14ac:dyDescent="0.4">
      <c r="A263" s="10">
        <v>237</v>
      </c>
      <c r="B263" s="10">
        <v>83623.939325150161</v>
      </c>
      <c r="C263" s="10">
        <v>8776.0606748498394</v>
      </c>
    </row>
    <row r="264" spans="1:3" x14ac:dyDescent="0.4">
      <c r="A264" s="10">
        <v>238</v>
      </c>
      <c r="B264" s="10">
        <v>85792.808014324561</v>
      </c>
      <c r="C264" s="10">
        <v>12207.191985675439</v>
      </c>
    </row>
    <row r="265" spans="1:3" x14ac:dyDescent="0.4">
      <c r="A265" s="10">
        <v>239</v>
      </c>
      <c r="B265" s="10">
        <v>43649.94534085234</v>
      </c>
      <c r="C265" s="10">
        <v>-33349.94534085234</v>
      </c>
    </row>
    <row r="266" spans="1:3" x14ac:dyDescent="0.4">
      <c r="A266" s="10">
        <v>240</v>
      </c>
      <c r="B266" s="10">
        <v>55792.25877963227</v>
      </c>
      <c r="C266" s="10">
        <v>-19792.25877963227</v>
      </c>
    </row>
    <row r="267" spans="1:3" x14ac:dyDescent="0.4">
      <c r="A267" s="10">
        <v>241</v>
      </c>
      <c r="B267" s="10">
        <v>145620.3516835772</v>
      </c>
      <c r="C267" s="10">
        <v>39379.648316422798</v>
      </c>
    </row>
    <row r="268" spans="1:3" x14ac:dyDescent="0.4">
      <c r="A268" s="10">
        <v>242</v>
      </c>
      <c r="B268" s="10">
        <v>153852.96141078681</v>
      </c>
      <c r="C268" s="10">
        <v>31147.038589213189</v>
      </c>
    </row>
    <row r="269" spans="1:3" x14ac:dyDescent="0.4">
      <c r="A269" s="10">
        <v>243</v>
      </c>
      <c r="B269" s="10">
        <v>68976.149443916947</v>
      </c>
      <c r="C269" s="10">
        <v>16523.850556083053</v>
      </c>
    </row>
    <row r="270" spans="1:3" x14ac:dyDescent="0.4">
      <c r="A270" s="10">
        <v>244</v>
      </c>
      <c r="B270" s="10">
        <v>81325.064034731346</v>
      </c>
      <c r="C270" s="10">
        <v>4574.9359652686544</v>
      </c>
    </row>
    <row r="271" spans="1:3" x14ac:dyDescent="0.4">
      <c r="A271" s="10">
        <v>245</v>
      </c>
      <c r="B271" s="10">
        <v>87499.521330138537</v>
      </c>
      <c r="C271" s="10">
        <v>2000.4786698614625</v>
      </c>
    </row>
    <row r="272" spans="1:3" x14ac:dyDescent="0.4">
      <c r="A272" s="10">
        <v>246</v>
      </c>
      <c r="B272" s="10">
        <v>-13844.897174661077</v>
      </c>
      <c r="C272" s="10">
        <v>36844.897174661077</v>
      </c>
    </row>
    <row r="273" spans="1:3" x14ac:dyDescent="0.4">
      <c r="A273" s="10">
        <v>247</v>
      </c>
      <c r="B273" s="10">
        <v>114232.67397569359</v>
      </c>
      <c r="C273" s="10">
        <v>-40232.673975693586</v>
      </c>
    </row>
    <row r="274" spans="1:3" x14ac:dyDescent="0.4">
      <c r="A274" s="10">
        <v>248</v>
      </c>
      <c r="B274" s="10">
        <v>104581.99194610282</v>
      </c>
      <c r="C274" s="10">
        <v>-60581.991946102818</v>
      </c>
    </row>
    <row r="275" spans="1:3" x14ac:dyDescent="0.4">
      <c r="A275" s="10">
        <v>249</v>
      </c>
      <c r="B275" s="10">
        <v>70700.304736031758</v>
      </c>
      <c r="C275" s="10">
        <v>-16700.304736031758</v>
      </c>
    </row>
    <row r="276" spans="1:3" x14ac:dyDescent="0.4">
      <c r="A276" s="10">
        <v>250</v>
      </c>
      <c r="B276" s="10">
        <v>136779.61658699007</v>
      </c>
      <c r="C276" s="10">
        <v>-31779.616586990072</v>
      </c>
    </row>
    <row r="277" spans="1:3" x14ac:dyDescent="0.4">
      <c r="A277" s="10">
        <v>251</v>
      </c>
      <c r="B277" s="10">
        <v>121007.41565452486</v>
      </c>
      <c r="C277" s="10">
        <v>-13007.415654524855</v>
      </c>
    </row>
    <row r="278" spans="1:3" x14ac:dyDescent="0.4">
      <c r="A278" s="10">
        <v>252</v>
      </c>
      <c r="B278" s="10">
        <v>92274.693965324579</v>
      </c>
      <c r="C278" s="10">
        <v>-42274.693965324579</v>
      </c>
    </row>
    <row r="279" spans="1:3" x14ac:dyDescent="0.4">
      <c r="A279" s="10">
        <v>253</v>
      </c>
      <c r="B279" s="10">
        <v>108848.11082801316</v>
      </c>
      <c r="C279" s="10">
        <v>11101.889171986841</v>
      </c>
    </row>
    <row r="280" spans="1:3" x14ac:dyDescent="0.4">
      <c r="A280" s="10">
        <v>254</v>
      </c>
      <c r="B280" s="10">
        <v>86208.43407818678</v>
      </c>
      <c r="C280" s="10">
        <v>33751.56592181322</v>
      </c>
    </row>
    <row r="281" spans="1:3" x14ac:dyDescent="0.4">
      <c r="A281" s="10">
        <v>255</v>
      </c>
      <c r="B281" s="10">
        <v>124815.47054934254</v>
      </c>
      <c r="C281" s="10">
        <v>38184.529450657457</v>
      </c>
    </row>
    <row r="282" spans="1:3" x14ac:dyDescent="0.4">
      <c r="A282" s="10">
        <v>256</v>
      </c>
      <c r="B282" s="10">
        <v>131110.76102378312</v>
      </c>
      <c r="C282" s="10">
        <v>-5110.761023783125</v>
      </c>
    </row>
    <row r="283" spans="1:3" x14ac:dyDescent="0.4">
      <c r="A283" s="10">
        <v>257</v>
      </c>
      <c r="B283" s="10">
        <v>144896.13930243184</v>
      </c>
      <c r="C283" s="10">
        <v>-4896.1393024318386</v>
      </c>
    </row>
    <row r="284" spans="1:3" x14ac:dyDescent="0.4">
      <c r="A284" s="10">
        <v>258</v>
      </c>
      <c r="B284" s="10">
        <v>97438.008411966206</v>
      </c>
      <c r="C284" s="10">
        <v>22561.991588033794</v>
      </c>
    </row>
    <row r="285" spans="1:3" x14ac:dyDescent="0.4">
      <c r="A285" s="10">
        <v>259</v>
      </c>
      <c r="B285" s="10">
        <v>98557.348669001163</v>
      </c>
      <c r="C285" s="10">
        <v>26392.651330998837</v>
      </c>
    </row>
    <row r="286" spans="1:3" x14ac:dyDescent="0.4">
      <c r="A286" s="10">
        <v>260</v>
      </c>
      <c r="B286" s="10">
        <v>116582.86082213296</v>
      </c>
      <c r="C286" s="10">
        <v>34417.139177867037</v>
      </c>
    </row>
    <row r="287" spans="1:3" x14ac:dyDescent="0.4">
      <c r="A287" s="10">
        <v>261</v>
      </c>
      <c r="B287" s="10">
        <v>97438.008411966206</v>
      </c>
      <c r="C287" s="10">
        <v>22561.991588033794</v>
      </c>
    </row>
    <row r="288" spans="1:3" x14ac:dyDescent="0.4">
      <c r="A288" s="10">
        <v>262</v>
      </c>
      <c r="B288" s="10">
        <v>120077.68516179257</v>
      </c>
      <c r="C288" s="10">
        <v>9922.3148382074287</v>
      </c>
    </row>
    <row r="289" spans="1:3" x14ac:dyDescent="0.4">
      <c r="A289" s="10">
        <v>263</v>
      </c>
      <c r="B289" s="10">
        <v>120077.68516179257</v>
      </c>
      <c r="C289" s="10">
        <v>23922.314838207429</v>
      </c>
    </row>
    <row r="290" spans="1:3" x14ac:dyDescent="0.4">
      <c r="A290" s="10">
        <v>264</v>
      </c>
      <c r="B290" s="10">
        <v>125234.96809830837</v>
      </c>
      <c r="C290" s="10">
        <v>4765.0319016916328</v>
      </c>
    </row>
    <row r="291" spans="1:3" x14ac:dyDescent="0.4">
      <c r="A291" s="10">
        <v>265</v>
      </c>
      <c r="B291" s="10">
        <v>163074.45519271915</v>
      </c>
      <c r="C291" s="10">
        <v>-13074.45519271915</v>
      </c>
    </row>
    <row r="292" spans="1:3" x14ac:dyDescent="0.4">
      <c r="A292" s="10">
        <v>266</v>
      </c>
      <c r="B292" s="10">
        <v>180148.77058039789</v>
      </c>
      <c r="C292" s="10">
        <v>-5148.7705803978897</v>
      </c>
    </row>
    <row r="293" spans="1:3" x14ac:dyDescent="0.4">
      <c r="A293" s="10">
        <v>267</v>
      </c>
      <c r="B293" s="10">
        <v>180148.77058039789</v>
      </c>
      <c r="C293" s="10">
        <v>-5148.7705803978897</v>
      </c>
    </row>
    <row r="294" spans="1:3" x14ac:dyDescent="0.4">
      <c r="A294" s="10">
        <v>268</v>
      </c>
      <c r="B294" s="10">
        <v>149198.35175740422</v>
      </c>
      <c r="C294" s="10">
        <v>30801.64824259578</v>
      </c>
    </row>
    <row r="295" spans="1:3" x14ac:dyDescent="0.4">
      <c r="A295" s="10">
        <v>269</v>
      </c>
      <c r="B295" s="10">
        <v>149198.35175740422</v>
      </c>
      <c r="C295" s="10">
        <v>30801.64824259578</v>
      </c>
    </row>
    <row r="296" spans="1:3" x14ac:dyDescent="0.4">
      <c r="A296" s="10">
        <v>270</v>
      </c>
      <c r="B296" s="10">
        <v>178445.37322385592</v>
      </c>
      <c r="C296" s="10">
        <v>-51445.373223855917</v>
      </c>
    </row>
    <row r="297" spans="1:3" x14ac:dyDescent="0.4">
      <c r="A297" s="10">
        <v>271</v>
      </c>
      <c r="B297" s="10">
        <v>56115.6793046272</v>
      </c>
      <c r="C297" s="10">
        <v>-26315.6793046272</v>
      </c>
    </row>
    <row r="298" spans="1:3" x14ac:dyDescent="0.4">
      <c r="A298" s="10">
        <v>272</v>
      </c>
      <c r="B298" s="10">
        <v>54057.526872824797</v>
      </c>
      <c r="C298" s="10">
        <v>-24557.526872824797</v>
      </c>
    </row>
    <row r="299" spans="1:3" x14ac:dyDescent="0.4">
      <c r="A299" s="10">
        <v>273</v>
      </c>
      <c r="B299" s="10">
        <v>108111.07468833945</v>
      </c>
      <c r="C299" s="10">
        <v>-21611.074688339446</v>
      </c>
    </row>
    <row r="300" spans="1:3" x14ac:dyDescent="0.4">
      <c r="A300" s="10">
        <v>274</v>
      </c>
      <c r="B300" s="10">
        <v>53190.540101866289</v>
      </c>
      <c r="C300" s="10">
        <v>-38190.540101866289</v>
      </c>
    </row>
    <row r="301" spans="1:3" x14ac:dyDescent="0.4">
      <c r="A301" s="10">
        <v>275</v>
      </c>
      <c r="B301" s="10">
        <v>85522.40626634215</v>
      </c>
      <c r="C301" s="10">
        <v>-22522.40626634215</v>
      </c>
    </row>
    <row r="302" spans="1:3" x14ac:dyDescent="0.4">
      <c r="A302" s="10">
        <v>276</v>
      </c>
      <c r="B302" s="10">
        <v>82735.190519644122</v>
      </c>
      <c r="C302" s="10">
        <v>27264.809480355878</v>
      </c>
    </row>
    <row r="303" spans="1:3" x14ac:dyDescent="0.4">
      <c r="A303" s="10">
        <v>277</v>
      </c>
      <c r="B303" s="10">
        <v>176463.00372293516</v>
      </c>
      <c r="C303" s="10">
        <v>-16463.003722935158</v>
      </c>
    </row>
    <row r="304" spans="1:3" x14ac:dyDescent="0.4">
      <c r="A304" s="10">
        <v>278</v>
      </c>
      <c r="B304" s="10">
        <v>176463.00372293516</v>
      </c>
      <c r="C304" s="10">
        <v>-16463.003722935158</v>
      </c>
    </row>
    <row r="305" spans="1:3" x14ac:dyDescent="0.4">
      <c r="A305" s="10">
        <v>279</v>
      </c>
      <c r="B305" s="10">
        <v>73816.943563402805</v>
      </c>
      <c r="C305" s="10">
        <v>-8816.943563402805</v>
      </c>
    </row>
    <row r="306" spans="1:3" x14ac:dyDescent="0.4">
      <c r="A306" s="10">
        <v>280</v>
      </c>
      <c r="B306" s="10">
        <v>98063.722187642939</v>
      </c>
      <c r="C306" s="10">
        <v>-10063.722187642939</v>
      </c>
    </row>
    <row r="307" spans="1:3" x14ac:dyDescent="0.4">
      <c r="A307" s="10">
        <v>281</v>
      </c>
      <c r="B307" s="10">
        <v>59409.876540786019</v>
      </c>
      <c r="C307" s="10">
        <v>8090.1234592139808</v>
      </c>
    </row>
    <row r="308" spans="1:3" x14ac:dyDescent="0.4">
      <c r="A308" s="10">
        <v>282</v>
      </c>
      <c r="B308" s="10">
        <v>88451.256217762275</v>
      </c>
      <c r="C308" s="10">
        <v>-14451.256217762275</v>
      </c>
    </row>
    <row r="309" spans="1:3" x14ac:dyDescent="0.4">
      <c r="A309" s="10">
        <v>283</v>
      </c>
      <c r="B309" s="10">
        <v>65409.515425294383</v>
      </c>
      <c r="C309" s="10">
        <v>-34409.515425294383</v>
      </c>
    </row>
    <row r="310" spans="1:3" x14ac:dyDescent="0.4">
      <c r="A310" s="10">
        <v>284</v>
      </c>
      <c r="B310" s="10">
        <v>86321.6519274655</v>
      </c>
      <c r="C310" s="10">
        <v>5678.3480725344998</v>
      </c>
    </row>
    <row r="311" spans="1:3" x14ac:dyDescent="0.4">
      <c r="A311" s="10">
        <v>285</v>
      </c>
      <c r="B311" s="10">
        <v>61827.735468276951</v>
      </c>
      <c r="C311" s="10">
        <v>11172.264531723049</v>
      </c>
    </row>
    <row r="312" spans="1:3" x14ac:dyDescent="0.4">
      <c r="A312" s="10">
        <v>286</v>
      </c>
      <c r="B312" s="10">
        <v>53235.419245378827</v>
      </c>
      <c r="C312" s="10">
        <v>10764.580754621173</v>
      </c>
    </row>
    <row r="313" spans="1:3" x14ac:dyDescent="0.4">
      <c r="A313" s="10">
        <v>287</v>
      </c>
      <c r="B313" s="10">
        <v>101872.16763275847</v>
      </c>
      <c r="C313" s="10">
        <v>-18372.167632758472</v>
      </c>
    </row>
    <row r="314" spans="1:3" x14ac:dyDescent="0.4">
      <c r="A314" s="10">
        <v>288</v>
      </c>
      <c r="B314" s="10">
        <v>88379.804359267902</v>
      </c>
      <c r="C314" s="10">
        <v>13620.195640732098</v>
      </c>
    </row>
    <row r="315" spans="1:3" x14ac:dyDescent="0.4">
      <c r="A315" s="10">
        <v>289</v>
      </c>
      <c r="B315" s="10">
        <v>50359.978653784114</v>
      </c>
      <c r="C315" s="10">
        <v>-18359.978653784114</v>
      </c>
    </row>
    <row r="316" spans="1:3" x14ac:dyDescent="0.4">
      <c r="A316" s="10">
        <v>290</v>
      </c>
      <c r="B316" s="10">
        <v>51885.007668353035</v>
      </c>
      <c r="C316" s="10">
        <v>9614.9923316469649</v>
      </c>
    </row>
    <row r="317" spans="1:3" x14ac:dyDescent="0.4">
      <c r="A317" s="10">
        <v>291</v>
      </c>
      <c r="B317" s="10">
        <v>74044.189195145489</v>
      </c>
      <c r="C317" s="10">
        <v>-44.189195145489066</v>
      </c>
    </row>
    <row r="318" spans="1:3" x14ac:dyDescent="0.4">
      <c r="A318" s="10">
        <v>292</v>
      </c>
      <c r="B318" s="10">
        <v>52017.468532298881</v>
      </c>
      <c r="C318" s="10">
        <v>11482.531467701119</v>
      </c>
    </row>
    <row r="319" spans="1:3" x14ac:dyDescent="0.4">
      <c r="A319" s="10">
        <v>293</v>
      </c>
      <c r="B319" s="10">
        <v>121764.61394271563</v>
      </c>
      <c r="C319" s="10">
        <v>-14014.61394271563</v>
      </c>
    </row>
    <row r="320" spans="1:3" x14ac:dyDescent="0.4">
      <c r="A320" s="10">
        <v>294</v>
      </c>
      <c r="B320" s="10">
        <v>87740.244188754965</v>
      </c>
      <c r="C320" s="10">
        <v>-3740.2441887549649</v>
      </c>
    </row>
    <row r="321" spans="1:3" x14ac:dyDescent="0.4">
      <c r="A321" s="10">
        <v>295</v>
      </c>
      <c r="B321" s="10">
        <v>59198.55108363973</v>
      </c>
      <c r="C321" s="10">
        <v>-48398.55108363973</v>
      </c>
    </row>
    <row r="322" spans="1:3" x14ac:dyDescent="0.4">
      <c r="A322" s="10">
        <v>296</v>
      </c>
      <c r="B322" s="10">
        <v>75502.045855312565</v>
      </c>
      <c r="C322" s="10">
        <v>5497.9541446874355</v>
      </c>
    </row>
    <row r="323" spans="1:3" x14ac:dyDescent="0.4">
      <c r="A323" s="10">
        <v>297</v>
      </c>
      <c r="B323" s="10">
        <v>103864.11843661653</v>
      </c>
      <c r="C323" s="10">
        <v>-51864.118436616525</v>
      </c>
    </row>
    <row r="324" spans="1:3" x14ac:dyDescent="0.4">
      <c r="A324" s="10">
        <v>298</v>
      </c>
      <c r="B324" s="10">
        <v>94638.793178886233</v>
      </c>
      <c r="C324" s="10">
        <v>-41638.793178886233</v>
      </c>
    </row>
    <row r="325" spans="1:3" x14ac:dyDescent="0.4">
      <c r="A325" s="10">
        <v>299</v>
      </c>
      <c r="B325" s="10">
        <v>66562.654635885381</v>
      </c>
      <c r="C325" s="10">
        <v>-54562.654635885381</v>
      </c>
    </row>
    <row r="326" spans="1:3" x14ac:dyDescent="0.4">
      <c r="A326" s="10">
        <v>300</v>
      </c>
      <c r="B326" s="10">
        <v>125038.82736555322</v>
      </c>
      <c r="C326" s="10">
        <v>64961.172634446775</v>
      </c>
    </row>
    <row r="327" spans="1:3" x14ac:dyDescent="0.4">
      <c r="A327" s="10">
        <v>301</v>
      </c>
      <c r="B327" s="10">
        <v>118932.68277221438</v>
      </c>
      <c r="C327" s="10">
        <v>56067.317227785621</v>
      </c>
    </row>
    <row r="328" spans="1:3" x14ac:dyDescent="0.4">
      <c r="A328" s="10">
        <v>302</v>
      </c>
      <c r="B328" s="10">
        <v>118932.68277221438</v>
      </c>
      <c r="C328" s="10">
        <v>56067.317227785621</v>
      </c>
    </row>
    <row r="329" spans="1:3" x14ac:dyDescent="0.4">
      <c r="A329" s="10">
        <v>303</v>
      </c>
      <c r="B329" s="10">
        <v>108137.84556418985</v>
      </c>
      <c r="C329" s="10">
        <v>5862.1544358101528</v>
      </c>
    </row>
    <row r="330" spans="1:3" x14ac:dyDescent="0.4">
      <c r="A330" s="10">
        <v>304</v>
      </c>
      <c r="B330" s="10">
        <v>-28382.994755684849</v>
      </c>
      <c r="C330" s="10">
        <v>44382.994755684849</v>
      </c>
    </row>
    <row r="331" spans="1:3" x14ac:dyDescent="0.4">
      <c r="A331" s="10">
        <v>305</v>
      </c>
      <c r="B331" s="10">
        <v>86482.977313412062</v>
      </c>
      <c r="C331" s="10">
        <v>-16482.977313412062</v>
      </c>
    </row>
    <row r="332" spans="1:3" x14ac:dyDescent="0.4">
      <c r="A332" s="10">
        <v>306</v>
      </c>
      <c r="B332" s="10">
        <v>251026.89396760354</v>
      </c>
      <c r="C332" s="10">
        <v>-128026.89396760354</v>
      </c>
    </row>
    <row r="333" spans="1:3" x14ac:dyDescent="0.4">
      <c r="A333" s="10">
        <v>307</v>
      </c>
      <c r="B333" s="10">
        <v>80631.170789897995</v>
      </c>
      <c r="C333" s="10">
        <v>-12731.170789897995</v>
      </c>
    </row>
    <row r="334" spans="1:3" x14ac:dyDescent="0.4">
      <c r="A334" s="10">
        <v>308</v>
      </c>
      <c r="B334" s="10">
        <v>90324.738941791569</v>
      </c>
      <c r="C334" s="10">
        <v>22075.261058208431</v>
      </c>
    </row>
    <row r="335" spans="1:3" x14ac:dyDescent="0.4">
      <c r="A335" s="10">
        <v>309</v>
      </c>
      <c r="B335" s="10">
        <v>90324.738941791569</v>
      </c>
      <c r="C335" s="10">
        <v>22075.261058208431</v>
      </c>
    </row>
    <row r="336" spans="1:3" x14ac:dyDescent="0.4">
      <c r="A336" s="10">
        <v>310</v>
      </c>
      <c r="B336" s="10">
        <v>62231.637802931175</v>
      </c>
      <c r="C336" s="10">
        <v>27738.362197068825</v>
      </c>
    </row>
    <row r="337" spans="1:3" x14ac:dyDescent="0.4">
      <c r="A337" s="10">
        <v>311</v>
      </c>
      <c r="B337" s="10">
        <v>114235.85778710054</v>
      </c>
      <c r="C337" s="10">
        <v>10764.14221289946</v>
      </c>
    </row>
    <row r="338" spans="1:3" x14ac:dyDescent="0.4">
      <c r="A338" s="10">
        <v>312</v>
      </c>
      <c r="B338" s="10">
        <v>106789.95839621074</v>
      </c>
      <c r="C338" s="10">
        <v>9210.0416037892574</v>
      </c>
    </row>
    <row r="339" spans="1:3" x14ac:dyDescent="0.4">
      <c r="A339" s="10">
        <v>313</v>
      </c>
      <c r="B339" s="10">
        <v>98505.827807911133</v>
      </c>
      <c r="C339" s="10">
        <v>39494.172192088867</v>
      </c>
    </row>
    <row r="340" spans="1:3" x14ac:dyDescent="0.4">
      <c r="A340" s="10">
        <v>314</v>
      </c>
      <c r="B340" s="10">
        <v>56057.180507523983</v>
      </c>
      <c r="C340" s="10">
        <v>30412.819492476017</v>
      </c>
    </row>
    <row r="341" spans="1:3" x14ac:dyDescent="0.4">
      <c r="A341" s="10">
        <v>315</v>
      </c>
      <c r="B341" s="10">
        <v>56057.180507523983</v>
      </c>
      <c r="C341" s="10">
        <v>30442.819492476017</v>
      </c>
    </row>
    <row r="342" spans="1:3" x14ac:dyDescent="0.4">
      <c r="A342" s="10">
        <v>316</v>
      </c>
      <c r="B342" s="10">
        <v>117029.19969413271</v>
      </c>
      <c r="C342" s="10">
        <v>17970.800305867291</v>
      </c>
    </row>
    <row r="343" spans="1:3" x14ac:dyDescent="0.4">
      <c r="A343" s="10">
        <v>317</v>
      </c>
      <c r="B343" s="10">
        <v>140779.83443882703</v>
      </c>
      <c r="C343" s="10">
        <v>-20779.834438827034</v>
      </c>
    </row>
    <row r="344" spans="1:3" ht="18" thickBot="1" x14ac:dyDescent="0.45">
      <c r="A344" s="11">
        <v>318</v>
      </c>
      <c r="B344" s="11">
        <v>96499.196237198776</v>
      </c>
      <c r="C344" s="11">
        <v>13490.803762801224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9"/>
  <sheetViews>
    <sheetView workbookViewId="0">
      <selection activeCell="H18" sqref="H18"/>
    </sheetView>
  </sheetViews>
  <sheetFormatPr defaultRowHeight="17.399999999999999" x14ac:dyDescent="0.4"/>
  <cols>
    <col min="5" max="5" width="14.3984375" customWidth="1"/>
    <col min="6" max="6" width="16.796875" customWidth="1"/>
    <col min="7" max="7" width="22.3984375" customWidth="1"/>
    <col min="8" max="8" width="4" customWidth="1"/>
    <col min="9" max="9" width="12.796875" bestFit="1" customWidth="1"/>
  </cols>
  <sheetData>
    <row r="1" spans="1:9" x14ac:dyDescent="0.4">
      <c r="A1" s="1" t="s">
        <v>0</v>
      </c>
      <c r="B1" s="1" t="s">
        <v>7</v>
      </c>
      <c r="C1" s="1" t="s">
        <v>10</v>
      </c>
      <c r="D1" s="1" t="s">
        <v>217</v>
      </c>
      <c r="E1" s="1" t="s">
        <v>316</v>
      </c>
      <c r="F1" s="1" t="s">
        <v>317</v>
      </c>
      <c r="G1" s="1" t="s">
        <v>318</v>
      </c>
      <c r="I1" s="1" t="s">
        <v>319</v>
      </c>
    </row>
    <row r="2" spans="1:9" x14ac:dyDescent="0.4">
      <c r="A2">
        <v>80000</v>
      </c>
      <c r="B2">
        <v>84.82</v>
      </c>
      <c r="C2">
        <v>1</v>
      </c>
      <c r="D2">
        <v>19</v>
      </c>
      <c r="E2" s="10">
        <v>83789.144845156989</v>
      </c>
      <c r="F2">
        <f>(A2-$I$2)^2</f>
        <v>319926094.79450977</v>
      </c>
      <c r="G2">
        <f>(A2-E2)^2</f>
        <v>14357618.65757978</v>
      </c>
      <c r="I2">
        <f>AVERAGE(A2:A319)</f>
        <v>97886.477987421385</v>
      </c>
    </row>
    <row r="3" spans="1:9" x14ac:dyDescent="0.4">
      <c r="A3">
        <v>209000</v>
      </c>
      <c r="B3">
        <v>163.33000000000001</v>
      </c>
      <c r="C3">
        <v>13</v>
      </c>
      <c r="D3">
        <v>13</v>
      </c>
      <c r="E3" s="10">
        <v>195579.5775097805</v>
      </c>
      <c r="F3">
        <f t="shared" ref="F3:F66" si="0">(A3-$I$2)^2</f>
        <v>12346214774.039793</v>
      </c>
      <c r="G3">
        <f t="shared" ref="G3:G66" si="1">(A3-E3)^2</f>
        <v>180107739.81598932</v>
      </c>
    </row>
    <row r="4" spans="1:9" x14ac:dyDescent="0.4">
      <c r="A4">
        <v>160000</v>
      </c>
      <c r="B4">
        <v>158.99</v>
      </c>
      <c r="C4">
        <v>4</v>
      </c>
      <c r="D4">
        <v>13</v>
      </c>
      <c r="E4" s="10">
        <v>172880.47144078964</v>
      </c>
      <c r="F4">
        <f t="shared" si="0"/>
        <v>3858089616.8070879</v>
      </c>
      <c r="G4">
        <f t="shared" si="1"/>
        <v>165906544.53699753</v>
      </c>
      <c r="I4" t="s">
        <v>320</v>
      </c>
    </row>
    <row r="5" spans="1:9" x14ac:dyDescent="0.4">
      <c r="A5">
        <v>96000</v>
      </c>
      <c r="B5">
        <v>116.03</v>
      </c>
      <c r="C5">
        <v>5</v>
      </c>
      <c r="D5">
        <v>13</v>
      </c>
      <c r="E5" s="10">
        <v>133604.62836757681</v>
      </c>
      <c r="F5">
        <f t="shared" si="0"/>
        <v>3558799.1970254411</v>
      </c>
      <c r="G5">
        <f t="shared" si="1"/>
        <v>1414108074.6635623</v>
      </c>
      <c r="I5">
        <f>SUM(F2:F319)</f>
        <v>1099019193055.3448</v>
      </c>
    </row>
    <row r="6" spans="1:9" x14ac:dyDescent="0.4">
      <c r="A6">
        <v>32000</v>
      </c>
      <c r="B6">
        <v>48.54</v>
      </c>
      <c r="C6">
        <v>7</v>
      </c>
      <c r="D6">
        <v>18</v>
      </c>
      <c r="E6" s="10">
        <v>63156.922397637165</v>
      </c>
      <c r="F6">
        <f t="shared" si="0"/>
        <v>4341027981.5869627</v>
      </c>
      <c r="G6">
        <f t="shared" si="1"/>
        <v>970753813.29238439</v>
      </c>
      <c r="I6" t="s">
        <v>321</v>
      </c>
    </row>
    <row r="7" spans="1:9" x14ac:dyDescent="0.4">
      <c r="A7">
        <v>19700</v>
      </c>
      <c r="B7">
        <v>16.98</v>
      </c>
      <c r="C7">
        <v>4</v>
      </c>
      <c r="D7">
        <v>7</v>
      </c>
      <c r="E7" s="10">
        <v>47799.595203906079</v>
      </c>
      <c r="F7">
        <f t="shared" si="0"/>
        <v>6113125340.077529</v>
      </c>
      <c r="G7">
        <f t="shared" si="1"/>
        <v>789587250.6233815</v>
      </c>
      <c r="I7">
        <f>SUM(G2:G319)</f>
        <v>387232796552.73737</v>
      </c>
    </row>
    <row r="8" spans="1:9" x14ac:dyDescent="0.4">
      <c r="A8">
        <v>20000</v>
      </c>
      <c r="B8">
        <v>16.98</v>
      </c>
      <c r="C8">
        <v>12</v>
      </c>
      <c r="D8">
        <v>7</v>
      </c>
      <c r="E8" s="10">
        <v>64264.814658325253</v>
      </c>
      <c r="F8">
        <f t="shared" si="0"/>
        <v>6066303453.2850761</v>
      </c>
      <c r="G8">
        <f t="shared" si="1"/>
        <v>1959373816.7358861</v>
      </c>
    </row>
    <row r="9" spans="1:9" x14ac:dyDescent="0.4">
      <c r="A9">
        <v>120000</v>
      </c>
      <c r="B9">
        <v>84.9</v>
      </c>
      <c r="C9">
        <v>7</v>
      </c>
      <c r="D9">
        <v>26</v>
      </c>
      <c r="E9" s="10">
        <v>82735.190519644122</v>
      </c>
      <c r="F9">
        <f t="shared" si="0"/>
        <v>489007855.80079895</v>
      </c>
      <c r="G9">
        <f t="shared" si="1"/>
        <v>1388666025.6072214</v>
      </c>
      <c r="I9" t="s">
        <v>322</v>
      </c>
    </row>
    <row r="10" spans="1:9" x14ac:dyDescent="0.4">
      <c r="A10">
        <v>84500</v>
      </c>
      <c r="B10">
        <v>84.67</v>
      </c>
      <c r="C10">
        <v>12</v>
      </c>
      <c r="D10">
        <v>15</v>
      </c>
      <c r="E10" s="10">
        <v>113987.265256406</v>
      </c>
      <c r="F10">
        <f t="shared" si="0"/>
        <v>179197792.90771732</v>
      </c>
      <c r="G10">
        <f t="shared" si="1"/>
        <v>869498812.30164826</v>
      </c>
      <c r="I10">
        <f>1-I7/I5</f>
        <v>0.64765602002253941</v>
      </c>
    </row>
    <row r="11" spans="1:9" x14ac:dyDescent="0.4">
      <c r="A11">
        <v>67700</v>
      </c>
      <c r="B11">
        <v>54.7</v>
      </c>
      <c r="C11">
        <v>3</v>
      </c>
      <c r="D11">
        <v>28</v>
      </c>
      <c r="E11" s="10">
        <v>41594.245509341039</v>
      </c>
      <c r="F11">
        <f t="shared" si="0"/>
        <v>911223453.2850759</v>
      </c>
      <c r="G11">
        <f t="shared" si="1"/>
        <v>681510417.52656054</v>
      </c>
    </row>
    <row r="12" spans="1:9" x14ac:dyDescent="0.4">
      <c r="A12">
        <v>127500</v>
      </c>
      <c r="B12">
        <v>111.73</v>
      </c>
      <c r="C12">
        <v>17</v>
      </c>
      <c r="D12">
        <v>17</v>
      </c>
      <c r="E12" s="10">
        <v>146462.4431243444</v>
      </c>
      <c r="F12">
        <f t="shared" si="0"/>
        <v>876960685.98947811</v>
      </c>
      <c r="G12">
        <f t="shared" si="1"/>
        <v>359574249.24399614</v>
      </c>
    </row>
    <row r="13" spans="1:9" x14ac:dyDescent="0.4">
      <c r="A13">
        <v>11600</v>
      </c>
      <c r="B13">
        <v>15</v>
      </c>
      <c r="C13">
        <v>7</v>
      </c>
      <c r="D13">
        <v>9</v>
      </c>
      <c r="E13" s="10">
        <v>48217.610911553391</v>
      </c>
      <c r="F13">
        <f t="shared" si="0"/>
        <v>7445356283.4737549</v>
      </c>
      <c r="G13">
        <f t="shared" si="1"/>
        <v>1340849428.8699141</v>
      </c>
    </row>
    <row r="14" spans="1:9" x14ac:dyDescent="0.4">
      <c r="A14">
        <v>13000</v>
      </c>
      <c r="B14">
        <v>17.811</v>
      </c>
      <c r="C14">
        <v>5</v>
      </c>
      <c r="D14">
        <v>8</v>
      </c>
      <c r="E14" s="10">
        <v>48731.603327271572</v>
      </c>
      <c r="F14">
        <f t="shared" si="0"/>
        <v>7205714145.1089754</v>
      </c>
      <c r="G14">
        <f t="shared" si="1"/>
        <v>1276747476.3374848</v>
      </c>
    </row>
    <row r="15" spans="1:9" x14ac:dyDescent="0.4">
      <c r="A15">
        <v>12500</v>
      </c>
      <c r="B15">
        <v>17.811</v>
      </c>
      <c r="C15">
        <v>6</v>
      </c>
      <c r="D15">
        <v>8</v>
      </c>
      <c r="E15" s="10">
        <v>50789.755759073974</v>
      </c>
      <c r="F15">
        <f t="shared" si="0"/>
        <v>7290850623.0963964</v>
      </c>
      <c r="G15">
        <f t="shared" si="1"/>
        <v>1466105396.0895386</v>
      </c>
    </row>
    <row r="16" spans="1:9" x14ac:dyDescent="0.4">
      <c r="A16">
        <v>12650</v>
      </c>
      <c r="B16">
        <v>17.811</v>
      </c>
      <c r="C16">
        <v>7</v>
      </c>
      <c r="D16">
        <v>8</v>
      </c>
      <c r="E16" s="10">
        <v>52847.908190876362</v>
      </c>
      <c r="F16">
        <f t="shared" si="0"/>
        <v>7265257179.7001705</v>
      </c>
      <c r="G16">
        <f t="shared" si="1"/>
        <v>1615871822.9221249</v>
      </c>
    </row>
    <row r="17" spans="1:7" x14ac:dyDescent="0.4">
      <c r="A17">
        <v>197000</v>
      </c>
      <c r="B17">
        <v>84.614000000000004</v>
      </c>
      <c r="C17">
        <v>5</v>
      </c>
      <c r="D17">
        <v>4</v>
      </c>
      <c r="E17" s="10">
        <v>120708.9250391432</v>
      </c>
      <c r="F17">
        <f t="shared" si="0"/>
        <v>9823490245.7379055</v>
      </c>
      <c r="G17">
        <f t="shared" si="1"/>
        <v>5820328118.6830711</v>
      </c>
    </row>
    <row r="18" spans="1:7" x14ac:dyDescent="0.4">
      <c r="A18">
        <v>199500</v>
      </c>
      <c r="B18">
        <v>84.835999999999999</v>
      </c>
      <c r="C18">
        <v>14</v>
      </c>
      <c r="D18">
        <v>4</v>
      </c>
      <c r="E18" s="10">
        <v>139445.89438817001</v>
      </c>
      <c r="F18">
        <f t="shared" si="0"/>
        <v>10325307855.800798</v>
      </c>
      <c r="G18">
        <f t="shared" si="1"/>
        <v>3606495600.8368301</v>
      </c>
    </row>
    <row r="19" spans="1:7" x14ac:dyDescent="0.4">
      <c r="A19">
        <v>205000</v>
      </c>
      <c r="B19">
        <v>84.835999999999999</v>
      </c>
      <c r="C19">
        <v>8</v>
      </c>
      <c r="D19">
        <v>4</v>
      </c>
      <c r="E19" s="10">
        <v>127096.97979735561</v>
      </c>
      <c r="F19">
        <f t="shared" si="0"/>
        <v>11473306597.939163</v>
      </c>
      <c r="G19">
        <f t="shared" si="1"/>
        <v>6068880556.6936197</v>
      </c>
    </row>
    <row r="20" spans="1:7" x14ac:dyDescent="0.4">
      <c r="A20">
        <v>20000</v>
      </c>
      <c r="B20">
        <v>30.28</v>
      </c>
      <c r="C20">
        <v>6</v>
      </c>
      <c r="D20">
        <v>50</v>
      </c>
      <c r="E20" s="10">
        <v>-18092.232596672868</v>
      </c>
      <c r="F20">
        <f t="shared" si="0"/>
        <v>6066303453.2850761</v>
      </c>
      <c r="G20">
        <f t="shared" si="1"/>
        <v>1451018184.1990271</v>
      </c>
    </row>
    <row r="21" spans="1:7" x14ac:dyDescent="0.4">
      <c r="A21">
        <v>33000</v>
      </c>
      <c r="B21">
        <v>64.88</v>
      </c>
      <c r="C21">
        <v>11</v>
      </c>
      <c r="D21">
        <v>24</v>
      </c>
      <c r="E21" s="10">
        <v>75556.925700760301</v>
      </c>
      <c r="F21">
        <f t="shared" si="0"/>
        <v>4210255025.6121202</v>
      </c>
      <c r="G21">
        <f t="shared" si="1"/>
        <v>1811091925.1000326</v>
      </c>
    </row>
    <row r="22" spans="1:7" x14ac:dyDescent="0.4">
      <c r="A22">
        <v>49000</v>
      </c>
      <c r="B22">
        <v>88.89</v>
      </c>
      <c r="C22">
        <v>1</v>
      </c>
      <c r="D22">
        <v>19</v>
      </c>
      <c r="E22" s="10">
        <v>87705.098329919827</v>
      </c>
      <c r="F22">
        <f t="shared" si="0"/>
        <v>2389887730.0146356</v>
      </c>
      <c r="G22">
        <f t="shared" si="1"/>
        <v>1498084636.7287626</v>
      </c>
    </row>
    <row r="23" spans="1:7" x14ac:dyDescent="0.4">
      <c r="A23">
        <v>169500</v>
      </c>
      <c r="B23">
        <v>114.931</v>
      </c>
      <c r="C23">
        <v>16</v>
      </c>
      <c r="D23">
        <v>13</v>
      </c>
      <c r="E23" s="10">
        <v>155186.90146144383</v>
      </c>
      <c r="F23">
        <f t="shared" si="0"/>
        <v>5128496535.0460815</v>
      </c>
      <c r="G23">
        <f t="shared" si="1"/>
        <v>204864789.77441862</v>
      </c>
    </row>
    <row r="24" spans="1:7" x14ac:dyDescent="0.4">
      <c r="A24">
        <v>126500</v>
      </c>
      <c r="B24">
        <v>84.858000000000004</v>
      </c>
      <c r="C24">
        <v>3</v>
      </c>
      <c r="D24">
        <v>13</v>
      </c>
      <c r="E24" s="10">
        <v>99496.160843768608</v>
      </c>
      <c r="F24">
        <f t="shared" si="0"/>
        <v>818733641.9643209</v>
      </c>
      <c r="G24">
        <f t="shared" si="1"/>
        <v>729207329.17561567</v>
      </c>
    </row>
    <row r="25" spans="1:7" x14ac:dyDescent="0.4">
      <c r="A25">
        <v>137900</v>
      </c>
      <c r="B25">
        <v>84.92</v>
      </c>
      <c r="C25">
        <v>6</v>
      </c>
      <c r="D25">
        <v>21</v>
      </c>
      <c r="E25" s="10">
        <v>90324.738941791569</v>
      </c>
      <c r="F25">
        <f t="shared" si="0"/>
        <v>1601081943.8511133</v>
      </c>
      <c r="G25">
        <f t="shared" si="1"/>
        <v>2263405464.7566833</v>
      </c>
    </row>
    <row r="26" spans="1:7" x14ac:dyDescent="0.4">
      <c r="A26">
        <v>167000</v>
      </c>
      <c r="B26">
        <v>144.52000000000001</v>
      </c>
      <c r="C26">
        <v>7</v>
      </c>
      <c r="D26">
        <v>13</v>
      </c>
      <c r="E26" s="10">
        <v>165132.60762452154</v>
      </c>
      <c r="F26">
        <f t="shared" si="0"/>
        <v>4776678924.9831886</v>
      </c>
      <c r="G26">
        <f t="shared" si="1"/>
        <v>3487154.2839950961</v>
      </c>
    </row>
    <row r="27" spans="1:7" x14ac:dyDescent="0.4">
      <c r="A27">
        <v>180000</v>
      </c>
      <c r="B27">
        <v>147.31</v>
      </c>
      <c r="C27">
        <v>7</v>
      </c>
      <c r="D27">
        <v>13</v>
      </c>
      <c r="E27" s="10">
        <v>167817.00817058748</v>
      </c>
      <c r="F27">
        <f t="shared" si="0"/>
        <v>6742630497.3102331</v>
      </c>
      <c r="G27">
        <f t="shared" si="1"/>
        <v>148425289.91553232</v>
      </c>
    </row>
    <row r="28" spans="1:7" x14ac:dyDescent="0.4">
      <c r="A28">
        <v>164500</v>
      </c>
      <c r="B28">
        <v>159.01</v>
      </c>
      <c r="C28">
        <v>9</v>
      </c>
      <c r="D28">
        <v>13</v>
      </c>
      <c r="E28" s="10">
        <v>183190.47661446876</v>
      </c>
      <c r="F28">
        <f t="shared" si="0"/>
        <v>4437361314.9202957</v>
      </c>
      <c r="G28">
        <f t="shared" si="1"/>
        <v>349333916.07600361</v>
      </c>
    </row>
    <row r="29" spans="1:7" x14ac:dyDescent="0.4">
      <c r="A29">
        <v>129500</v>
      </c>
      <c r="B29">
        <v>97.61</v>
      </c>
      <c r="C29">
        <v>7</v>
      </c>
      <c r="D29">
        <v>13</v>
      </c>
      <c r="E29" s="10">
        <v>119998.11672274621</v>
      </c>
      <c r="F29">
        <f t="shared" si="0"/>
        <v>999414774.03979266</v>
      </c>
      <c r="G29">
        <f t="shared" si="1"/>
        <v>90285785.814555153</v>
      </c>
    </row>
    <row r="30" spans="1:7" x14ac:dyDescent="0.4">
      <c r="A30">
        <v>138000</v>
      </c>
      <c r="B30">
        <v>94.51</v>
      </c>
      <c r="C30">
        <v>8</v>
      </c>
      <c r="D30">
        <v>13</v>
      </c>
      <c r="E30" s="10">
        <v>119073.60188114202</v>
      </c>
      <c r="F30">
        <f t="shared" si="0"/>
        <v>1609094648.253629</v>
      </c>
      <c r="G30">
        <f t="shared" si="1"/>
        <v>358208545.75351083</v>
      </c>
    </row>
    <row r="31" spans="1:7" x14ac:dyDescent="0.4">
      <c r="A31">
        <v>177000</v>
      </c>
      <c r="B31">
        <v>150.47999999999999</v>
      </c>
      <c r="C31">
        <v>15</v>
      </c>
      <c r="D31">
        <v>17</v>
      </c>
      <c r="E31" s="10">
        <v>179629.47917832207</v>
      </c>
      <c r="F31">
        <f t="shared" si="0"/>
        <v>6258949365.2347612</v>
      </c>
      <c r="G31">
        <f t="shared" si="1"/>
        <v>6914160.7492293175</v>
      </c>
    </row>
    <row r="32" spans="1:7" x14ac:dyDescent="0.4">
      <c r="A32">
        <v>205000</v>
      </c>
      <c r="B32">
        <v>150.47999999999999</v>
      </c>
      <c r="C32">
        <v>13</v>
      </c>
      <c r="D32">
        <v>17</v>
      </c>
      <c r="E32" s="10">
        <v>175513.1743147173</v>
      </c>
      <c r="F32">
        <f t="shared" si="0"/>
        <v>11473306597.939163</v>
      </c>
      <c r="G32">
        <f t="shared" si="1"/>
        <v>869472888.99424779</v>
      </c>
    </row>
    <row r="33" spans="1:7" x14ac:dyDescent="0.4">
      <c r="A33">
        <v>360000</v>
      </c>
      <c r="B33">
        <v>158.32400000000001</v>
      </c>
      <c r="C33">
        <v>16</v>
      </c>
      <c r="D33">
        <v>1</v>
      </c>
      <c r="E33" s="10">
        <v>220045.80704828122</v>
      </c>
      <c r="F33">
        <f t="shared" si="0"/>
        <v>68703498421.838531</v>
      </c>
      <c r="G33">
        <f t="shared" si="1"/>
        <v>19587176124.76693</v>
      </c>
    </row>
    <row r="34" spans="1:7" x14ac:dyDescent="0.4">
      <c r="A34">
        <v>130000</v>
      </c>
      <c r="B34">
        <v>130.97999999999999</v>
      </c>
      <c r="C34">
        <v>17</v>
      </c>
      <c r="D34">
        <v>16</v>
      </c>
      <c r="E34" s="10">
        <v>166909.53630932258</v>
      </c>
      <c r="F34">
        <f t="shared" si="0"/>
        <v>1031278296.0523713</v>
      </c>
      <c r="G34">
        <f t="shared" si="1"/>
        <v>1362313870.5692015</v>
      </c>
    </row>
    <row r="35" spans="1:7" x14ac:dyDescent="0.4">
      <c r="A35">
        <v>126500</v>
      </c>
      <c r="B35">
        <v>137.55000000000001</v>
      </c>
      <c r="C35">
        <v>6</v>
      </c>
      <c r="D35">
        <v>13</v>
      </c>
      <c r="E35" s="10">
        <v>156368.26458122113</v>
      </c>
      <c r="F35">
        <f t="shared" si="0"/>
        <v>818733641.9643209</v>
      </c>
      <c r="G35">
        <f t="shared" si="1"/>
        <v>892113229.09382844</v>
      </c>
    </row>
    <row r="36" spans="1:7" x14ac:dyDescent="0.4">
      <c r="A36">
        <v>31500</v>
      </c>
      <c r="B36">
        <v>48.54</v>
      </c>
      <c r="C36">
        <v>3</v>
      </c>
      <c r="D36">
        <v>18</v>
      </c>
      <c r="E36" s="10">
        <v>54924.312670427571</v>
      </c>
      <c r="F36">
        <f t="shared" si="0"/>
        <v>4407164459.5743837</v>
      </c>
      <c r="G36">
        <f t="shared" si="1"/>
        <v>548698424.08195364</v>
      </c>
    </row>
    <row r="37" spans="1:7" x14ac:dyDescent="0.4">
      <c r="A37">
        <v>26800</v>
      </c>
      <c r="B37">
        <v>36.08</v>
      </c>
      <c r="C37">
        <v>8</v>
      </c>
      <c r="D37">
        <v>18</v>
      </c>
      <c r="E37" s="10">
        <v>53226.676691811757</v>
      </c>
      <c r="F37">
        <f t="shared" si="0"/>
        <v>5053287352.6561451</v>
      </c>
      <c r="G37">
        <f t="shared" si="1"/>
        <v>698369240.97354686</v>
      </c>
    </row>
    <row r="38" spans="1:7" x14ac:dyDescent="0.4">
      <c r="A38">
        <v>30000</v>
      </c>
      <c r="B38">
        <v>43.98</v>
      </c>
      <c r="C38">
        <v>6</v>
      </c>
      <c r="D38">
        <v>18</v>
      </c>
      <c r="E38" s="10">
        <v>56711.362621726985</v>
      </c>
      <c r="F38">
        <f t="shared" si="0"/>
        <v>4608573893.5366488</v>
      </c>
      <c r="G38">
        <f t="shared" si="1"/>
        <v>713496893.10939348</v>
      </c>
    </row>
    <row r="39" spans="1:7" x14ac:dyDescent="0.4">
      <c r="A39">
        <v>89000</v>
      </c>
      <c r="B39">
        <v>84.64</v>
      </c>
      <c r="C39">
        <v>7</v>
      </c>
      <c r="D39">
        <v>15</v>
      </c>
      <c r="E39" s="10">
        <v>103667.63857539328</v>
      </c>
      <c r="F39">
        <f t="shared" si="0"/>
        <v>78969491.020924836</v>
      </c>
      <c r="G39">
        <f t="shared" si="1"/>
        <v>215139621.37836513</v>
      </c>
    </row>
    <row r="40" spans="1:7" x14ac:dyDescent="0.4">
      <c r="A40">
        <v>75000</v>
      </c>
      <c r="B40">
        <v>79.87</v>
      </c>
      <c r="C40">
        <v>2</v>
      </c>
      <c r="D40">
        <v>28</v>
      </c>
      <c r="E40" s="10">
        <v>63753.427036133493</v>
      </c>
      <c r="F40">
        <f t="shared" si="0"/>
        <v>523790874.66872364</v>
      </c>
      <c r="G40">
        <f t="shared" si="1"/>
        <v>126485403.43157306</v>
      </c>
    </row>
    <row r="41" spans="1:7" x14ac:dyDescent="0.4">
      <c r="A41">
        <v>70000</v>
      </c>
      <c r="B41">
        <v>64.66</v>
      </c>
      <c r="C41">
        <v>9</v>
      </c>
      <c r="D41">
        <v>28</v>
      </c>
      <c r="E41" s="10">
        <v>63526.181404390809</v>
      </c>
      <c r="F41">
        <f t="shared" si="0"/>
        <v>777655654.54293752</v>
      </c>
      <c r="G41">
        <f t="shared" si="1"/>
        <v>41910327.208855361</v>
      </c>
    </row>
    <row r="42" spans="1:7" x14ac:dyDescent="0.4">
      <c r="A42">
        <v>85000</v>
      </c>
      <c r="B42">
        <v>79.87</v>
      </c>
      <c r="C42">
        <v>7</v>
      </c>
      <c r="D42">
        <v>28</v>
      </c>
      <c r="E42" s="10">
        <v>74044.189195145489</v>
      </c>
      <c r="F42">
        <f t="shared" si="0"/>
        <v>166061314.92029592</v>
      </c>
      <c r="G42">
        <f t="shared" si="1"/>
        <v>120029790.39176685</v>
      </c>
    </row>
    <row r="43" spans="1:7" x14ac:dyDescent="0.4">
      <c r="A43">
        <v>84500</v>
      </c>
      <c r="B43">
        <v>79.87</v>
      </c>
      <c r="C43">
        <v>13</v>
      </c>
      <c r="D43">
        <v>28</v>
      </c>
      <c r="E43" s="10">
        <v>86393.103785959887</v>
      </c>
      <c r="F43">
        <f t="shared" si="0"/>
        <v>179197792.90771732</v>
      </c>
      <c r="G43">
        <f t="shared" si="1"/>
        <v>3583841.9444156587</v>
      </c>
    </row>
    <row r="44" spans="1:7" x14ac:dyDescent="0.4">
      <c r="A44">
        <v>55900</v>
      </c>
      <c r="B44">
        <v>59.28</v>
      </c>
      <c r="C44">
        <v>4</v>
      </c>
      <c r="D44">
        <v>22</v>
      </c>
      <c r="E44" s="10">
        <v>59613.19770705761</v>
      </c>
      <c r="F44">
        <f t="shared" si="0"/>
        <v>1762864333.7882206</v>
      </c>
      <c r="G44">
        <f t="shared" si="1"/>
        <v>13787837.211697895</v>
      </c>
    </row>
    <row r="45" spans="1:7" x14ac:dyDescent="0.4">
      <c r="A45">
        <v>69800</v>
      </c>
      <c r="B45">
        <v>54.7</v>
      </c>
      <c r="C45">
        <v>7</v>
      </c>
      <c r="D45">
        <v>28</v>
      </c>
      <c r="E45" s="10">
        <v>49826.855236550633</v>
      </c>
      <c r="F45">
        <f t="shared" si="0"/>
        <v>788850245.7379061</v>
      </c>
      <c r="G45">
        <f t="shared" si="1"/>
        <v>398926511.74170488</v>
      </c>
    </row>
    <row r="46" spans="1:7" x14ac:dyDescent="0.4">
      <c r="A46">
        <v>108500</v>
      </c>
      <c r="B46">
        <v>84.9</v>
      </c>
      <c r="C46">
        <v>4</v>
      </c>
      <c r="D46">
        <v>22</v>
      </c>
      <c r="E46" s="10">
        <v>84263.499495663113</v>
      </c>
      <c r="F46">
        <f t="shared" si="0"/>
        <v>112646849.51149081</v>
      </c>
      <c r="G46">
        <f t="shared" si="1"/>
        <v>587407956.69672215</v>
      </c>
    </row>
    <row r="47" spans="1:7" x14ac:dyDescent="0.4">
      <c r="A47">
        <v>65500</v>
      </c>
      <c r="B47">
        <v>64.66</v>
      </c>
      <c r="C47">
        <v>3</v>
      </c>
      <c r="D47">
        <v>28</v>
      </c>
      <c r="E47" s="10">
        <v>51177.266813576425</v>
      </c>
      <c r="F47">
        <f t="shared" si="0"/>
        <v>1048883956.4297299</v>
      </c>
      <c r="G47">
        <f t="shared" si="1"/>
        <v>205140685.92947921</v>
      </c>
    </row>
    <row r="48" spans="1:7" x14ac:dyDescent="0.4">
      <c r="A48">
        <v>30000</v>
      </c>
      <c r="B48">
        <v>58.79</v>
      </c>
      <c r="C48">
        <v>1</v>
      </c>
      <c r="D48">
        <v>24</v>
      </c>
      <c r="E48" s="10">
        <v>49115.903416592417</v>
      </c>
      <c r="F48">
        <f t="shared" si="0"/>
        <v>4608573893.5366488</v>
      </c>
      <c r="G48">
        <f t="shared" si="1"/>
        <v>365417763.43248963</v>
      </c>
    </row>
    <row r="49" spans="1:7" x14ac:dyDescent="0.4">
      <c r="A49">
        <v>10500</v>
      </c>
      <c r="B49">
        <v>12.15</v>
      </c>
      <c r="C49">
        <v>15</v>
      </c>
      <c r="D49">
        <v>8</v>
      </c>
      <c r="E49" s="10">
        <v>63866.392343761763</v>
      </c>
      <c r="F49">
        <f t="shared" si="0"/>
        <v>7636396535.0460825</v>
      </c>
      <c r="G49">
        <f t="shared" si="1"/>
        <v>2847971831.7883143</v>
      </c>
    </row>
    <row r="50" spans="1:7" x14ac:dyDescent="0.4">
      <c r="A50">
        <v>12000</v>
      </c>
      <c r="B50">
        <v>15.855</v>
      </c>
      <c r="C50">
        <v>10</v>
      </c>
      <c r="D50">
        <v>8</v>
      </c>
      <c r="E50" s="10">
        <v>57140.398651837328</v>
      </c>
      <c r="F50">
        <f t="shared" si="0"/>
        <v>7376487101.0838184</v>
      </c>
      <c r="G50">
        <f t="shared" si="1"/>
        <v>2037655590.4467971</v>
      </c>
    </row>
    <row r="51" spans="1:7" x14ac:dyDescent="0.4">
      <c r="A51">
        <v>11500</v>
      </c>
      <c r="B51">
        <v>15.855</v>
      </c>
      <c r="C51">
        <v>16</v>
      </c>
      <c r="D51">
        <v>8</v>
      </c>
      <c r="E51" s="10">
        <v>69489.313242651711</v>
      </c>
      <c r="F51">
        <f t="shared" si="0"/>
        <v>7462623579.0712395</v>
      </c>
      <c r="G51">
        <f t="shared" si="1"/>
        <v>3362760450.3543811</v>
      </c>
    </row>
    <row r="52" spans="1:7" x14ac:dyDescent="0.4">
      <c r="A52">
        <v>95000</v>
      </c>
      <c r="B52">
        <v>59.92</v>
      </c>
      <c r="C52">
        <v>4</v>
      </c>
      <c r="D52">
        <v>13</v>
      </c>
      <c r="E52" s="10">
        <v>77560.198287114967</v>
      </c>
      <c r="F52">
        <f t="shared" si="0"/>
        <v>8331755.1718682116</v>
      </c>
      <c r="G52">
        <f t="shared" si="1"/>
        <v>304146683.78474772</v>
      </c>
    </row>
    <row r="53" spans="1:7" x14ac:dyDescent="0.4">
      <c r="A53">
        <v>189000</v>
      </c>
      <c r="B53">
        <v>84.614000000000004</v>
      </c>
      <c r="C53">
        <v>2</v>
      </c>
      <c r="D53">
        <v>4</v>
      </c>
      <c r="E53" s="10">
        <v>114534.46774373599</v>
      </c>
      <c r="F53">
        <f t="shared" si="0"/>
        <v>8301673893.5366478</v>
      </c>
      <c r="G53">
        <f t="shared" si="1"/>
        <v>5545115494.2086954</v>
      </c>
    </row>
    <row r="54" spans="1:7" x14ac:dyDescent="0.4">
      <c r="A54">
        <v>194000</v>
      </c>
      <c r="B54">
        <v>84.944000000000003</v>
      </c>
      <c r="C54">
        <v>11</v>
      </c>
      <c r="D54">
        <v>4</v>
      </c>
      <c r="E54" s="10">
        <v>133375.34937196539</v>
      </c>
      <c r="F54">
        <f t="shared" si="0"/>
        <v>9237809113.6624336</v>
      </c>
      <c r="G54">
        <f t="shared" si="1"/>
        <v>3675348263.7712569</v>
      </c>
    </row>
    <row r="55" spans="1:7" x14ac:dyDescent="0.4">
      <c r="A55">
        <v>195000</v>
      </c>
      <c r="B55">
        <v>84.906999999999996</v>
      </c>
      <c r="C55">
        <v>21</v>
      </c>
      <c r="D55">
        <v>4</v>
      </c>
      <c r="E55" s="10">
        <v>153921.27411285514</v>
      </c>
      <c r="F55">
        <f t="shared" si="0"/>
        <v>9431036157.6875916</v>
      </c>
      <c r="G55">
        <f t="shared" si="1"/>
        <v>1687461720.5111852</v>
      </c>
    </row>
    <row r="56" spans="1:7" x14ac:dyDescent="0.4">
      <c r="A56">
        <v>164700</v>
      </c>
      <c r="B56">
        <v>59.854999999999997</v>
      </c>
      <c r="C56">
        <v>11</v>
      </c>
      <c r="D56">
        <v>4</v>
      </c>
      <c r="E56" s="10">
        <v>109235.94962277244</v>
      </c>
      <c r="F56">
        <f t="shared" si="0"/>
        <v>4464046723.7253275</v>
      </c>
      <c r="G56">
        <f t="shared" si="1"/>
        <v>3076260884.2476363</v>
      </c>
    </row>
    <row r="57" spans="1:7" x14ac:dyDescent="0.4">
      <c r="A57">
        <v>87000</v>
      </c>
      <c r="B57">
        <v>37.263500000000001</v>
      </c>
      <c r="C57">
        <v>8</v>
      </c>
      <c r="D57">
        <v>4</v>
      </c>
      <c r="E57" s="10">
        <v>81325.064034731346</v>
      </c>
      <c r="F57">
        <f t="shared" si="0"/>
        <v>118515402.97061038</v>
      </c>
      <c r="G57">
        <f t="shared" si="1"/>
        <v>32204898.209899675</v>
      </c>
    </row>
    <row r="58" spans="1:7" x14ac:dyDescent="0.4">
      <c r="A58">
        <v>119000</v>
      </c>
      <c r="B58">
        <v>45.878999999999998</v>
      </c>
      <c r="C58">
        <v>18</v>
      </c>
      <c r="D58">
        <v>4</v>
      </c>
      <c r="E58" s="10">
        <v>110195.99799599223</v>
      </c>
      <c r="F58">
        <f t="shared" si="0"/>
        <v>445780811.77564168</v>
      </c>
      <c r="G58">
        <f t="shared" si="1"/>
        <v>77510451.286572739</v>
      </c>
    </row>
    <row r="59" spans="1:7" x14ac:dyDescent="0.4">
      <c r="A59">
        <v>85000</v>
      </c>
      <c r="B59">
        <v>33.981999999999999</v>
      </c>
      <c r="C59">
        <v>7</v>
      </c>
      <c r="D59">
        <v>4</v>
      </c>
      <c r="E59" s="10">
        <v>76109.613971418046</v>
      </c>
      <c r="F59">
        <f t="shared" si="0"/>
        <v>166061314.92029592</v>
      </c>
      <c r="G59">
        <f t="shared" si="1"/>
        <v>79038963.737205207</v>
      </c>
    </row>
    <row r="60" spans="1:7" x14ac:dyDescent="0.4">
      <c r="A60">
        <v>46300</v>
      </c>
      <c r="B60">
        <v>94.94</v>
      </c>
      <c r="C60">
        <v>7</v>
      </c>
      <c r="D60">
        <v>50</v>
      </c>
      <c r="E60" s="10">
        <v>46178.586253990987</v>
      </c>
      <c r="F60">
        <f t="shared" si="0"/>
        <v>2661164711.1467113</v>
      </c>
      <c r="G60">
        <f t="shared" si="1"/>
        <v>14741.297719941185</v>
      </c>
    </row>
    <row r="61" spans="1:7" x14ac:dyDescent="0.4">
      <c r="A61">
        <v>14000</v>
      </c>
      <c r="B61">
        <v>19.27</v>
      </c>
      <c r="C61">
        <v>1</v>
      </c>
      <c r="D61">
        <v>50</v>
      </c>
      <c r="E61" s="10">
        <v>-38976.274329945059</v>
      </c>
      <c r="F61">
        <f t="shared" si="0"/>
        <v>7036941189.1341324</v>
      </c>
      <c r="G61">
        <f t="shared" si="1"/>
        <v>2806485641.8815961</v>
      </c>
    </row>
    <row r="62" spans="1:7" x14ac:dyDescent="0.4">
      <c r="A62">
        <v>58500</v>
      </c>
      <c r="B62">
        <v>66.13</v>
      </c>
      <c r="C62">
        <v>3</v>
      </c>
      <c r="D62">
        <v>2</v>
      </c>
      <c r="E62" s="10">
        <v>102659.60915588131</v>
      </c>
      <c r="F62">
        <f t="shared" si="0"/>
        <v>1551294648.2536294</v>
      </c>
      <c r="G62">
        <f t="shared" si="1"/>
        <v>1950071080.8001962</v>
      </c>
    </row>
    <row r="63" spans="1:7" x14ac:dyDescent="0.4">
      <c r="A63">
        <v>162500</v>
      </c>
      <c r="B63">
        <v>186.9</v>
      </c>
      <c r="C63">
        <v>5</v>
      </c>
      <c r="D63">
        <v>17</v>
      </c>
      <c r="E63" s="10">
        <v>194089.48456915884</v>
      </c>
      <c r="F63">
        <f t="shared" si="0"/>
        <v>4174907226.8699813</v>
      </c>
      <c r="G63">
        <f t="shared" si="1"/>
        <v>997895535.3451246</v>
      </c>
    </row>
    <row r="64" spans="1:7" x14ac:dyDescent="0.4">
      <c r="A64">
        <v>19000</v>
      </c>
      <c r="B64">
        <v>30.46</v>
      </c>
      <c r="C64">
        <v>13</v>
      </c>
      <c r="D64">
        <v>24</v>
      </c>
      <c r="E64" s="10">
        <v>46556.002322218315</v>
      </c>
      <c r="F64">
        <f t="shared" si="0"/>
        <v>6223076409.2599192</v>
      </c>
      <c r="G64">
        <f t="shared" si="1"/>
        <v>759333263.9821012</v>
      </c>
    </row>
    <row r="65" spans="1:7" x14ac:dyDescent="0.4">
      <c r="A65">
        <v>50000</v>
      </c>
      <c r="B65">
        <v>76.650000000000006</v>
      </c>
      <c r="C65">
        <v>2</v>
      </c>
      <c r="D65">
        <v>17</v>
      </c>
      <c r="E65" s="10">
        <v>81837.908921146038</v>
      </c>
      <c r="F65">
        <f t="shared" si="0"/>
        <v>2293114774.039793</v>
      </c>
      <c r="G65">
        <f t="shared" si="1"/>
        <v>1013652444.4711905</v>
      </c>
    </row>
    <row r="66" spans="1:7" x14ac:dyDescent="0.4">
      <c r="A66">
        <v>49000</v>
      </c>
      <c r="B66">
        <v>81</v>
      </c>
      <c r="C66">
        <v>1</v>
      </c>
      <c r="D66">
        <v>17</v>
      </c>
      <c r="E66" s="10">
        <v>83965.112179446471</v>
      </c>
      <c r="F66">
        <f t="shared" si="0"/>
        <v>2389887730.0146356</v>
      </c>
      <c r="G66">
        <f t="shared" si="1"/>
        <v>1222559069.7212758</v>
      </c>
    </row>
    <row r="67" spans="1:7" x14ac:dyDescent="0.4">
      <c r="A67">
        <v>139400</v>
      </c>
      <c r="B67">
        <v>84.858000000000004</v>
      </c>
      <c r="C67">
        <v>5</v>
      </c>
      <c r="D67">
        <v>13</v>
      </c>
      <c r="E67" s="10">
        <v>103612.46570737341</v>
      </c>
      <c r="F67">
        <f t="shared" ref="F67:F130" si="2">(A67-$I$2)^2</f>
        <v>1723372509.8888493</v>
      </c>
      <c r="G67">
        <f t="shared" ref="G67:G130" si="3">(A67-E67)^2</f>
        <v>1280747610.745924</v>
      </c>
    </row>
    <row r="68" spans="1:7" x14ac:dyDescent="0.4">
      <c r="A68">
        <v>125000</v>
      </c>
      <c r="B68">
        <v>84.92</v>
      </c>
      <c r="C68">
        <v>14</v>
      </c>
      <c r="D68">
        <v>21</v>
      </c>
      <c r="E68" s="10">
        <v>106789.95839621074</v>
      </c>
      <c r="F68">
        <f t="shared" si="2"/>
        <v>735143075.92658508</v>
      </c>
      <c r="G68">
        <f t="shared" si="3"/>
        <v>331605615.21173561</v>
      </c>
    </row>
    <row r="69" spans="1:7" x14ac:dyDescent="0.4">
      <c r="A69">
        <v>140000</v>
      </c>
      <c r="B69">
        <v>59.673699999999997</v>
      </c>
      <c r="C69">
        <v>4</v>
      </c>
      <c r="D69">
        <v>2</v>
      </c>
      <c r="E69" s="10">
        <v>98505.827807911133</v>
      </c>
      <c r="F69">
        <f t="shared" si="2"/>
        <v>1773548736.3039436</v>
      </c>
      <c r="G69">
        <f t="shared" si="3"/>
        <v>1721766325.9067209</v>
      </c>
    </row>
    <row r="70" spans="1:7" x14ac:dyDescent="0.4">
      <c r="A70">
        <v>139950</v>
      </c>
      <c r="B70">
        <v>114.9</v>
      </c>
      <c r="C70">
        <v>10</v>
      </c>
      <c r="D70">
        <v>21</v>
      </c>
      <c r="E70" s="10">
        <v>127402.62765504303</v>
      </c>
      <c r="F70">
        <f t="shared" si="2"/>
        <v>1769339884.1026857</v>
      </c>
      <c r="G70">
        <f t="shared" si="3"/>
        <v>157436552.76299086</v>
      </c>
    </row>
    <row r="71" spans="1:7" x14ac:dyDescent="0.4">
      <c r="A71">
        <v>80000</v>
      </c>
      <c r="B71">
        <v>84.82</v>
      </c>
      <c r="C71">
        <v>1</v>
      </c>
      <c r="D71">
        <v>19</v>
      </c>
      <c r="E71" s="10">
        <v>83789.144845156989</v>
      </c>
      <c r="F71">
        <f t="shared" si="2"/>
        <v>319926094.79450977</v>
      </c>
      <c r="G71">
        <f t="shared" si="3"/>
        <v>14357618.65757978</v>
      </c>
    </row>
    <row r="72" spans="1:7" x14ac:dyDescent="0.4">
      <c r="A72">
        <v>175000</v>
      </c>
      <c r="B72">
        <v>201.82</v>
      </c>
      <c r="C72">
        <v>3</v>
      </c>
      <c r="D72">
        <v>17</v>
      </c>
      <c r="E72" s="10">
        <v>204328.46864723996</v>
      </c>
      <c r="F72">
        <f t="shared" si="2"/>
        <v>5946495277.1844463</v>
      </c>
      <c r="G72">
        <f t="shared" si="3"/>
        <v>860159073.19213748</v>
      </c>
    </row>
    <row r="73" spans="1:7" x14ac:dyDescent="0.4">
      <c r="A73">
        <v>95000</v>
      </c>
      <c r="B73">
        <v>92.81</v>
      </c>
      <c r="C73">
        <v>15</v>
      </c>
      <c r="D73">
        <v>15</v>
      </c>
      <c r="E73" s="10">
        <v>127993.62952133889</v>
      </c>
      <c r="F73">
        <f t="shared" si="2"/>
        <v>8331755.1718682116</v>
      </c>
      <c r="G73">
        <f t="shared" si="3"/>
        <v>1088579588.9913654</v>
      </c>
    </row>
    <row r="74" spans="1:7" x14ac:dyDescent="0.4">
      <c r="A74">
        <v>105000</v>
      </c>
      <c r="B74">
        <v>106.81</v>
      </c>
      <c r="C74">
        <v>8</v>
      </c>
      <c r="D74">
        <v>15</v>
      </c>
      <c r="E74" s="10">
        <v>127056.67276571966</v>
      </c>
      <c r="F74">
        <f t="shared" si="2"/>
        <v>50602195.423440501</v>
      </c>
      <c r="G74">
        <f t="shared" si="3"/>
        <v>486496813.49403936</v>
      </c>
    </row>
    <row r="75" spans="1:7" x14ac:dyDescent="0.4">
      <c r="A75">
        <v>53000</v>
      </c>
      <c r="B75">
        <v>59.28</v>
      </c>
      <c r="C75">
        <v>5</v>
      </c>
      <c r="D75">
        <v>22</v>
      </c>
      <c r="E75" s="10">
        <v>61671.350138860013</v>
      </c>
      <c r="F75">
        <f t="shared" si="2"/>
        <v>2014795906.1152647</v>
      </c>
      <c r="G75">
        <f t="shared" si="3"/>
        <v>75192313.230707556</v>
      </c>
    </row>
    <row r="76" spans="1:7" x14ac:dyDescent="0.4">
      <c r="A76">
        <v>74500</v>
      </c>
      <c r="B76">
        <v>54.7</v>
      </c>
      <c r="C76">
        <v>9</v>
      </c>
      <c r="D76">
        <v>29</v>
      </c>
      <c r="E76" s="10">
        <v>52017.468532298881</v>
      </c>
      <c r="F76">
        <f t="shared" si="2"/>
        <v>546927352.65614498</v>
      </c>
      <c r="G76">
        <f t="shared" si="3"/>
        <v>505464221.19617105</v>
      </c>
    </row>
    <row r="77" spans="1:7" x14ac:dyDescent="0.4">
      <c r="A77">
        <v>64400</v>
      </c>
      <c r="B77">
        <v>54.7</v>
      </c>
      <c r="C77">
        <v>3</v>
      </c>
      <c r="D77">
        <v>28</v>
      </c>
      <c r="E77" s="10">
        <v>41594.245509341039</v>
      </c>
      <c r="F77">
        <f t="shared" si="2"/>
        <v>1121344208.0020571</v>
      </c>
      <c r="G77">
        <f t="shared" si="3"/>
        <v>520102437.88821137</v>
      </c>
    </row>
    <row r="78" spans="1:7" x14ac:dyDescent="0.4">
      <c r="A78">
        <v>86000</v>
      </c>
      <c r="B78">
        <v>79.87</v>
      </c>
      <c r="C78">
        <v>8</v>
      </c>
      <c r="D78">
        <v>29</v>
      </c>
      <c r="E78" s="10">
        <v>74176.650059091349</v>
      </c>
      <c r="F78">
        <f t="shared" si="2"/>
        <v>141288358.94545314</v>
      </c>
      <c r="G78">
        <f t="shared" si="3"/>
        <v>139791603.82518458</v>
      </c>
    </row>
    <row r="79" spans="1:7" x14ac:dyDescent="0.4">
      <c r="A79">
        <v>56500</v>
      </c>
      <c r="B79">
        <v>59.04</v>
      </c>
      <c r="C79">
        <v>6</v>
      </c>
      <c r="D79">
        <v>19</v>
      </c>
      <c r="E79" s="10">
        <v>69275.661098226352</v>
      </c>
      <c r="F79">
        <f t="shared" si="2"/>
        <v>1712840560.2033148</v>
      </c>
      <c r="G79">
        <f t="shared" si="3"/>
        <v>163217516.49673414</v>
      </c>
    </row>
    <row r="80" spans="1:7" x14ac:dyDescent="0.4">
      <c r="A80">
        <v>69900</v>
      </c>
      <c r="B80">
        <v>64.66</v>
      </c>
      <c r="C80">
        <v>7</v>
      </c>
      <c r="D80">
        <v>28</v>
      </c>
      <c r="E80" s="10">
        <v>59409.876540786019</v>
      </c>
      <c r="F80">
        <f t="shared" si="2"/>
        <v>783242950.14042175</v>
      </c>
      <c r="G80">
        <f t="shared" si="3"/>
        <v>110042690.1895515</v>
      </c>
    </row>
    <row r="81" spans="1:7" x14ac:dyDescent="0.4">
      <c r="A81">
        <v>67800</v>
      </c>
      <c r="B81">
        <v>54.7</v>
      </c>
      <c r="C81">
        <v>6</v>
      </c>
      <c r="D81">
        <v>28</v>
      </c>
      <c r="E81" s="10">
        <v>47768.702804748231</v>
      </c>
      <c r="F81">
        <f t="shared" si="2"/>
        <v>905196157.68759155</v>
      </c>
      <c r="G81">
        <f t="shared" si="3"/>
        <v>401252867.3245014</v>
      </c>
    </row>
    <row r="82" spans="1:7" x14ac:dyDescent="0.4">
      <c r="A82">
        <v>83000</v>
      </c>
      <c r="B82">
        <v>59.95</v>
      </c>
      <c r="C82">
        <v>20</v>
      </c>
      <c r="D82">
        <v>22</v>
      </c>
      <c r="E82" s="10">
        <v>93188.277607245152</v>
      </c>
      <c r="F82">
        <f t="shared" si="2"/>
        <v>221607226.86998147</v>
      </c>
      <c r="G82">
        <f t="shared" si="3"/>
        <v>103801000.60229301</v>
      </c>
    </row>
    <row r="83" spans="1:7" x14ac:dyDescent="0.4">
      <c r="A83">
        <v>67000</v>
      </c>
      <c r="B83">
        <v>54.7</v>
      </c>
      <c r="C83">
        <v>4</v>
      </c>
      <c r="D83">
        <v>28</v>
      </c>
      <c r="E83" s="10">
        <v>43652.397941143441</v>
      </c>
      <c r="F83">
        <f t="shared" si="2"/>
        <v>953974522.46746576</v>
      </c>
      <c r="G83">
        <f t="shared" si="3"/>
        <v>545110521.89872301</v>
      </c>
    </row>
    <row r="84" spans="1:7" x14ac:dyDescent="0.4">
      <c r="A84">
        <v>11000</v>
      </c>
      <c r="B84">
        <v>12.09</v>
      </c>
      <c r="C84">
        <v>9</v>
      </c>
      <c r="D84">
        <v>8</v>
      </c>
      <c r="E84" s="10">
        <v>51459.748708945961</v>
      </c>
      <c r="F84">
        <f t="shared" si="2"/>
        <v>7549260057.0586605</v>
      </c>
      <c r="G84">
        <f t="shared" si="3"/>
        <v>1636991265.5910544</v>
      </c>
    </row>
    <row r="85" spans="1:7" x14ac:dyDescent="0.4">
      <c r="A85">
        <v>12900</v>
      </c>
      <c r="B85">
        <v>17.811</v>
      </c>
      <c r="C85">
        <v>14</v>
      </c>
      <c r="D85">
        <v>8</v>
      </c>
      <c r="E85" s="10">
        <v>67254.975213493148</v>
      </c>
      <c r="F85">
        <f t="shared" si="2"/>
        <v>7222701440.70646</v>
      </c>
      <c r="G85">
        <f t="shared" si="3"/>
        <v>2954463330.4594545</v>
      </c>
    </row>
    <row r="86" spans="1:7" x14ac:dyDescent="0.4">
      <c r="A86">
        <v>11700</v>
      </c>
      <c r="B86">
        <v>16.670000000000002</v>
      </c>
      <c r="C86">
        <v>10</v>
      </c>
      <c r="D86">
        <v>9</v>
      </c>
      <c r="E86" s="10">
        <v>55998.859931666724</v>
      </c>
      <c r="F86">
        <f t="shared" si="2"/>
        <v>7428108987.8762712</v>
      </c>
      <c r="G86">
        <f t="shared" si="3"/>
        <v>1962388991.2454276</v>
      </c>
    </row>
    <row r="87" spans="1:7" x14ac:dyDescent="0.4">
      <c r="A87">
        <v>98000</v>
      </c>
      <c r="B87">
        <v>59.92</v>
      </c>
      <c r="C87">
        <v>2</v>
      </c>
      <c r="D87">
        <v>13</v>
      </c>
      <c r="E87" s="10">
        <v>73443.893423510162</v>
      </c>
      <c r="F87">
        <f t="shared" si="2"/>
        <v>12887.247339899113</v>
      </c>
      <c r="G87">
        <f t="shared" si="3"/>
        <v>603002370.1959275</v>
      </c>
    </row>
    <row r="88" spans="1:7" x14ac:dyDescent="0.4">
      <c r="A88">
        <v>10800</v>
      </c>
      <c r="B88">
        <v>15.855</v>
      </c>
      <c r="C88">
        <v>11</v>
      </c>
      <c r="D88">
        <v>8</v>
      </c>
      <c r="E88" s="10">
        <v>59198.55108363973</v>
      </c>
      <c r="F88">
        <f t="shared" si="2"/>
        <v>7584054648.2536297</v>
      </c>
      <c r="G88">
        <f t="shared" si="3"/>
        <v>2342419746.9956846</v>
      </c>
    </row>
    <row r="89" spans="1:7" x14ac:dyDescent="0.4">
      <c r="A89">
        <v>108500</v>
      </c>
      <c r="B89">
        <v>84.947800000000001</v>
      </c>
      <c r="C89">
        <v>16</v>
      </c>
      <c r="D89">
        <v>12</v>
      </c>
      <c r="E89" s="10">
        <v>128264.23516091178</v>
      </c>
      <c r="F89">
        <f t="shared" si="2"/>
        <v>112646849.51149081</v>
      </c>
      <c r="G89">
        <f t="shared" si="3"/>
        <v>390624991.49582136</v>
      </c>
    </row>
    <row r="90" spans="1:7" x14ac:dyDescent="0.4">
      <c r="A90">
        <v>194500</v>
      </c>
      <c r="B90">
        <v>84.614000000000004</v>
      </c>
      <c r="C90">
        <v>18</v>
      </c>
      <c r="D90">
        <v>4</v>
      </c>
      <c r="E90" s="10">
        <v>147464.90665257437</v>
      </c>
      <c r="F90">
        <f t="shared" si="2"/>
        <v>9334172635.6750126</v>
      </c>
      <c r="G90">
        <f t="shared" si="3"/>
        <v>2212300006.2010427</v>
      </c>
    </row>
    <row r="91" spans="1:7" x14ac:dyDescent="0.4">
      <c r="A91">
        <v>100000</v>
      </c>
      <c r="B91">
        <v>140.49</v>
      </c>
      <c r="C91">
        <v>1</v>
      </c>
      <c r="D91">
        <v>13</v>
      </c>
      <c r="E91" s="10">
        <v>148906.22557827859</v>
      </c>
      <c r="F91">
        <f t="shared" si="2"/>
        <v>4466975.2976543568</v>
      </c>
      <c r="G91">
        <f t="shared" si="3"/>
        <v>2391818900.3134713</v>
      </c>
    </row>
    <row r="92" spans="1:7" x14ac:dyDescent="0.4">
      <c r="A92">
        <v>58400</v>
      </c>
      <c r="B92">
        <v>81</v>
      </c>
      <c r="C92">
        <v>4</v>
      </c>
      <c r="D92">
        <v>17</v>
      </c>
      <c r="E92" s="10">
        <v>90139.569474853663</v>
      </c>
      <c r="F92">
        <f t="shared" si="2"/>
        <v>1559181943.8511136</v>
      </c>
      <c r="G92">
        <f t="shared" si="3"/>
        <v>1007400270.4490623</v>
      </c>
    </row>
    <row r="93" spans="1:7" x14ac:dyDescent="0.4">
      <c r="A93">
        <v>39000</v>
      </c>
      <c r="B93">
        <v>59.22</v>
      </c>
      <c r="C93">
        <v>4</v>
      </c>
      <c r="D93">
        <v>23</v>
      </c>
      <c r="E93" s="10">
        <v>57629.77709519965</v>
      </c>
      <c r="F93">
        <f t="shared" si="2"/>
        <v>3467617289.7630634</v>
      </c>
      <c r="G93">
        <f t="shared" si="3"/>
        <v>347068594.61682552</v>
      </c>
    </row>
    <row r="94" spans="1:7" x14ac:dyDescent="0.4">
      <c r="A94">
        <v>149000</v>
      </c>
      <c r="B94">
        <v>114.9</v>
      </c>
      <c r="C94">
        <v>9</v>
      </c>
      <c r="D94">
        <v>21</v>
      </c>
      <c r="E94" s="10">
        <v>125344.47522324062</v>
      </c>
      <c r="F94">
        <f t="shared" si="2"/>
        <v>2612592132.5303588</v>
      </c>
      <c r="G94">
        <f t="shared" si="3"/>
        <v>559583852.46387708</v>
      </c>
    </row>
    <row r="95" spans="1:7" x14ac:dyDescent="0.4">
      <c r="A95">
        <v>98950</v>
      </c>
      <c r="B95">
        <v>60</v>
      </c>
      <c r="C95">
        <v>5</v>
      </c>
      <c r="D95">
        <v>21</v>
      </c>
      <c r="E95" s="10">
        <v>64289.790234733577</v>
      </c>
      <c r="F95">
        <f t="shared" si="2"/>
        <v>1131079.0712392668</v>
      </c>
      <c r="G95">
        <f t="shared" si="3"/>
        <v>1201330140.97227</v>
      </c>
    </row>
    <row r="96" spans="1:7" x14ac:dyDescent="0.4">
      <c r="A96">
        <v>145000</v>
      </c>
      <c r="B96">
        <v>84.858000000000004</v>
      </c>
      <c r="C96">
        <v>12</v>
      </c>
      <c r="D96">
        <v>13</v>
      </c>
      <c r="E96" s="10">
        <v>118019.53272999018</v>
      </c>
      <c r="F96">
        <f t="shared" si="2"/>
        <v>2219683956.4297295</v>
      </c>
      <c r="G96">
        <f t="shared" si="3"/>
        <v>727945614.10807097</v>
      </c>
    </row>
    <row r="97" spans="1:7" x14ac:dyDescent="0.4">
      <c r="A97">
        <v>94490</v>
      </c>
      <c r="B97">
        <v>60</v>
      </c>
      <c r="C97">
        <v>6</v>
      </c>
      <c r="D97">
        <v>21</v>
      </c>
      <c r="E97" s="10">
        <v>66347.942666535964</v>
      </c>
      <c r="F97">
        <f t="shared" si="2"/>
        <v>11536062.719038025</v>
      </c>
      <c r="G97">
        <f t="shared" si="3"/>
        <v>791975390.95997691</v>
      </c>
    </row>
    <row r="98" spans="1:7" x14ac:dyDescent="0.4">
      <c r="A98">
        <v>32000</v>
      </c>
      <c r="B98">
        <v>61.49</v>
      </c>
      <c r="C98">
        <v>3</v>
      </c>
      <c r="D98">
        <v>22</v>
      </c>
      <c r="E98" s="10">
        <v>59681.398395974116</v>
      </c>
      <c r="F98">
        <f t="shared" si="2"/>
        <v>4341027981.5869627</v>
      </c>
      <c r="G98">
        <f t="shared" si="3"/>
        <v>766259817.15663838</v>
      </c>
    </row>
    <row r="99" spans="1:7" x14ac:dyDescent="0.4">
      <c r="A99">
        <v>177700</v>
      </c>
      <c r="B99">
        <v>151.81</v>
      </c>
      <c r="C99">
        <v>8</v>
      </c>
      <c r="D99">
        <v>13</v>
      </c>
      <c r="E99" s="10">
        <v>174204.83890249627</v>
      </c>
      <c r="F99">
        <f t="shared" si="2"/>
        <v>6370198296.052371</v>
      </c>
      <c r="G99">
        <f t="shared" si="3"/>
        <v>12216151.097503498</v>
      </c>
    </row>
    <row r="100" spans="1:7" x14ac:dyDescent="0.4">
      <c r="A100">
        <v>78000</v>
      </c>
      <c r="B100">
        <v>91.53</v>
      </c>
      <c r="C100">
        <v>9</v>
      </c>
      <c r="D100">
        <v>40</v>
      </c>
      <c r="E100" s="10">
        <v>66270.872795413976</v>
      </c>
      <c r="F100">
        <f t="shared" si="2"/>
        <v>395472006.74419534</v>
      </c>
      <c r="G100">
        <f t="shared" si="3"/>
        <v>137572424.98135996</v>
      </c>
    </row>
    <row r="101" spans="1:7" x14ac:dyDescent="0.4">
      <c r="A101">
        <v>80000</v>
      </c>
      <c r="B101">
        <v>116.03</v>
      </c>
      <c r="C101">
        <v>14</v>
      </c>
      <c r="D101">
        <v>13</v>
      </c>
      <c r="E101" s="10">
        <v>152128.00025379838</v>
      </c>
      <c r="F101">
        <f t="shared" si="2"/>
        <v>319926094.79450977</v>
      </c>
      <c r="G101">
        <f t="shared" si="3"/>
        <v>5202448420.6119394</v>
      </c>
    </row>
    <row r="102" spans="1:7" x14ac:dyDescent="0.4">
      <c r="A102">
        <v>31700</v>
      </c>
      <c r="B102">
        <v>46.64</v>
      </c>
      <c r="C102">
        <v>5</v>
      </c>
      <c r="D102">
        <v>18</v>
      </c>
      <c r="E102" s="10">
        <v>57212.531140654137</v>
      </c>
      <c r="F102">
        <f t="shared" si="2"/>
        <v>4380649868.3794155</v>
      </c>
      <c r="G102">
        <f t="shared" si="3"/>
        <v>650889245.20284712</v>
      </c>
    </row>
    <row r="103" spans="1:7" x14ac:dyDescent="0.4">
      <c r="A103">
        <v>26100</v>
      </c>
      <c r="B103">
        <v>36.08</v>
      </c>
      <c r="C103">
        <v>8</v>
      </c>
      <c r="D103">
        <v>18</v>
      </c>
      <c r="E103" s="10">
        <v>53226.676691811757</v>
      </c>
      <c r="F103">
        <f t="shared" si="2"/>
        <v>5153298421.8385353</v>
      </c>
      <c r="G103">
        <f t="shared" si="3"/>
        <v>735856588.34208322</v>
      </c>
    </row>
    <row r="104" spans="1:7" x14ac:dyDescent="0.4">
      <c r="A104">
        <v>29000</v>
      </c>
      <c r="B104">
        <v>43.98</v>
      </c>
      <c r="C104">
        <v>7</v>
      </c>
      <c r="D104">
        <v>18</v>
      </c>
      <c r="E104" s="10">
        <v>58769.515053529387</v>
      </c>
      <c r="F104">
        <f t="shared" si="2"/>
        <v>4745346849.5114908</v>
      </c>
      <c r="G104">
        <f t="shared" si="3"/>
        <v>886224026.52231276</v>
      </c>
    </row>
    <row r="105" spans="1:7" x14ac:dyDescent="0.4">
      <c r="A105">
        <v>30000</v>
      </c>
      <c r="B105">
        <v>45.5</v>
      </c>
      <c r="C105">
        <v>8</v>
      </c>
      <c r="D105">
        <v>18</v>
      </c>
      <c r="E105" s="10">
        <v>62290.136600034391</v>
      </c>
      <c r="F105">
        <f t="shared" si="2"/>
        <v>4608573893.5366488</v>
      </c>
      <c r="G105">
        <f t="shared" si="3"/>
        <v>1042652921.6488806</v>
      </c>
    </row>
    <row r="106" spans="1:7" x14ac:dyDescent="0.4">
      <c r="A106">
        <v>120000</v>
      </c>
      <c r="B106">
        <v>84.9</v>
      </c>
      <c r="C106">
        <v>11</v>
      </c>
      <c r="D106">
        <v>26</v>
      </c>
      <c r="E106" s="10">
        <v>90967.800246853702</v>
      </c>
      <c r="F106">
        <f t="shared" si="2"/>
        <v>489007855.80079895</v>
      </c>
      <c r="G106">
        <f t="shared" si="3"/>
        <v>842868622.50658798</v>
      </c>
    </row>
    <row r="107" spans="1:7" x14ac:dyDescent="0.4">
      <c r="A107">
        <v>123000</v>
      </c>
      <c r="B107">
        <v>84.9</v>
      </c>
      <c r="C107">
        <v>13</v>
      </c>
      <c r="D107">
        <v>26</v>
      </c>
      <c r="E107" s="10">
        <v>95084.105110458506</v>
      </c>
      <c r="F107">
        <f t="shared" si="2"/>
        <v>630688987.87627065</v>
      </c>
      <c r="G107">
        <f t="shared" si="3"/>
        <v>779297187.48392892</v>
      </c>
    </row>
    <row r="108" spans="1:7" x14ac:dyDescent="0.4">
      <c r="A108">
        <v>77500</v>
      </c>
      <c r="B108">
        <v>79.87</v>
      </c>
      <c r="C108">
        <v>12</v>
      </c>
      <c r="D108">
        <v>28</v>
      </c>
      <c r="E108" s="10">
        <v>84334.951354157471</v>
      </c>
      <c r="F108">
        <f t="shared" si="2"/>
        <v>415608484.73161668</v>
      </c>
      <c r="G108">
        <f t="shared" si="3"/>
        <v>46716560.01369904</v>
      </c>
    </row>
    <row r="109" spans="1:7" x14ac:dyDescent="0.4">
      <c r="A109">
        <v>84800</v>
      </c>
      <c r="B109">
        <v>84.5</v>
      </c>
      <c r="C109">
        <v>5</v>
      </c>
      <c r="D109">
        <v>18</v>
      </c>
      <c r="E109" s="10">
        <v>93639.557905548892</v>
      </c>
      <c r="F109">
        <f t="shared" si="2"/>
        <v>171255906.11526448</v>
      </c>
      <c r="G109">
        <f t="shared" si="3"/>
        <v>78137783.965551928</v>
      </c>
    </row>
    <row r="110" spans="1:7" x14ac:dyDescent="0.4">
      <c r="A110">
        <v>62900</v>
      </c>
      <c r="B110">
        <v>54.7</v>
      </c>
      <c r="C110">
        <v>2</v>
      </c>
      <c r="D110">
        <v>28</v>
      </c>
      <c r="E110" s="10">
        <v>39536.093077538637</v>
      </c>
      <c r="F110">
        <f t="shared" si="2"/>
        <v>1224053641.9643211</v>
      </c>
      <c r="G110">
        <f t="shared" si="3"/>
        <v>545872146.68143797</v>
      </c>
    </row>
    <row r="111" spans="1:7" x14ac:dyDescent="0.4">
      <c r="A111">
        <v>79500</v>
      </c>
      <c r="B111">
        <v>59.95</v>
      </c>
      <c r="C111">
        <v>2</v>
      </c>
      <c r="D111">
        <v>22</v>
      </c>
      <c r="E111" s="10">
        <v>56141.533834801987</v>
      </c>
      <c r="F111">
        <f t="shared" si="2"/>
        <v>338062572.78193116</v>
      </c>
      <c r="G111">
        <f t="shared" si="3"/>
        <v>545617941.59070039</v>
      </c>
    </row>
    <row r="112" spans="1:7" x14ac:dyDescent="0.4">
      <c r="A112">
        <v>68800</v>
      </c>
      <c r="B112">
        <v>64.66</v>
      </c>
      <c r="C112">
        <v>12</v>
      </c>
      <c r="D112">
        <v>28</v>
      </c>
      <c r="E112" s="10">
        <v>69700.638699798001</v>
      </c>
      <c r="F112">
        <f t="shared" si="2"/>
        <v>846023201.71274877</v>
      </c>
      <c r="G112">
        <f t="shared" si="3"/>
        <v>811150.06757383328</v>
      </c>
    </row>
    <row r="113" spans="1:7" x14ac:dyDescent="0.4">
      <c r="A113">
        <v>64900</v>
      </c>
      <c r="B113">
        <v>54.7</v>
      </c>
      <c r="C113">
        <v>11</v>
      </c>
      <c r="D113">
        <v>28</v>
      </c>
      <c r="E113" s="10">
        <v>58059.464963760227</v>
      </c>
      <c r="F113">
        <f t="shared" si="2"/>
        <v>1088107730.0146356</v>
      </c>
      <c r="G113">
        <f t="shared" si="3"/>
        <v>46792919.582023874</v>
      </c>
    </row>
    <row r="114" spans="1:7" x14ac:dyDescent="0.4">
      <c r="A114">
        <v>61000</v>
      </c>
      <c r="B114">
        <v>54.7</v>
      </c>
      <c r="C114">
        <v>2</v>
      </c>
      <c r="D114">
        <v>28</v>
      </c>
      <c r="E114" s="10">
        <v>39536.093077538637</v>
      </c>
      <c r="F114">
        <f t="shared" si="2"/>
        <v>1360612258.3165224</v>
      </c>
      <c r="G114">
        <f t="shared" si="3"/>
        <v>460699300.3760848</v>
      </c>
    </row>
    <row r="115" spans="1:7" x14ac:dyDescent="0.4">
      <c r="A115">
        <v>110000</v>
      </c>
      <c r="B115">
        <v>114.7153</v>
      </c>
      <c r="C115">
        <v>5</v>
      </c>
      <c r="D115">
        <v>12</v>
      </c>
      <c r="E115" s="10">
        <v>134265.38036628891</v>
      </c>
      <c r="F115">
        <f t="shared" si="2"/>
        <v>146737415.54922664</v>
      </c>
      <c r="G115">
        <f t="shared" si="3"/>
        <v>588808684.32067943</v>
      </c>
    </row>
    <row r="116" spans="1:7" x14ac:dyDescent="0.4">
      <c r="A116">
        <v>12000</v>
      </c>
      <c r="B116">
        <v>17.96</v>
      </c>
      <c r="C116">
        <v>14</v>
      </c>
      <c r="D116">
        <v>8</v>
      </c>
      <c r="E116" s="10">
        <v>67398.335672763336</v>
      </c>
      <c r="F116">
        <f t="shared" si="2"/>
        <v>7376487101.0838184</v>
      </c>
      <c r="G116">
        <f t="shared" si="3"/>
        <v>3068975595.3121629</v>
      </c>
    </row>
    <row r="117" spans="1:7" x14ac:dyDescent="0.4">
      <c r="A117">
        <v>36000</v>
      </c>
      <c r="B117">
        <v>59.74</v>
      </c>
      <c r="C117">
        <v>6</v>
      </c>
      <c r="D117">
        <v>21</v>
      </c>
      <c r="E117" s="10">
        <v>66097.783475863151</v>
      </c>
      <c r="F117">
        <f t="shared" si="2"/>
        <v>3829936157.6875916</v>
      </c>
      <c r="G117">
        <f t="shared" si="3"/>
        <v>905876570.15994096</v>
      </c>
    </row>
    <row r="118" spans="1:7" x14ac:dyDescent="0.4">
      <c r="A118">
        <v>240000</v>
      </c>
      <c r="B118">
        <v>116.938</v>
      </c>
      <c r="C118">
        <v>7</v>
      </c>
      <c r="D118">
        <v>4</v>
      </c>
      <c r="E118" s="10">
        <v>155925.7902077786</v>
      </c>
      <c r="F118">
        <f t="shared" si="2"/>
        <v>20196253138.819668</v>
      </c>
      <c r="G118">
        <f t="shared" si="3"/>
        <v>7068472752.1864567</v>
      </c>
    </row>
    <row r="119" spans="1:7" x14ac:dyDescent="0.4">
      <c r="A119">
        <v>157000</v>
      </c>
      <c r="B119">
        <v>59.854999999999997</v>
      </c>
      <c r="C119">
        <v>14</v>
      </c>
      <c r="D119">
        <v>4</v>
      </c>
      <c r="E119" s="10">
        <v>115410.40691817964</v>
      </c>
      <c r="F119">
        <f t="shared" si="2"/>
        <v>3494408484.7316165</v>
      </c>
      <c r="G119">
        <f t="shared" si="3"/>
        <v>1729694252.7114003</v>
      </c>
    </row>
    <row r="120" spans="1:7" x14ac:dyDescent="0.4">
      <c r="A120">
        <v>197000</v>
      </c>
      <c r="B120">
        <v>84.835999999999999</v>
      </c>
      <c r="C120">
        <v>16</v>
      </c>
      <c r="D120">
        <v>4</v>
      </c>
      <c r="E120" s="10">
        <v>143562.19925177481</v>
      </c>
      <c r="F120">
        <f t="shared" si="2"/>
        <v>9823490245.7379055</v>
      </c>
      <c r="G120">
        <f t="shared" si="3"/>
        <v>2855598548.8070164</v>
      </c>
    </row>
    <row r="121" spans="1:7" x14ac:dyDescent="0.4">
      <c r="A121">
        <v>160000</v>
      </c>
      <c r="B121">
        <v>59.470999999999997</v>
      </c>
      <c r="C121">
        <v>5</v>
      </c>
      <c r="D121">
        <v>4</v>
      </c>
      <c r="E121" s="10">
        <v>96517.569150348965</v>
      </c>
      <c r="F121">
        <f t="shared" si="2"/>
        <v>3858089616.8070879</v>
      </c>
      <c r="G121">
        <f t="shared" si="3"/>
        <v>4030019026.5807252</v>
      </c>
    </row>
    <row r="122" spans="1:7" x14ac:dyDescent="0.4">
      <c r="A122">
        <v>185000</v>
      </c>
      <c r="B122">
        <v>84.614000000000004</v>
      </c>
      <c r="C122">
        <v>8</v>
      </c>
      <c r="D122">
        <v>4</v>
      </c>
      <c r="E122" s="10">
        <v>126883.38233455039</v>
      </c>
      <c r="F122">
        <f t="shared" si="2"/>
        <v>7588765717.4360189</v>
      </c>
      <c r="G122">
        <f t="shared" si="3"/>
        <v>3377541248.8720493</v>
      </c>
    </row>
    <row r="123" spans="1:7" x14ac:dyDescent="0.4">
      <c r="A123">
        <v>18000</v>
      </c>
      <c r="B123">
        <v>30.28</v>
      </c>
      <c r="C123">
        <v>1</v>
      </c>
      <c r="D123">
        <v>50</v>
      </c>
      <c r="E123" s="10">
        <v>-28382.994755684849</v>
      </c>
      <c r="F123">
        <f t="shared" si="2"/>
        <v>6381849365.2347612</v>
      </c>
      <c r="G123">
        <f t="shared" si="3"/>
        <v>2151382202.5058885</v>
      </c>
    </row>
    <row r="124" spans="1:7" x14ac:dyDescent="0.4">
      <c r="A124">
        <v>21500</v>
      </c>
      <c r="B124">
        <v>30.28</v>
      </c>
      <c r="C124">
        <v>3</v>
      </c>
      <c r="D124">
        <v>50</v>
      </c>
      <c r="E124" s="10">
        <v>-24266.68989208006</v>
      </c>
      <c r="F124">
        <f t="shared" si="2"/>
        <v>5834894019.3228121</v>
      </c>
      <c r="G124">
        <f t="shared" si="3"/>
        <v>2094589903.6778231</v>
      </c>
    </row>
    <row r="125" spans="1:7" x14ac:dyDescent="0.4">
      <c r="A125">
        <v>74500</v>
      </c>
      <c r="B125">
        <v>84.93</v>
      </c>
      <c r="C125">
        <v>12</v>
      </c>
      <c r="D125">
        <v>23</v>
      </c>
      <c r="E125" s="10">
        <v>98831.891904226446</v>
      </c>
      <c r="F125">
        <f t="shared" si="2"/>
        <v>546927352.65614498</v>
      </c>
      <c r="G125">
        <f t="shared" si="3"/>
        <v>592040963.63896048</v>
      </c>
    </row>
    <row r="126" spans="1:7" x14ac:dyDescent="0.4">
      <c r="A126">
        <v>210000</v>
      </c>
      <c r="B126">
        <v>238.858</v>
      </c>
      <c r="C126">
        <v>5</v>
      </c>
      <c r="D126">
        <v>12</v>
      </c>
      <c r="E126" s="10">
        <v>253709.3702122028</v>
      </c>
      <c r="F126">
        <f t="shared" si="2"/>
        <v>12569441818.064949</v>
      </c>
      <c r="G126">
        <f t="shared" si="3"/>
        <v>1910509044.3474019</v>
      </c>
    </row>
    <row r="127" spans="1:7" x14ac:dyDescent="0.4">
      <c r="A127">
        <v>155000</v>
      </c>
      <c r="B127">
        <v>210.53</v>
      </c>
      <c r="C127">
        <v>4</v>
      </c>
      <c r="D127">
        <v>17</v>
      </c>
      <c r="E127" s="10">
        <v>214766.95396658152</v>
      </c>
      <c r="F127">
        <f t="shared" si="2"/>
        <v>3261954396.6813021</v>
      </c>
      <c r="G127">
        <f t="shared" si="3"/>
        <v>3572088786.4434752</v>
      </c>
    </row>
    <row r="128" spans="1:7" x14ac:dyDescent="0.4">
      <c r="A128">
        <v>142000</v>
      </c>
      <c r="B128">
        <v>84.858000000000004</v>
      </c>
      <c r="C128">
        <v>11</v>
      </c>
      <c r="D128">
        <v>13</v>
      </c>
      <c r="E128" s="10">
        <v>115961.3802981878</v>
      </c>
      <c r="F128">
        <f t="shared" si="2"/>
        <v>1946002824.3542581</v>
      </c>
      <c r="G128">
        <f t="shared" si="3"/>
        <v>678009715.97560263</v>
      </c>
    </row>
    <row r="129" spans="1:7" x14ac:dyDescent="0.4">
      <c r="A129">
        <v>126990</v>
      </c>
      <c r="B129">
        <v>84.92</v>
      </c>
      <c r="C129">
        <v>14</v>
      </c>
      <c r="D129">
        <v>21</v>
      </c>
      <c r="E129" s="10">
        <v>106789.95839621074</v>
      </c>
      <c r="F129">
        <f t="shared" si="2"/>
        <v>847014993.53664792</v>
      </c>
      <c r="G129">
        <f t="shared" si="3"/>
        <v>408041680.79481685</v>
      </c>
    </row>
    <row r="130" spans="1:7" x14ac:dyDescent="0.4">
      <c r="A130">
        <v>115000</v>
      </c>
      <c r="B130">
        <v>59.993000000000002</v>
      </c>
      <c r="C130">
        <v>6</v>
      </c>
      <c r="D130">
        <v>13</v>
      </c>
      <c r="E130" s="10">
        <v>81746.740154254818</v>
      </c>
      <c r="F130">
        <f t="shared" si="2"/>
        <v>292872635.67501277</v>
      </c>
      <c r="G130">
        <f t="shared" si="3"/>
        <v>1105779290.368649</v>
      </c>
    </row>
    <row r="131" spans="1:7" x14ac:dyDescent="0.4">
      <c r="A131">
        <v>129000</v>
      </c>
      <c r="B131">
        <v>84.858000000000004</v>
      </c>
      <c r="C131">
        <v>1</v>
      </c>
      <c r="D131">
        <v>13</v>
      </c>
      <c r="E131" s="10">
        <v>95379.855980163818</v>
      </c>
      <c r="F131">
        <f t="shared" ref="F131:F194" si="4">(A131-$I$2)^2</f>
        <v>968051252.02721405</v>
      </c>
      <c r="G131">
        <f t="shared" ref="G131:G194" si="5">(A131-E131)^2</f>
        <v>1130314083.9145265</v>
      </c>
    </row>
    <row r="132" spans="1:7" x14ac:dyDescent="0.4">
      <c r="A132">
        <v>29000</v>
      </c>
      <c r="B132">
        <v>61.49</v>
      </c>
      <c r="C132">
        <v>3</v>
      </c>
      <c r="D132">
        <v>22</v>
      </c>
      <c r="E132" s="10">
        <v>59681.398395974116</v>
      </c>
      <c r="F132">
        <f t="shared" si="4"/>
        <v>4745346849.5114908</v>
      </c>
      <c r="G132">
        <f t="shared" si="5"/>
        <v>941348207.5324831</v>
      </c>
    </row>
    <row r="133" spans="1:7" x14ac:dyDescent="0.4">
      <c r="A133">
        <v>93500</v>
      </c>
      <c r="B133">
        <v>111.31</v>
      </c>
      <c r="C133">
        <v>5</v>
      </c>
      <c r="D133">
        <v>16</v>
      </c>
      <c r="E133" s="10">
        <v>123286.20220256224</v>
      </c>
      <c r="F133">
        <f t="shared" si="4"/>
        <v>19241189.134132367</v>
      </c>
      <c r="G133">
        <f t="shared" si="5"/>
        <v>887217841.65192378</v>
      </c>
    </row>
    <row r="134" spans="1:7" x14ac:dyDescent="0.4">
      <c r="A134">
        <v>134000</v>
      </c>
      <c r="B134">
        <v>94.51</v>
      </c>
      <c r="C134">
        <v>4</v>
      </c>
      <c r="D134">
        <v>13</v>
      </c>
      <c r="E134" s="10">
        <v>110840.99215393244</v>
      </c>
      <c r="F134">
        <f t="shared" si="4"/>
        <v>1304186472.1530001</v>
      </c>
      <c r="G134">
        <f t="shared" si="5"/>
        <v>536339644.41421872</v>
      </c>
    </row>
    <row r="135" spans="1:7" x14ac:dyDescent="0.4">
      <c r="A135">
        <v>140000</v>
      </c>
      <c r="B135">
        <v>94.51</v>
      </c>
      <c r="C135">
        <v>5</v>
      </c>
      <c r="D135">
        <v>13</v>
      </c>
      <c r="E135" s="10">
        <v>112899.14458573483</v>
      </c>
      <c r="F135">
        <f t="shared" si="4"/>
        <v>1773548736.3039436</v>
      </c>
      <c r="G135">
        <f t="shared" si="5"/>
        <v>734456364.18490577</v>
      </c>
    </row>
    <row r="136" spans="1:7" x14ac:dyDescent="0.4">
      <c r="A136">
        <v>170000</v>
      </c>
      <c r="B136">
        <v>151.81</v>
      </c>
      <c r="C136">
        <v>3</v>
      </c>
      <c r="D136">
        <v>13</v>
      </c>
      <c r="E136" s="10">
        <v>163914.07674348427</v>
      </c>
      <c r="F136">
        <f t="shared" si="4"/>
        <v>5200360057.0586605</v>
      </c>
      <c r="G136">
        <f t="shared" si="5"/>
        <v>37038461.884199016</v>
      </c>
    </row>
    <row r="137" spans="1:7" x14ac:dyDescent="0.4">
      <c r="A137">
        <v>170000</v>
      </c>
      <c r="B137">
        <v>158.99</v>
      </c>
      <c r="C137">
        <v>8</v>
      </c>
      <c r="D137">
        <v>13</v>
      </c>
      <c r="E137" s="10">
        <v>181113.08116799925</v>
      </c>
      <c r="F137">
        <f t="shared" si="4"/>
        <v>5200360057.0586605</v>
      </c>
      <c r="G137">
        <f t="shared" si="5"/>
        <v>123500573.04653952</v>
      </c>
    </row>
    <row r="138" spans="1:7" x14ac:dyDescent="0.4">
      <c r="A138">
        <v>183000</v>
      </c>
      <c r="B138">
        <v>146.38999999999999</v>
      </c>
      <c r="C138">
        <v>10</v>
      </c>
      <c r="D138">
        <v>18</v>
      </c>
      <c r="E138" s="10">
        <v>163477.82895202353</v>
      </c>
      <c r="F138">
        <f t="shared" si="4"/>
        <v>7244311629.385704</v>
      </c>
      <c r="G138">
        <f t="shared" si="5"/>
        <v>381115162.42645085</v>
      </c>
    </row>
    <row r="139" spans="1:7" x14ac:dyDescent="0.4">
      <c r="A139">
        <v>175000</v>
      </c>
      <c r="B139">
        <v>147.62</v>
      </c>
      <c r="C139">
        <v>5</v>
      </c>
      <c r="D139">
        <v>18</v>
      </c>
      <c r="E139" s="10">
        <v>154370.51219504062</v>
      </c>
      <c r="F139">
        <f t="shared" si="4"/>
        <v>5946495277.1844463</v>
      </c>
      <c r="G139">
        <f t="shared" si="5"/>
        <v>425575767.0949679</v>
      </c>
    </row>
    <row r="140" spans="1:7" x14ac:dyDescent="0.4">
      <c r="A140">
        <v>175000</v>
      </c>
      <c r="B140">
        <v>147.62</v>
      </c>
      <c r="C140">
        <v>5</v>
      </c>
      <c r="D140">
        <v>18</v>
      </c>
      <c r="E140" s="10">
        <v>154370.51219504062</v>
      </c>
      <c r="F140">
        <f t="shared" si="4"/>
        <v>5946495277.1844463</v>
      </c>
      <c r="G140">
        <f t="shared" si="5"/>
        <v>425575767.0949679</v>
      </c>
    </row>
    <row r="141" spans="1:7" x14ac:dyDescent="0.4">
      <c r="A141">
        <v>189000</v>
      </c>
      <c r="B141">
        <v>174.55</v>
      </c>
      <c r="C141">
        <v>2</v>
      </c>
      <c r="D141">
        <v>17</v>
      </c>
      <c r="E141" s="10">
        <v>176032.46571679311</v>
      </c>
      <c r="F141">
        <f t="shared" si="4"/>
        <v>8301673893.5366478</v>
      </c>
      <c r="G141">
        <f t="shared" si="5"/>
        <v>168156945.38614592</v>
      </c>
    </row>
    <row r="142" spans="1:7" x14ac:dyDescent="0.4">
      <c r="A142">
        <v>375000</v>
      </c>
      <c r="B142">
        <v>158.32400000000001</v>
      </c>
      <c r="C142">
        <v>14</v>
      </c>
      <c r="D142">
        <v>1</v>
      </c>
      <c r="E142" s="10">
        <v>215929.50218467641</v>
      </c>
      <c r="F142">
        <f t="shared" si="4"/>
        <v>76791904082.215897</v>
      </c>
      <c r="G142">
        <f t="shared" si="5"/>
        <v>25303423275.214867</v>
      </c>
    </row>
    <row r="143" spans="1:7" x14ac:dyDescent="0.4">
      <c r="A143">
        <v>124000</v>
      </c>
      <c r="B143">
        <v>149.80000000000001</v>
      </c>
      <c r="C143">
        <v>7</v>
      </c>
      <c r="D143">
        <v>13</v>
      </c>
      <c r="E143" s="10">
        <v>170212.76349664631</v>
      </c>
      <c r="F143">
        <f t="shared" si="4"/>
        <v>681916031.90142787</v>
      </c>
      <c r="G143">
        <f t="shared" si="5"/>
        <v>2135619509.9969656</v>
      </c>
    </row>
    <row r="144" spans="1:7" x14ac:dyDescent="0.4">
      <c r="A144">
        <v>85000</v>
      </c>
      <c r="B144">
        <v>100.77</v>
      </c>
      <c r="C144">
        <v>6</v>
      </c>
      <c r="D144">
        <v>23</v>
      </c>
      <c r="E144" s="10">
        <v>101723.4449297864</v>
      </c>
      <c r="F144">
        <f t="shared" si="4"/>
        <v>166061314.92029592</v>
      </c>
      <c r="G144">
        <f t="shared" si="5"/>
        <v>279673610.31959862</v>
      </c>
    </row>
    <row r="145" spans="1:7" x14ac:dyDescent="0.4">
      <c r="A145">
        <v>23000</v>
      </c>
      <c r="B145">
        <v>28.1</v>
      </c>
      <c r="C145">
        <v>7</v>
      </c>
      <c r="D145">
        <v>18</v>
      </c>
      <c r="E145" s="10">
        <v>43490.561407820765</v>
      </c>
      <c r="F145">
        <f t="shared" si="4"/>
        <v>5607984585.360548</v>
      </c>
      <c r="G145">
        <f t="shared" si="5"/>
        <v>419863106.80767369</v>
      </c>
    </row>
    <row r="146" spans="1:7" x14ac:dyDescent="0.4">
      <c r="A146">
        <v>47500</v>
      </c>
      <c r="B146">
        <v>84.42</v>
      </c>
      <c r="C146">
        <v>5</v>
      </c>
      <c r="D146">
        <v>17</v>
      </c>
      <c r="E146" s="10">
        <v>95488.277414736862</v>
      </c>
      <c r="F146">
        <f t="shared" si="4"/>
        <v>2538797163.9768996</v>
      </c>
      <c r="G146">
        <f t="shared" si="5"/>
        <v>2302874769.2337441</v>
      </c>
    </row>
    <row r="147" spans="1:7" x14ac:dyDescent="0.4">
      <c r="A147">
        <v>64800</v>
      </c>
      <c r="B147">
        <v>64.66</v>
      </c>
      <c r="C147">
        <v>2</v>
      </c>
      <c r="D147">
        <v>28</v>
      </c>
      <c r="E147" s="10">
        <v>49119.114381774023</v>
      </c>
      <c r="F147">
        <f t="shared" si="4"/>
        <v>1094715025.6121199</v>
      </c>
      <c r="G147">
        <f t="shared" si="5"/>
        <v>245890173.77188629</v>
      </c>
    </row>
    <row r="148" spans="1:7" x14ac:dyDescent="0.4">
      <c r="A148">
        <v>69800</v>
      </c>
      <c r="B148">
        <v>54.7</v>
      </c>
      <c r="C148">
        <v>4</v>
      </c>
      <c r="D148">
        <v>29</v>
      </c>
      <c r="E148" s="10">
        <v>41726.706373286899</v>
      </c>
      <c r="F148">
        <f t="shared" si="4"/>
        <v>788850245.7379061</v>
      </c>
      <c r="G148">
        <f t="shared" si="5"/>
        <v>788109815.0516504</v>
      </c>
    </row>
    <row r="149" spans="1:7" x14ac:dyDescent="0.4">
      <c r="A149">
        <v>84000</v>
      </c>
      <c r="B149">
        <v>79.87</v>
      </c>
      <c r="C149">
        <v>12</v>
      </c>
      <c r="D149">
        <v>28</v>
      </c>
      <c r="E149" s="10">
        <v>84334.951354157471</v>
      </c>
      <c r="F149">
        <f t="shared" si="4"/>
        <v>192834270.89513868</v>
      </c>
      <c r="G149">
        <f t="shared" si="5"/>
        <v>112192.40965192331</v>
      </c>
    </row>
    <row r="150" spans="1:7" x14ac:dyDescent="0.4">
      <c r="A150">
        <v>84800</v>
      </c>
      <c r="B150">
        <v>84.5</v>
      </c>
      <c r="C150">
        <v>5</v>
      </c>
      <c r="D150">
        <v>18</v>
      </c>
      <c r="E150" s="10">
        <v>93639.557905548892</v>
      </c>
      <c r="F150">
        <f t="shared" si="4"/>
        <v>171255906.11526448</v>
      </c>
      <c r="G150">
        <f t="shared" si="5"/>
        <v>78137783.965551928</v>
      </c>
    </row>
    <row r="151" spans="1:7" x14ac:dyDescent="0.4">
      <c r="A151">
        <v>13000</v>
      </c>
      <c r="B151">
        <v>15.09</v>
      </c>
      <c r="C151">
        <v>14</v>
      </c>
      <c r="D151">
        <v>7</v>
      </c>
      <c r="E151" s="10">
        <v>66562.654635885381</v>
      </c>
      <c r="F151">
        <f t="shared" si="4"/>
        <v>7205714145.1089754</v>
      </c>
      <c r="G151">
        <f t="shared" si="5"/>
        <v>2868957971.6431336</v>
      </c>
    </row>
    <row r="152" spans="1:7" x14ac:dyDescent="0.4">
      <c r="A152">
        <v>20000</v>
      </c>
      <c r="B152">
        <v>44.4</v>
      </c>
      <c r="C152">
        <v>4</v>
      </c>
      <c r="D152">
        <v>24</v>
      </c>
      <c r="E152" s="10">
        <v>41445.011658992858</v>
      </c>
      <c r="F152">
        <f t="shared" si="4"/>
        <v>6066303453.2850761</v>
      </c>
      <c r="G152">
        <f t="shared" si="5"/>
        <v>459888525.05433965</v>
      </c>
    </row>
    <row r="153" spans="1:7" x14ac:dyDescent="0.4">
      <c r="A153">
        <v>91900</v>
      </c>
      <c r="B153">
        <v>59.942599999999999</v>
      </c>
      <c r="C153">
        <v>4</v>
      </c>
      <c r="D153">
        <v>12</v>
      </c>
      <c r="E153" s="10">
        <v>79507.634461545371</v>
      </c>
      <c r="F153">
        <f t="shared" si="4"/>
        <v>35837918.693880804</v>
      </c>
      <c r="G153">
        <f t="shared" si="5"/>
        <v>153570723.6386779</v>
      </c>
    </row>
    <row r="154" spans="1:7" x14ac:dyDescent="0.4">
      <c r="A154">
        <v>12200</v>
      </c>
      <c r="B154">
        <v>15.09</v>
      </c>
      <c r="C154">
        <v>10</v>
      </c>
      <c r="D154">
        <v>7</v>
      </c>
      <c r="E154" s="10">
        <v>58330.044908675802</v>
      </c>
      <c r="F154">
        <f t="shared" si="4"/>
        <v>7342172509.8888493</v>
      </c>
      <c r="G154">
        <f t="shared" si="5"/>
        <v>2127981043.2764463</v>
      </c>
    </row>
    <row r="155" spans="1:7" x14ac:dyDescent="0.4">
      <c r="A155">
        <v>12000</v>
      </c>
      <c r="B155">
        <v>16.670000000000002</v>
      </c>
      <c r="C155">
        <v>4</v>
      </c>
      <c r="D155">
        <v>9</v>
      </c>
      <c r="E155" s="10">
        <v>43649.94534085234</v>
      </c>
      <c r="F155">
        <f t="shared" si="4"/>
        <v>7376487101.0838184</v>
      </c>
      <c r="G155">
        <f t="shared" si="5"/>
        <v>1001719040.0789407</v>
      </c>
    </row>
    <row r="156" spans="1:7" x14ac:dyDescent="0.4">
      <c r="A156">
        <v>119500</v>
      </c>
      <c r="B156">
        <v>112.54</v>
      </c>
      <c r="C156">
        <v>25</v>
      </c>
      <c r="D156">
        <v>17</v>
      </c>
      <c r="E156" s="10">
        <v>163707.00467278273</v>
      </c>
      <c r="F156">
        <f t="shared" si="4"/>
        <v>467144333.78822035</v>
      </c>
      <c r="G156">
        <f t="shared" si="5"/>
        <v>1954259262.1394341</v>
      </c>
    </row>
    <row r="157" spans="1:7" x14ac:dyDescent="0.4">
      <c r="A157">
        <v>193000</v>
      </c>
      <c r="B157">
        <v>84.614000000000004</v>
      </c>
      <c r="C157">
        <v>19</v>
      </c>
      <c r="D157">
        <v>4</v>
      </c>
      <c r="E157" s="10">
        <v>149523.05908437679</v>
      </c>
      <c r="F157">
        <f t="shared" si="4"/>
        <v>9046582069.6372776</v>
      </c>
      <c r="G157">
        <f t="shared" si="5"/>
        <v>1890244391.3805919</v>
      </c>
    </row>
    <row r="158" spans="1:7" x14ac:dyDescent="0.4">
      <c r="A158">
        <v>175000</v>
      </c>
      <c r="B158">
        <v>84.835999999999999</v>
      </c>
      <c r="C158">
        <v>8</v>
      </c>
      <c r="D158">
        <v>4</v>
      </c>
      <c r="E158" s="10">
        <v>127096.97979735561</v>
      </c>
      <c r="F158">
        <f t="shared" si="4"/>
        <v>5946495277.1844463</v>
      </c>
      <c r="G158">
        <f t="shared" si="5"/>
        <v>2294699344.5349565</v>
      </c>
    </row>
    <row r="159" spans="1:7" x14ac:dyDescent="0.4">
      <c r="A159">
        <v>180000</v>
      </c>
      <c r="B159">
        <v>84.906999999999996</v>
      </c>
      <c r="C159">
        <v>18</v>
      </c>
      <c r="D159">
        <v>4</v>
      </c>
      <c r="E159" s="10">
        <v>147746.81681744795</v>
      </c>
      <c r="F159">
        <f t="shared" si="4"/>
        <v>6742630497.3102331</v>
      </c>
      <c r="G159">
        <f t="shared" si="5"/>
        <v>1040267825.4072584</v>
      </c>
    </row>
    <row r="160" spans="1:7" x14ac:dyDescent="0.4">
      <c r="A160">
        <v>172000</v>
      </c>
      <c r="B160">
        <v>84.944000000000003</v>
      </c>
      <c r="C160">
        <v>2</v>
      </c>
      <c r="D160">
        <v>4</v>
      </c>
      <c r="E160" s="10">
        <v>114851.97748574379</v>
      </c>
      <c r="F160">
        <f t="shared" si="4"/>
        <v>5492814145.1089745</v>
      </c>
      <c r="G160">
        <f t="shared" si="5"/>
        <v>3265896477.2899351</v>
      </c>
    </row>
    <row r="161" spans="1:7" x14ac:dyDescent="0.4">
      <c r="A161">
        <v>172000</v>
      </c>
      <c r="B161">
        <v>84.944000000000003</v>
      </c>
      <c r="C161">
        <v>2</v>
      </c>
      <c r="D161">
        <v>4</v>
      </c>
      <c r="E161" s="10">
        <v>114851.97748574379</v>
      </c>
      <c r="F161">
        <f t="shared" si="4"/>
        <v>5492814145.1089745</v>
      </c>
      <c r="G161">
        <f t="shared" si="5"/>
        <v>3265896477.2899351</v>
      </c>
    </row>
    <row r="162" spans="1:7" x14ac:dyDescent="0.4">
      <c r="A162">
        <v>88000</v>
      </c>
      <c r="B162">
        <v>37.263500000000001</v>
      </c>
      <c r="C162">
        <v>14</v>
      </c>
      <c r="D162">
        <v>4</v>
      </c>
      <c r="E162" s="10">
        <v>93673.978625545729</v>
      </c>
      <c r="F162">
        <f t="shared" si="4"/>
        <v>97742446.995767608</v>
      </c>
      <c r="G162">
        <f t="shared" si="5"/>
        <v>32194033.443149805</v>
      </c>
    </row>
    <row r="163" spans="1:7" x14ac:dyDescent="0.4">
      <c r="A163">
        <v>175000</v>
      </c>
      <c r="B163">
        <v>215.14599999999999</v>
      </c>
      <c r="C163">
        <v>9</v>
      </c>
      <c r="D163">
        <v>12</v>
      </c>
      <c r="E163" s="10">
        <v>239127.46175005197</v>
      </c>
      <c r="F163">
        <f t="shared" si="4"/>
        <v>5946495277.1844463</v>
      </c>
      <c r="G163">
        <f t="shared" si="5"/>
        <v>4112331350.5043783</v>
      </c>
    </row>
    <row r="164" spans="1:7" x14ac:dyDescent="0.4">
      <c r="A164">
        <v>75300</v>
      </c>
      <c r="B164">
        <v>84.93</v>
      </c>
      <c r="C164">
        <v>13</v>
      </c>
      <c r="D164">
        <v>23</v>
      </c>
      <c r="E164" s="10">
        <v>100890.04433602883</v>
      </c>
      <c r="F164">
        <f t="shared" si="4"/>
        <v>510148987.87627077</v>
      </c>
      <c r="G164">
        <f t="shared" si="5"/>
        <v>654850369.11992145</v>
      </c>
    </row>
    <row r="165" spans="1:7" x14ac:dyDescent="0.4">
      <c r="A165">
        <v>52000</v>
      </c>
      <c r="B165">
        <v>59.97</v>
      </c>
      <c r="C165">
        <v>2</v>
      </c>
      <c r="D165">
        <v>23</v>
      </c>
      <c r="E165" s="10">
        <v>54235.08528161257</v>
      </c>
      <c r="F165">
        <f t="shared" si="4"/>
        <v>2105568862.0901074</v>
      </c>
      <c r="G165">
        <f t="shared" si="5"/>
        <v>4995606.2160811406</v>
      </c>
    </row>
    <row r="166" spans="1:7" x14ac:dyDescent="0.4">
      <c r="A166">
        <v>76500</v>
      </c>
      <c r="B166">
        <v>84.99</v>
      </c>
      <c r="C166">
        <v>1</v>
      </c>
      <c r="D166">
        <v>25</v>
      </c>
      <c r="E166" s="10">
        <v>72398.561062688386</v>
      </c>
      <c r="F166">
        <f t="shared" si="4"/>
        <v>457381440.70645946</v>
      </c>
      <c r="G166">
        <f t="shared" si="5"/>
        <v>16821801.35649582</v>
      </c>
    </row>
    <row r="167" spans="1:7" x14ac:dyDescent="0.4">
      <c r="A167">
        <v>140000</v>
      </c>
      <c r="B167">
        <v>150.83000000000001</v>
      </c>
      <c r="C167">
        <v>3</v>
      </c>
      <c r="D167">
        <v>17</v>
      </c>
      <c r="E167" s="10">
        <v>155268.40275336825</v>
      </c>
      <c r="F167">
        <f t="shared" si="4"/>
        <v>1773548736.3039436</v>
      </c>
      <c r="G167">
        <f t="shared" si="5"/>
        <v>233124122.63906324</v>
      </c>
    </row>
    <row r="168" spans="1:7" x14ac:dyDescent="0.4">
      <c r="A168">
        <v>54900</v>
      </c>
      <c r="B168">
        <v>59.82</v>
      </c>
      <c r="C168">
        <v>5</v>
      </c>
      <c r="D168">
        <v>25</v>
      </c>
      <c r="E168" s="10">
        <v>56413.836831303131</v>
      </c>
      <c r="F168">
        <f t="shared" si="4"/>
        <v>1847837289.7630634</v>
      </c>
      <c r="G168">
        <f t="shared" si="5"/>
        <v>2291701.9518099059</v>
      </c>
    </row>
    <row r="169" spans="1:7" x14ac:dyDescent="0.4">
      <c r="A169">
        <v>75700</v>
      </c>
      <c r="B169">
        <v>84.93</v>
      </c>
      <c r="C169">
        <v>5</v>
      </c>
      <c r="D169">
        <v>23</v>
      </c>
      <c r="E169" s="10">
        <v>84424.824881609675</v>
      </c>
      <c r="F169">
        <f t="shared" si="4"/>
        <v>492239805.48633367</v>
      </c>
      <c r="G169">
        <f t="shared" si="5"/>
        <v>76122569.214755282</v>
      </c>
    </row>
    <row r="170" spans="1:7" x14ac:dyDescent="0.4">
      <c r="A170">
        <v>165000</v>
      </c>
      <c r="B170">
        <v>114.931</v>
      </c>
      <c r="C170">
        <v>16</v>
      </c>
      <c r="D170">
        <v>13</v>
      </c>
      <c r="E170" s="10">
        <v>155186.90146144383</v>
      </c>
      <c r="F170">
        <f t="shared" si="4"/>
        <v>4504224836.9328747</v>
      </c>
      <c r="G170">
        <f t="shared" si="5"/>
        <v>96296902.927413151</v>
      </c>
    </row>
    <row r="171" spans="1:7" x14ac:dyDescent="0.4">
      <c r="A171">
        <v>145000</v>
      </c>
      <c r="B171">
        <v>112.81440000000001</v>
      </c>
      <c r="C171">
        <v>5</v>
      </c>
      <c r="D171">
        <v>6</v>
      </c>
      <c r="E171" s="10">
        <v>143990.57744438993</v>
      </c>
      <c r="F171">
        <f t="shared" si="4"/>
        <v>2219683956.4297295</v>
      </c>
      <c r="G171">
        <f t="shared" si="5"/>
        <v>1018933.8957743687</v>
      </c>
    </row>
    <row r="172" spans="1:7" x14ac:dyDescent="0.4">
      <c r="A172">
        <v>146000</v>
      </c>
      <c r="B172">
        <v>114.9</v>
      </c>
      <c r="C172">
        <v>17</v>
      </c>
      <c r="D172">
        <v>21</v>
      </c>
      <c r="E172" s="10">
        <v>141809.69467765981</v>
      </c>
      <c r="F172">
        <f t="shared" si="4"/>
        <v>2314911000.4548869</v>
      </c>
      <c r="G172">
        <f t="shared" si="5"/>
        <v>17558658.694432564</v>
      </c>
    </row>
    <row r="173" spans="1:7" x14ac:dyDescent="0.4">
      <c r="A173">
        <v>127000</v>
      </c>
      <c r="B173">
        <v>84.239500000000007</v>
      </c>
      <c r="C173">
        <v>3</v>
      </c>
      <c r="D173">
        <v>6</v>
      </c>
      <c r="E173" s="10">
        <v>112380.91159018312</v>
      </c>
      <c r="F173">
        <f t="shared" si="4"/>
        <v>847597163.9768995</v>
      </c>
      <c r="G173">
        <f t="shared" si="5"/>
        <v>213717745.9340421</v>
      </c>
    </row>
    <row r="174" spans="1:7" x14ac:dyDescent="0.4">
      <c r="A174">
        <v>84970</v>
      </c>
      <c r="B174">
        <v>60</v>
      </c>
      <c r="C174">
        <v>13</v>
      </c>
      <c r="D174">
        <v>21</v>
      </c>
      <c r="E174" s="10">
        <v>80755.00968915275</v>
      </c>
      <c r="F174">
        <f t="shared" si="4"/>
        <v>166835403.59954122</v>
      </c>
      <c r="G174">
        <f t="shared" si="5"/>
        <v>17766143.320536196</v>
      </c>
    </row>
    <row r="175" spans="1:7" x14ac:dyDescent="0.4">
      <c r="A175">
        <v>123460</v>
      </c>
      <c r="B175">
        <v>84.92</v>
      </c>
      <c r="C175">
        <v>18</v>
      </c>
      <c r="D175">
        <v>21</v>
      </c>
      <c r="E175" s="10">
        <v>115022.56812342035</v>
      </c>
      <c r="F175">
        <f t="shared" si="4"/>
        <v>654005028.1278429</v>
      </c>
      <c r="G175">
        <f t="shared" si="5"/>
        <v>71190256.671922371</v>
      </c>
    </row>
    <row r="176" spans="1:7" x14ac:dyDescent="0.4">
      <c r="A176">
        <v>155000</v>
      </c>
      <c r="B176">
        <v>158.99</v>
      </c>
      <c r="C176">
        <v>7</v>
      </c>
      <c r="D176">
        <v>13</v>
      </c>
      <c r="E176" s="10">
        <v>179054.92873619683</v>
      </c>
      <c r="F176">
        <f t="shared" si="4"/>
        <v>3261954396.6813021</v>
      </c>
      <c r="G176">
        <f t="shared" si="5"/>
        <v>578639596.50350809</v>
      </c>
    </row>
    <row r="177" spans="1:7" x14ac:dyDescent="0.4">
      <c r="A177">
        <v>134000</v>
      </c>
      <c r="B177">
        <v>95.88</v>
      </c>
      <c r="C177">
        <v>5</v>
      </c>
      <c r="D177">
        <v>13</v>
      </c>
      <c r="E177" s="10">
        <v>114217.29109043388</v>
      </c>
      <c r="F177">
        <f t="shared" si="4"/>
        <v>1304186472.1530001</v>
      </c>
      <c r="G177">
        <f t="shared" si="5"/>
        <v>391355571.80062681</v>
      </c>
    </row>
    <row r="178" spans="1:7" x14ac:dyDescent="0.4">
      <c r="A178">
        <v>134500</v>
      </c>
      <c r="B178">
        <v>95.88</v>
      </c>
      <c r="C178">
        <v>5</v>
      </c>
      <c r="D178">
        <v>13</v>
      </c>
      <c r="E178" s="10">
        <v>114217.29109043388</v>
      </c>
      <c r="F178">
        <f t="shared" si="4"/>
        <v>1340549994.1655788</v>
      </c>
      <c r="G178">
        <f t="shared" si="5"/>
        <v>411388280.71019292</v>
      </c>
    </row>
    <row r="179" spans="1:7" x14ac:dyDescent="0.4">
      <c r="A179">
        <v>144000</v>
      </c>
      <c r="B179">
        <v>108.07</v>
      </c>
      <c r="C179">
        <v>5</v>
      </c>
      <c r="D179">
        <v>13</v>
      </c>
      <c r="E179" s="10">
        <v>125945.9085300553</v>
      </c>
      <c r="F179">
        <f t="shared" si="4"/>
        <v>2126456912.4045725</v>
      </c>
      <c r="G179">
        <f t="shared" si="5"/>
        <v>325950218.80513006</v>
      </c>
    </row>
    <row r="180" spans="1:7" x14ac:dyDescent="0.4">
      <c r="A180">
        <v>144000</v>
      </c>
      <c r="B180">
        <v>108.07</v>
      </c>
      <c r="C180">
        <v>5</v>
      </c>
      <c r="D180">
        <v>13</v>
      </c>
      <c r="E180" s="10">
        <v>125945.9085300553</v>
      </c>
      <c r="F180">
        <f t="shared" si="4"/>
        <v>2126456912.4045725</v>
      </c>
      <c r="G180">
        <f t="shared" si="5"/>
        <v>325950218.80513006</v>
      </c>
    </row>
    <row r="181" spans="1:7" x14ac:dyDescent="0.4">
      <c r="A181">
        <v>184000</v>
      </c>
      <c r="B181">
        <v>159.01</v>
      </c>
      <c r="C181">
        <v>5</v>
      </c>
      <c r="D181">
        <v>13</v>
      </c>
      <c r="E181" s="10">
        <v>174957.86688725918</v>
      </c>
      <c r="F181">
        <f t="shared" si="4"/>
        <v>7415538673.410862</v>
      </c>
      <c r="G181">
        <f t="shared" si="5"/>
        <v>81760171.228523985</v>
      </c>
    </row>
    <row r="182" spans="1:7" x14ac:dyDescent="0.4">
      <c r="A182">
        <v>33000</v>
      </c>
      <c r="B182">
        <v>48.54</v>
      </c>
      <c r="C182">
        <v>6</v>
      </c>
      <c r="D182">
        <v>18</v>
      </c>
      <c r="E182" s="10">
        <v>61098.769965834763</v>
      </c>
      <c r="F182">
        <f t="shared" si="4"/>
        <v>4210255025.6121202</v>
      </c>
      <c r="G182">
        <f t="shared" si="5"/>
        <v>789540873.59289777</v>
      </c>
    </row>
    <row r="183" spans="1:7" x14ac:dyDescent="0.4">
      <c r="A183">
        <v>26000</v>
      </c>
      <c r="B183">
        <v>36.08</v>
      </c>
      <c r="C183">
        <v>6</v>
      </c>
      <c r="D183">
        <v>18</v>
      </c>
      <c r="E183" s="10">
        <v>49110.371828206953</v>
      </c>
      <c r="F183">
        <f t="shared" si="4"/>
        <v>5167665717.4360189</v>
      </c>
      <c r="G183">
        <f t="shared" si="5"/>
        <v>534089286.03798157</v>
      </c>
    </row>
    <row r="184" spans="1:7" x14ac:dyDescent="0.4">
      <c r="A184">
        <v>25000</v>
      </c>
      <c r="B184">
        <v>45.5</v>
      </c>
      <c r="C184">
        <v>3</v>
      </c>
      <c r="D184">
        <v>18</v>
      </c>
      <c r="E184" s="10">
        <v>51999.374441022395</v>
      </c>
      <c r="F184">
        <f t="shared" si="4"/>
        <v>5312438673.410862</v>
      </c>
      <c r="G184">
        <f t="shared" si="5"/>
        <v>728966220.20653343</v>
      </c>
    </row>
    <row r="185" spans="1:7" x14ac:dyDescent="0.4">
      <c r="A185">
        <v>30000</v>
      </c>
      <c r="B185">
        <v>46.64</v>
      </c>
      <c r="C185">
        <v>4</v>
      </c>
      <c r="D185">
        <v>18</v>
      </c>
      <c r="E185" s="10">
        <v>55154.378708851735</v>
      </c>
      <c r="F185">
        <f t="shared" si="4"/>
        <v>4608573893.5366488</v>
      </c>
      <c r="G185">
        <f t="shared" si="5"/>
        <v>632742768.22833347</v>
      </c>
    </row>
    <row r="186" spans="1:7" x14ac:dyDescent="0.4">
      <c r="A186">
        <v>78000</v>
      </c>
      <c r="B186">
        <v>84.98</v>
      </c>
      <c r="C186">
        <v>8</v>
      </c>
      <c r="D186">
        <v>15</v>
      </c>
      <c r="E186" s="10">
        <v>106052.92225653706</v>
      </c>
      <c r="F186">
        <f t="shared" si="4"/>
        <v>395472006.74419534</v>
      </c>
      <c r="G186">
        <f t="shared" si="5"/>
        <v>786966447.13131225</v>
      </c>
    </row>
    <row r="187" spans="1:7" x14ac:dyDescent="0.4">
      <c r="A187">
        <v>26000</v>
      </c>
      <c r="B187">
        <v>22.058399999999999</v>
      </c>
      <c r="C187">
        <v>11</v>
      </c>
      <c r="D187">
        <v>4</v>
      </c>
      <c r="E187" s="10">
        <v>72869.923214372495</v>
      </c>
      <c r="F187">
        <f t="shared" si="4"/>
        <v>5167665717.4360189</v>
      </c>
      <c r="G187">
        <f t="shared" si="5"/>
        <v>2196789702.1211739</v>
      </c>
    </row>
    <row r="188" spans="1:7" x14ac:dyDescent="0.4">
      <c r="A188">
        <v>91000</v>
      </c>
      <c r="B188">
        <v>107.94</v>
      </c>
      <c r="C188">
        <v>7</v>
      </c>
      <c r="D188">
        <v>15</v>
      </c>
      <c r="E188" s="10">
        <v>126085.75066261059</v>
      </c>
      <c r="F188">
        <f t="shared" si="4"/>
        <v>47423579.071239293</v>
      </c>
      <c r="G188">
        <f t="shared" si="5"/>
        <v>1231009899.5588794</v>
      </c>
    </row>
    <row r="189" spans="1:7" x14ac:dyDescent="0.4">
      <c r="A189">
        <v>48000</v>
      </c>
      <c r="B189">
        <v>53.42</v>
      </c>
      <c r="C189">
        <v>6</v>
      </c>
      <c r="D189">
        <v>18</v>
      </c>
      <c r="E189" s="10">
        <v>65794.065544616751</v>
      </c>
      <c r="F189">
        <f t="shared" si="4"/>
        <v>2488660685.9894786</v>
      </c>
      <c r="G189">
        <f t="shared" si="5"/>
        <v>316628768.60611701</v>
      </c>
    </row>
    <row r="190" spans="1:7" x14ac:dyDescent="0.4">
      <c r="A190">
        <v>107500</v>
      </c>
      <c r="B190">
        <v>84.9</v>
      </c>
      <c r="C190">
        <v>19</v>
      </c>
      <c r="D190">
        <v>26</v>
      </c>
      <c r="E190" s="10">
        <v>107433.01970127289</v>
      </c>
      <c r="F190">
        <f t="shared" si="4"/>
        <v>92419805.486333579</v>
      </c>
      <c r="G190">
        <f t="shared" si="5"/>
        <v>4486.3604175729597</v>
      </c>
    </row>
    <row r="191" spans="1:7" x14ac:dyDescent="0.4">
      <c r="A191">
        <v>109250</v>
      </c>
      <c r="B191">
        <v>84.9</v>
      </c>
      <c r="C191">
        <v>9</v>
      </c>
      <c r="D191">
        <v>26</v>
      </c>
      <c r="E191" s="10">
        <v>86851.495383248926</v>
      </c>
      <c r="F191">
        <f t="shared" si="4"/>
        <v>129129632.53035873</v>
      </c>
      <c r="G191">
        <f t="shared" si="5"/>
        <v>501693009.06661916</v>
      </c>
    </row>
    <row r="192" spans="1:7" x14ac:dyDescent="0.4">
      <c r="A192">
        <v>66000</v>
      </c>
      <c r="B192">
        <v>64.66</v>
      </c>
      <c r="C192">
        <v>4</v>
      </c>
      <c r="D192">
        <v>28</v>
      </c>
      <c r="E192" s="10">
        <v>53235.419245378827</v>
      </c>
      <c r="F192">
        <f t="shared" si="4"/>
        <v>1016747478.4423085</v>
      </c>
      <c r="G192">
        <f t="shared" si="5"/>
        <v>162934521.84124523</v>
      </c>
    </row>
    <row r="193" spans="1:7" x14ac:dyDescent="0.4">
      <c r="A193">
        <v>89700</v>
      </c>
      <c r="B193">
        <v>106.62</v>
      </c>
      <c r="C193">
        <v>11</v>
      </c>
      <c r="D193">
        <v>28</v>
      </c>
      <c r="E193" s="10">
        <v>108014.33103965395</v>
      </c>
      <c r="F193">
        <f t="shared" si="4"/>
        <v>67018421.838534899</v>
      </c>
      <c r="G193">
        <f t="shared" si="5"/>
        <v>335414721.43003196</v>
      </c>
    </row>
    <row r="194" spans="1:7" x14ac:dyDescent="0.4">
      <c r="A194">
        <v>68500</v>
      </c>
      <c r="B194">
        <v>54.7</v>
      </c>
      <c r="C194">
        <v>10</v>
      </c>
      <c r="D194">
        <v>29</v>
      </c>
      <c r="E194" s="10">
        <v>54075.620964101283</v>
      </c>
      <c r="F194">
        <f t="shared" si="4"/>
        <v>863565088.5052017</v>
      </c>
      <c r="G194">
        <f t="shared" si="5"/>
        <v>208062710.5712744</v>
      </c>
    </row>
    <row r="195" spans="1:7" x14ac:dyDescent="0.4">
      <c r="A195">
        <v>98500</v>
      </c>
      <c r="B195">
        <v>106.62</v>
      </c>
      <c r="C195">
        <v>12</v>
      </c>
      <c r="D195">
        <v>29</v>
      </c>
      <c r="E195" s="10">
        <v>108146.79190359979</v>
      </c>
      <c r="F195">
        <f t="shared" ref="F195:F258" si="6">(A195-$I$2)^2</f>
        <v>376409.25991851365</v>
      </c>
      <c r="G195">
        <f t="shared" ref="G195:G258" si="7">(A195-E195)^2</f>
        <v>93060594.03135848</v>
      </c>
    </row>
    <row r="196" spans="1:7" x14ac:dyDescent="0.4">
      <c r="A196">
        <v>80000</v>
      </c>
      <c r="B196">
        <v>79.87</v>
      </c>
      <c r="C196">
        <v>7</v>
      </c>
      <c r="D196">
        <v>28</v>
      </c>
      <c r="E196" s="10">
        <v>74044.189195145489</v>
      </c>
      <c r="F196">
        <f t="shared" si="6"/>
        <v>319926094.79450977</v>
      </c>
      <c r="G196">
        <f t="shared" si="7"/>
        <v>35471682.343221739</v>
      </c>
    </row>
    <row r="197" spans="1:7" x14ac:dyDescent="0.4">
      <c r="A197">
        <v>63300</v>
      </c>
      <c r="B197">
        <v>54.7</v>
      </c>
      <c r="C197">
        <v>4</v>
      </c>
      <c r="D197">
        <v>28</v>
      </c>
      <c r="E197" s="10">
        <v>43652.397941143441</v>
      </c>
      <c r="F197">
        <f t="shared" si="6"/>
        <v>1196224459.574384</v>
      </c>
      <c r="G197">
        <f t="shared" si="7"/>
        <v>386028266.66318446</v>
      </c>
    </row>
    <row r="198" spans="1:7" x14ac:dyDescent="0.4">
      <c r="A198">
        <v>53000</v>
      </c>
      <c r="B198">
        <v>59.28</v>
      </c>
      <c r="C198">
        <v>4</v>
      </c>
      <c r="D198">
        <v>22</v>
      </c>
      <c r="E198" s="10">
        <v>59613.19770705761</v>
      </c>
      <c r="F198">
        <f t="shared" si="6"/>
        <v>2014795906.1152647</v>
      </c>
      <c r="G198">
        <f t="shared" si="7"/>
        <v>43734383.912632033</v>
      </c>
    </row>
    <row r="199" spans="1:7" x14ac:dyDescent="0.4">
      <c r="A199">
        <v>53000</v>
      </c>
      <c r="B199">
        <v>59.28</v>
      </c>
      <c r="C199">
        <v>4</v>
      </c>
      <c r="D199">
        <v>22</v>
      </c>
      <c r="E199" s="10">
        <v>59613.19770705761</v>
      </c>
      <c r="F199">
        <f t="shared" si="6"/>
        <v>2014795906.1152647</v>
      </c>
      <c r="G199">
        <f t="shared" si="7"/>
        <v>43734383.912632033</v>
      </c>
    </row>
    <row r="200" spans="1:7" x14ac:dyDescent="0.4">
      <c r="A200">
        <v>79500</v>
      </c>
      <c r="B200">
        <v>59.95</v>
      </c>
      <c r="C200">
        <v>14</v>
      </c>
      <c r="D200">
        <v>22</v>
      </c>
      <c r="E200" s="10">
        <v>80839.363016430769</v>
      </c>
      <c r="F200">
        <f t="shared" si="6"/>
        <v>338062572.78193116</v>
      </c>
      <c r="G200">
        <f t="shared" si="7"/>
        <v>1793893.2897825278</v>
      </c>
    </row>
    <row r="201" spans="1:7" x14ac:dyDescent="0.4">
      <c r="A201">
        <v>86500</v>
      </c>
      <c r="B201">
        <v>79.87</v>
      </c>
      <c r="C201">
        <v>13</v>
      </c>
      <c r="D201">
        <v>29</v>
      </c>
      <c r="E201" s="10">
        <v>84467.412218103345</v>
      </c>
      <c r="F201">
        <f t="shared" si="6"/>
        <v>129651880.95803176</v>
      </c>
      <c r="G201">
        <f t="shared" si="7"/>
        <v>4131413.0911155622</v>
      </c>
    </row>
    <row r="202" spans="1:7" x14ac:dyDescent="0.4">
      <c r="A202">
        <v>11450</v>
      </c>
      <c r="B202">
        <v>15.855</v>
      </c>
      <c r="C202">
        <v>12</v>
      </c>
      <c r="D202">
        <v>8</v>
      </c>
      <c r="E202" s="10">
        <v>61256.703515442132</v>
      </c>
      <c r="F202">
        <f t="shared" si="6"/>
        <v>7471264726.8699818</v>
      </c>
      <c r="G202">
        <f t="shared" si="7"/>
        <v>2480707715.0751557</v>
      </c>
    </row>
    <row r="203" spans="1:7" x14ac:dyDescent="0.4">
      <c r="A203">
        <v>104500</v>
      </c>
      <c r="B203">
        <v>84.95</v>
      </c>
      <c r="C203">
        <v>20</v>
      </c>
      <c r="D203">
        <v>17</v>
      </c>
      <c r="E203" s="10">
        <v>126870.50378045201</v>
      </c>
      <c r="F203">
        <f t="shared" si="6"/>
        <v>43738673.410861887</v>
      </c>
      <c r="G203">
        <f t="shared" si="7"/>
        <v>500439439.39121771</v>
      </c>
    </row>
    <row r="204" spans="1:7" x14ac:dyDescent="0.4">
      <c r="A204">
        <v>11000</v>
      </c>
      <c r="B204">
        <v>12.01</v>
      </c>
      <c r="C204">
        <v>12</v>
      </c>
      <c r="D204">
        <v>8</v>
      </c>
      <c r="E204" s="10">
        <v>57557.233945684595</v>
      </c>
      <c r="F204">
        <f t="shared" si="6"/>
        <v>7549260057.0586605</v>
      </c>
      <c r="G204">
        <f t="shared" si="7"/>
        <v>2167576032.6732059</v>
      </c>
    </row>
    <row r="205" spans="1:7" x14ac:dyDescent="0.4">
      <c r="A205">
        <v>31000</v>
      </c>
      <c r="B205">
        <v>59</v>
      </c>
      <c r="C205">
        <v>2</v>
      </c>
      <c r="D205">
        <v>25</v>
      </c>
      <c r="E205" s="10">
        <v>49450.41593454322</v>
      </c>
      <c r="F205">
        <f t="shared" si="6"/>
        <v>4473800937.5618057</v>
      </c>
      <c r="G205">
        <f t="shared" si="7"/>
        <v>340417848.15764636</v>
      </c>
    </row>
    <row r="206" spans="1:7" x14ac:dyDescent="0.4">
      <c r="A206">
        <v>12250</v>
      </c>
      <c r="B206">
        <v>15.09</v>
      </c>
      <c r="C206">
        <v>12</v>
      </c>
      <c r="D206">
        <v>7</v>
      </c>
      <c r="E206" s="10">
        <v>62446.349772280591</v>
      </c>
      <c r="F206">
        <f t="shared" si="6"/>
        <v>7333606362.0901079</v>
      </c>
      <c r="G206">
        <f t="shared" si="7"/>
        <v>2519673530.461134</v>
      </c>
    </row>
    <row r="207" spans="1:7" x14ac:dyDescent="0.4">
      <c r="A207">
        <v>151000</v>
      </c>
      <c r="B207">
        <v>59.755000000000003</v>
      </c>
      <c r="C207">
        <v>2</v>
      </c>
      <c r="D207">
        <v>4</v>
      </c>
      <c r="E207" s="10">
        <v>90616.362663215157</v>
      </c>
      <c r="F207">
        <f t="shared" si="6"/>
        <v>2821046220.5806732</v>
      </c>
      <c r="G207">
        <f t="shared" si="7"/>
        <v>3646183658.0203567</v>
      </c>
    </row>
    <row r="208" spans="1:7" x14ac:dyDescent="0.4">
      <c r="A208">
        <v>175000</v>
      </c>
      <c r="B208">
        <v>84.933999999999997</v>
      </c>
      <c r="C208">
        <v>4</v>
      </c>
      <c r="D208">
        <v>4</v>
      </c>
      <c r="E208" s="10">
        <v>118958.66084201502</v>
      </c>
      <c r="F208">
        <f t="shared" si="6"/>
        <v>5946495277.1844463</v>
      </c>
      <c r="G208">
        <f t="shared" si="7"/>
        <v>3140631694.6203012</v>
      </c>
    </row>
    <row r="209" spans="1:7" x14ac:dyDescent="0.4">
      <c r="A209">
        <v>220000</v>
      </c>
      <c r="B209">
        <v>101.991</v>
      </c>
      <c r="C209">
        <v>6</v>
      </c>
      <c r="D209">
        <v>4</v>
      </c>
      <c r="E209" s="10">
        <v>139486.37076448961</v>
      </c>
      <c r="F209">
        <f t="shared" si="6"/>
        <v>14911712258.316523</v>
      </c>
      <c r="G209">
        <f t="shared" si="7"/>
        <v>6482444492.673234</v>
      </c>
    </row>
    <row r="210" spans="1:7" x14ac:dyDescent="0.4">
      <c r="A210">
        <v>160000</v>
      </c>
      <c r="B210">
        <v>59.854999999999997</v>
      </c>
      <c r="C210">
        <v>13</v>
      </c>
      <c r="D210">
        <v>4</v>
      </c>
      <c r="E210" s="10">
        <v>113352.25448637723</v>
      </c>
      <c r="F210">
        <f t="shared" si="6"/>
        <v>3858089616.8070879</v>
      </c>
      <c r="G210">
        <f t="shared" si="7"/>
        <v>2176012161.5037127</v>
      </c>
    </row>
    <row r="211" spans="1:7" x14ac:dyDescent="0.4">
      <c r="A211">
        <v>192000</v>
      </c>
      <c r="B211">
        <v>84.835999999999999</v>
      </c>
      <c r="C211">
        <v>15</v>
      </c>
      <c r="D211">
        <v>4</v>
      </c>
      <c r="E211" s="10">
        <v>141504.04681997243</v>
      </c>
      <c r="F211">
        <f t="shared" si="6"/>
        <v>8857355025.6121197</v>
      </c>
      <c r="G211">
        <f t="shared" si="7"/>
        <v>2549841287.5595369</v>
      </c>
    </row>
    <row r="212" spans="1:7" x14ac:dyDescent="0.4">
      <c r="A212">
        <v>7500</v>
      </c>
      <c r="B212">
        <v>19.27</v>
      </c>
      <c r="C212">
        <v>1</v>
      </c>
      <c r="D212">
        <v>50</v>
      </c>
      <c r="E212" s="10">
        <v>-38976.274329945059</v>
      </c>
      <c r="F212">
        <f t="shared" si="6"/>
        <v>8169715402.9706106</v>
      </c>
      <c r="G212">
        <f t="shared" si="7"/>
        <v>2160044075.59231</v>
      </c>
    </row>
    <row r="213" spans="1:7" x14ac:dyDescent="0.4">
      <c r="A213">
        <v>125000</v>
      </c>
      <c r="B213">
        <v>213.07</v>
      </c>
      <c r="C213">
        <v>2</v>
      </c>
      <c r="D213">
        <v>12</v>
      </c>
      <c r="E213" s="10">
        <v>222722.96980498615</v>
      </c>
      <c r="F213">
        <f t="shared" si="6"/>
        <v>735143075.92658508</v>
      </c>
      <c r="G213">
        <f t="shared" si="7"/>
        <v>9549778827.5062351</v>
      </c>
    </row>
    <row r="214" spans="1:7" x14ac:dyDescent="0.4">
      <c r="A214">
        <v>65000</v>
      </c>
      <c r="B214">
        <v>84.41</v>
      </c>
      <c r="C214">
        <v>3</v>
      </c>
      <c r="D214">
        <v>17</v>
      </c>
      <c r="E214" s="10">
        <v>91362.351043798495</v>
      </c>
      <c r="F214">
        <f t="shared" si="6"/>
        <v>1081520434.4171515</v>
      </c>
      <c r="G214">
        <f t="shared" si="7"/>
        <v>694973552.5564636</v>
      </c>
    </row>
    <row r="215" spans="1:7" x14ac:dyDescent="0.4">
      <c r="A215">
        <v>50000</v>
      </c>
      <c r="B215">
        <v>84.98</v>
      </c>
      <c r="C215">
        <v>1</v>
      </c>
      <c r="D215">
        <v>23</v>
      </c>
      <c r="E215" s="10">
        <v>76240.322691067922</v>
      </c>
      <c r="F215">
        <f t="shared" si="6"/>
        <v>2293114774.039793</v>
      </c>
      <c r="G215">
        <f t="shared" si="7"/>
        <v>688554534.93137407</v>
      </c>
    </row>
    <row r="216" spans="1:7" x14ac:dyDescent="0.4">
      <c r="A216">
        <v>120000</v>
      </c>
      <c r="B216">
        <v>200.19</v>
      </c>
      <c r="C216">
        <v>1</v>
      </c>
      <c r="D216">
        <v>12</v>
      </c>
      <c r="E216" s="10">
        <v>208272.31592754601</v>
      </c>
      <c r="F216">
        <f t="shared" si="6"/>
        <v>489007855.80079895</v>
      </c>
      <c r="G216">
        <f t="shared" si="7"/>
        <v>7792001759.212492</v>
      </c>
    </row>
    <row r="217" spans="1:7" x14ac:dyDescent="0.4">
      <c r="A217">
        <v>51500</v>
      </c>
      <c r="B217">
        <v>59.82</v>
      </c>
      <c r="C217">
        <v>2</v>
      </c>
      <c r="D217">
        <v>25</v>
      </c>
      <c r="E217" s="10">
        <v>50239.37953589594</v>
      </c>
      <c r="F217">
        <f t="shared" si="6"/>
        <v>2151705340.077529</v>
      </c>
      <c r="G217">
        <f t="shared" si="7"/>
        <v>1589163.9545179366</v>
      </c>
    </row>
    <row r="218" spans="1:7" x14ac:dyDescent="0.4">
      <c r="A218">
        <v>48500</v>
      </c>
      <c r="B218">
        <v>81</v>
      </c>
      <c r="C218">
        <v>5</v>
      </c>
      <c r="D218">
        <v>17</v>
      </c>
      <c r="E218" s="10">
        <v>92197.72190665605</v>
      </c>
      <c r="F218">
        <f t="shared" si="6"/>
        <v>2439024208.0020571</v>
      </c>
      <c r="G218">
        <f t="shared" si="7"/>
        <v>1909490899.8314481</v>
      </c>
    </row>
    <row r="219" spans="1:7" x14ac:dyDescent="0.4">
      <c r="A219">
        <v>45000</v>
      </c>
      <c r="B219">
        <v>84.94</v>
      </c>
      <c r="C219">
        <v>3</v>
      </c>
      <c r="D219">
        <v>19</v>
      </c>
      <c r="E219" s="10">
        <v>88020.907796764601</v>
      </c>
      <c r="F219">
        <f t="shared" si="6"/>
        <v>2796979553.9140067</v>
      </c>
      <c r="G219">
        <f t="shared" si="7"/>
        <v>1850798507.6577213</v>
      </c>
    </row>
    <row r="220" spans="1:7" x14ac:dyDescent="0.4">
      <c r="A220">
        <v>139800</v>
      </c>
      <c r="B220">
        <v>84.858000000000004</v>
      </c>
      <c r="C220">
        <v>8</v>
      </c>
      <c r="D220">
        <v>13</v>
      </c>
      <c r="E220" s="10">
        <v>109786.9230027806</v>
      </c>
      <c r="F220">
        <f t="shared" si="6"/>
        <v>1756743327.4989121</v>
      </c>
      <c r="G220">
        <f t="shared" si="7"/>
        <v>900784790.84101999</v>
      </c>
    </row>
    <row r="221" spans="1:7" x14ac:dyDescent="0.4">
      <c r="A221">
        <v>139800</v>
      </c>
      <c r="B221">
        <v>84.858000000000004</v>
      </c>
      <c r="C221">
        <v>8</v>
      </c>
      <c r="D221">
        <v>13</v>
      </c>
      <c r="E221" s="10">
        <v>109786.9230027806</v>
      </c>
      <c r="F221">
        <f t="shared" si="6"/>
        <v>1756743327.4989121</v>
      </c>
      <c r="G221">
        <f t="shared" si="7"/>
        <v>900784790.84101999</v>
      </c>
    </row>
    <row r="222" spans="1:7" x14ac:dyDescent="0.4">
      <c r="A222">
        <v>165000</v>
      </c>
      <c r="B222">
        <v>157.28899999999999</v>
      </c>
      <c r="C222">
        <v>7</v>
      </c>
      <c r="D222">
        <v>13</v>
      </c>
      <c r="E222" s="10">
        <v>177418.31033875665</v>
      </c>
      <c r="F222">
        <f t="shared" si="6"/>
        <v>4504224836.9328747</v>
      </c>
      <c r="G222">
        <f t="shared" si="7"/>
        <v>154214431.66967034</v>
      </c>
    </row>
    <row r="223" spans="1:7" x14ac:dyDescent="0.4">
      <c r="A223">
        <v>144950</v>
      </c>
      <c r="B223">
        <v>114.9</v>
      </c>
      <c r="C223">
        <v>19</v>
      </c>
      <c r="D223">
        <v>21</v>
      </c>
      <c r="E223" s="10">
        <v>145925.99954126461</v>
      </c>
      <c r="F223">
        <f t="shared" si="6"/>
        <v>2214975104.2284718</v>
      </c>
      <c r="G223">
        <f t="shared" si="7"/>
        <v>952575.10454872809</v>
      </c>
    </row>
    <row r="224" spans="1:7" x14ac:dyDescent="0.4">
      <c r="A224">
        <v>155000</v>
      </c>
      <c r="B224">
        <v>126.34</v>
      </c>
      <c r="C224">
        <v>1</v>
      </c>
      <c r="D224">
        <v>13</v>
      </c>
      <c r="E224" s="10">
        <v>135291.7927012775</v>
      </c>
      <c r="F224">
        <f t="shared" si="6"/>
        <v>3261954396.6813021</v>
      </c>
      <c r="G224">
        <f t="shared" si="7"/>
        <v>388413434.92941868</v>
      </c>
    </row>
    <row r="225" spans="1:7" x14ac:dyDescent="0.4">
      <c r="A225">
        <v>169000</v>
      </c>
      <c r="B225">
        <v>124.17</v>
      </c>
      <c r="C225">
        <v>8</v>
      </c>
      <c r="D225">
        <v>17</v>
      </c>
      <c r="E225" s="10">
        <v>139908.22636108348</v>
      </c>
      <c r="F225">
        <f t="shared" si="6"/>
        <v>5057133013.0335035</v>
      </c>
      <c r="G225">
        <f t="shared" si="7"/>
        <v>846331293.45795822</v>
      </c>
    </row>
    <row r="226" spans="1:7" x14ac:dyDescent="0.4">
      <c r="A226">
        <v>74000</v>
      </c>
      <c r="B226">
        <v>83.26</v>
      </c>
      <c r="C226">
        <v>13</v>
      </c>
      <c r="D226">
        <v>16</v>
      </c>
      <c r="E226" s="10">
        <v>112763.09358631852</v>
      </c>
      <c r="F226">
        <f t="shared" si="6"/>
        <v>570563830.64356637</v>
      </c>
      <c r="G226">
        <f t="shared" si="7"/>
        <v>1502577424.3816876</v>
      </c>
    </row>
    <row r="227" spans="1:7" x14ac:dyDescent="0.4">
      <c r="A227">
        <v>32000</v>
      </c>
      <c r="B227">
        <v>46.64</v>
      </c>
      <c r="C227">
        <v>3</v>
      </c>
      <c r="D227">
        <v>18</v>
      </c>
      <c r="E227" s="10">
        <v>53096.226277049333</v>
      </c>
      <c r="F227">
        <f t="shared" si="6"/>
        <v>4341027981.5869627</v>
      </c>
      <c r="G227">
        <f t="shared" si="7"/>
        <v>445050763.13246673</v>
      </c>
    </row>
    <row r="228" spans="1:7" x14ac:dyDescent="0.4">
      <c r="A228">
        <v>87500</v>
      </c>
      <c r="B228">
        <v>84.64</v>
      </c>
      <c r="C228">
        <v>7</v>
      </c>
      <c r="D228">
        <v>15</v>
      </c>
      <c r="E228" s="10">
        <v>103667.63857539328</v>
      </c>
      <c r="F228">
        <f t="shared" si="6"/>
        <v>107878924.98318899</v>
      </c>
      <c r="G228">
        <f t="shared" si="7"/>
        <v>261392537.104545</v>
      </c>
    </row>
    <row r="229" spans="1:7" x14ac:dyDescent="0.4">
      <c r="A229">
        <v>15000</v>
      </c>
      <c r="B229">
        <v>22.17</v>
      </c>
      <c r="C229">
        <v>13</v>
      </c>
      <c r="D229">
        <v>10</v>
      </c>
      <c r="E229" s="10">
        <v>65539.45469268068</v>
      </c>
      <c r="F229">
        <f t="shared" si="6"/>
        <v>6870168233.1592903</v>
      </c>
      <c r="G229">
        <f t="shared" si="7"/>
        <v>2554236480.633523</v>
      </c>
    </row>
    <row r="230" spans="1:7" x14ac:dyDescent="0.4">
      <c r="A230">
        <v>66500</v>
      </c>
      <c r="B230">
        <v>54.7</v>
      </c>
      <c r="C230">
        <v>4</v>
      </c>
      <c r="D230">
        <v>29</v>
      </c>
      <c r="E230" s="10">
        <v>41726.706373286899</v>
      </c>
      <c r="F230">
        <f t="shared" si="6"/>
        <v>985111000.45488715</v>
      </c>
      <c r="G230">
        <f t="shared" si="7"/>
        <v>613716077.11534393</v>
      </c>
    </row>
    <row r="231" spans="1:7" x14ac:dyDescent="0.4">
      <c r="A231">
        <v>79400</v>
      </c>
      <c r="B231">
        <v>79.87</v>
      </c>
      <c r="C231">
        <v>6</v>
      </c>
      <c r="D231">
        <v>29</v>
      </c>
      <c r="E231" s="10">
        <v>70060.345195486545</v>
      </c>
      <c r="F231">
        <f t="shared" si="6"/>
        <v>341749868.37941545</v>
      </c>
      <c r="G231">
        <f t="shared" si="7"/>
        <v>87229151.867471263</v>
      </c>
    </row>
    <row r="232" spans="1:7" x14ac:dyDescent="0.4">
      <c r="A232">
        <v>77800</v>
      </c>
      <c r="B232">
        <v>79.87</v>
      </c>
      <c r="C232">
        <v>14</v>
      </c>
      <c r="D232">
        <v>28</v>
      </c>
      <c r="E232" s="10">
        <v>88451.256217762275</v>
      </c>
      <c r="F232">
        <f t="shared" si="6"/>
        <v>403466597.93916386</v>
      </c>
      <c r="G232">
        <f t="shared" si="7"/>
        <v>113449259.01641952</v>
      </c>
    </row>
    <row r="233" spans="1:7" x14ac:dyDescent="0.4">
      <c r="A233">
        <v>68000</v>
      </c>
      <c r="B233">
        <v>64.66</v>
      </c>
      <c r="C233">
        <v>8</v>
      </c>
      <c r="D233">
        <v>28</v>
      </c>
      <c r="E233" s="10">
        <v>61468.028972588421</v>
      </c>
      <c r="F233">
        <f t="shared" si="6"/>
        <v>893201566.49262297</v>
      </c>
      <c r="G233">
        <f t="shared" si="7"/>
        <v>42666645.502944276</v>
      </c>
    </row>
    <row r="234" spans="1:7" x14ac:dyDescent="0.4">
      <c r="A234">
        <v>74800</v>
      </c>
      <c r="B234">
        <v>68.06</v>
      </c>
      <c r="C234">
        <v>6</v>
      </c>
      <c r="D234">
        <v>18</v>
      </c>
      <c r="E234" s="10">
        <v>79879.952280962752</v>
      </c>
      <c r="F234">
        <f t="shared" si="6"/>
        <v>532985465.86369216</v>
      </c>
      <c r="G234">
        <f t="shared" si="7"/>
        <v>25805915.176858671</v>
      </c>
    </row>
    <row r="235" spans="1:7" x14ac:dyDescent="0.4">
      <c r="A235">
        <v>64000</v>
      </c>
      <c r="B235">
        <v>54.7</v>
      </c>
      <c r="C235">
        <v>10</v>
      </c>
      <c r="D235">
        <v>29</v>
      </c>
      <c r="E235" s="10">
        <v>54075.620964101283</v>
      </c>
      <c r="F235">
        <f t="shared" si="6"/>
        <v>1148293390.391994</v>
      </c>
      <c r="G235">
        <f t="shared" si="7"/>
        <v>98493299.248185948</v>
      </c>
    </row>
    <row r="236" spans="1:7" x14ac:dyDescent="0.4">
      <c r="A236">
        <v>54000</v>
      </c>
      <c r="B236">
        <v>54.7</v>
      </c>
      <c r="C236">
        <v>10</v>
      </c>
      <c r="D236">
        <v>29</v>
      </c>
      <c r="E236" s="10">
        <v>54075.620964101283</v>
      </c>
      <c r="F236">
        <f t="shared" si="6"/>
        <v>1926022950.1404219</v>
      </c>
      <c r="G236">
        <f t="shared" si="7"/>
        <v>5718.5302116075136</v>
      </c>
    </row>
    <row r="237" spans="1:7" x14ac:dyDescent="0.4">
      <c r="A237">
        <v>104000</v>
      </c>
      <c r="B237">
        <v>84.947800000000001</v>
      </c>
      <c r="C237">
        <v>14</v>
      </c>
      <c r="D237">
        <v>12</v>
      </c>
      <c r="E237" s="10">
        <v>124147.93029730697</v>
      </c>
      <c r="F237">
        <f t="shared" si="6"/>
        <v>37375151.398283273</v>
      </c>
      <c r="G237">
        <f t="shared" si="7"/>
        <v>405939095.26514018</v>
      </c>
    </row>
    <row r="238" spans="1:7" x14ac:dyDescent="0.4">
      <c r="A238">
        <v>92400</v>
      </c>
      <c r="B238">
        <v>59.942599999999999</v>
      </c>
      <c r="C238">
        <v>6</v>
      </c>
      <c r="D238">
        <v>12</v>
      </c>
      <c r="E238" s="10">
        <v>83623.939325150161</v>
      </c>
      <c r="F238">
        <f t="shared" si="6"/>
        <v>30101440.706459418</v>
      </c>
      <c r="G238">
        <f t="shared" si="7"/>
        <v>77019240.968645826</v>
      </c>
    </row>
    <row r="239" spans="1:7" x14ac:dyDescent="0.4">
      <c r="A239">
        <v>98000</v>
      </c>
      <c r="B239">
        <v>59.92</v>
      </c>
      <c r="C239">
        <v>8</v>
      </c>
      <c r="D239">
        <v>13</v>
      </c>
      <c r="E239" s="10">
        <v>85792.808014324561</v>
      </c>
      <c r="F239">
        <f t="shared" si="6"/>
        <v>12887.247339899113</v>
      </c>
      <c r="G239">
        <f t="shared" si="7"/>
        <v>149015536.17513868</v>
      </c>
    </row>
    <row r="240" spans="1:7" x14ac:dyDescent="0.4">
      <c r="A240">
        <v>10300</v>
      </c>
      <c r="B240">
        <v>16.670000000000002</v>
      </c>
      <c r="C240">
        <v>4</v>
      </c>
      <c r="D240">
        <v>9</v>
      </c>
      <c r="E240" s="10">
        <v>43649.94534085234</v>
      </c>
      <c r="F240">
        <f t="shared" si="6"/>
        <v>7671391126.2410507</v>
      </c>
      <c r="G240">
        <f t="shared" si="7"/>
        <v>1112218854.2378387</v>
      </c>
    </row>
    <row r="241" spans="1:7" x14ac:dyDescent="0.4">
      <c r="A241">
        <v>36000</v>
      </c>
      <c r="B241">
        <v>60</v>
      </c>
      <c r="C241">
        <v>-1</v>
      </c>
      <c r="D241">
        <v>19</v>
      </c>
      <c r="E241" s="10">
        <v>55792.25877963227</v>
      </c>
      <c r="F241">
        <f t="shared" si="6"/>
        <v>3829936157.6875916</v>
      </c>
      <c r="G241">
        <f t="shared" si="7"/>
        <v>391733507.59993064</v>
      </c>
    </row>
    <row r="242" spans="1:7" x14ac:dyDescent="0.4">
      <c r="A242">
        <v>185000</v>
      </c>
      <c r="B242">
        <v>84.835999999999999</v>
      </c>
      <c r="C242">
        <v>17</v>
      </c>
      <c r="D242">
        <v>4</v>
      </c>
      <c r="E242" s="10">
        <v>145620.3516835772</v>
      </c>
      <c r="F242">
        <f t="shared" si="6"/>
        <v>7588765717.4360189</v>
      </c>
      <c r="G242">
        <f t="shared" si="7"/>
        <v>1550756701.5251408</v>
      </c>
    </row>
    <row r="243" spans="1:7" x14ac:dyDescent="0.4">
      <c r="A243">
        <v>185000</v>
      </c>
      <c r="B243">
        <v>84.835999999999999</v>
      </c>
      <c r="C243">
        <v>21</v>
      </c>
      <c r="D243">
        <v>4</v>
      </c>
      <c r="E243" s="10">
        <v>153852.96141078681</v>
      </c>
      <c r="F243">
        <f t="shared" si="6"/>
        <v>7588765717.4360189</v>
      </c>
      <c r="G243">
        <f t="shared" si="7"/>
        <v>970138012.87793553</v>
      </c>
    </row>
    <row r="244" spans="1:7" x14ac:dyDescent="0.4">
      <c r="A244">
        <v>85500</v>
      </c>
      <c r="B244">
        <v>37.263500000000001</v>
      </c>
      <c r="C244">
        <v>2</v>
      </c>
      <c r="D244">
        <v>4</v>
      </c>
      <c r="E244" s="10">
        <v>68976.149443916947</v>
      </c>
      <c r="F244">
        <f t="shared" si="6"/>
        <v>153424836.93287453</v>
      </c>
      <c r="G244">
        <f t="shared" si="7"/>
        <v>273037637.19976622</v>
      </c>
    </row>
    <row r="245" spans="1:7" x14ac:dyDescent="0.4">
      <c r="A245">
        <v>85900</v>
      </c>
      <c r="B245">
        <v>37.263500000000001</v>
      </c>
      <c r="C245">
        <v>8</v>
      </c>
      <c r="D245">
        <v>4</v>
      </c>
      <c r="E245" s="10">
        <v>81325.064034731346</v>
      </c>
      <c r="F245">
        <f t="shared" si="6"/>
        <v>143675654.54293743</v>
      </c>
      <c r="G245">
        <f t="shared" si="7"/>
        <v>20930039.086308636</v>
      </c>
    </row>
    <row r="246" spans="1:7" x14ac:dyDescent="0.4">
      <c r="A246">
        <v>89500</v>
      </c>
      <c r="B246">
        <v>37.263500000000001</v>
      </c>
      <c r="C246">
        <v>11</v>
      </c>
      <c r="D246">
        <v>4</v>
      </c>
      <c r="E246" s="10">
        <v>87499.521330138537</v>
      </c>
      <c r="F246">
        <f t="shared" si="6"/>
        <v>70333013.033503458</v>
      </c>
      <c r="G246">
        <f t="shared" si="7"/>
        <v>4001914.9085706864</v>
      </c>
    </row>
    <row r="247" spans="1:7" x14ac:dyDescent="0.4">
      <c r="A247">
        <v>23000</v>
      </c>
      <c r="B247">
        <v>45.39</v>
      </c>
      <c r="C247">
        <v>1</v>
      </c>
      <c r="D247">
        <v>50</v>
      </c>
      <c r="E247" s="10">
        <v>-13844.897174661077</v>
      </c>
      <c r="F247">
        <f t="shared" si="6"/>
        <v>5607984585.360548</v>
      </c>
      <c r="G247">
        <f t="shared" si="7"/>
        <v>1357546447.8113477</v>
      </c>
    </row>
    <row r="248" spans="1:7" x14ac:dyDescent="0.4">
      <c r="A248">
        <v>74000</v>
      </c>
      <c r="B248">
        <v>108.18</v>
      </c>
      <c r="C248">
        <v>3</v>
      </c>
      <c r="D248">
        <v>17</v>
      </c>
      <c r="E248" s="10">
        <v>114232.67397569359</v>
      </c>
      <c r="F248">
        <f t="shared" si="6"/>
        <v>570563830.64356637</v>
      </c>
      <c r="G248">
        <f t="shared" si="7"/>
        <v>1618668055.234452</v>
      </c>
    </row>
    <row r="249" spans="1:7" x14ac:dyDescent="0.4">
      <c r="A249">
        <v>44000</v>
      </c>
      <c r="B249">
        <v>91.87</v>
      </c>
      <c r="C249">
        <v>5</v>
      </c>
      <c r="D249">
        <v>16</v>
      </c>
      <c r="E249" s="10">
        <v>104581.99194610282</v>
      </c>
      <c r="F249">
        <f t="shared" si="6"/>
        <v>2903752509.8888497</v>
      </c>
      <c r="G249">
        <f t="shared" si="7"/>
        <v>3670177748.1576667</v>
      </c>
    </row>
    <row r="250" spans="1:7" x14ac:dyDescent="0.4">
      <c r="A250">
        <v>54000</v>
      </c>
      <c r="B250">
        <v>59.97</v>
      </c>
      <c r="C250">
        <v>10</v>
      </c>
      <c r="D250">
        <v>23</v>
      </c>
      <c r="E250" s="10">
        <v>70700.304736031758</v>
      </c>
      <c r="F250">
        <f t="shared" si="6"/>
        <v>1926022950.1404219</v>
      </c>
      <c r="G250">
        <f t="shared" si="7"/>
        <v>278900178.27632475</v>
      </c>
    </row>
    <row r="251" spans="1:7" x14ac:dyDescent="0.4">
      <c r="A251">
        <v>105000</v>
      </c>
      <c r="B251">
        <v>133.34</v>
      </c>
      <c r="C251">
        <v>5</v>
      </c>
      <c r="D251">
        <v>20</v>
      </c>
      <c r="E251" s="10">
        <v>136779.61658699007</v>
      </c>
      <c r="F251">
        <f t="shared" si="6"/>
        <v>50602195.423440501</v>
      </c>
      <c r="G251">
        <f t="shared" si="7"/>
        <v>1009944030.4160945</v>
      </c>
    </row>
    <row r="252" spans="1:7" x14ac:dyDescent="0.4">
      <c r="A252">
        <v>108000</v>
      </c>
      <c r="B252">
        <v>110.53</v>
      </c>
      <c r="C252">
        <v>8</v>
      </c>
      <c r="D252">
        <v>20</v>
      </c>
      <c r="E252" s="10">
        <v>121007.41565452486</v>
      </c>
      <c r="F252">
        <f t="shared" si="6"/>
        <v>102283327.49891219</v>
      </c>
      <c r="G252">
        <f t="shared" si="7"/>
        <v>169192862.00957826</v>
      </c>
    </row>
    <row r="253" spans="1:7" x14ac:dyDescent="0.4">
      <c r="A253">
        <v>50000</v>
      </c>
      <c r="B253">
        <v>81.08</v>
      </c>
      <c r="C253">
        <v>5</v>
      </c>
      <c r="D253">
        <v>17</v>
      </c>
      <c r="E253" s="10">
        <v>92274.693965324579</v>
      </c>
      <c r="F253">
        <f t="shared" si="6"/>
        <v>2293114774.039793</v>
      </c>
      <c r="G253">
        <f t="shared" si="7"/>
        <v>1787149749.8618503</v>
      </c>
    </row>
    <row r="254" spans="1:7" x14ac:dyDescent="0.4">
      <c r="A254">
        <v>119950</v>
      </c>
      <c r="B254">
        <v>84.92</v>
      </c>
      <c r="C254">
        <v>15</v>
      </c>
      <c r="D254">
        <v>21</v>
      </c>
      <c r="E254" s="10">
        <v>108848.11082801316</v>
      </c>
      <c r="F254">
        <f t="shared" si="6"/>
        <v>486799003.59954107</v>
      </c>
      <c r="G254">
        <f t="shared" si="7"/>
        <v>123251943.18707865</v>
      </c>
    </row>
    <row r="255" spans="1:7" x14ac:dyDescent="0.4">
      <c r="A255">
        <v>119960</v>
      </c>
      <c r="B255">
        <v>84.92</v>
      </c>
      <c r="C255">
        <v>4</v>
      </c>
      <c r="D255">
        <v>21</v>
      </c>
      <c r="E255" s="10">
        <v>86208.43407818678</v>
      </c>
      <c r="F255">
        <f t="shared" si="6"/>
        <v>487240374.03979266</v>
      </c>
      <c r="G255">
        <f t="shared" si="7"/>
        <v>1139168202.1745036</v>
      </c>
    </row>
    <row r="256" spans="1:7" x14ac:dyDescent="0.4">
      <c r="A256">
        <v>163000</v>
      </c>
      <c r="B256">
        <v>84.879199999999997</v>
      </c>
      <c r="C256">
        <v>5</v>
      </c>
      <c r="D256">
        <v>2</v>
      </c>
      <c r="E256" s="10">
        <v>124815.47054934254</v>
      </c>
      <c r="F256">
        <f t="shared" si="6"/>
        <v>4239770748.8825598</v>
      </c>
      <c r="G256">
        <f t="shared" si="7"/>
        <v>1458058289.3681266</v>
      </c>
    </row>
    <row r="257" spans="1:7" x14ac:dyDescent="0.4">
      <c r="A257">
        <v>126000</v>
      </c>
      <c r="B257">
        <v>84.454099999999997</v>
      </c>
      <c r="C257">
        <v>12</v>
      </c>
      <c r="D257">
        <v>6</v>
      </c>
      <c r="E257" s="10">
        <v>131110.76102378312</v>
      </c>
      <c r="F257">
        <f t="shared" si="6"/>
        <v>790370119.95174229</v>
      </c>
      <c r="G257">
        <f t="shared" si="7"/>
        <v>26119878.242220737</v>
      </c>
    </row>
    <row r="258" spans="1:7" x14ac:dyDescent="0.4">
      <c r="A258">
        <v>140000</v>
      </c>
      <c r="B258">
        <v>114.931</v>
      </c>
      <c r="C258">
        <v>11</v>
      </c>
      <c r="D258">
        <v>13</v>
      </c>
      <c r="E258" s="10">
        <v>144896.13930243184</v>
      </c>
      <c r="F258">
        <f t="shared" si="6"/>
        <v>1773548736.3039436</v>
      </c>
      <c r="G258">
        <f t="shared" si="7"/>
        <v>23972180.068817731</v>
      </c>
    </row>
    <row r="259" spans="1:7" x14ac:dyDescent="0.4">
      <c r="A259">
        <v>120000</v>
      </c>
      <c r="B259">
        <v>84.858000000000004</v>
      </c>
      <c r="C259">
        <v>2</v>
      </c>
      <c r="D259">
        <v>13</v>
      </c>
      <c r="E259" s="10">
        <v>97438.008411966206</v>
      </c>
      <c r="F259">
        <f t="shared" ref="F259:F319" si="8">(A259-$I$2)^2</f>
        <v>489007855.80079895</v>
      </c>
      <c r="G259">
        <f t="shared" ref="G259:G319" si="9">(A259-E259)^2</f>
        <v>509043464.4185077</v>
      </c>
    </row>
    <row r="260" spans="1:7" x14ac:dyDescent="0.4">
      <c r="A260">
        <v>124950</v>
      </c>
      <c r="B260">
        <v>84.92</v>
      </c>
      <c r="C260">
        <v>10</v>
      </c>
      <c r="D260">
        <v>21</v>
      </c>
      <c r="E260" s="10">
        <v>98557.348669001163</v>
      </c>
      <c r="F260">
        <f t="shared" si="8"/>
        <v>732434223.72532725</v>
      </c>
      <c r="G260">
        <f t="shared" si="9"/>
        <v>696572044.27967465</v>
      </c>
    </row>
    <row r="261" spans="1:7" x14ac:dyDescent="0.4">
      <c r="A261">
        <v>151000</v>
      </c>
      <c r="B261">
        <v>84.879199999999997</v>
      </c>
      <c r="C261">
        <v>1</v>
      </c>
      <c r="D261">
        <v>2</v>
      </c>
      <c r="E261" s="10">
        <v>116582.86082213296</v>
      </c>
      <c r="F261">
        <f t="shared" si="8"/>
        <v>2821046220.5806732</v>
      </c>
      <c r="G261">
        <f t="shared" si="9"/>
        <v>1184539469.1886702</v>
      </c>
    </row>
    <row r="262" spans="1:7" x14ac:dyDescent="0.4">
      <c r="A262">
        <v>120000</v>
      </c>
      <c r="B262">
        <v>84.858000000000004</v>
      </c>
      <c r="C262">
        <v>2</v>
      </c>
      <c r="D262">
        <v>13</v>
      </c>
      <c r="E262" s="10">
        <v>97438.008411966206</v>
      </c>
      <c r="F262">
        <f t="shared" si="8"/>
        <v>489007855.80079895</v>
      </c>
      <c r="G262">
        <f t="shared" si="9"/>
        <v>509043464.4185077</v>
      </c>
    </row>
    <row r="263" spans="1:7" x14ac:dyDescent="0.4">
      <c r="A263">
        <v>130000</v>
      </c>
      <c r="B263">
        <v>84.858000000000004</v>
      </c>
      <c r="C263">
        <v>13</v>
      </c>
      <c r="D263">
        <v>13</v>
      </c>
      <c r="E263" s="10">
        <v>120077.68516179257</v>
      </c>
      <c r="F263">
        <f t="shared" si="8"/>
        <v>1031278296.0523713</v>
      </c>
      <c r="G263">
        <f t="shared" si="9"/>
        <v>98452331.748511314</v>
      </c>
    </row>
    <row r="264" spans="1:7" x14ac:dyDescent="0.4">
      <c r="A264">
        <v>144000</v>
      </c>
      <c r="B264">
        <v>84.858000000000004</v>
      </c>
      <c r="C264">
        <v>13</v>
      </c>
      <c r="D264">
        <v>13</v>
      </c>
      <c r="E264" s="10">
        <v>120077.68516179257</v>
      </c>
      <c r="F264">
        <f t="shared" si="8"/>
        <v>2126456912.4045725</v>
      </c>
      <c r="G264">
        <f t="shared" si="9"/>
        <v>572277147.2183193</v>
      </c>
    </row>
    <row r="265" spans="1:7" x14ac:dyDescent="0.4">
      <c r="A265">
        <v>130000</v>
      </c>
      <c r="B265">
        <v>129.76</v>
      </c>
      <c r="C265">
        <v>2</v>
      </c>
      <c r="D265">
        <v>21</v>
      </c>
      <c r="E265" s="10">
        <v>125234.96809830837</v>
      </c>
      <c r="F265">
        <f t="shared" si="8"/>
        <v>1031278296.0523713</v>
      </c>
      <c r="G265">
        <f t="shared" si="9"/>
        <v>22705529.02413898</v>
      </c>
    </row>
    <row r="266" spans="1:7" x14ac:dyDescent="0.4">
      <c r="A266">
        <v>150000</v>
      </c>
      <c r="B266">
        <v>144.52000000000001</v>
      </c>
      <c r="C266">
        <v>6</v>
      </c>
      <c r="D266">
        <v>13</v>
      </c>
      <c r="E266" s="10">
        <v>163074.45519271915</v>
      </c>
      <c r="F266">
        <f t="shared" si="8"/>
        <v>2715819176.5555158</v>
      </c>
      <c r="G266">
        <f t="shared" si="9"/>
        <v>170941378.58642074</v>
      </c>
    </row>
    <row r="267" spans="1:7" x14ac:dyDescent="0.4">
      <c r="A267">
        <v>175000</v>
      </c>
      <c r="B267">
        <v>174.55</v>
      </c>
      <c r="C267">
        <v>4</v>
      </c>
      <c r="D267">
        <v>17</v>
      </c>
      <c r="E267" s="10">
        <v>180148.77058039789</v>
      </c>
      <c r="F267">
        <f t="shared" si="8"/>
        <v>5946495277.1844463</v>
      </c>
      <c r="G267">
        <f t="shared" si="9"/>
        <v>26509838.489570823</v>
      </c>
    </row>
    <row r="268" spans="1:7" x14ac:dyDescent="0.4">
      <c r="A268">
        <v>175000</v>
      </c>
      <c r="B268">
        <v>174.55</v>
      </c>
      <c r="C268">
        <v>4</v>
      </c>
      <c r="D268">
        <v>17</v>
      </c>
      <c r="E268" s="10">
        <v>180148.77058039789</v>
      </c>
      <c r="F268">
        <f t="shared" si="8"/>
        <v>5946495277.1844463</v>
      </c>
      <c r="G268">
        <f t="shared" si="9"/>
        <v>26509838.489570823</v>
      </c>
    </row>
    <row r="269" spans="1:7" x14ac:dyDescent="0.4">
      <c r="A269">
        <v>180000</v>
      </c>
      <c r="B269">
        <v>123.13</v>
      </c>
      <c r="C269">
        <v>13</v>
      </c>
      <c r="D269">
        <v>17</v>
      </c>
      <c r="E269" s="10">
        <v>149198.35175740422</v>
      </c>
      <c r="F269">
        <f t="shared" si="8"/>
        <v>6742630497.3102331</v>
      </c>
      <c r="G269">
        <f t="shared" si="9"/>
        <v>948741534.46060371</v>
      </c>
    </row>
    <row r="270" spans="1:7" x14ac:dyDescent="0.4">
      <c r="A270">
        <v>180000</v>
      </c>
      <c r="B270">
        <v>123.13</v>
      </c>
      <c r="C270">
        <v>13</v>
      </c>
      <c r="D270">
        <v>17</v>
      </c>
      <c r="E270" s="10">
        <v>149198.35175740422</v>
      </c>
      <c r="F270">
        <f t="shared" si="8"/>
        <v>6742630497.3102331</v>
      </c>
      <c r="G270">
        <f t="shared" si="9"/>
        <v>948741534.46060371</v>
      </c>
    </row>
    <row r="271" spans="1:7" x14ac:dyDescent="0.4">
      <c r="A271">
        <v>127000</v>
      </c>
      <c r="B271">
        <v>149.80000000000001</v>
      </c>
      <c r="C271">
        <v>11</v>
      </c>
      <c r="D271">
        <v>13</v>
      </c>
      <c r="E271" s="10">
        <v>178445.37322385592</v>
      </c>
      <c r="F271">
        <f t="shared" si="8"/>
        <v>847597163.9768995</v>
      </c>
      <c r="G271">
        <f t="shared" si="9"/>
        <v>2646626426.1418314</v>
      </c>
    </row>
    <row r="272" spans="1:7" x14ac:dyDescent="0.4">
      <c r="A272">
        <v>29800</v>
      </c>
      <c r="B272">
        <v>45.5</v>
      </c>
      <c r="C272">
        <v>5</v>
      </c>
      <c r="D272">
        <v>18</v>
      </c>
      <c r="E272" s="10">
        <v>56115.6793046272</v>
      </c>
      <c r="F272">
        <f t="shared" si="8"/>
        <v>4635768484.731617</v>
      </c>
      <c r="G272">
        <f t="shared" si="9"/>
        <v>692514977.26398432</v>
      </c>
    </row>
    <row r="273" spans="1:7" x14ac:dyDescent="0.4">
      <c r="A273">
        <v>29500</v>
      </c>
      <c r="B273">
        <v>45.5</v>
      </c>
      <c r="C273">
        <v>4</v>
      </c>
      <c r="D273">
        <v>18</v>
      </c>
      <c r="E273" s="10">
        <v>54057.526872824797</v>
      </c>
      <c r="F273">
        <f t="shared" si="8"/>
        <v>4676710371.5240698</v>
      </c>
      <c r="G273">
        <f t="shared" si="9"/>
        <v>603072126.10951209</v>
      </c>
    </row>
    <row r="274" spans="1:7" x14ac:dyDescent="0.4">
      <c r="A274">
        <v>86500</v>
      </c>
      <c r="B274">
        <v>84.98</v>
      </c>
      <c r="C274">
        <v>9</v>
      </c>
      <c r="D274">
        <v>15</v>
      </c>
      <c r="E274" s="10">
        <v>108111.07468833945</v>
      </c>
      <c r="F274">
        <f t="shared" si="8"/>
        <v>129651880.95803176</v>
      </c>
      <c r="G274">
        <f t="shared" si="9"/>
        <v>467038549.18498588</v>
      </c>
    </row>
    <row r="275" spans="1:7" x14ac:dyDescent="0.4">
      <c r="A275">
        <v>15000</v>
      </c>
      <c r="B275">
        <v>22.17</v>
      </c>
      <c r="C275">
        <v>7</v>
      </c>
      <c r="D275">
        <v>10</v>
      </c>
      <c r="E275" s="10">
        <v>53190.540101866289</v>
      </c>
      <c r="F275">
        <f t="shared" si="8"/>
        <v>6870168233.1592903</v>
      </c>
      <c r="G275">
        <f t="shared" si="9"/>
        <v>1458517353.2722571</v>
      </c>
    </row>
    <row r="276" spans="1:7" x14ac:dyDescent="0.4">
      <c r="A276">
        <v>63000</v>
      </c>
      <c r="B276">
        <v>84.62</v>
      </c>
      <c r="C276">
        <v>1</v>
      </c>
      <c r="D276">
        <v>18</v>
      </c>
      <c r="E276" s="10">
        <v>85522.40626634215</v>
      </c>
      <c r="F276">
        <f t="shared" si="8"/>
        <v>1217066346.3668368</v>
      </c>
      <c r="G276">
        <f t="shared" si="9"/>
        <v>507258784.02616817</v>
      </c>
    </row>
    <row r="277" spans="1:7" x14ac:dyDescent="0.4">
      <c r="A277">
        <v>110000</v>
      </c>
      <c r="B277">
        <v>84.9</v>
      </c>
      <c r="C277">
        <v>7</v>
      </c>
      <c r="D277">
        <v>26</v>
      </c>
      <c r="E277" s="10">
        <v>82735.190519644122</v>
      </c>
      <c r="F277">
        <f t="shared" si="8"/>
        <v>146737415.54922664</v>
      </c>
      <c r="G277">
        <f t="shared" si="9"/>
        <v>743369836.00010371</v>
      </c>
    </row>
    <row r="278" spans="1:7" x14ac:dyDescent="0.4">
      <c r="A278">
        <v>160000</v>
      </c>
      <c r="B278">
        <v>172.17</v>
      </c>
      <c r="C278">
        <v>8</v>
      </c>
      <c r="D278">
        <v>22</v>
      </c>
      <c r="E278" s="10">
        <v>176463.00372293516</v>
      </c>
      <c r="F278">
        <f t="shared" si="8"/>
        <v>3858089616.8070879</v>
      </c>
      <c r="G278">
        <f t="shared" si="9"/>
        <v>271030491.58137691</v>
      </c>
    </row>
    <row r="279" spans="1:7" x14ac:dyDescent="0.4">
      <c r="A279">
        <v>160000</v>
      </c>
      <c r="B279">
        <v>172.17</v>
      </c>
      <c r="C279">
        <v>8</v>
      </c>
      <c r="D279">
        <v>22</v>
      </c>
      <c r="E279" s="10">
        <v>176463.00372293516</v>
      </c>
      <c r="F279">
        <f t="shared" si="8"/>
        <v>3858089616.8070879</v>
      </c>
      <c r="G279">
        <f t="shared" si="9"/>
        <v>271030491.58137691</v>
      </c>
    </row>
    <row r="280" spans="1:7" x14ac:dyDescent="0.4">
      <c r="A280">
        <v>65000</v>
      </c>
      <c r="B280">
        <v>64.66</v>
      </c>
      <c r="C280">
        <v>14</v>
      </c>
      <c r="D280">
        <v>28</v>
      </c>
      <c r="E280" s="10">
        <v>73816.943563402805</v>
      </c>
      <c r="F280">
        <f t="shared" si="8"/>
        <v>1081520434.4171515</v>
      </c>
      <c r="G280">
        <f t="shared" si="9"/>
        <v>77738493.80023016</v>
      </c>
    </row>
    <row r="281" spans="1:7" x14ac:dyDescent="0.4">
      <c r="A281">
        <v>88000</v>
      </c>
      <c r="B281">
        <v>115.53</v>
      </c>
      <c r="C281">
        <v>2</v>
      </c>
      <c r="D281">
        <v>28</v>
      </c>
      <c r="E281" s="10">
        <v>98063.722187642939</v>
      </c>
      <c r="F281">
        <f t="shared" si="8"/>
        <v>97742446.995767608</v>
      </c>
      <c r="G281">
        <f t="shared" si="9"/>
        <v>101278504.27005678</v>
      </c>
    </row>
    <row r="282" spans="1:7" x14ac:dyDescent="0.4">
      <c r="A282">
        <v>67500</v>
      </c>
      <c r="B282">
        <v>64.66</v>
      </c>
      <c r="C282">
        <v>7</v>
      </c>
      <c r="D282">
        <v>28</v>
      </c>
      <c r="E282" s="10">
        <v>59409.876540786019</v>
      </c>
      <c r="F282">
        <f t="shared" si="8"/>
        <v>923338044.48004436</v>
      </c>
      <c r="G282">
        <f t="shared" si="9"/>
        <v>65450097.585324384</v>
      </c>
    </row>
    <row r="283" spans="1:7" x14ac:dyDescent="0.4">
      <c r="A283">
        <v>74000</v>
      </c>
      <c r="B283">
        <v>79.87</v>
      </c>
      <c r="C283">
        <v>14</v>
      </c>
      <c r="D283">
        <v>28</v>
      </c>
      <c r="E283" s="10">
        <v>88451.256217762275</v>
      </c>
      <c r="F283">
        <f t="shared" si="8"/>
        <v>570563830.64356637</v>
      </c>
      <c r="G283">
        <f t="shared" si="9"/>
        <v>208838806.27141282</v>
      </c>
    </row>
    <row r="284" spans="1:7" x14ac:dyDescent="0.4">
      <c r="A284">
        <v>31000</v>
      </c>
      <c r="B284">
        <v>59.3</v>
      </c>
      <c r="C284">
        <v>4</v>
      </c>
      <c r="D284">
        <v>19</v>
      </c>
      <c r="E284" s="10">
        <v>65409.515425294383</v>
      </c>
      <c r="F284">
        <f t="shared" si="8"/>
        <v>4473800937.5618057</v>
      </c>
      <c r="G284">
        <f t="shared" si="9"/>
        <v>1184014751.8035722</v>
      </c>
    </row>
    <row r="285" spans="1:7" x14ac:dyDescent="0.4">
      <c r="A285">
        <v>92000</v>
      </c>
      <c r="B285">
        <v>84.9</v>
      </c>
      <c r="C285">
        <v>5</v>
      </c>
      <c r="D285">
        <v>22</v>
      </c>
      <c r="E285" s="10">
        <v>86321.6519274655</v>
      </c>
      <c r="F285">
        <f t="shared" si="8"/>
        <v>34650623.096396528</v>
      </c>
      <c r="G285">
        <f t="shared" si="9"/>
        <v>32243636.832856268</v>
      </c>
    </row>
    <row r="286" spans="1:7" x14ac:dyDescent="0.4">
      <c r="A286">
        <v>73000</v>
      </c>
      <c r="B286">
        <v>79.87</v>
      </c>
      <c r="C286">
        <v>2</v>
      </c>
      <c r="D286">
        <v>29</v>
      </c>
      <c r="E286" s="10">
        <v>61827.735468276951</v>
      </c>
      <c r="F286">
        <f t="shared" si="8"/>
        <v>619336786.61840916</v>
      </c>
      <c r="G286">
        <f t="shared" si="9"/>
        <v>124819494.76679684</v>
      </c>
    </row>
    <row r="287" spans="1:7" x14ac:dyDescent="0.4">
      <c r="A287">
        <v>64000</v>
      </c>
      <c r="B287">
        <v>64.66</v>
      </c>
      <c r="C287">
        <v>4</v>
      </c>
      <c r="D287">
        <v>28</v>
      </c>
      <c r="E287" s="10">
        <v>53235.419245378827</v>
      </c>
      <c r="F287">
        <f t="shared" si="8"/>
        <v>1148293390.391994</v>
      </c>
      <c r="G287">
        <f t="shared" si="9"/>
        <v>115876198.82276054</v>
      </c>
    </row>
    <row r="288" spans="1:7" x14ac:dyDescent="0.4">
      <c r="A288">
        <v>83500</v>
      </c>
      <c r="B288">
        <v>84.5</v>
      </c>
      <c r="C288">
        <v>9</v>
      </c>
      <c r="D288">
        <v>18</v>
      </c>
      <c r="E288" s="10">
        <v>101872.16763275847</v>
      </c>
      <c r="F288">
        <f t="shared" si="8"/>
        <v>206970748.88256007</v>
      </c>
      <c r="G288">
        <f t="shared" si="9"/>
        <v>337536543.52617806</v>
      </c>
    </row>
    <row r="289" spans="1:7" x14ac:dyDescent="0.4">
      <c r="A289">
        <v>102000</v>
      </c>
      <c r="B289">
        <v>84.9</v>
      </c>
      <c r="C289">
        <v>6</v>
      </c>
      <c r="D289">
        <v>22</v>
      </c>
      <c r="E289" s="10">
        <v>88379.804359267902</v>
      </c>
      <c r="F289">
        <f t="shared" si="8"/>
        <v>16921063.347968817</v>
      </c>
      <c r="G289">
        <f t="shared" si="9"/>
        <v>185509729.29181764</v>
      </c>
    </row>
    <row r="290" spans="1:7" x14ac:dyDescent="0.4">
      <c r="A290">
        <v>32000</v>
      </c>
      <c r="B290">
        <v>59.67</v>
      </c>
      <c r="C290">
        <v>4</v>
      </c>
      <c r="D290">
        <v>27</v>
      </c>
      <c r="E290" s="10">
        <v>50359.978653784114</v>
      </c>
      <c r="F290">
        <f t="shared" si="8"/>
        <v>4341027981.5869627</v>
      </c>
      <c r="G290">
        <f t="shared" si="9"/>
        <v>337088816.16740829</v>
      </c>
    </row>
    <row r="291" spans="1:7" x14ac:dyDescent="0.4">
      <c r="A291">
        <v>61500</v>
      </c>
      <c r="B291">
        <v>54.7</v>
      </c>
      <c r="C291">
        <v>8</v>
      </c>
      <c r="D291">
        <v>28</v>
      </c>
      <c r="E291" s="10">
        <v>51885.007668353035</v>
      </c>
      <c r="F291">
        <f t="shared" si="8"/>
        <v>1323975780.3291011</v>
      </c>
      <c r="G291">
        <f t="shared" si="9"/>
        <v>92448077.537629932</v>
      </c>
    </row>
    <row r="292" spans="1:7" x14ac:dyDescent="0.4">
      <c r="A292">
        <v>74000</v>
      </c>
      <c r="B292">
        <v>79.87</v>
      </c>
      <c r="C292">
        <v>7</v>
      </c>
      <c r="D292">
        <v>28</v>
      </c>
      <c r="E292" s="10">
        <v>74044.189195145489</v>
      </c>
      <c r="F292">
        <f t="shared" si="8"/>
        <v>570563830.64356637</v>
      </c>
      <c r="G292">
        <f t="shared" si="9"/>
        <v>1952.6849676061145</v>
      </c>
    </row>
    <row r="293" spans="1:7" x14ac:dyDescent="0.4">
      <c r="A293">
        <v>63500</v>
      </c>
      <c r="B293">
        <v>54.7</v>
      </c>
      <c r="C293">
        <v>9</v>
      </c>
      <c r="D293">
        <v>29</v>
      </c>
      <c r="E293" s="10">
        <v>52017.468532298881</v>
      </c>
      <c r="F293">
        <f t="shared" si="8"/>
        <v>1182429868.3794155</v>
      </c>
      <c r="G293">
        <f t="shared" si="9"/>
        <v>131848528.90674642</v>
      </c>
    </row>
    <row r="294" spans="1:7" x14ac:dyDescent="0.4">
      <c r="A294">
        <v>107750</v>
      </c>
      <c r="B294">
        <v>111.73</v>
      </c>
      <c r="C294">
        <v>5</v>
      </c>
      <c r="D294">
        <v>17</v>
      </c>
      <c r="E294" s="10">
        <v>121764.61394271563</v>
      </c>
      <c r="F294">
        <f t="shared" si="8"/>
        <v>97289066.492622882</v>
      </c>
      <c r="G294">
        <f t="shared" si="9"/>
        <v>196409403.96335936</v>
      </c>
    </row>
    <row r="295" spans="1:7" x14ac:dyDescent="0.4">
      <c r="A295">
        <v>84000</v>
      </c>
      <c r="B295">
        <v>59.942599999999999</v>
      </c>
      <c r="C295">
        <v>8</v>
      </c>
      <c r="D295">
        <v>12</v>
      </c>
      <c r="E295" s="10">
        <v>87740.244188754965</v>
      </c>
      <c r="F295">
        <f t="shared" si="8"/>
        <v>192834270.89513868</v>
      </c>
      <c r="G295">
        <f t="shared" si="9"/>
        <v>13989426.591515286</v>
      </c>
    </row>
    <row r="296" spans="1:7" x14ac:dyDescent="0.4">
      <c r="A296">
        <v>10800</v>
      </c>
      <c r="B296">
        <v>15.855</v>
      </c>
      <c r="C296">
        <v>11</v>
      </c>
      <c r="D296">
        <v>8</v>
      </c>
      <c r="E296" s="10">
        <v>59198.55108363973</v>
      </c>
      <c r="F296">
        <f t="shared" si="8"/>
        <v>7584054648.2536297</v>
      </c>
      <c r="G296">
        <f t="shared" si="9"/>
        <v>2342419746.9956846</v>
      </c>
    </row>
    <row r="297" spans="1:7" x14ac:dyDescent="0.4">
      <c r="A297">
        <v>81000</v>
      </c>
      <c r="B297">
        <v>59.92</v>
      </c>
      <c r="C297">
        <v>3</v>
      </c>
      <c r="D297">
        <v>13</v>
      </c>
      <c r="E297" s="10">
        <v>75502.045855312565</v>
      </c>
      <c r="F297">
        <f t="shared" si="8"/>
        <v>285153138.81966698</v>
      </c>
      <c r="G297">
        <f t="shared" si="9"/>
        <v>30227499.777085751</v>
      </c>
    </row>
    <row r="298" spans="1:7" x14ac:dyDescent="0.4">
      <c r="A298">
        <v>52000</v>
      </c>
      <c r="B298">
        <v>75.25</v>
      </c>
      <c r="C298">
        <v>4</v>
      </c>
      <c r="D298">
        <v>7</v>
      </c>
      <c r="E298" s="10">
        <v>103864.11843661653</v>
      </c>
      <c r="F298">
        <f t="shared" si="8"/>
        <v>2105568862.0901074</v>
      </c>
      <c r="G298">
        <f t="shared" si="9"/>
        <v>2689886781.207386</v>
      </c>
    </row>
    <row r="299" spans="1:7" x14ac:dyDescent="0.4">
      <c r="A299">
        <v>53000</v>
      </c>
      <c r="B299">
        <v>69.94</v>
      </c>
      <c r="C299">
        <v>2</v>
      </c>
      <c r="D299">
        <v>7</v>
      </c>
      <c r="E299" s="10">
        <v>94638.793178886233</v>
      </c>
      <c r="F299">
        <f t="shared" si="8"/>
        <v>2014795906.1152647</v>
      </c>
      <c r="G299">
        <f t="shared" si="9"/>
        <v>1733789097.3940628</v>
      </c>
    </row>
    <row r="300" spans="1:7" x14ac:dyDescent="0.4">
      <c r="A300">
        <v>12000</v>
      </c>
      <c r="B300">
        <v>15.09</v>
      </c>
      <c r="C300">
        <v>14</v>
      </c>
      <c r="D300">
        <v>7</v>
      </c>
      <c r="E300" s="10">
        <v>66562.654635885381</v>
      </c>
      <c r="F300">
        <f t="shared" si="8"/>
        <v>7376487101.0838184</v>
      </c>
      <c r="G300">
        <f t="shared" si="9"/>
        <v>2977083280.9149046</v>
      </c>
    </row>
    <row r="301" spans="1:7" x14ac:dyDescent="0.4">
      <c r="A301">
        <v>190000</v>
      </c>
      <c r="B301">
        <v>84.835999999999999</v>
      </c>
      <c r="C301">
        <v>7</v>
      </c>
      <c r="D301">
        <v>4</v>
      </c>
      <c r="E301" s="10">
        <v>125038.82736555322</v>
      </c>
      <c r="F301">
        <f t="shared" si="8"/>
        <v>8484900937.5618048</v>
      </c>
      <c r="G301">
        <f t="shared" si="9"/>
        <v>4219953950.0423965</v>
      </c>
    </row>
    <row r="302" spans="1:7" x14ac:dyDescent="0.4">
      <c r="A302">
        <v>175000</v>
      </c>
      <c r="B302">
        <v>84.906999999999996</v>
      </c>
      <c r="C302">
        <v>4</v>
      </c>
      <c r="D302">
        <v>4</v>
      </c>
      <c r="E302" s="10">
        <v>118932.68277221438</v>
      </c>
      <c r="F302">
        <f t="shared" si="8"/>
        <v>5946495277.1844463</v>
      </c>
      <c r="G302">
        <f t="shared" si="9"/>
        <v>3143544061.1211462</v>
      </c>
    </row>
    <row r="303" spans="1:7" x14ac:dyDescent="0.4">
      <c r="A303">
        <v>175000</v>
      </c>
      <c r="B303">
        <v>84.906999999999996</v>
      </c>
      <c r="C303">
        <v>4</v>
      </c>
      <c r="D303">
        <v>4</v>
      </c>
      <c r="E303" s="10">
        <v>118932.68277221438</v>
      </c>
      <c r="F303">
        <f t="shared" si="8"/>
        <v>5946495277.1844463</v>
      </c>
      <c r="G303">
        <f t="shared" si="9"/>
        <v>3143544061.1211462</v>
      </c>
    </row>
    <row r="304" spans="1:7" x14ac:dyDescent="0.4">
      <c r="A304">
        <v>114000</v>
      </c>
      <c r="B304">
        <v>45.878999999999998</v>
      </c>
      <c r="C304">
        <v>17</v>
      </c>
      <c r="D304">
        <v>4</v>
      </c>
      <c r="E304" s="10">
        <v>108137.84556418985</v>
      </c>
      <c r="F304">
        <f t="shared" si="8"/>
        <v>259645591.64985555</v>
      </c>
      <c r="G304">
        <f t="shared" si="9"/>
        <v>34364854.629288651</v>
      </c>
    </row>
    <row r="305" spans="1:7" x14ac:dyDescent="0.4">
      <c r="A305">
        <v>16000</v>
      </c>
      <c r="B305">
        <v>30.28</v>
      </c>
      <c r="C305">
        <v>1</v>
      </c>
      <c r="D305">
        <v>50</v>
      </c>
      <c r="E305" s="10">
        <v>-28382.994755684849</v>
      </c>
      <c r="F305">
        <f t="shared" si="8"/>
        <v>6705395277.1844473</v>
      </c>
      <c r="G305">
        <f t="shared" si="9"/>
        <v>1969850223.4831488</v>
      </c>
    </row>
    <row r="306" spans="1:7" x14ac:dyDescent="0.4">
      <c r="A306">
        <v>70000</v>
      </c>
      <c r="B306">
        <v>84.93</v>
      </c>
      <c r="C306">
        <v>6</v>
      </c>
      <c r="D306">
        <v>23</v>
      </c>
      <c r="E306" s="10">
        <v>86482.977313412062</v>
      </c>
      <c r="F306">
        <f t="shared" si="8"/>
        <v>777655654.54293752</v>
      </c>
      <c r="G306">
        <f t="shared" si="9"/>
        <v>271688541.11445671</v>
      </c>
    </row>
    <row r="307" spans="1:7" x14ac:dyDescent="0.4">
      <c r="A307">
        <v>123000</v>
      </c>
      <c r="B307">
        <v>236.07</v>
      </c>
      <c r="C307">
        <v>5</v>
      </c>
      <c r="D307">
        <v>12</v>
      </c>
      <c r="E307" s="10">
        <v>251026.89396760354</v>
      </c>
      <c r="F307">
        <f t="shared" si="8"/>
        <v>630688987.87627065</v>
      </c>
      <c r="G307">
        <f t="shared" si="9"/>
        <v>16390885578.991999</v>
      </c>
    </row>
    <row r="308" spans="1:7" x14ac:dyDescent="0.4">
      <c r="A308">
        <v>67900</v>
      </c>
      <c r="B308">
        <v>84.99</v>
      </c>
      <c r="C308">
        <v>5</v>
      </c>
      <c r="D308">
        <v>25</v>
      </c>
      <c r="E308" s="10">
        <v>80631.170789897995</v>
      </c>
      <c r="F308">
        <f t="shared" si="8"/>
        <v>899188862.09010732</v>
      </c>
      <c r="G308">
        <f t="shared" si="9"/>
        <v>162082709.68155193</v>
      </c>
    </row>
    <row r="309" spans="1:7" x14ac:dyDescent="0.4">
      <c r="A309">
        <v>112400</v>
      </c>
      <c r="B309">
        <v>84.92</v>
      </c>
      <c r="C309">
        <v>6</v>
      </c>
      <c r="D309">
        <v>21</v>
      </c>
      <c r="E309" s="10">
        <v>90324.738941791569</v>
      </c>
      <c r="F309">
        <f t="shared" si="8"/>
        <v>210642321.209604</v>
      </c>
      <c r="G309">
        <f t="shared" si="9"/>
        <v>487317150.78805363</v>
      </c>
    </row>
    <row r="310" spans="1:7" x14ac:dyDescent="0.4">
      <c r="A310">
        <v>112400</v>
      </c>
      <c r="B310">
        <v>84.92</v>
      </c>
      <c r="C310">
        <v>6</v>
      </c>
      <c r="D310">
        <v>21</v>
      </c>
      <c r="E310" s="10">
        <v>90324.738941791569</v>
      </c>
      <c r="F310">
        <f t="shared" si="8"/>
        <v>210642321.209604</v>
      </c>
      <c r="G310">
        <f t="shared" si="9"/>
        <v>487317150.78805363</v>
      </c>
    </row>
    <row r="311" spans="1:7" x14ac:dyDescent="0.4">
      <c r="A311">
        <v>89970</v>
      </c>
      <c r="B311">
        <v>60</v>
      </c>
      <c r="C311">
        <v>4</v>
      </c>
      <c r="D311">
        <v>21</v>
      </c>
      <c r="E311" s="10">
        <v>62231.637802931175</v>
      </c>
      <c r="F311">
        <f t="shared" si="8"/>
        <v>62670623.72532735</v>
      </c>
      <c r="G311">
        <f t="shared" si="9"/>
        <v>769416737.37577689</v>
      </c>
    </row>
    <row r="312" spans="1:7" x14ac:dyDescent="0.4">
      <c r="A312">
        <v>125000</v>
      </c>
      <c r="B312">
        <v>84.028300000000002</v>
      </c>
      <c r="C312">
        <v>4</v>
      </c>
      <c r="D312">
        <v>6</v>
      </c>
      <c r="E312" s="10">
        <v>114235.85778710054</v>
      </c>
      <c r="F312">
        <f t="shared" si="8"/>
        <v>735143075.92658508</v>
      </c>
      <c r="G312">
        <f t="shared" si="9"/>
        <v>115866757.57952408</v>
      </c>
    </row>
    <row r="313" spans="1:7" x14ac:dyDescent="0.4">
      <c r="A313">
        <v>116000</v>
      </c>
      <c r="B313">
        <v>84.92</v>
      </c>
      <c r="C313">
        <v>14</v>
      </c>
      <c r="D313">
        <v>21</v>
      </c>
      <c r="E313" s="10">
        <v>106789.95839621074</v>
      </c>
      <c r="F313">
        <f t="shared" si="8"/>
        <v>328099679.70017004</v>
      </c>
      <c r="G313">
        <f t="shared" si="9"/>
        <v>84824866.343529001</v>
      </c>
    </row>
    <row r="314" spans="1:7" x14ac:dyDescent="0.4">
      <c r="A314">
        <v>138000</v>
      </c>
      <c r="B314">
        <v>59.673699999999997</v>
      </c>
      <c r="C314">
        <v>4</v>
      </c>
      <c r="D314">
        <v>2</v>
      </c>
      <c r="E314" s="10">
        <v>98505.827807911133</v>
      </c>
      <c r="F314">
        <f t="shared" si="8"/>
        <v>1609094648.253629</v>
      </c>
      <c r="G314">
        <f t="shared" si="9"/>
        <v>1559789637.1383655</v>
      </c>
    </row>
    <row r="315" spans="1:7" x14ac:dyDescent="0.4">
      <c r="A315">
        <v>86470</v>
      </c>
      <c r="B315">
        <v>60</v>
      </c>
      <c r="C315">
        <v>1</v>
      </c>
      <c r="D315">
        <v>21</v>
      </c>
      <c r="E315" s="10">
        <v>56057.180507523983</v>
      </c>
      <c r="F315">
        <f t="shared" si="8"/>
        <v>130335969.63727705</v>
      </c>
      <c r="G315">
        <f t="shared" si="9"/>
        <v>924939589.48192918</v>
      </c>
    </row>
    <row r="316" spans="1:7" x14ac:dyDescent="0.4">
      <c r="A316">
        <v>86500</v>
      </c>
      <c r="B316">
        <v>60</v>
      </c>
      <c r="C316">
        <v>1</v>
      </c>
      <c r="D316">
        <v>21</v>
      </c>
      <c r="E316" s="10">
        <v>56057.180507523983</v>
      </c>
      <c r="F316">
        <f t="shared" si="8"/>
        <v>129651880.95803176</v>
      </c>
      <c r="G316">
        <f t="shared" si="9"/>
        <v>926765258.65147781</v>
      </c>
    </row>
    <row r="317" spans="1:7" x14ac:dyDescent="0.4">
      <c r="A317">
        <v>135000</v>
      </c>
      <c r="B317">
        <v>59.673699999999997</v>
      </c>
      <c r="C317">
        <v>13</v>
      </c>
      <c r="D317">
        <v>2</v>
      </c>
      <c r="E317" s="10">
        <v>117029.19969413271</v>
      </c>
      <c r="F317">
        <f t="shared" si="8"/>
        <v>1377413516.1781573</v>
      </c>
      <c r="G317">
        <f t="shared" si="9"/>
        <v>322949663.63335991</v>
      </c>
    </row>
    <row r="318" spans="1:7" x14ac:dyDescent="0.4">
      <c r="A318">
        <v>120000</v>
      </c>
      <c r="B318">
        <v>114.931</v>
      </c>
      <c r="C318">
        <v>9</v>
      </c>
      <c r="D318">
        <v>13</v>
      </c>
      <c r="E318" s="10">
        <v>140779.83443882703</v>
      </c>
      <c r="F318">
        <f t="shared" si="8"/>
        <v>489007855.80079895</v>
      </c>
      <c r="G318">
        <f t="shared" si="9"/>
        <v>431801519.30506206</v>
      </c>
    </row>
    <row r="319" spans="1:7" ht="18" thickBot="1" x14ac:dyDescent="0.45">
      <c r="A319">
        <v>109990</v>
      </c>
      <c r="B319">
        <v>84.92</v>
      </c>
      <c r="C319">
        <v>9</v>
      </c>
      <c r="D319">
        <v>21</v>
      </c>
      <c r="E319" s="11">
        <v>96499.196237198776</v>
      </c>
      <c r="F319">
        <f t="shared" si="8"/>
        <v>146495245.10897508</v>
      </c>
      <c r="G319">
        <f t="shared" si="9"/>
        <v>182001786.16641167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9"/>
  <sheetViews>
    <sheetView topLeftCell="C1" workbookViewId="0">
      <selection activeCell="Q11" sqref="Q11"/>
    </sheetView>
  </sheetViews>
  <sheetFormatPr defaultRowHeight="17.399999999999999" x14ac:dyDescent="0.4"/>
  <cols>
    <col min="5" max="5" width="3.796875" customWidth="1"/>
    <col min="6" max="6" width="13.19921875" customWidth="1"/>
  </cols>
  <sheetData>
    <row r="1" spans="1:12" x14ac:dyDescent="0.4">
      <c r="A1" s="1" t="s">
        <v>0</v>
      </c>
      <c r="B1" s="1" t="s">
        <v>7</v>
      </c>
      <c r="C1" s="1" t="s">
        <v>10</v>
      </c>
      <c r="D1" s="1" t="s">
        <v>324</v>
      </c>
      <c r="F1" s="1" t="s">
        <v>323</v>
      </c>
    </row>
    <row r="2" spans="1:12" x14ac:dyDescent="0.4">
      <c r="A2">
        <v>80000</v>
      </c>
      <c r="B2">
        <v>84.82</v>
      </c>
      <c r="C2">
        <v>1</v>
      </c>
      <c r="D2" s="14" t="str">
        <f>IF(A2&gt;=$F$2,"A","B")</f>
        <v>B</v>
      </c>
      <c r="F2">
        <f>MEDIAN(A2:A319)</f>
        <v>87250</v>
      </c>
    </row>
    <row r="3" spans="1:12" x14ac:dyDescent="0.4">
      <c r="A3">
        <v>209000</v>
      </c>
      <c r="B3">
        <v>163.33000000000001</v>
      </c>
      <c r="C3">
        <v>13</v>
      </c>
      <c r="D3" s="14" t="str">
        <f t="shared" ref="D3:D66" si="0">IF(A3&gt;=$F$2,"A","B")</f>
        <v>A</v>
      </c>
    </row>
    <row r="4" spans="1:12" x14ac:dyDescent="0.4">
      <c r="A4">
        <v>160000</v>
      </c>
      <c r="B4">
        <v>158.99</v>
      </c>
      <c r="C4">
        <v>4</v>
      </c>
      <c r="D4" s="14" t="str">
        <f t="shared" si="0"/>
        <v>A</v>
      </c>
      <c r="F4" t="s">
        <v>325</v>
      </c>
      <c r="G4" t="s">
        <v>326</v>
      </c>
      <c r="H4" t="s">
        <v>327</v>
      </c>
      <c r="I4" t="s">
        <v>328</v>
      </c>
    </row>
    <row r="5" spans="1:12" x14ac:dyDescent="0.4">
      <c r="A5">
        <v>96000</v>
      </c>
      <c r="B5">
        <v>116.03</v>
      </c>
      <c r="C5">
        <v>5</v>
      </c>
      <c r="D5" s="14" t="str">
        <f t="shared" si="0"/>
        <v>A</v>
      </c>
      <c r="F5">
        <f>COUNT(A2:A319)</f>
        <v>318</v>
      </c>
      <c r="G5">
        <f>COUNTIF($D$2:$D$319, "A")</f>
        <v>159</v>
      </c>
      <c r="H5">
        <f>COUNTIF($D$2:$D$319, "B")</f>
        <v>159</v>
      </c>
      <c r="I5">
        <f>1-(G5/F5)^2-(H5/F5)^2</f>
        <v>0.5</v>
      </c>
    </row>
    <row r="6" spans="1:12" x14ac:dyDescent="0.4">
      <c r="A6">
        <v>32000</v>
      </c>
      <c r="B6">
        <v>48.54</v>
      </c>
      <c r="C6">
        <v>7</v>
      </c>
      <c r="D6" s="14" t="str">
        <f t="shared" si="0"/>
        <v>B</v>
      </c>
    </row>
    <row r="7" spans="1:12" x14ac:dyDescent="0.4">
      <c r="A7">
        <v>19700</v>
      </c>
      <c r="B7">
        <v>16.98</v>
      </c>
      <c r="C7">
        <v>4</v>
      </c>
      <c r="D7" s="14" t="str">
        <f t="shared" si="0"/>
        <v>B</v>
      </c>
      <c r="F7" t="s">
        <v>329</v>
      </c>
    </row>
    <row r="8" spans="1:12" x14ac:dyDescent="0.4">
      <c r="A8">
        <v>20000</v>
      </c>
      <c r="B8">
        <v>16.98</v>
      </c>
      <c r="C8">
        <v>12</v>
      </c>
      <c r="D8" s="14" t="str">
        <f t="shared" si="0"/>
        <v>B</v>
      </c>
      <c r="F8" t="s">
        <v>330</v>
      </c>
      <c r="G8">
        <f>MEDIAN(C2:C319)</f>
        <v>7</v>
      </c>
    </row>
    <row r="9" spans="1:12" x14ac:dyDescent="0.4">
      <c r="A9">
        <v>120000</v>
      </c>
      <c r="B9">
        <v>84.9</v>
      </c>
      <c r="C9">
        <v>7</v>
      </c>
      <c r="D9" s="14" t="str">
        <f t="shared" si="0"/>
        <v>A</v>
      </c>
    </row>
    <row r="10" spans="1:12" x14ac:dyDescent="0.4">
      <c r="A10">
        <v>84500</v>
      </c>
      <c r="B10">
        <v>84.67</v>
      </c>
      <c r="C10">
        <v>12</v>
      </c>
      <c r="D10" s="14" t="str">
        <f t="shared" si="0"/>
        <v>B</v>
      </c>
      <c r="G10" t="s">
        <v>326</v>
      </c>
      <c r="H10" t="s">
        <v>327</v>
      </c>
      <c r="I10" t="s">
        <v>333</v>
      </c>
      <c r="L10" t="s">
        <v>334</v>
      </c>
    </row>
    <row r="11" spans="1:12" x14ac:dyDescent="0.4">
      <c r="A11">
        <v>67700</v>
      </c>
      <c r="B11">
        <v>54.7</v>
      </c>
      <c r="C11">
        <v>3</v>
      </c>
      <c r="D11" s="14" t="str">
        <f t="shared" si="0"/>
        <v>B</v>
      </c>
      <c r="F11" t="s">
        <v>331</v>
      </c>
      <c r="G11">
        <f>SUMPRODUCT(($C$2:$C$319&gt;=$G$8)*($D$2:$D$319 ="A")*1)</f>
        <v>89</v>
      </c>
      <c r="H11">
        <f>SUMPRODUCT(($C$2:$C$319&gt;=$G$8)*($D$2:$D$319 ="B")*1)</f>
        <v>71</v>
      </c>
      <c r="I11" s="4">
        <f>1-(G11/(G11+H11))^2-(H11/(G11+H11))^2</f>
        <v>0.49367187499999998</v>
      </c>
      <c r="J11" s="4">
        <f>SUM(G11:H11)/$F$5</f>
        <v>0.50314465408805031</v>
      </c>
      <c r="K11" s="4">
        <f>I11*J11+I12*J12</f>
        <v>0.49359177215189876</v>
      </c>
      <c r="L11" s="4">
        <f>I5-K11</f>
        <v>6.4082278481012445E-3</v>
      </c>
    </row>
    <row r="12" spans="1:12" x14ac:dyDescent="0.4">
      <c r="A12">
        <v>127500</v>
      </c>
      <c r="B12">
        <v>111.73</v>
      </c>
      <c r="C12">
        <v>17</v>
      </c>
      <c r="D12" s="14" t="str">
        <f t="shared" si="0"/>
        <v>A</v>
      </c>
      <c r="F12" t="s">
        <v>332</v>
      </c>
      <c r="G12">
        <f>SUMPRODUCT(($C$2:$C$319&lt;$G$8)*($D$2:$D$319 ="A")*1)</f>
        <v>70</v>
      </c>
      <c r="H12">
        <f>SUMPRODUCT(($C$2:$C$319&lt;$G$8)*($D$2:$D$319 ="B")*1)</f>
        <v>88</v>
      </c>
      <c r="I12" s="4">
        <f>1-(G12/(G12+H12))^2-(H12/(G12+H12))^2</f>
        <v>0.49351065534369498</v>
      </c>
      <c r="J12" s="4">
        <f>SUM(G12:H12)/$F$5</f>
        <v>0.49685534591194969</v>
      </c>
      <c r="K12" s="4"/>
      <c r="L12" s="4"/>
    </row>
    <row r="13" spans="1:12" x14ac:dyDescent="0.4">
      <c r="A13">
        <v>11600</v>
      </c>
      <c r="B13">
        <v>15</v>
      </c>
      <c r="C13">
        <v>7</v>
      </c>
      <c r="D13" s="14" t="str">
        <f t="shared" si="0"/>
        <v>B</v>
      </c>
    </row>
    <row r="14" spans="1:12" x14ac:dyDescent="0.4">
      <c r="A14">
        <v>13000</v>
      </c>
      <c r="B14">
        <v>17.811</v>
      </c>
      <c r="C14">
        <v>5</v>
      </c>
      <c r="D14" s="14" t="str">
        <f t="shared" si="0"/>
        <v>B</v>
      </c>
      <c r="F14" t="s">
        <v>335</v>
      </c>
    </row>
    <row r="15" spans="1:12" x14ac:dyDescent="0.4">
      <c r="A15">
        <v>12500</v>
      </c>
      <c r="B15">
        <v>17.811</v>
      </c>
      <c r="C15">
        <v>6</v>
      </c>
      <c r="D15" s="14" t="str">
        <f t="shared" si="0"/>
        <v>B</v>
      </c>
      <c r="F15" t="s">
        <v>336</v>
      </c>
      <c r="G15" s="15">
        <f>MEDIAN(B2:B319)</f>
        <v>84.477049999999991</v>
      </c>
    </row>
    <row r="16" spans="1:12" x14ac:dyDescent="0.4">
      <c r="A16">
        <v>12650</v>
      </c>
      <c r="B16">
        <v>17.811</v>
      </c>
      <c r="C16">
        <v>7</v>
      </c>
      <c r="D16" s="14" t="str">
        <f t="shared" si="0"/>
        <v>B</v>
      </c>
    </row>
    <row r="17" spans="1:12" x14ac:dyDescent="0.4">
      <c r="A17">
        <v>197000</v>
      </c>
      <c r="B17">
        <v>84.614000000000004</v>
      </c>
      <c r="C17">
        <v>5</v>
      </c>
      <c r="D17" s="14" t="str">
        <f t="shared" si="0"/>
        <v>A</v>
      </c>
      <c r="G17" t="s">
        <v>326</v>
      </c>
      <c r="H17" t="s">
        <v>327</v>
      </c>
      <c r="I17" t="s">
        <v>333</v>
      </c>
      <c r="L17" t="s">
        <v>334</v>
      </c>
    </row>
    <row r="18" spans="1:12" x14ac:dyDescent="0.4">
      <c r="A18">
        <v>199500</v>
      </c>
      <c r="B18">
        <v>84.835999999999999</v>
      </c>
      <c r="C18">
        <v>14</v>
      </c>
      <c r="D18" s="14" t="str">
        <f t="shared" si="0"/>
        <v>A</v>
      </c>
      <c r="F18" t="s">
        <v>337</v>
      </c>
      <c r="G18">
        <f>SUMPRODUCT(($B$2:$B$319&gt;=$G$15)*($D$2:$D$319 ="A")*1)</f>
        <v>135</v>
      </c>
      <c r="H18">
        <f>SUMPRODUCT(($B$2:$B$319&gt;=$G$15)*($D$2:$D$319 ="B")*1)</f>
        <v>24</v>
      </c>
      <c r="I18" s="4">
        <f>1-(G18/(G18+H18))^2-(H18/(G18+H18))^2</f>
        <v>0.25631897472410103</v>
      </c>
      <c r="J18" s="4">
        <f>SUM(G18:H18)/$F$5</f>
        <v>0.5</v>
      </c>
      <c r="K18" s="4">
        <f>I18*J18+I19*J19</f>
        <v>0.25631897472410103</v>
      </c>
      <c r="L18" s="4">
        <f>I5-K18</f>
        <v>0.24368102527589897</v>
      </c>
    </row>
    <row r="19" spans="1:12" x14ac:dyDescent="0.4">
      <c r="A19">
        <v>205000</v>
      </c>
      <c r="B19">
        <v>84.835999999999999</v>
      </c>
      <c r="C19">
        <v>8</v>
      </c>
      <c r="D19" s="14" t="str">
        <f t="shared" si="0"/>
        <v>A</v>
      </c>
      <c r="F19" t="s">
        <v>332</v>
      </c>
      <c r="G19">
        <f>SUMPRODUCT(($B$2:$B$319&lt;$G$15)*($D$2:$D$319 ="A")*1)</f>
        <v>24</v>
      </c>
      <c r="H19">
        <f>SUMPRODUCT(($B$2:$B$319&lt;$G$15)*($D$2:$D$319 ="B")*1)</f>
        <v>135</v>
      </c>
      <c r="I19" s="4">
        <f>1-(G19/(G19+H19))^2-(H19/(G19+H19))^2</f>
        <v>0.25631897472410103</v>
      </c>
      <c r="J19" s="4">
        <f>SUM(G19:H19)/$F$5</f>
        <v>0.5</v>
      </c>
      <c r="K19" s="4"/>
      <c r="L19" s="4"/>
    </row>
    <row r="20" spans="1:12" x14ac:dyDescent="0.4">
      <c r="A20">
        <v>20000</v>
      </c>
      <c r="B20">
        <v>30.28</v>
      </c>
      <c r="C20">
        <v>6</v>
      </c>
      <c r="D20" s="14" t="str">
        <f t="shared" si="0"/>
        <v>B</v>
      </c>
    </row>
    <row r="21" spans="1:12" x14ac:dyDescent="0.4">
      <c r="A21">
        <v>33000</v>
      </c>
      <c r="B21">
        <v>64.88</v>
      </c>
      <c r="C21">
        <v>11</v>
      </c>
      <c r="D21" s="14" t="str">
        <f t="shared" si="0"/>
        <v>B</v>
      </c>
    </row>
    <row r="22" spans="1:12" x14ac:dyDescent="0.4">
      <c r="A22">
        <v>49000</v>
      </c>
      <c r="B22">
        <v>88.89</v>
      </c>
      <c r="C22">
        <v>1</v>
      </c>
      <c r="D22" s="14" t="str">
        <f t="shared" si="0"/>
        <v>B</v>
      </c>
    </row>
    <row r="23" spans="1:12" x14ac:dyDescent="0.4">
      <c r="A23">
        <v>169500</v>
      </c>
      <c r="B23">
        <v>114.931</v>
      </c>
      <c r="C23">
        <v>16</v>
      </c>
      <c r="D23" s="14" t="str">
        <f t="shared" si="0"/>
        <v>A</v>
      </c>
    </row>
    <row r="24" spans="1:12" x14ac:dyDescent="0.4">
      <c r="A24">
        <v>126500</v>
      </c>
      <c r="B24">
        <v>84.858000000000004</v>
      </c>
      <c r="C24">
        <v>3</v>
      </c>
      <c r="D24" s="14" t="str">
        <f t="shared" si="0"/>
        <v>A</v>
      </c>
    </row>
    <row r="25" spans="1:12" x14ac:dyDescent="0.4">
      <c r="A25">
        <v>137900</v>
      </c>
      <c r="B25">
        <v>84.92</v>
      </c>
      <c r="C25">
        <v>6</v>
      </c>
      <c r="D25" s="14" t="str">
        <f t="shared" si="0"/>
        <v>A</v>
      </c>
    </row>
    <row r="26" spans="1:12" x14ac:dyDescent="0.4">
      <c r="A26">
        <v>167000</v>
      </c>
      <c r="B26">
        <v>144.52000000000001</v>
      </c>
      <c r="C26">
        <v>7</v>
      </c>
      <c r="D26" s="14" t="str">
        <f t="shared" si="0"/>
        <v>A</v>
      </c>
    </row>
    <row r="27" spans="1:12" x14ac:dyDescent="0.4">
      <c r="A27">
        <v>180000</v>
      </c>
      <c r="B27">
        <v>147.31</v>
      </c>
      <c r="C27">
        <v>7</v>
      </c>
      <c r="D27" s="14" t="str">
        <f t="shared" si="0"/>
        <v>A</v>
      </c>
    </row>
    <row r="28" spans="1:12" x14ac:dyDescent="0.4">
      <c r="A28">
        <v>164500</v>
      </c>
      <c r="B28">
        <v>159.01</v>
      </c>
      <c r="C28">
        <v>9</v>
      </c>
      <c r="D28" s="14" t="str">
        <f t="shared" si="0"/>
        <v>A</v>
      </c>
    </row>
    <row r="29" spans="1:12" x14ac:dyDescent="0.4">
      <c r="A29">
        <v>129500</v>
      </c>
      <c r="B29">
        <v>97.61</v>
      </c>
      <c r="C29">
        <v>7</v>
      </c>
      <c r="D29" s="14" t="str">
        <f t="shared" si="0"/>
        <v>A</v>
      </c>
    </row>
    <row r="30" spans="1:12" x14ac:dyDescent="0.4">
      <c r="A30">
        <v>138000</v>
      </c>
      <c r="B30">
        <v>94.51</v>
      </c>
      <c r="C30">
        <v>8</v>
      </c>
      <c r="D30" s="14" t="str">
        <f t="shared" si="0"/>
        <v>A</v>
      </c>
    </row>
    <row r="31" spans="1:12" x14ac:dyDescent="0.4">
      <c r="A31">
        <v>177000</v>
      </c>
      <c r="B31">
        <v>150.47999999999999</v>
      </c>
      <c r="C31">
        <v>15</v>
      </c>
      <c r="D31" s="14" t="str">
        <f t="shared" si="0"/>
        <v>A</v>
      </c>
    </row>
    <row r="32" spans="1:12" x14ac:dyDescent="0.4">
      <c r="A32">
        <v>205000</v>
      </c>
      <c r="B32">
        <v>150.47999999999999</v>
      </c>
      <c r="C32">
        <v>13</v>
      </c>
      <c r="D32" s="14" t="str">
        <f t="shared" si="0"/>
        <v>A</v>
      </c>
    </row>
    <row r="33" spans="1:4" x14ac:dyDescent="0.4">
      <c r="A33">
        <v>360000</v>
      </c>
      <c r="B33">
        <v>158.32400000000001</v>
      </c>
      <c r="C33">
        <v>16</v>
      </c>
      <c r="D33" s="14" t="str">
        <f t="shared" si="0"/>
        <v>A</v>
      </c>
    </row>
    <row r="34" spans="1:4" x14ac:dyDescent="0.4">
      <c r="A34">
        <v>130000</v>
      </c>
      <c r="B34">
        <v>130.97999999999999</v>
      </c>
      <c r="C34">
        <v>17</v>
      </c>
      <c r="D34" s="14" t="str">
        <f t="shared" si="0"/>
        <v>A</v>
      </c>
    </row>
    <row r="35" spans="1:4" x14ac:dyDescent="0.4">
      <c r="A35">
        <v>126500</v>
      </c>
      <c r="B35">
        <v>137.55000000000001</v>
      </c>
      <c r="C35">
        <v>6</v>
      </c>
      <c r="D35" s="14" t="str">
        <f t="shared" si="0"/>
        <v>A</v>
      </c>
    </row>
    <row r="36" spans="1:4" x14ac:dyDescent="0.4">
      <c r="A36">
        <v>31500</v>
      </c>
      <c r="B36">
        <v>48.54</v>
      </c>
      <c r="C36">
        <v>3</v>
      </c>
      <c r="D36" s="14" t="str">
        <f t="shared" si="0"/>
        <v>B</v>
      </c>
    </row>
    <row r="37" spans="1:4" x14ac:dyDescent="0.4">
      <c r="A37">
        <v>26800</v>
      </c>
      <c r="B37">
        <v>36.08</v>
      </c>
      <c r="C37">
        <v>8</v>
      </c>
      <c r="D37" s="14" t="str">
        <f t="shared" si="0"/>
        <v>B</v>
      </c>
    </row>
    <row r="38" spans="1:4" x14ac:dyDescent="0.4">
      <c r="A38">
        <v>30000</v>
      </c>
      <c r="B38">
        <v>43.98</v>
      </c>
      <c r="C38">
        <v>6</v>
      </c>
      <c r="D38" s="14" t="str">
        <f t="shared" si="0"/>
        <v>B</v>
      </c>
    </row>
    <row r="39" spans="1:4" x14ac:dyDescent="0.4">
      <c r="A39">
        <v>89000</v>
      </c>
      <c r="B39">
        <v>84.64</v>
      </c>
      <c r="C39">
        <v>7</v>
      </c>
      <c r="D39" s="14" t="str">
        <f t="shared" si="0"/>
        <v>A</v>
      </c>
    </row>
    <row r="40" spans="1:4" x14ac:dyDescent="0.4">
      <c r="A40">
        <v>75000</v>
      </c>
      <c r="B40">
        <v>79.87</v>
      </c>
      <c r="C40">
        <v>2</v>
      </c>
      <c r="D40" s="14" t="str">
        <f t="shared" si="0"/>
        <v>B</v>
      </c>
    </row>
    <row r="41" spans="1:4" x14ac:dyDescent="0.4">
      <c r="A41">
        <v>70000</v>
      </c>
      <c r="B41">
        <v>64.66</v>
      </c>
      <c r="C41">
        <v>9</v>
      </c>
      <c r="D41" s="14" t="str">
        <f t="shared" si="0"/>
        <v>B</v>
      </c>
    </row>
    <row r="42" spans="1:4" x14ac:dyDescent="0.4">
      <c r="A42">
        <v>85000</v>
      </c>
      <c r="B42">
        <v>79.87</v>
      </c>
      <c r="C42">
        <v>7</v>
      </c>
      <c r="D42" s="14" t="str">
        <f t="shared" si="0"/>
        <v>B</v>
      </c>
    </row>
    <row r="43" spans="1:4" x14ac:dyDescent="0.4">
      <c r="A43">
        <v>84500</v>
      </c>
      <c r="B43">
        <v>79.87</v>
      </c>
      <c r="C43">
        <v>13</v>
      </c>
      <c r="D43" s="14" t="str">
        <f t="shared" si="0"/>
        <v>B</v>
      </c>
    </row>
    <row r="44" spans="1:4" x14ac:dyDescent="0.4">
      <c r="A44">
        <v>55900</v>
      </c>
      <c r="B44">
        <v>59.28</v>
      </c>
      <c r="C44">
        <v>4</v>
      </c>
      <c r="D44" s="14" t="str">
        <f t="shared" si="0"/>
        <v>B</v>
      </c>
    </row>
    <row r="45" spans="1:4" x14ac:dyDescent="0.4">
      <c r="A45">
        <v>69800</v>
      </c>
      <c r="B45">
        <v>54.7</v>
      </c>
      <c r="C45">
        <v>7</v>
      </c>
      <c r="D45" s="14" t="str">
        <f t="shared" si="0"/>
        <v>B</v>
      </c>
    </row>
    <row r="46" spans="1:4" x14ac:dyDescent="0.4">
      <c r="A46">
        <v>108500</v>
      </c>
      <c r="B46">
        <v>84.9</v>
      </c>
      <c r="C46">
        <v>4</v>
      </c>
      <c r="D46" s="14" t="str">
        <f t="shared" si="0"/>
        <v>A</v>
      </c>
    </row>
    <row r="47" spans="1:4" x14ac:dyDescent="0.4">
      <c r="A47">
        <v>65500</v>
      </c>
      <c r="B47">
        <v>64.66</v>
      </c>
      <c r="C47">
        <v>3</v>
      </c>
      <c r="D47" s="14" t="str">
        <f t="shared" si="0"/>
        <v>B</v>
      </c>
    </row>
    <row r="48" spans="1:4" x14ac:dyDescent="0.4">
      <c r="A48">
        <v>30000</v>
      </c>
      <c r="B48">
        <v>58.79</v>
      </c>
      <c r="C48">
        <v>1</v>
      </c>
      <c r="D48" s="14" t="str">
        <f t="shared" si="0"/>
        <v>B</v>
      </c>
    </row>
    <row r="49" spans="1:4" x14ac:dyDescent="0.4">
      <c r="A49">
        <v>10500</v>
      </c>
      <c r="B49">
        <v>12.15</v>
      </c>
      <c r="C49">
        <v>15</v>
      </c>
      <c r="D49" s="14" t="str">
        <f t="shared" si="0"/>
        <v>B</v>
      </c>
    </row>
    <row r="50" spans="1:4" x14ac:dyDescent="0.4">
      <c r="A50">
        <v>12000</v>
      </c>
      <c r="B50">
        <v>15.855</v>
      </c>
      <c r="C50">
        <v>10</v>
      </c>
      <c r="D50" s="14" t="str">
        <f t="shared" si="0"/>
        <v>B</v>
      </c>
    </row>
    <row r="51" spans="1:4" x14ac:dyDescent="0.4">
      <c r="A51">
        <v>11500</v>
      </c>
      <c r="B51">
        <v>15.855</v>
      </c>
      <c r="C51">
        <v>16</v>
      </c>
      <c r="D51" s="14" t="str">
        <f t="shared" si="0"/>
        <v>B</v>
      </c>
    </row>
    <row r="52" spans="1:4" x14ac:dyDescent="0.4">
      <c r="A52">
        <v>95000</v>
      </c>
      <c r="B52">
        <v>59.92</v>
      </c>
      <c r="C52">
        <v>4</v>
      </c>
      <c r="D52" s="14" t="str">
        <f t="shared" si="0"/>
        <v>A</v>
      </c>
    </row>
    <row r="53" spans="1:4" x14ac:dyDescent="0.4">
      <c r="A53">
        <v>189000</v>
      </c>
      <c r="B53">
        <v>84.614000000000004</v>
      </c>
      <c r="C53">
        <v>2</v>
      </c>
      <c r="D53" s="14" t="str">
        <f t="shared" si="0"/>
        <v>A</v>
      </c>
    </row>
    <row r="54" spans="1:4" x14ac:dyDescent="0.4">
      <c r="A54">
        <v>194000</v>
      </c>
      <c r="B54">
        <v>84.944000000000003</v>
      </c>
      <c r="C54">
        <v>11</v>
      </c>
      <c r="D54" s="14" t="str">
        <f t="shared" si="0"/>
        <v>A</v>
      </c>
    </row>
    <row r="55" spans="1:4" x14ac:dyDescent="0.4">
      <c r="A55">
        <v>195000</v>
      </c>
      <c r="B55">
        <v>84.906999999999996</v>
      </c>
      <c r="C55">
        <v>21</v>
      </c>
      <c r="D55" s="14" t="str">
        <f t="shared" si="0"/>
        <v>A</v>
      </c>
    </row>
    <row r="56" spans="1:4" x14ac:dyDescent="0.4">
      <c r="A56">
        <v>164700</v>
      </c>
      <c r="B56">
        <v>59.854999999999997</v>
      </c>
      <c r="C56">
        <v>11</v>
      </c>
      <c r="D56" s="14" t="str">
        <f t="shared" si="0"/>
        <v>A</v>
      </c>
    </row>
    <row r="57" spans="1:4" x14ac:dyDescent="0.4">
      <c r="A57">
        <v>87000</v>
      </c>
      <c r="B57">
        <v>37.263500000000001</v>
      </c>
      <c r="C57">
        <v>8</v>
      </c>
      <c r="D57" s="14" t="str">
        <f t="shared" si="0"/>
        <v>B</v>
      </c>
    </row>
    <row r="58" spans="1:4" x14ac:dyDescent="0.4">
      <c r="A58">
        <v>119000</v>
      </c>
      <c r="B58">
        <v>45.878999999999998</v>
      </c>
      <c r="C58">
        <v>18</v>
      </c>
      <c r="D58" s="14" t="str">
        <f t="shared" si="0"/>
        <v>A</v>
      </c>
    </row>
    <row r="59" spans="1:4" x14ac:dyDescent="0.4">
      <c r="A59">
        <v>85000</v>
      </c>
      <c r="B59">
        <v>33.981999999999999</v>
      </c>
      <c r="C59">
        <v>7</v>
      </c>
      <c r="D59" s="14" t="str">
        <f t="shared" si="0"/>
        <v>B</v>
      </c>
    </row>
    <row r="60" spans="1:4" x14ac:dyDescent="0.4">
      <c r="A60">
        <v>46300</v>
      </c>
      <c r="B60">
        <v>94.94</v>
      </c>
      <c r="C60">
        <v>7</v>
      </c>
      <c r="D60" s="14" t="str">
        <f t="shared" si="0"/>
        <v>B</v>
      </c>
    </row>
    <row r="61" spans="1:4" x14ac:dyDescent="0.4">
      <c r="A61">
        <v>14000</v>
      </c>
      <c r="B61">
        <v>19.27</v>
      </c>
      <c r="C61">
        <v>1</v>
      </c>
      <c r="D61" s="14" t="str">
        <f t="shared" si="0"/>
        <v>B</v>
      </c>
    </row>
    <row r="62" spans="1:4" x14ac:dyDescent="0.4">
      <c r="A62">
        <v>58500</v>
      </c>
      <c r="B62">
        <v>66.13</v>
      </c>
      <c r="C62">
        <v>3</v>
      </c>
      <c r="D62" s="14" t="str">
        <f t="shared" si="0"/>
        <v>B</v>
      </c>
    </row>
    <row r="63" spans="1:4" x14ac:dyDescent="0.4">
      <c r="A63">
        <v>162500</v>
      </c>
      <c r="B63">
        <v>186.9</v>
      </c>
      <c r="C63">
        <v>5</v>
      </c>
      <c r="D63" s="14" t="str">
        <f t="shared" si="0"/>
        <v>A</v>
      </c>
    </row>
    <row r="64" spans="1:4" x14ac:dyDescent="0.4">
      <c r="A64">
        <v>19000</v>
      </c>
      <c r="B64">
        <v>30.46</v>
      </c>
      <c r="C64">
        <v>13</v>
      </c>
      <c r="D64" s="14" t="str">
        <f t="shared" si="0"/>
        <v>B</v>
      </c>
    </row>
    <row r="65" spans="1:4" x14ac:dyDescent="0.4">
      <c r="A65">
        <v>50000</v>
      </c>
      <c r="B65">
        <v>76.650000000000006</v>
      </c>
      <c r="C65">
        <v>2</v>
      </c>
      <c r="D65" s="14" t="str">
        <f t="shared" si="0"/>
        <v>B</v>
      </c>
    </row>
    <row r="66" spans="1:4" x14ac:dyDescent="0.4">
      <c r="A66">
        <v>49000</v>
      </c>
      <c r="B66">
        <v>81</v>
      </c>
      <c r="C66">
        <v>1</v>
      </c>
      <c r="D66" s="14" t="str">
        <f t="shared" si="0"/>
        <v>B</v>
      </c>
    </row>
    <row r="67" spans="1:4" x14ac:dyDescent="0.4">
      <c r="A67">
        <v>139400</v>
      </c>
      <c r="B67">
        <v>84.858000000000004</v>
      </c>
      <c r="C67">
        <v>5</v>
      </c>
      <c r="D67" s="14" t="str">
        <f t="shared" ref="D67:D130" si="1">IF(A67&gt;=$F$2,"A","B")</f>
        <v>A</v>
      </c>
    </row>
    <row r="68" spans="1:4" x14ac:dyDescent="0.4">
      <c r="A68">
        <v>125000</v>
      </c>
      <c r="B68">
        <v>84.92</v>
      </c>
      <c r="C68">
        <v>14</v>
      </c>
      <c r="D68" s="14" t="str">
        <f t="shared" si="1"/>
        <v>A</v>
      </c>
    </row>
    <row r="69" spans="1:4" x14ac:dyDescent="0.4">
      <c r="A69">
        <v>140000</v>
      </c>
      <c r="B69">
        <v>59.673699999999997</v>
      </c>
      <c r="C69">
        <v>4</v>
      </c>
      <c r="D69" s="14" t="str">
        <f t="shared" si="1"/>
        <v>A</v>
      </c>
    </row>
    <row r="70" spans="1:4" x14ac:dyDescent="0.4">
      <c r="A70">
        <v>139950</v>
      </c>
      <c r="B70">
        <v>114.9</v>
      </c>
      <c r="C70">
        <v>10</v>
      </c>
      <c r="D70" s="14" t="str">
        <f t="shared" si="1"/>
        <v>A</v>
      </c>
    </row>
    <row r="71" spans="1:4" x14ac:dyDescent="0.4">
      <c r="A71">
        <v>80000</v>
      </c>
      <c r="B71">
        <v>84.82</v>
      </c>
      <c r="C71">
        <v>1</v>
      </c>
      <c r="D71" s="14" t="str">
        <f t="shared" si="1"/>
        <v>B</v>
      </c>
    </row>
    <row r="72" spans="1:4" x14ac:dyDescent="0.4">
      <c r="A72">
        <v>175000</v>
      </c>
      <c r="B72">
        <v>201.82</v>
      </c>
      <c r="C72">
        <v>3</v>
      </c>
      <c r="D72" s="14" t="str">
        <f t="shared" si="1"/>
        <v>A</v>
      </c>
    </row>
    <row r="73" spans="1:4" x14ac:dyDescent="0.4">
      <c r="A73">
        <v>95000</v>
      </c>
      <c r="B73">
        <v>92.81</v>
      </c>
      <c r="C73">
        <v>15</v>
      </c>
      <c r="D73" s="14" t="str">
        <f t="shared" si="1"/>
        <v>A</v>
      </c>
    </row>
    <row r="74" spans="1:4" x14ac:dyDescent="0.4">
      <c r="A74">
        <v>105000</v>
      </c>
      <c r="B74">
        <v>106.81</v>
      </c>
      <c r="C74">
        <v>8</v>
      </c>
      <c r="D74" s="14" t="str">
        <f t="shared" si="1"/>
        <v>A</v>
      </c>
    </row>
    <row r="75" spans="1:4" x14ac:dyDescent="0.4">
      <c r="A75">
        <v>53000</v>
      </c>
      <c r="B75">
        <v>59.28</v>
      </c>
      <c r="C75">
        <v>5</v>
      </c>
      <c r="D75" s="14" t="str">
        <f t="shared" si="1"/>
        <v>B</v>
      </c>
    </row>
    <row r="76" spans="1:4" x14ac:dyDescent="0.4">
      <c r="A76">
        <v>74500</v>
      </c>
      <c r="B76">
        <v>54.7</v>
      </c>
      <c r="C76">
        <v>9</v>
      </c>
      <c r="D76" s="14" t="str">
        <f t="shared" si="1"/>
        <v>B</v>
      </c>
    </row>
    <row r="77" spans="1:4" x14ac:dyDescent="0.4">
      <c r="A77">
        <v>64400</v>
      </c>
      <c r="B77">
        <v>54.7</v>
      </c>
      <c r="C77">
        <v>3</v>
      </c>
      <c r="D77" s="14" t="str">
        <f t="shared" si="1"/>
        <v>B</v>
      </c>
    </row>
    <row r="78" spans="1:4" x14ac:dyDescent="0.4">
      <c r="A78">
        <v>86000</v>
      </c>
      <c r="B78">
        <v>79.87</v>
      </c>
      <c r="C78">
        <v>8</v>
      </c>
      <c r="D78" s="14" t="str">
        <f t="shared" si="1"/>
        <v>B</v>
      </c>
    </row>
    <row r="79" spans="1:4" x14ac:dyDescent="0.4">
      <c r="A79">
        <v>56500</v>
      </c>
      <c r="B79">
        <v>59.04</v>
      </c>
      <c r="C79">
        <v>6</v>
      </c>
      <c r="D79" s="14" t="str">
        <f t="shared" si="1"/>
        <v>B</v>
      </c>
    </row>
    <row r="80" spans="1:4" x14ac:dyDescent="0.4">
      <c r="A80">
        <v>69900</v>
      </c>
      <c r="B80">
        <v>64.66</v>
      </c>
      <c r="C80">
        <v>7</v>
      </c>
      <c r="D80" s="14" t="str">
        <f t="shared" si="1"/>
        <v>B</v>
      </c>
    </row>
    <row r="81" spans="1:4" x14ac:dyDescent="0.4">
      <c r="A81">
        <v>67800</v>
      </c>
      <c r="B81">
        <v>54.7</v>
      </c>
      <c r="C81">
        <v>6</v>
      </c>
      <c r="D81" s="14" t="str">
        <f t="shared" si="1"/>
        <v>B</v>
      </c>
    </row>
    <row r="82" spans="1:4" x14ac:dyDescent="0.4">
      <c r="A82">
        <v>83000</v>
      </c>
      <c r="B82">
        <v>59.95</v>
      </c>
      <c r="C82">
        <v>20</v>
      </c>
      <c r="D82" s="14" t="str">
        <f t="shared" si="1"/>
        <v>B</v>
      </c>
    </row>
    <row r="83" spans="1:4" x14ac:dyDescent="0.4">
      <c r="A83">
        <v>67000</v>
      </c>
      <c r="B83">
        <v>54.7</v>
      </c>
      <c r="C83">
        <v>4</v>
      </c>
      <c r="D83" s="14" t="str">
        <f t="shared" si="1"/>
        <v>B</v>
      </c>
    </row>
    <row r="84" spans="1:4" x14ac:dyDescent="0.4">
      <c r="A84">
        <v>11000</v>
      </c>
      <c r="B84">
        <v>12.09</v>
      </c>
      <c r="C84">
        <v>9</v>
      </c>
      <c r="D84" s="14" t="str">
        <f t="shared" si="1"/>
        <v>B</v>
      </c>
    </row>
    <row r="85" spans="1:4" x14ac:dyDescent="0.4">
      <c r="A85">
        <v>12900</v>
      </c>
      <c r="B85">
        <v>17.811</v>
      </c>
      <c r="C85">
        <v>14</v>
      </c>
      <c r="D85" s="14" t="str">
        <f t="shared" si="1"/>
        <v>B</v>
      </c>
    </row>
    <row r="86" spans="1:4" x14ac:dyDescent="0.4">
      <c r="A86">
        <v>11700</v>
      </c>
      <c r="B86">
        <v>16.670000000000002</v>
      </c>
      <c r="C86">
        <v>10</v>
      </c>
      <c r="D86" s="14" t="str">
        <f t="shared" si="1"/>
        <v>B</v>
      </c>
    </row>
    <row r="87" spans="1:4" x14ac:dyDescent="0.4">
      <c r="A87">
        <v>98000</v>
      </c>
      <c r="B87">
        <v>59.92</v>
      </c>
      <c r="C87">
        <v>2</v>
      </c>
      <c r="D87" s="14" t="str">
        <f t="shared" si="1"/>
        <v>A</v>
      </c>
    </row>
    <row r="88" spans="1:4" x14ac:dyDescent="0.4">
      <c r="A88">
        <v>10800</v>
      </c>
      <c r="B88">
        <v>15.855</v>
      </c>
      <c r="C88">
        <v>11</v>
      </c>
      <c r="D88" s="14" t="str">
        <f t="shared" si="1"/>
        <v>B</v>
      </c>
    </row>
    <row r="89" spans="1:4" x14ac:dyDescent="0.4">
      <c r="A89">
        <v>108500</v>
      </c>
      <c r="B89">
        <v>84.947800000000001</v>
      </c>
      <c r="C89">
        <v>16</v>
      </c>
      <c r="D89" s="14" t="str">
        <f t="shared" si="1"/>
        <v>A</v>
      </c>
    </row>
    <row r="90" spans="1:4" x14ac:dyDescent="0.4">
      <c r="A90">
        <v>194500</v>
      </c>
      <c r="B90">
        <v>84.614000000000004</v>
      </c>
      <c r="C90">
        <v>18</v>
      </c>
      <c r="D90" s="14" t="str">
        <f t="shared" si="1"/>
        <v>A</v>
      </c>
    </row>
    <row r="91" spans="1:4" x14ac:dyDescent="0.4">
      <c r="A91">
        <v>100000</v>
      </c>
      <c r="B91">
        <v>140.49</v>
      </c>
      <c r="C91">
        <v>1</v>
      </c>
      <c r="D91" s="14" t="str">
        <f t="shared" si="1"/>
        <v>A</v>
      </c>
    </row>
    <row r="92" spans="1:4" x14ac:dyDescent="0.4">
      <c r="A92">
        <v>58400</v>
      </c>
      <c r="B92">
        <v>81</v>
      </c>
      <c r="C92">
        <v>4</v>
      </c>
      <c r="D92" s="14" t="str">
        <f t="shared" si="1"/>
        <v>B</v>
      </c>
    </row>
    <row r="93" spans="1:4" x14ac:dyDescent="0.4">
      <c r="A93">
        <v>39000</v>
      </c>
      <c r="B93">
        <v>59.22</v>
      </c>
      <c r="C93">
        <v>4</v>
      </c>
      <c r="D93" s="14" t="str">
        <f t="shared" si="1"/>
        <v>B</v>
      </c>
    </row>
    <row r="94" spans="1:4" x14ac:dyDescent="0.4">
      <c r="A94">
        <v>149000</v>
      </c>
      <c r="B94">
        <v>114.9</v>
      </c>
      <c r="C94">
        <v>9</v>
      </c>
      <c r="D94" s="14" t="str">
        <f t="shared" si="1"/>
        <v>A</v>
      </c>
    </row>
    <row r="95" spans="1:4" x14ac:dyDescent="0.4">
      <c r="A95">
        <v>98950</v>
      </c>
      <c r="B95">
        <v>60</v>
      </c>
      <c r="C95">
        <v>5</v>
      </c>
      <c r="D95" s="14" t="str">
        <f t="shared" si="1"/>
        <v>A</v>
      </c>
    </row>
    <row r="96" spans="1:4" x14ac:dyDescent="0.4">
      <c r="A96">
        <v>145000</v>
      </c>
      <c r="B96">
        <v>84.858000000000004</v>
      </c>
      <c r="C96">
        <v>12</v>
      </c>
      <c r="D96" s="14" t="str">
        <f t="shared" si="1"/>
        <v>A</v>
      </c>
    </row>
    <row r="97" spans="1:4" x14ac:dyDescent="0.4">
      <c r="A97">
        <v>94490</v>
      </c>
      <c r="B97">
        <v>60</v>
      </c>
      <c r="C97">
        <v>6</v>
      </c>
      <c r="D97" s="14" t="str">
        <f t="shared" si="1"/>
        <v>A</v>
      </c>
    </row>
    <row r="98" spans="1:4" x14ac:dyDescent="0.4">
      <c r="A98">
        <v>32000</v>
      </c>
      <c r="B98">
        <v>61.49</v>
      </c>
      <c r="C98">
        <v>3</v>
      </c>
      <c r="D98" s="14" t="str">
        <f t="shared" si="1"/>
        <v>B</v>
      </c>
    </row>
    <row r="99" spans="1:4" x14ac:dyDescent="0.4">
      <c r="A99">
        <v>177700</v>
      </c>
      <c r="B99">
        <v>151.81</v>
      </c>
      <c r="C99">
        <v>8</v>
      </c>
      <c r="D99" s="14" t="str">
        <f t="shared" si="1"/>
        <v>A</v>
      </c>
    </row>
    <row r="100" spans="1:4" x14ac:dyDescent="0.4">
      <c r="A100">
        <v>78000</v>
      </c>
      <c r="B100">
        <v>91.53</v>
      </c>
      <c r="C100">
        <v>9</v>
      </c>
      <c r="D100" s="14" t="str">
        <f t="shared" si="1"/>
        <v>B</v>
      </c>
    </row>
    <row r="101" spans="1:4" x14ac:dyDescent="0.4">
      <c r="A101">
        <v>80000</v>
      </c>
      <c r="B101">
        <v>116.03</v>
      </c>
      <c r="C101">
        <v>14</v>
      </c>
      <c r="D101" s="14" t="str">
        <f t="shared" si="1"/>
        <v>B</v>
      </c>
    </row>
    <row r="102" spans="1:4" x14ac:dyDescent="0.4">
      <c r="A102">
        <v>31700</v>
      </c>
      <c r="B102">
        <v>46.64</v>
      </c>
      <c r="C102">
        <v>5</v>
      </c>
      <c r="D102" s="14" t="str">
        <f t="shared" si="1"/>
        <v>B</v>
      </c>
    </row>
    <row r="103" spans="1:4" x14ac:dyDescent="0.4">
      <c r="A103">
        <v>26100</v>
      </c>
      <c r="B103">
        <v>36.08</v>
      </c>
      <c r="C103">
        <v>8</v>
      </c>
      <c r="D103" s="14" t="str">
        <f t="shared" si="1"/>
        <v>B</v>
      </c>
    </row>
    <row r="104" spans="1:4" x14ac:dyDescent="0.4">
      <c r="A104">
        <v>29000</v>
      </c>
      <c r="B104">
        <v>43.98</v>
      </c>
      <c r="C104">
        <v>7</v>
      </c>
      <c r="D104" s="14" t="str">
        <f t="shared" si="1"/>
        <v>B</v>
      </c>
    </row>
    <row r="105" spans="1:4" x14ac:dyDescent="0.4">
      <c r="A105">
        <v>30000</v>
      </c>
      <c r="B105">
        <v>45.5</v>
      </c>
      <c r="C105">
        <v>8</v>
      </c>
      <c r="D105" s="14" t="str">
        <f t="shared" si="1"/>
        <v>B</v>
      </c>
    </row>
    <row r="106" spans="1:4" x14ac:dyDescent="0.4">
      <c r="A106">
        <v>120000</v>
      </c>
      <c r="B106">
        <v>84.9</v>
      </c>
      <c r="C106">
        <v>11</v>
      </c>
      <c r="D106" s="14" t="str">
        <f t="shared" si="1"/>
        <v>A</v>
      </c>
    </row>
    <row r="107" spans="1:4" x14ac:dyDescent="0.4">
      <c r="A107">
        <v>123000</v>
      </c>
      <c r="B107">
        <v>84.9</v>
      </c>
      <c r="C107">
        <v>13</v>
      </c>
      <c r="D107" s="14" t="str">
        <f t="shared" si="1"/>
        <v>A</v>
      </c>
    </row>
    <row r="108" spans="1:4" x14ac:dyDescent="0.4">
      <c r="A108">
        <v>77500</v>
      </c>
      <c r="B108">
        <v>79.87</v>
      </c>
      <c r="C108">
        <v>12</v>
      </c>
      <c r="D108" s="14" t="str">
        <f t="shared" si="1"/>
        <v>B</v>
      </c>
    </row>
    <row r="109" spans="1:4" x14ac:dyDescent="0.4">
      <c r="A109">
        <v>84800</v>
      </c>
      <c r="B109">
        <v>84.5</v>
      </c>
      <c r="C109">
        <v>5</v>
      </c>
      <c r="D109" s="14" t="str">
        <f t="shared" si="1"/>
        <v>B</v>
      </c>
    </row>
    <row r="110" spans="1:4" x14ac:dyDescent="0.4">
      <c r="A110">
        <v>62900</v>
      </c>
      <c r="B110">
        <v>54.7</v>
      </c>
      <c r="C110">
        <v>2</v>
      </c>
      <c r="D110" s="14" t="str">
        <f t="shared" si="1"/>
        <v>B</v>
      </c>
    </row>
    <row r="111" spans="1:4" x14ac:dyDescent="0.4">
      <c r="A111">
        <v>79500</v>
      </c>
      <c r="B111">
        <v>59.95</v>
      </c>
      <c r="C111">
        <v>2</v>
      </c>
      <c r="D111" s="14" t="str">
        <f t="shared" si="1"/>
        <v>B</v>
      </c>
    </row>
    <row r="112" spans="1:4" x14ac:dyDescent="0.4">
      <c r="A112">
        <v>68800</v>
      </c>
      <c r="B112">
        <v>64.66</v>
      </c>
      <c r="C112">
        <v>12</v>
      </c>
      <c r="D112" s="14" t="str">
        <f t="shared" si="1"/>
        <v>B</v>
      </c>
    </row>
    <row r="113" spans="1:4" x14ac:dyDescent="0.4">
      <c r="A113">
        <v>64900</v>
      </c>
      <c r="B113">
        <v>54.7</v>
      </c>
      <c r="C113">
        <v>11</v>
      </c>
      <c r="D113" s="14" t="str">
        <f t="shared" si="1"/>
        <v>B</v>
      </c>
    </row>
    <row r="114" spans="1:4" x14ac:dyDescent="0.4">
      <c r="A114">
        <v>61000</v>
      </c>
      <c r="B114">
        <v>54.7</v>
      </c>
      <c r="C114">
        <v>2</v>
      </c>
      <c r="D114" s="14" t="str">
        <f t="shared" si="1"/>
        <v>B</v>
      </c>
    </row>
    <row r="115" spans="1:4" x14ac:dyDescent="0.4">
      <c r="A115">
        <v>110000</v>
      </c>
      <c r="B115">
        <v>114.7153</v>
      </c>
      <c r="C115">
        <v>5</v>
      </c>
      <c r="D115" s="14" t="str">
        <f t="shared" si="1"/>
        <v>A</v>
      </c>
    </row>
    <row r="116" spans="1:4" x14ac:dyDescent="0.4">
      <c r="A116">
        <v>12000</v>
      </c>
      <c r="B116">
        <v>17.96</v>
      </c>
      <c r="C116">
        <v>14</v>
      </c>
      <c r="D116" s="14" t="str">
        <f t="shared" si="1"/>
        <v>B</v>
      </c>
    </row>
    <row r="117" spans="1:4" x14ac:dyDescent="0.4">
      <c r="A117">
        <v>36000</v>
      </c>
      <c r="B117">
        <v>59.74</v>
      </c>
      <c r="C117">
        <v>6</v>
      </c>
      <c r="D117" s="14" t="str">
        <f t="shared" si="1"/>
        <v>B</v>
      </c>
    </row>
    <row r="118" spans="1:4" x14ac:dyDescent="0.4">
      <c r="A118">
        <v>240000</v>
      </c>
      <c r="B118">
        <v>116.938</v>
      </c>
      <c r="C118">
        <v>7</v>
      </c>
      <c r="D118" s="14" t="str">
        <f t="shared" si="1"/>
        <v>A</v>
      </c>
    </row>
    <row r="119" spans="1:4" x14ac:dyDescent="0.4">
      <c r="A119">
        <v>157000</v>
      </c>
      <c r="B119">
        <v>59.854999999999997</v>
      </c>
      <c r="C119">
        <v>14</v>
      </c>
      <c r="D119" s="14" t="str">
        <f t="shared" si="1"/>
        <v>A</v>
      </c>
    </row>
    <row r="120" spans="1:4" x14ac:dyDescent="0.4">
      <c r="A120">
        <v>197000</v>
      </c>
      <c r="B120">
        <v>84.835999999999999</v>
      </c>
      <c r="C120">
        <v>16</v>
      </c>
      <c r="D120" s="14" t="str">
        <f t="shared" si="1"/>
        <v>A</v>
      </c>
    </row>
    <row r="121" spans="1:4" x14ac:dyDescent="0.4">
      <c r="A121">
        <v>160000</v>
      </c>
      <c r="B121">
        <v>59.470999999999997</v>
      </c>
      <c r="C121">
        <v>5</v>
      </c>
      <c r="D121" s="14" t="str">
        <f t="shared" si="1"/>
        <v>A</v>
      </c>
    </row>
    <row r="122" spans="1:4" x14ac:dyDescent="0.4">
      <c r="A122">
        <v>185000</v>
      </c>
      <c r="B122">
        <v>84.614000000000004</v>
      </c>
      <c r="C122">
        <v>8</v>
      </c>
      <c r="D122" s="14" t="str">
        <f t="shared" si="1"/>
        <v>A</v>
      </c>
    </row>
    <row r="123" spans="1:4" x14ac:dyDescent="0.4">
      <c r="A123">
        <v>18000</v>
      </c>
      <c r="B123">
        <v>30.28</v>
      </c>
      <c r="C123">
        <v>1</v>
      </c>
      <c r="D123" s="14" t="str">
        <f t="shared" si="1"/>
        <v>B</v>
      </c>
    </row>
    <row r="124" spans="1:4" x14ac:dyDescent="0.4">
      <c r="A124">
        <v>21500</v>
      </c>
      <c r="B124">
        <v>30.28</v>
      </c>
      <c r="C124">
        <v>3</v>
      </c>
      <c r="D124" s="14" t="str">
        <f t="shared" si="1"/>
        <v>B</v>
      </c>
    </row>
    <row r="125" spans="1:4" x14ac:dyDescent="0.4">
      <c r="A125">
        <v>74500</v>
      </c>
      <c r="B125">
        <v>84.93</v>
      </c>
      <c r="C125">
        <v>12</v>
      </c>
      <c r="D125" s="14" t="str">
        <f t="shared" si="1"/>
        <v>B</v>
      </c>
    </row>
    <row r="126" spans="1:4" x14ac:dyDescent="0.4">
      <c r="A126">
        <v>210000</v>
      </c>
      <c r="B126">
        <v>238.858</v>
      </c>
      <c r="C126">
        <v>5</v>
      </c>
      <c r="D126" s="14" t="str">
        <f t="shared" si="1"/>
        <v>A</v>
      </c>
    </row>
    <row r="127" spans="1:4" x14ac:dyDescent="0.4">
      <c r="A127">
        <v>155000</v>
      </c>
      <c r="B127">
        <v>210.53</v>
      </c>
      <c r="C127">
        <v>4</v>
      </c>
      <c r="D127" s="14" t="str">
        <f t="shared" si="1"/>
        <v>A</v>
      </c>
    </row>
    <row r="128" spans="1:4" x14ac:dyDescent="0.4">
      <c r="A128">
        <v>142000</v>
      </c>
      <c r="B128">
        <v>84.858000000000004</v>
      </c>
      <c r="C128">
        <v>11</v>
      </c>
      <c r="D128" s="14" t="str">
        <f t="shared" si="1"/>
        <v>A</v>
      </c>
    </row>
    <row r="129" spans="1:4" x14ac:dyDescent="0.4">
      <c r="A129">
        <v>126990</v>
      </c>
      <c r="B129">
        <v>84.92</v>
      </c>
      <c r="C129">
        <v>14</v>
      </c>
      <c r="D129" s="14" t="str">
        <f t="shared" si="1"/>
        <v>A</v>
      </c>
    </row>
    <row r="130" spans="1:4" x14ac:dyDescent="0.4">
      <c r="A130">
        <v>115000</v>
      </c>
      <c r="B130">
        <v>59.993000000000002</v>
      </c>
      <c r="C130">
        <v>6</v>
      </c>
      <c r="D130" s="14" t="str">
        <f t="shared" si="1"/>
        <v>A</v>
      </c>
    </row>
    <row r="131" spans="1:4" x14ac:dyDescent="0.4">
      <c r="A131">
        <v>129000</v>
      </c>
      <c r="B131">
        <v>84.858000000000004</v>
      </c>
      <c r="C131">
        <v>1</v>
      </c>
      <c r="D131" s="14" t="str">
        <f t="shared" ref="D131:D194" si="2">IF(A131&gt;=$F$2,"A","B")</f>
        <v>A</v>
      </c>
    </row>
    <row r="132" spans="1:4" x14ac:dyDescent="0.4">
      <c r="A132">
        <v>29000</v>
      </c>
      <c r="B132">
        <v>61.49</v>
      </c>
      <c r="C132">
        <v>3</v>
      </c>
      <c r="D132" s="14" t="str">
        <f t="shared" si="2"/>
        <v>B</v>
      </c>
    </row>
    <row r="133" spans="1:4" x14ac:dyDescent="0.4">
      <c r="A133">
        <v>93500</v>
      </c>
      <c r="B133">
        <v>111.31</v>
      </c>
      <c r="C133">
        <v>5</v>
      </c>
      <c r="D133" s="14" t="str">
        <f t="shared" si="2"/>
        <v>A</v>
      </c>
    </row>
    <row r="134" spans="1:4" x14ac:dyDescent="0.4">
      <c r="A134">
        <v>134000</v>
      </c>
      <c r="B134">
        <v>94.51</v>
      </c>
      <c r="C134">
        <v>4</v>
      </c>
      <c r="D134" s="14" t="str">
        <f t="shared" si="2"/>
        <v>A</v>
      </c>
    </row>
    <row r="135" spans="1:4" x14ac:dyDescent="0.4">
      <c r="A135">
        <v>140000</v>
      </c>
      <c r="B135">
        <v>94.51</v>
      </c>
      <c r="C135">
        <v>5</v>
      </c>
      <c r="D135" s="14" t="str">
        <f t="shared" si="2"/>
        <v>A</v>
      </c>
    </row>
    <row r="136" spans="1:4" x14ac:dyDescent="0.4">
      <c r="A136">
        <v>170000</v>
      </c>
      <c r="B136">
        <v>151.81</v>
      </c>
      <c r="C136">
        <v>3</v>
      </c>
      <c r="D136" s="14" t="str">
        <f t="shared" si="2"/>
        <v>A</v>
      </c>
    </row>
    <row r="137" spans="1:4" x14ac:dyDescent="0.4">
      <c r="A137">
        <v>170000</v>
      </c>
      <c r="B137">
        <v>158.99</v>
      </c>
      <c r="C137">
        <v>8</v>
      </c>
      <c r="D137" s="14" t="str">
        <f t="shared" si="2"/>
        <v>A</v>
      </c>
    </row>
    <row r="138" spans="1:4" x14ac:dyDescent="0.4">
      <c r="A138">
        <v>183000</v>
      </c>
      <c r="B138">
        <v>146.38999999999999</v>
      </c>
      <c r="C138">
        <v>10</v>
      </c>
      <c r="D138" s="14" t="str">
        <f t="shared" si="2"/>
        <v>A</v>
      </c>
    </row>
    <row r="139" spans="1:4" x14ac:dyDescent="0.4">
      <c r="A139">
        <v>175000</v>
      </c>
      <c r="B139">
        <v>147.62</v>
      </c>
      <c r="C139">
        <v>5</v>
      </c>
      <c r="D139" s="14" t="str">
        <f t="shared" si="2"/>
        <v>A</v>
      </c>
    </row>
    <row r="140" spans="1:4" x14ac:dyDescent="0.4">
      <c r="A140">
        <v>175000</v>
      </c>
      <c r="B140">
        <v>147.62</v>
      </c>
      <c r="C140">
        <v>5</v>
      </c>
      <c r="D140" s="14" t="str">
        <f t="shared" si="2"/>
        <v>A</v>
      </c>
    </row>
    <row r="141" spans="1:4" x14ac:dyDescent="0.4">
      <c r="A141">
        <v>189000</v>
      </c>
      <c r="B141">
        <v>174.55</v>
      </c>
      <c r="C141">
        <v>2</v>
      </c>
      <c r="D141" s="14" t="str">
        <f t="shared" si="2"/>
        <v>A</v>
      </c>
    </row>
    <row r="142" spans="1:4" x14ac:dyDescent="0.4">
      <c r="A142">
        <v>375000</v>
      </c>
      <c r="B142">
        <v>158.32400000000001</v>
      </c>
      <c r="C142">
        <v>14</v>
      </c>
      <c r="D142" s="14" t="str">
        <f t="shared" si="2"/>
        <v>A</v>
      </c>
    </row>
    <row r="143" spans="1:4" x14ac:dyDescent="0.4">
      <c r="A143">
        <v>124000</v>
      </c>
      <c r="B143">
        <v>149.80000000000001</v>
      </c>
      <c r="C143">
        <v>7</v>
      </c>
      <c r="D143" s="14" t="str">
        <f t="shared" si="2"/>
        <v>A</v>
      </c>
    </row>
    <row r="144" spans="1:4" x14ac:dyDescent="0.4">
      <c r="A144">
        <v>85000</v>
      </c>
      <c r="B144">
        <v>100.77</v>
      </c>
      <c r="C144">
        <v>6</v>
      </c>
      <c r="D144" s="14" t="str">
        <f t="shared" si="2"/>
        <v>B</v>
      </c>
    </row>
    <row r="145" spans="1:4" x14ac:dyDescent="0.4">
      <c r="A145">
        <v>23000</v>
      </c>
      <c r="B145">
        <v>28.1</v>
      </c>
      <c r="C145">
        <v>7</v>
      </c>
      <c r="D145" s="14" t="str">
        <f t="shared" si="2"/>
        <v>B</v>
      </c>
    </row>
    <row r="146" spans="1:4" x14ac:dyDescent="0.4">
      <c r="A146">
        <v>47500</v>
      </c>
      <c r="B146">
        <v>84.42</v>
      </c>
      <c r="C146">
        <v>5</v>
      </c>
      <c r="D146" s="14" t="str">
        <f t="shared" si="2"/>
        <v>B</v>
      </c>
    </row>
    <row r="147" spans="1:4" x14ac:dyDescent="0.4">
      <c r="A147">
        <v>64800</v>
      </c>
      <c r="B147">
        <v>64.66</v>
      </c>
      <c r="C147">
        <v>2</v>
      </c>
      <c r="D147" s="14" t="str">
        <f t="shared" si="2"/>
        <v>B</v>
      </c>
    </row>
    <row r="148" spans="1:4" x14ac:dyDescent="0.4">
      <c r="A148">
        <v>69800</v>
      </c>
      <c r="B148">
        <v>54.7</v>
      </c>
      <c r="C148">
        <v>4</v>
      </c>
      <c r="D148" s="14" t="str">
        <f t="shared" si="2"/>
        <v>B</v>
      </c>
    </row>
    <row r="149" spans="1:4" x14ac:dyDescent="0.4">
      <c r="A149">
        <v>84000</v>
      </c>
      <c r="B149">
        <v>79.87</v>
      </c>
      <c r="C149">
        <v>12</v>
      </c>
      <c r="D149" s="14" t="str">
        <f t="shared" si="2"/>
        <v>B</v>
      </c>
    </row>
    <row r="150" spans="1:4" x14ac:dyDescent="0.4">
      <c r="A150">
        <v>84800</v>
      </c>
      <c r="B150">
        <v>84.5</v>
      </c>
      <c r="C150">
        <v>5</v>
      </c>
      <c r="D150" s="14" t="str">
        <f t="shared" si="2"/>
        <v>B</v>
      </c>
    </row>
    <row r="151" spans="1:4" x14ac:dyDescent="0.4">
      <c r="A151">
        <v>13000</v>
      </c>
      <c r="B151">
        <v>15.09</v>
      </c>
      <c r="C151">
        <v>14</v>
      </c>
      <c r="D151" s="14" t="str">
        <f t="shared" si="2"/>
        <v>B</v>
      </c>
    </row>
    <row r="152" spans="1:4" x14ac:dyDescent="0.4">
      <c r="A152">
        <v>20000</v>
      </c>
      <c r="B152">
        <v>44.4</v>
      </c>
      <c r="C152">
        <v>4</v>
      </c>
      <c r="D152" s="14" t="str">
        <f t="shared" si="2"/>
        <v>B</v>
      </c>
    </row>
    <row r="153" spans="1:4" x14ac:dyDescent="0.4">
      <c r="A153">
        <v>91900</v>
      </c>
      <c r="B153">
        <v>59.942599999999999</v>
      </c>
      <c r="C153">
        <v>4</v>
      </c>
      <c r="D153" s="14" t="str">
        <f t="shared" si="2"/>
        <v>A</v>
      </c>
    </row>
    <row r="154" spans="1:4" x14ac:dyDescent="0.4">
      <c r="A154">
        <v>12200</v>
      </c>
      <c r="B154">
        <v>15.09</v>
      </c>
      <c r="C154">
        <v>10</v>
      </c>
      <c r="D154" s="14" t="str">
        <f t="shared" si="2"/>
        <v>B</v>
      </c>
    </row>
    <row r="155" spans="1:4" x14ac:dyDescent="0.4">
      <c r="A155">
        <v>12000</v>
      </c>
      <c r="B155">
        <v>16.670000000000002</v>
      </c>
      <c r="C155">
        <v>4</v>
      </c>
      <c r="D155" s="14" t="str">
        <f t="shared" si="2"/>
        <v>B</v>
      </c>
    </row>
    <row r="156" spans="1:4" x14ac:dyDescent="0.4">
      <c r="A156">
        <v>119500</v>
      </c>
      <c r="B156">
        <v>112.54</v>
      </c>
      <c r="C156">
        <v>25</v>
      </c>
      <c r="D156" s="14" t="str">
        <f t="shared" si="2"/>
        <v>A</v>
      </c>
    </row>
    <row r="157" spans="1:4" x14ac:dyDescent="0.4">
      <c r="A157">
        <v>193000</v>
      </c>
      <c r="B157">
        <v>84.614000000000004</v>
      </c>
      <c r="C157">
        <v>19</v>
      </c>
      <c r="D157" s="14" t="str">
        <f t="shared" si="2"/>
        <v>A</v>
      </c>
    </row>
    <row r="158" spans="1:4" x14ac:dyDescent="0.4">
      <c r="A158">
        <v>175000</v>
      </c>
      <c r="B158">
        <v>84.835999999999999</v>
      </c>
      <c r="C158">
        <v>8</v>
      </c>
      <c r="D158" s="14" t="str">
        <f t="shared" si="2"/>
        <v>A</v>
      </c>
    </row>
    <row r="159" spans="1:4" x14ac:dyDescent="0.4">
      <c r="A159">
        <v>180000</v>
      </c>
      <c r="B159">
        <v>84.906999999999996</v>
      </c>
      <c r="C159">
        <v>18</v>
      </c>
      <c r="D159" s="14" t="str">
        <f t="shared" si="2"/>
        <v>A</v>
      </c>
    </row>
    <row r="160" spans="1:4" x14ac:dyDescent="0.4">
      <c r="A160">
        <v>172000</v>
      </c>
      <c r="B160">
        <v>84.944000000000003</v>
      </c>
      <c r="C160">
        <v>2</v>
      </c>
      <c r="D160" s="14" t="str">
        <f t="shared" si="2"/>
        <v>A</v>
      </c>
    </row>
    <row r="161" spans="1:4" x14ac:dyDescent="0.4">
      <c r="A161">
        <v>172000</v>
      </c>
      <c r="B161">
        <v>84.944000000000003</v>
      </c>
      <c r="C161">
        <v>2</v>
      </c>
      <c r="D161" s="14" t="str">
        <f t="shared" si="2"/>
        <v>A</v>
      </c>
    </row>
    <row r="162" spans="1:4" x14ac:dyDescent="0.4">
      <c r="A162">
        <v>88000</v>
      </c>
      <c r="B162">
        <v>37.263500000000001</v>
      </c>
      <c r="C162">
        <v>14</v>
      </c>
      <c r="D162" s="14" t="str">
        <f t="shared" si="2"/>
        <v>A</v>
      </c>
    </row>
    <row r="163" spans="1:4" x14ac:dyDescent="0.4">
      <c r="A163">
        <v>175000</v>
      </c>
      <c r="B163">
        <v>215.14599999999999</v>
      </c>
      <c r="C163">
        <v>9</v>
      </c>
      <c r="D163" s="14" t="str">
        <f t="shared" si="2"/>
        <v>A</v>
      </c>
    </row>
    <row r="164" spans="1:4" x14ac:dyDescent="0.4">
      <c r="A164">
        <v>75300</v>
      </c>
      <c r="B164">
        <v>84.93</v>
      </c>
      <c r="C164">
        <v>13</v>
      </c>
      <c r="D164" s="14" t="str">
        <f t="shared" si="2"/>
        <v>B</v>
      </c>
    </row>
    <row r="165" spans="1:4" x14ac:dyDescent="0.4">
      <c r="A165">
        <v>52000</v>
      </c>
      <c r="B165">
        <v>59.97</v>
      </c>
      <c r="C165">
        <v>2</v>
      </c>
      <c r="D165" s="14" t="str">
        <f t="shared" si="2"/>
        <v>B</v>
      </c>
    </row>
    <row r="166" spans="1:4" x14ac:dyDescent="0.4">
      <c r="A166">
        <v>76500</v>
      </c>
      <c r="B166">
        <v>84.99</v>
      </c>
      <c r="C166">
        <v>1</v>
      </c>
      <c r="D166" s="14" t="str">
        <f t="shared" si="2"/>
        <v>B</v>
      </c>
    </row>
    <row r="167" spans="1:4" x14ac:dyDescent="0.4">
      <c r="A167">
        <v>140000</v>
      </c>
      <c r="B167">
        <v>150.83000000000001</v>
      </c>
      <c r="C167">
        <v>3</v>
      </c>
      <c r="D167" s="14" t="str">
        <f t="shared" si="2"/>
        <v>A</v>
      </c>
    </row>
    <row r="168" spans="1:4" x14ac:dyDescent="0.4">
      <c r="A168">
        <v>54900</v>
      </c>
      <c r="B168">
        <v>59.82</v>
      </c>
      <c r="C168">
        <v>5</v>
      </c>
      <c r="D168" s="14" t="str">
        <f t="shared" si="2"/>
        <v>B</v>
      </c>
    </row>
    <row r="169" spans="1:4" x14ac:dyDescent="0.4">
      <c r="A169">
        <v>75700</v>
      </c>
      <c r="B169">
        <v>84.93</v>
      </c>
      <c r="C169">
        <v>5</v>
      </c>
      <c r="D169" s="14" t="str">
        <f t="shared" si="2"/>
        <v>B</v>
      </c>
    </row>
    <row r="170" spans="1:4" x14ac:dyDescent="0.4">
      <c r="A170">
        <v>165000</v>
      </c>
      <c r="B170">
        <v>114.931</v>
      </c>
      <c r="C170">
        <v>16</v>
      </c>
      <c r="D170" s="14" t="str">
        <f t="shared" si="2"/>
        <v>A</v>
      </c>
    </row>
    <row r="171" spans="1:4" x14ac:dyDescent="0.4">
      <c r="A171">
        <v>145000</v>
      </c>
      <c r="B171">
        <v>112.81440000000001</v>
      </c>
      <c r="C171">
        <v>5</v>
      </c>
      <c r="D171" s="14" t="str">
        <f t="shared" si="2"/>
        <v>A</v>
      </c>
    </row>
    <row r="172" spans="1:4" x14ac:dyDescent="0.4">
      <c r="A172">
        <v>146000</v>
      </c>
      <c r="B172">
        <v>114.9</v>
      </c>
      <c r="C172">
        <v>17</v>
      </c>
      <c r="D172" s="14" t="str">
        <f t="shared" si="2"/>
        <v>A</v>
      </c>
    </row>
    <row r="173" spans="1:4" x14ac:dyDescent="0.4">
      <c r="A173">
        <v>127000</v>
      </c>
      <c r="B173">
        <v>84.239500000000007</v>
      </c>
      <c r="C173">
        <v>3</v>
      </c>
      <c r="D173" s="14" t="str">
        <f t="shared" si="2"/>
        <v>A</v>
      </c>
    </row>
    <row r="174" spans="1:4" x14ac:dyDescent="0.4">
      <c r="A174">
        <v>84970</v>
      </c>
      <c r="B174">
        <v>60</v>
      </c>
      <c r="C174">
        <v>13</v>
      </c>
      <c r="D174" s="14" t="str">
        <f t="shared" si="2"/>
        <v>B</v>
      </c>
    </row>
    <row r="175" spans="1:4" x14ac:dyDescent="0.4">
      <c r="A175">
        <v>123460</v>
      </c>
      <c r="B175">
        <v>84.92</v>
      </c>
      <c r="C175">
        <v>18</v>
      </c>
      <c r="D175" s="14" t="str">
        <f t="shared" si="2"/>
        <v>A</v>
      </c>
    </row>
    <row r="176" spans="1:4" x14ac:dyDescent="0.4">
      <c r="A176">
        <v>155000</v>
      </c>
      <c r="B176">
        <v>158.99</v>
      </c>
      <c r="C176">
        <v>7</v>
      </c>
      <c r="D176" s="14" t="str">
        <f t="shared" si="2"/>
        <v>A</v>
      </c>
    </row>
    <row r="177" spans="1:4" x14ac:dyDescent="0.4">
      <c r="A177">
        <v>134000</v>
      </c>
      <c r="B177">
        <v>95.88</v>
      </c>
      <c r="C177">
        <v>5</v>
      </c>
      <c r="D177" s="14" t="str">
        <f t="shared" si="2"/>
        <v>A</v>
      </c>
    </row>
    <row r="178" spans="1:4" x14ac:dyDescent="0.4">
      <c r="A178">
        <v>134500</v>
      </c>
      <c r="B178">
        <v>95.88</v>
      </c>
      <c r="C178">
        <v>5</v>
      </c>
      <c r="D178" s="14" t="str">
        <f t="shared" si="2"/>
        <v>A</v>
      </c>
    </row>
    <row r="179" spans="1:4" x14ac:dyDescent="0.4">
      <c r="A179">
        <v>144000</v>
      </c>
      <c r="B179">
        <v>108.07</v>
      </c>
      <c r="C179">
        <v>5</v>
      </c>
      <c r="D179" s="14" t="str">
        <f t="shared" si="2"/>
        <v>A</v>
      </c>
    </row>
    <row r="180" spans="1:4" x14ac:dyDescent="0.4">
      <c r="A180">
        <v>144000</v>
      </c>
      <c r="B180">
        <v>108.07</v>
      </c>
      <c r="C180">
        <v>5</v>
      </c>
      <c r="D180" s="14" t="str">
        <f t="shared" si="2"/>
        <v>A</v>
      </c>
    </row>
    <row r="181" spans="1:4" x14ac:dyDescent="0.4">
      <c r="A181">
        <v>184000</v>
      </c>
      <c r="B181">
        <v>159.01</v>
      </c>
      <c r="C181">
        <v>5</v>
      </c>
      <c r="D181" s="14" t="str">
        <f t="shared" si="2"/>
        <v>A</v>
      </c>
    </row>
    <row r="182" spans="1:4" x14ac:dyDescent="0.4">
      <c r="A182">
        <v>33000</v>
      </c>
      <c r="B182">
        <v>48.54</v>
      </c>
      <c r="C182">
        <v>6</v>
      </c>
      <c r="D182" s="14" t="str">
        <f t="shared" si="2"/>
        <v>B</v>
      </c>
    </row>
    <row r="183" spans="1:4" x14ac:dyDescent="0.4">
      <c r="A183">
        <v>26000</v>
      </c>
      <c r="B183">
        <v>36.08</v>
      </c>
      <c r="C183">
        <v>6</v>
      </c>
      <c r="D183" s="14" t="str">
        <f t="shared" si="2"/>
        <v>B</v>
      </c>
    </row>
    <row r="184" spans="1:4" x14ac:dyDescent="0.4">
      <c r="A184">
        <v>25000</v>
      </c>
      <c r="B184">
        <v>45.5</v>
      </c>
      <c r="C184">
        <v>3</v>
      </c>
      <c r="D184" s="14" t="str">
        <f t="shared" si="2"/>
        <v>B</v>
      </c>
    </row>
    <row r="185" spans="1:4" x14ac:dyDescent="0.4">
      <c r="A185">
        <v>30000</v>
      </c>
      <c r="B185">
        <v>46.64</v>
      </c>
      <c r="C185">
        <v>4</v>
      </c>
      <c r="D185" s="14" t="str">
        <f t="shared" si="2"/>
        <v>B</v>
      </c>
    </row>
    <row r="186" spans="1:4" x14ac:dyDescent="0.4">
      <c r="A186">
        <v>78000</v>
      </c>
      <c r="B186">
        <v>84.98</v>
      </c>
      <c r="C186">
        <v>8</v>
      </c>
      <c r="D186" s="14" t="str">
        <f t="shared" si="2"/>
        <v>B</v>
      </c>
    </row>
    <row r="187" spans="1:4" x14ac:dyDescent="0.4">
      <c r="A187">
        <v>26000</v>
      </c>
      <c r="B187">
        <v>22.058399999999999</v>
      </c>
      <c r="C187">
        <v>11</v>
      </c>
      <c r="D187" s="14" t="str">
        <f t="shared" si="2"/>
        <v>B</v>
      </c>
    </row>
    <row r="188" spans="1:4" x14ac:dyDescent="0.4">
      <c r="A188">
        <v>91000</v>
      </c>
      <c r="B188">
        <v>107.94</v>
      </c>
      <c r="C188">
        <v>7</v>
      </c>
      <c r="D188" s="14" t="str">
        <f t="shared" si="2"/>
        <v>A</v>
      </c>
    </row>
    <row r="189" spans="1:4" x14ac:dyDescent="0.4">
      <c r="A189">
        <v>48000</v>
      </c>
      <c r="B189">
        <v>53.42</v>
      </c>
      <c r="C189">
        <v>6</v>
      </c>
      <c r="D189" s="14" t="str">
        <f t="shared" si="2"/>
        <v>B</v>
      </c>
    </row>
    <row r="190" spans="1:4" x14ac:dyDescent="0.4">
      <c r="A190">
        <v>107500</v>
      </c>
      <c r="B190">
        <v>84.9</v>
      </c>
      <c r="C190">
        <v>19</v>
      </c>
      <c r="D190" s="14" t="str">
        <f t="shared" si="2"/>
        <v>A</v>
      </c>
    </row>
    <row r="191" spans="1:4" x14ac:dyDescent="0.4">
      <c r="A191">
        <v>109250</v>
      </c>
      <c r="B191">
        <v>84.9</v>
      </c>
      <c r="C191">
        <v>9</v>
      </c>
      <c r="D191" s="14" t="str">
        <f t="shared" si="2"/>
        <v>A</v>
      </c>
    </row>
    <row r="192" spans="1:4" x14ac:dyDescent="0.4">
      <c r="A192">
        <v>66000</v>
      </c>
      <c r="B192">
        <v>64.66</v>
      </c>
      <c r="C192">
        <v>4</v>
      </c>
      <c r="D192" s="14" t="str">
        <f t="shared" si="2"/>
        <v>B</v>
      </c>
    </row>
    <row r="193" spans="1:4" x14ac:dyDescent="0.4">
      <c r="A193">
        <v>89700</v>
      </c>
      <c r="B193">
        <v>106.62</v>
      </c>
      <c r="C193">
        <v>11</v>
      </c>
      <c r="D193" s="14" t="str">
        <f t="shared" si="2"/>
        <v>A</v>
      </c>
    </row>
    <row r="194" spans="1:4" x14ac:dyDescent="0.4">
      <c r="A194">
        <v>68500</v>
      </c>
      <c r="B194">
        <v>54.7</v>
      </c>
      <c r="C194">
        <v>10</v>
      </c>
      <c r="D194" s="14" t="str">
        <f t="shared" si="2"/>
        <v>B</v>
      </c>
    </row>
    <row r="195" spans="1:4" x14ac:dyDescent="0.4">
      <c r="A195">
        <v>98500</v>
      </c>
      <c r="B195">
        <v>106.62</v>
      </c>
      <c r="C195">
        <v>12</v>
      </c>
      <c r="D195" s="14" t="str">
        <f t="shared" ref="D195:D258" si="3">IF(A195&gt;=$F$2,"A","B")</f>
        <v>A</v>
      </c>
    </row>
    <row r="196" spans="1:4" x14ac:dyDescent="0.4">
      <c r="A196">
        <v>80000</v>
      </c>
      <c r="B196">
        <v>79.87</v>
      </c>
      <c r="C196">
        <v>7</v>
      </c>
      <c r="D196" s="14" t="str">
        <f t="shared" si="3"/>
        <v>B</v>
      </c>
    </row>
    <row r="197" spans="1:4" x14ac:dyDescent="0.4">
      <c r="A197">
        <v>63300</v>
      </c>
      <c r="B197">
        <v>54.7</v>
      </c>
      <c r="C197">
        <v>4</v>
      </c>
      <c r="D197" s="14" t="str">
        <f t="shared" si="3"/>
        <v>B</v>
      </c>
    </row>
    <row r="198" spans="1:4" x14ac:dyDescent="0.4">
      <c r="A198">
        <v>53000</v>
      </c>
      <c r="B198">
        <v>59.28</v>
      </c>
      <c r="C198">
        <v>4</v>
      </c>
      <c r="D198" s="14" t="str">
        <f t="shared" si="3"/>
        <v>B</v>
      </c>
    </row>
    <row r="199" spans="1:4" x14ac:dyDescent="0.4">
      <c r="A199">
        <v>53000</v>
      </c>
      <c r="B199">
        <v>59.28</v>
      </c>
      <c r="C199">
        <v>4</v>
      </c>
      <c r="D199" s="14" t="str">
        <f t="shared" si="3"/>
        <v>B</v>
      </c>
    </row>
    <row r="200" spans="1:4" x14ac:dyDescent="0.4">
      <c r="A200">
        <v>79500</v>
      </c>
      <c r="B200">
        <v>59.95</v>
      </c>
      <c r="C200">
        <v>14</v>
      </c>
      <c r="D200" s="14" t="str">
        <f t="shared" si="3"/>
        <v>B</v>
      </c>
    </row>
    <row r="201" spans="1:4" x14ac:dyDescent="0.4">
      <c r="A201">
        <v>86500</v>
      </c>
      <c r="B201">
        <v>79.87</v>
      </c>
      <c r="C201">
        <v>13</v>
      </c>
      <c r="D201" s="14" t="str">
        <f t="shared" si="3"/>
        <v>B</v>
      </c>
    </row>
    <row r="202" spans="1:4" x14ac:dyDescent="0.4">
      <c r="A202">
        <v>11450</v>
      </c>
      <c r="B202">
        <v>15.855</v>
      </c>
      <c r="C202">
        <v>12</v>
      </c>
      <c r="D202" s="14" t="str">
        <f t="shared" si="3"/>
        <v>B</v>
      </c>
    </row>
    <row r="203" spans="1:4" x14ac:dyDescent="0.4">
      <c r="A203">
        <v>104500</v>
      </c>
      <c r="B203">
        <v>84.95</v>
      </c>
      <c r="C203">
        <v>20</v>
      </c>
      <c r="D203" s="14" t="str">
        <f t="shared" si="3"/>
        <v>A</v>
      </c>
    </row>
    <row r="204" spans="1:4" x14ac:dyDescent="0.4">
      <c r="A204">
        <v>11000</v>
      </c>
      <c r="B204">
        <v>12.01</v>
      </c>
      <c r="C204">
        <v>12</v>
      </c>
      <c r="D204" s="14" t="str">
        <f t="shared" si="3"/>
        <v>B</v>
      </c>
    </row>
    <row r="205" spans="1:4" x14ac:dyDescent="0.4">
      <c r="A205">
        <v>31000</v>
      </c>
      <c r="B205">
        <v>59</v>
      </c>
      <c r="C205">
        <v>2</v>
      </c>
      <c r="D205" s="14" t="str">
        <f t="shared" si="3"/>
        <v>B</v>
      </c>
    </row>
    <row r="206" spans="1:4" x14ac:dyDescent="0.4">
      <c r="A206">
        <v>12250</v>
      </c>
      <c r="B206">
        <v>15.09</v>
      </c>
      <c r="C206">
        <v>12</v>
      </c>
      <c r="D206" s="14" t="str">
        <f t="shared" si="3"/>
        <v>B</v>
      </c>
    </row>
    <row r="207" spans="1:4" x14ac:dyDescent="0.4">
      <c r="A207">
        <v>151000</v>
      </c>
      <c r="B207">
        <v>59.755000000000003</v>
      </c>
      <c r="C207">
        <v>2</v>
      </c>
      <c r="D207" s="14" t="str">
        <f t="shared" si="3"/>
        <v>A</v>
      </c>
    </row>
    <row r="208" spans="1:4" x14ac:dyDescent="0.4">
      <c r="A208">
        <v>175000</v>
      </c>
      <c r="B208">
        <v>84.933999999999997</v>
      </c>
      <c r="C208">
        <v>4</v>
      </c>
      <c r="D208" s="14" t="str">
        <f t="shared" si="3"/>
        <v>A</v>
      </c>
    </row>
    <row r="209" spans="1:4" x14ac:dyDescent="0.4">
      <c r="A209">
        <v>220000</v>
      </c>
      <c r="B209">
        <v>101.991</v>
      </c>
      <c r="C209">
        <v>6</v>
      </c>
      <c r="D209" s="14" t="str">
        <f t="shared" si="3"/>
        <v>A</v>
      </c>
    </row>
    <row r="210" spans="1:4" x14ac:dyDescent="0.4">
      <c r="A210">
        <v>160000</v>
      </c>
      <c r="B210">
        <v>59.854999999999997</v>
      </c>
      <c r="C210">
        <v>13</v>
      </c>
      <c r="D210" s="14" t="str">
        <f t="shared" si="3"/>
        <v>A</v>
      </c>
    </row>
    <row r="211" spans="1:4" x14ac:dyDescent="0.4">
      <c r="A211">
        <v>192000</v>
      </c>
      <c r="B211">
        <v>84.835999999999999</v>
      </c>
      <c r="C211">
        <v>15</v>
      </c>
      <c r="D211" s="14" t="str">
        <f t="shared" si="3"/>
        <v>A</v>
      </c>
    </row>
    <row r="212" spans="1:4" x14ac:dyDescent="0.4">
      <c r="A212">
        <v>7500</v>
      </c>
      <c r="B212">
        <v>19.27</v>
      </c>
      <c r="C212">
        <v>1</v>
      </c>
      <c r="D212" s="14" t="str">
        <f t="shared" si="3"/>
        <v>B</v>
      </c>
    </row>
    <row r="213" spans="1:4" x14ac:dyDescent="0.4">
      <c r="A213">
        <v>125000</v>
      </c>
      <c r="B213">
        <v>213.07</v>
      </c>
      <c r="C213">
        <v>2</v>
      </c>
      <c r="D213" s="14" t="str">
        <f t="shared" si="3"/>
        <v>A</v>
      </c>
    </row>
    <row r="214" spans="1:4" x14ac:dyDescent="0.4">
      <c r="A214">
        <v>65000</v>
      </c>
      <c r="B214">
        <v>84.41</v>
      </c>
      <c r="C214">
        <v>3</v>
      </c>
      <c r="D214" s="14" t="str">
        <f t="shared" si="3"/>
        <v>B</v>
      </c>
    </row>
    <row r="215" spans="1:4" x14ac:dyDescent="0.4">
      <c r="A215">
        <v>50000</v>
      </c>
      <c r="B215">
        <v>84.98</v>
      </c>
      <c r="C215">
        <v>1</v>
      </c>
      <c r="D215" s="14" t="str">
        <f t="shared" si="3"/>
        <v>B</v>
      </c>
    </row>
    <row r="216" spans="1:4" x14ac:dyDescent="0.4">
      <c r="A216">
        <v>120000</v>
      </c>
      <c r="B216">
        <v>200.19</v>
      </c>
      <c r="C216">
        <v>1</v>
      </c>
      <c r="D216" s="14" t="str">
        <f t="shared" si="3"/>
        <v>A</v>
      </c>
    </row>
    <row r="217" spans="1:4" x14ac:dyDescent="0.4">
      <c r="A217">
        <v>51500</v>
      </c>
      <c r="B217">
        <v>59.82</v>
      </c>
      <c r="C217">
        <v>2</v>
      </c>
      <c r="D217" s="14" t="str">
        <f t="shared" si="3"/>
        <v>B</v>
      </c>
    </row>
    <row r="218" spans="1:4" x14ac:dyDescent="0.4">
      <c r="A218">
        <v>48500</v>
      </c>
      <c r="B218">
        <v>81</v>
      </c>
      <c r="C218">
        <v>5</v>
      </c>
      <c r="D218" s="14" t="str">
        <f t="shared" si="3"/>
        <v>B</v>
      </c>
    </row>
    <row r="219" spans="1:4" x14ac:dyDescent="0.4">
      <c r="A219">
        <v>45000</v>
      </c>
      <c r="B219">
        <v>84.94</v>
      </c>
      <c r="C219">
        <v>3</v>
      </c>
      <c r="D219" s="14" t="str">
        <f t="shared" si="3"/>
        <v>B</v>
      </c>
    </row>
    <row r="220" spans="1:4" x14ac:dyDescent="0.4">
      <c r="A220">
        <v>139800</v>
      </c>
      <c r="B220">
        <v>84.858000000000004</v>
      </c>
      <c r="C220">
        <v>8</v>
      </c>
      <c r="D220" s="14" t="str">
        <f t="shared" si="3"/>
        <v>A</v>
      </c>
    </row>
    <row r="221" spans="1:4" x14ac:dyDescent="0.4">
      <c r="A221">
        <v>139800</v>
      </c>
      <c r="B221">
        <v>84.858000000000004</v>
      </c>
      <c r="C221">
        <v>8</v>
      </c>
      <c r="D221" s="14" t="str">
        <f t="shared" si="3"/>
        <v>A</v>
      </c>
    </row>
    <row r="222" spans="1:4" x14ac:dyDescent="0.4">
      <c r="A222">
        <v>165000</v>
      </c>
      <c r="B222">
        <v>157.28899999999999</v>
      </c>
      <c r="C222">
        <v>7</v>
      </c>
      <c r="D222" s="14" t="str">
        <f t="shared" si="3"/>
        <v>A</v>
      </c>
    </row>
    <row r="223" spans="1:4" x14ac:dyDescent="0.4">
      <c r="A223">
        <v>144950</v>
      </c>
      <c r="B223">
        <v>114.9</v>
      </c>
      <c r="C223">
        <v>19</v>
      </c>
      <c r="D223" s="14" t="str">
        <f t="shared" si="3"/>
        <v>A</v>
      </c>
    </row>
    <row r="224" spans="1:4" x14ac:dyDescent="0.4">
      <c r="A224">
        <v>155000</v>
      </c>
      <c r="B224">
        <v>126.34</v>
      </c>
      <c r="C224">
        <v>1</v>
      </c>
      <c r="D224" s="14" t="str">
        <f t="shared" si="3"/>
        <v>A</v>
      </c>
    </row>
    <row r="225" spans="1:4" x14ac:dyDescent="0.4">
      <c r="A225">
        <v>169000</v>
      </c>
      <c r="B225">
        <v>124.17</v>
      </c>
      <c r="C225">
        <v>8</v>
      </c>
      <c r="D225" s="14" t="str">
        <f t="shared" si="3"/>
        <v>A</v>
      </c>
    </row>
    <row r="226" spans="1:4" x14ac:dyDescent="0.4">
      <c r="A226">
        <v>74000</v>
      </c>
      <c r="B226">
        <v>83.26</v>
      </c>
      <c r="C226">
        <v>13</v>
      </c>
      <c r="D226" s="14" t="str">
        <f t="shared" si="3"/>
        <v>B</v>
      </c>
    </row>
    <row r="227" spans="1:4" x14ac:dyDescent="0.4">
      <c r="A227">
        <v>32000</v>
      </c>
      <c r="B227">
        <v>46.64</v>
      </c>
      <c r="C227">
        <v>3</v>
      </c>
      <c r="D227" s="14" t="str">
        <f t="shared" si="3"/>
        <v>B</v>
      </c>
    </row>
    <row r="228" spans="1:4" x14ac:dyDescent="0.4">
      <c r="A228">
        <v>87500</v>
      </c>
      <c r="B228">
        <v>84.64</v>
      </c>
      <c r="C228">
        <v>7</v>
      </c>
      <c r="D228" s="14" t="str">
        <f t="shared" si="3"/>
        <v>A</v>
      </c>
    </row>
    <row r="229" spans="1:4" x14ac:dyDescent="0.4">
      <c r="A229">
        <v>15000</v>
      </c>
      <c r="B229">
        <v>22.17</v>
      </c>
      <c r="C229">
        <v>13</v>
      </c>
      <c r="D229" s="14" t="str">
        <f t="shared" si="3"/>
        <v>B</v>
      </c>
    </row>
    <row r="230" spans="1:4" x14ac:dyDescent="0.4">
      <c r="A230">
        <v>66500</v>
      </c>
      <c r="B230">
        <v>54.7</v>
      </c>
      <c r="C230">
        <v>4</v>
      </c>
      <c r="D230" s="14" t="str">
        <f t="shared" si="3"/>
        <v>B</v>
      </c>
    </row>
    <row r="231" spans="1:4" x14ac:dyDescent="0.4">
      <c r="A231">
        <v>79400</v>
      </c>
      <c r="B231">
        <v>79.87</v>
      </c>
      <c r="C231">
        <v>6</v>
      </c>
      <c r="D231" s="14" t="str">
        <f t="shared" si="3"/>
        <v>B</v>
      </c>
    </row>
    <row r="232" spans="1:4" x14ac:dyDescent="0.4">
      <c r="A232">
        <v>77800</v>
      </c>
      <c r="B232">
        <v>79.87</v>
      </c>
      <c r="C232">
        <v>14</v>
      </c>
      <c r="D232" s="14" t="str">
        <f t="shared" si="3"/>
        <v>B</v>
      </c>
    </row>
    <row r="233" spans="1:4" x14ac:dyDescent="0.4">
      <c r="A233">
        <v>68000</v>
      </c>
      <c r="B233">
        <v>64.66</v>
      </c>
      <c r="C233">
        <v>8</v>
      </c>
      <c r="D233" s="14" t="str">
        <f t="shared" si="3"/>
        <v>B</v>
      </c>
    </row>
    <row r="234" spans="1:4" x14ac:dyDescent="0.4">
      <c r="A234">
        <v>74800</v>
      </c>
      <c r="B234">
        <v>68.06</v>
      </c>
      <c r="C234">
        <v>6</v>
      </c>
      <c r="D234" s="14" t="str">
        <f t="shared" si="3"/>
        <v>B</v>
      </c>
    </row>
    <row r="235" spans="1:4" x14ac:dyDescent="0.4">
      <c r="A235">
        <v>64000</v>
      </c>
      <c r="B235">
        <v>54.7</v>
      </c>
      <c r="C235">
        <v>10</v>
      </c>
      <c r="D235" s="14" t="str">
        <f t="shared" si="3"/>
        <v>B</v>
      </c>
    </row>
    <row r="236" spans="1:4" x14ac:dyDescent="0.4">
      <c r="A236">
        <v>54000</v>
      </c>
      <c r="B236">
        <v>54.7</v>
      </c>
      <c r="C236">
        <v>10</v>
      </c>
      <c r="D236" s="14" t="str">
        <f t="shared" si="3"/>
        <v>B</v>
      </c>
    </row>
    <row r="237" spans="1:4" x14ac:dyDescent="0.4">
      <c r="A237">
        <v>104000</v>
      </c>
      <c r="B237">
        <v>84.947800000000001</v>
      </c>
      <c r="C237">
        <v>14</v>
      </c>
      <c r="D237" s="14" t="str">
        <f t="shared" si="3"/>
        <v>A</v>
      </c>
    </row>
    <row r="238" spans="1:4" x14ac:dyDescent="0.4">
      <c r="A238">
        <v>92400</v>
      </c>
      <c r="B238">
        <v>59.942599999999999</v>
      </c>
      <c r="C238">
        <v>6</v>
      </c>
      <c r="D238" s="14" t="str">
        <f t="shared" si="3"/>
        <v>A</v>
      </c>
    </row>
    <row r="239" spans="1:4" x14ac:dyDescent="0.4">
      <c r="A239">
        <v>98000</v>
      </c>
      <c r="B239">
        <v>59.92</v>
      </c>
      <c r="C239">
        <v>8</v>
      </c>
      <c r="D239" s="14" t="str">
        <f t="shared" si="3"/>
        <v>A</v>
      </c>
    </row>
    <row r="240" spans="1:4" x14ac:dyDescent="0.4">
      <c r="A240">
        <v>10300</v>
      </c>
      <c r="B240">
        <v>16.670000000000002</v>
      </c>
      <c r="C240">
        <v>4</v>
      </c>
      <c r="D240" s="14" t="str">
        <f t="shared" si="3"/>
        <v>B</v>
      </c>
    </row>
    <row r="241" spans="1:4" x14ac:dyDescent="0.4">
      <c r="A241">
        <v>36000</v>
      </c>
      <c r="B241">
        <v>60</v>
      </c>
      <c r="C241">
        <v>-1</v>
      </c>
      <c r="D241" s="14" t="str">
        <f t="shared" si="3"/>
        <v>B</v>
      </c>
    </row>
    <row r="242" spans="1:4" x14ac:dyDescent="0.4">
      <c r="A242">
        <v>185000</v>
      </c>
      <c r="B242">
        <v>84.835999999999999</v>
      </c>
      <c r="C242">
        <v>17</v>
      </c>
      <c r="D242" s="14" t="str">
        <f t="shared" si="3"/>
        <v>A</v>
      </c>
    </row>
    <row r="243" spans="1:4" x14ac:dyDescent="0.4">
      <c r="A243">
        <v>185000</v>
      </c>
      <c r="B243">
        <v>84.835999999999999</v>
      </c>
      <c r="C243">
        <v>21</v>
      </c>
      <c r="D243" s="14" t="str">
        <f t="shared" si="3"/>
        <v>A</v>
      </c>
    </row>
    <row r="244" spans="1:4" x14ac:dyDescent="0.4">
      <c r="A244">
        <v>85500</v>
      </c>
      <c r="B244">
        <v>37.263500000000001</v>
      </c>
      <c r="C244">
        <v>2</v>
      </c>
      <c r="D244" s="14" t="str">
        <f t="shared" si="3"/>
        <v>B</v>
      </c>
    </row>
    <row r="245" spans="1:4" x14ac:dyDescent="0.4">
      <c r="A245">
        <v>85900</v>
      </c>
      <c r="B245">
        <v>37.263500000000001</v>
      </c>
      <c r="C245">
        <v>8</v>
      </c>
      <c r="D245" s="14" t="str">
        <f t="shared" si="3"/>
        <v>B</v>
      </c>
    </row>
    <row r="246" spans="1:4" x14ac:dyDescent="0.4">
      <c r="A246">
        <v>89500</v>
      </c>
      <c r="B246">
        <v>37.263500000000001</v>
      </c>
      <c r="C246">
        <v>11</v>
      </c>
      <c r="D246" s="14" t="str">
        <f t="shared" si="3"/>
        <v>A</v>
      </c>
    </row>
    <row r="247" spans="1:4" x14ac:dyDescent="0.4">
      <c r="A247">
        <v>23000</v>
      </c>
      <c r="B247">
        <v>45.39</v>
      </c>
      <c r="C247">
        <v>1</v>
      </c>
      <c r="D247" s="14" t="str">
        <f t="shared" si="3"/>
        <v>B</v>
      </c>
    </row>
    <row r="248" spans="1:4" x14ac:dyDescent="0.4">
      <c r="A248">
        <v>74000</v>
      </c>
      <c r="B248">
        <v>108.18</v>
      </c>
      <c r="C248">
        <v>3</v>
      </c>
      <c r="D248" s="14" t="str">
        <f t="shared" si="3"/>
        <v>B</v>
      </c>
    </row>
    <row r="249" spans="1:4" x14ac:dyDescent="0.4">
      <c r="A249">
        <v>44000</v>
      </c>
      <c r="B249">
        <v>91.87</v>
      </c>
      <c r="C249">
        <v>5</v>
      </c>
      <c r="D249" s="14" t="str">
        <f t="shared" si="3"/>
        <v>B</v>
      </c>
    </row>
    <row r="250" spans="1:4" x14ac:dyDescent="0.4">
      <c r="A250">
        <v>54000</v>
      </c>
      <c r="B250">
        <v>59.97</v>
      </c>
      <c r="C250">
        <v>10</v>
      </c>
      <c r="D250" s="14" t="str">
        <f t="shared" si="3"/>
        <v>B</v>
      </c>
    </row>
    <row r="251" spans="1:4" x14ac:dyDescent="0.4">
      <c r="A251">
        <v>105000</v>
      </c>
      <c r="B251">
        <v>133.34</v>
      </c>
      <c r="C251">
        <v>5</v>
      </c>
      <c r="D251" s="14" t="str">
        <f t="shared" si="3"/>
        <v>A</v>
      </c>
    </row>
    <row r="252" spans="1:4" x14ac:dyDescent="0.4">
      <c r="A252">
        <v>108000</v>
      </c>
      <c r="B252">
        <v>110.53</v>
      </c>
      <c r="C252">
        <v>8</v>
      </c>
      <c r="D252" s="14" t="str">
        <f t="shared" si="3"/>
        <v>A</v>
      </c>
    </row>
    <row r="253" spans="1:4" x14ac:dyDescent="0.4">
      <c r="A253">
        <v>50000</v>
      </c>
      <c r="B253">
        <v>81.08</v>
      </c>
      <c r="C253">
        <v>5</v>
      </c>
      <c r="D253" s="14" t="str">
        <f t="shared" si="3"/>
        <v>B</v>
      </c>
    </row>
    <row r="254" spans="1:4" x14ac:dyDescent="0.4">
      <c r="A254">
        <v>119950</v>
      </c>
      <c r="B254">
        <v>84.92</v>
      </c>
      <c r="C254">
        <v>15</v>
      </c>
      <c r="D254" s="14" t="str">
        <f t="shared" si="3"/>
        <v>A</v>
      </c>
    </row>
    <row r="255" spans="1:4" x14ac:dyDescent="0.4">
      <c r="A255">
        <v>119960</v>
      </c>
      <c r="B255">
        <v>84.92</v>
      </c>
      <c r="C255">
        <v>4</v>
      </c>
      <c r="D255" s="14" t="str">
        <f t="shared" si="3"/>
        <v>A</v>
      </c>
    </row>
    <row r="256" spans="1:4" x14ac:dyDescent="0.4">
      <c r="A256">
        <v>163000</v>
      </c>
      <c r="B256">
        <v>84.879199999999997</v>
      </c>
      <c r="C256">
        <v>5</v>
      </c>
      <c r="D256" s="14" t="str">
        <f t="shared" si="3"/>
        <v>A</v>
      </c>
    </row>
    <row r="257" spans="1:4" x14ac:dyDescent="0.4">
      <c r="A257">
        <v>126000</v>
      </c>
      <c r="B257">
        <v>84.454099999999997</v>
      </c>
      <c r="C257">
        <v>12</v>
      </c>
      <c r="D257" s="14" t="str">
        <f t="shared" si="3"/>
        <v>A</v>
      </c>
    </row>
    <row r="258" spans="1:4" x14ac:dyDescent="0.4">
      <c r="A258">
        <v>140000</v>
      </c>
      <c r="B258">
        <v>114.931</v>
      </c>
      <c r="C258">
        <v>11</v>
      </c>
      <c r="D258" s="14" t="str">
        <f t="shared" si="3"/>
        <v>A</v>
      </c>
    </row>
    <row r="259" spans="1:4" x14ac:dyDescent="0.4">
      <c r="A259">
        <v>120000</v>
      </c>
      <c r="B259">
        <v>84.858000000000004</v>
      </c>
      <c r="C259">
        <v>2</v>
      </c>
      <c r="D259" s="14" t="str">
        <f t="shared" ref="D259:D319" si="4">IF(A259&gt;=$F$2,"A","B")</f>
        <v>A</v>
      </c>
    </row>
    <row r="260" spans="1:4" x14ac:dyDescent="0.4">
      <c r="A260">
        <v>124950</v>
      </c>
      <c r="B260">
        <v>84.92</v>
      </c>
      <c r="C260">
        <v>10</v>
      </c>
      <c r="D260" s="14" t="str">
        <f t="shared" si="4"/>
        <v>A</v>
      </c>
    </row>
    <row r="261" spans="1:4" x14ac:dyDescent="0.4">
      <c r="A261">
        <v>151000</v>
      </c>
      <c r="B261">
        <v>84.879199999999997</v>
      </c>
      <c r="C261">
        <v>1</v>
      </c>
      <c r="D261" s="14" t="str">
        <f t="shared" si="4"/>
        <v>A</v>
      </c>
    </row>
    <row r="262" spans="1:4" x14ac:dyDescent="0.4">
      <c r="A262">
        <v>120000</v>
      </c>
      <c r="B262">
        <v>84.858000000000004</v>
      </c>
      <c r="C262">
        <v>2</v>
      </c>
      <c r="D262" s="14" t="str">
        <f t="shared" si="4"/>
        <v>A</v>
      </c>
    </row>
    <row r="263" spans="1:4" x14ac:dyDescent="0.4">
      <c r="A263">
        <v>130000</v>
      </c>
      <c r="B263">
        <v>84.858000000000004</v>
      </c>
      <c r="C263">
        <v>13</v>
      </c>
      <c r="D263" s="14" t="str">
        <f t="shared" si="4"/>
        <v>A</v>
      </c>
    </row>
    <row r="264" spans="1:4" x14ac:dyDescent="0.4">
      <c r="A264">
        <v>144000</v>
      </c>
      <c r="B264">
        <v>84.858000000000004</v>
      </c>
      <c r="C264">
        <v>13</v>
      </c>
      <c r="D264" s="14" t="str">
        <f t="shared" si="4"/>
        <v>A</v>
      </c>
    </row>
    <row r="265" spans="1:4" x14ac:dyDescent="0.4">
      <c r="A265">
        <v>130000</v>
      </c>
      <c r="B265">
        <v>129.76</v>
      </c>
      <c r="C265">
        <v>2</v>
      </c>
      <c r="D265" s="14" t="str">
        <f t="shared" si="4"/>
        <v>A</v>
      </c>
    </row>
    <row r="266" spans="1:4" x14ac:dyDescent="0.4">
      <c r="A266">
        <v>150000</v>
      </c>
      <c r="B266">
        <v>144.52000000000001</v>
      </c>
      <c r="C266">
        <v>6</v>
      </c>
      <c r="D266" s="14" t="str">
        <f t="shared" si="4"/>
        <v>A</v>
      </c>
    </row>
    <row r="267" spans="1:4" x14ac:dyDescent="0.4">
      <c r="A267">
        <v>175000</v>
      </c>
      <c r="B267">
        <v>174.55</v>
      </c>
      <c r="C267">
        <v>4</v>
      </c>
      <c r="D267" s="14" t="str">
        <f t="shared" si="4"/>
        <v>A</v>
      </c>
    </row>
    <row r="268" spans="1:4" x14ac:dyDescent="0.4">
      <c r="A268">
        <v>175000</v>
      </c>
      <c r="B268">
        <v>174.55</v>
      </c>
      <c r="C268">
        <v>4</v>
      </c>
      <c r="D268" s="14" t="str">
        <f t="shared" si="4"/>
        <v>A</v>
      </c>
    </row>
    <row r="269" spans="1:4" x14ac:dyDescent="0.4">
      <c r="A269">
        <v>180000</v>
      </c>
      <c r="B269">
        <v>123.13</v>
      </c>
      <c r="C269">
        <v>13</v>
      </c>
      <c r="D269" s="14" t="str">
        <f t="shared" si="4"/>
        <v>A</v>
      </c>
    </row>
    <row r="270" spans="1:4" x14ac:dyDescent="0.4">
      <c r="A270">
        <v>180000</v>
      </c>
      <c r="B270">
        <v>123.13</v>
      </c>
      <c r="C270">
        <v>13</v>
      </c>
      <c r="D270" s="14" t="str">
        <f t="shared" si="4"/>
        <v>A</v>
      </c>
    </row>
    <row r="271" spans="1:4" x14ac:dyDescent="0.4">
      <c r="A271">
        <v>127000</v>
      </c>
      <c r="B271">
        <v>149.80000000000001</v>
      </c>
      <c r="C271">
        <v>11</v>
      </c>
      <c r="D271" s="14" t="str">
        <f t="shared" si="4"/>
        <v>A</v>
      </c>
    </row>
    <row r="272" spans="1:4" x14ac:dyDescent="0.4">
      <c r="A272">
        <v>29800</v>
      </c>
      <c r="B272">
        <v>45.5</v>
      </c>
      <c r="C272">
        <v>5</v>
      </c>
      <c r="D272" s="14" t="str">
        <f t="shared" si="4"/>
        <v>B</v>
      </c>
    </row>
    <row r="273" spans="1:4" x14ac:dyDescent="0.4">
      <c r="A273">
        <v>29500</v>
      </c>
      <c r="B273">
        <v>45.5</v>
      </c>
      <c r="C273">
        <v>4</v>
      </c>
      <c r="D273" s="14" t="str">
        <f t="shared" si="4"/>
        <v>B</v>
      </c>
    </row>
    <row r="274" spans="1:4" x14ac:dyDescent="0.4">
      <c r="A274">
        <v>86500</v>
      </c>
      <c r="B274">
        <v>84.98</v>
      </c>
      <c r="C274">
        <v>9</v>
      </c>
      <c r="D274" s="14" t="str">
        <f t="shared" si="4"/>
        <v>B</v>
      </c>
    </row>
    <row r="275" spans="1:4" x14ac:dyDescent="0.4">
      <c r="A275">
        <v>15000</v>
      </c>
      <c r="B275">
        <v>22.17</v>
      </c>
      <c r="C275">
        <v>7</v>
      </c>
      <c r="D275" s="14" t="str">
        <f t="shared" si="4"/>
        <v>B</v>
      </c>
    </row>
    <row r="276" spans="1:4" x14ac:dyDescent="0.4">
      <c r="A276">
        <v>63000</v>
      </c>
      <c r="B276">
        <v>84.62</v>
      </c>
      <c r="C276">
        <v>1</v>
      </c>
      <c r="D276" s="14" t="str">
        <f t="shared" si="4"/>
        <v>B</v>
      </c>
    </row>
    <row r="277" spans="1:4" x14ac:dyDescent="0.4">
      <c r="A277">
        <v>110000</v>
      </c>
      <c r="B277">
        <v>84.9</v>
      </c>
      <c r="C277">
        <v>7</v>
      </c>
      <c r="D277" s="14" t="str">
        <f t="shared" si="4"/>
        <v>A</v>
      </c>
    </row>
    <row r="278" spans="1:4" x14ac:dyDescent="0.4">
      <c r="A278">
        <v>160000</v>
      </c>
      <c r="B278">
        <v>172.17</v>
      </c>
      <c r="C278">
        <v>8</v>
      </c>
      <c r="D278" s="14" t="str">
        <f t="shared" si="4"/>
        <v>A</v>
      </c>
    </row>
    <row r="279" spans="1:4" x14ac:dyDescent="0.4">
      <c r="A279">
        <v>160000</v>
      </c>
      <c r="B279">
        <v>172.17</v>
      </c>
      <c r="C279">
        <v>8</v>
      </c>
      <c r="D279" s="14" t="str">
        <f t="shared" si="4"/>
        <v>A</v>
      </c>
    </row>
    <row r="280" spans="1:4" x14ac:dyDescent="0.4">
      <c r="A280">
        <v>65000</v>
      </c>
      <c r="B280">
        <v>64.66</v>
      </c>
      <c r="C280">
        <v>14</v>
      </c>
      <c r="D280" s="14" t="str">
        <f t="shared" si="4"/>
        <v>B</v>
      </c>
    </row>
    <row r="281" spans="1:4" x14ac:dyDescent="0.4">
      <c r="A281">
        <v>88000</v>
      </c>
      <c r="B281">
        <v>115.53</v>
      </c>
      <c r="C281">
        <v>2</v>
      </c>
      <c r="D281" s="14" t="str">
        <f t="shared" si="4"/>
        <v>A</v>
      </c>
    </row>
    <row r="282" spans="1:4" x14ac:dyDescent="0.4">
      <c r="A282">
        <v>67500</v>
      </c>
      <c r="B282">
        <v>64.66</v>
      </c>
      <c r="C282">
        <v>7</v>
      </c>
      <c r="D282" s="14" t="str">
        <f t="shared" si="4"/>
        <v>B</v>
      </c>
    </row>
    <row r="283" spans="1:4" x14ac:dyDescent="0.4">
      <c r="A283">
        <v>74000</v>
      </c>
      <c r="B283">
        <v>79.87</v>
      </c>
      <c r="C283">
        <v>14</v>
      </c>
      <c r="D283" s="14" t="str">
        <f t="shared" si="4"/>
        <v>B</v>
      </c>
    </row>
    <row r="284" spans="1:4" x14ac:dyDescent="0.4">
      <c r="A284">
        <v>31000</v>
      </c>
      <c r="B284">
        <v>59.3</v>
      </c>
      <c r="C284">
        <v>4</v>
      </c>
      <c r="D284" s="14" t="str">
        <f t="shared" si="4"/>
        <v>B</v>
      </c>
    </row>
    <row r="285" spans="1:4" x14ac:dyDescent="0.4">
      <c r="A285">
        <v>92000</v>
      </c>
      <c r="B285">
        <v>84.9</v>
      </c>
      <c r="C285">
        <v>5</v>
      </c>
      <c r="D285" s="14" t="str">
        <f t="shared" si="4"/>
        <v>A</v>
      </c>
    </row>
    <row r="286" spans="1:4" x14ac:dyDescent="0.4">
      <c r="A286">
        <v>73000</v>
      </c>
      <c r="B286">
        <v>79.87</v>
      </c>
      <c r="C286">
        <v>2</v>
      </c>
      <c r="D286" s="14" t="str">
        <f t="shared" si="4"/>
        <v>B</v>
      </c>
    </row>
    <row r="287" spans="1:4" x14ac:dyDescent="0.4">
      <c r="A287">
        <v>64000</v>
      </c>
      <c r="B287">
        <v>64.66</v>
      </c>
      <c r="C287">
        <v>4</v>
      </c>
      <c r="D287" s="14" t="str">
        <f t="shared" si="4"/>
        <v>B</v>
      </c>
    </row>
    <row r="288" spans="1:4" x14ac:dyDescent="0.4">
      <c r="A288">
        <v>83500</v>
      </c>
      <c r="B288">
        <v>84.5</v>
      </c>
      <c r="C288">
        <v>9</v>
      </c>
      <c r="D288" s="14" t="str">
        <f t="shared" si="4"/>
        <v>B</v>
      </c>
    </row>
    <row r="289" spans="1:4" x14ac:dyDescent="0.4">
      <c r="A289">
        <v>102000</v>
      </c>
      <c r="B289">
        <v>84.9</v>
      </c>
      <c r="C289">
        <v>6</v>
      </c>
      <c r="D289" s="14" t="str">
        <f t="shared" si="4"/>
        <v>A</v>
      </c>
    </row>
    <row r="290" spans="1:4" x14ac:dyDescent="0.4">
      <c r="A290">
        <v>32000</v>
      </c>
      <c r="B290">
        <v>59.67</v>
      </c>
      <c r="C290">
        <v>4</v>
      </c>
      <c r="D290" s="14" t="str">
        <f t="shared" si="4"/>
        <v>B</v>
      </c>
    </row>
    <row r="291" spans="1:4" x14ac:dyDescent="0.4">
      <c r="A291">
        <v>61500</v>
      </c>
      <c r="B291">
        <v>54.7</v>
      </c>
      <c r="C291">
        <v>8</v>
      </c>
      <c r="D291" s="14" t="str">
        <f t="shared" si="4"/>
        <v>B</v>
      </c>
    </row>
    <row r="292" spans="1:4" x14ac:dyDescent="0.4">
      <c r="A292">
        <v>74000</v>
      </c>
      <c r="B292">
        <v>79.87</v>
      </c>
      <c r="C292">
        <v>7</v>
      </c>
      <c r="D292" s="14" t="str">
        <f t="shared" si="4"/>
        <v>B</v>
      </c>
    </row>
    <row r="293" spans="1:4" x14ac:dyDescent="0.4">
      <c r="A293">
        <v>63500</v>
      </c>
      <c r="B293">
        <v>54.7</v>
      </c>
      <c r="C293">
        <v>9</v>
      </c>
      <c r="D293" s="14" t="str">
        <f t="shared" si="4"/>
        <v>B</v>
      </c>
    </row>
    <row r="294" spans="1:4" x14ac:dyDescent="0.4">
      <c r="A294">
        <v>107750</v>
      </c>
      <c r="B294">
        <v>111.73</v>
      </c>
      <c r="C294">
        <v>5</v>
      </c>
      <c r="D294" s="14" t="str">
        <f t="shared" si="4"/>
        <v>A</v>
      </c>
    </row>
    <row r="295" spans="1:4" x14ac:dyDescent="0.4">
      <c r="A295">
        <v>84000</v>
      </c>
      <c r="B295">
        <v>59.942599999999999</v>
      </c>
      <c r="C295">
        <v>8</v>
      </c>
      <c r="D295" s="14" t="str">
        <f t="shared" si="4"/>
        <v>B</v>
      </c>
    </row>
    <row r="296" spans="1:4" x14ac:dyDescent="0.4">
      <c r="A296">
        <v>10800</v>
      </c>
      <c r="B296">
        <v>15.855</v>
      </c>
      <c r="C296">
        <v>11</v>
      </c>
      <c r="D296" s="14" t="str">
        <f t="shared" si="4"/>
        <v>B</v>
      </c>
    </row>
    <row r="297" spans="1:4" x14ac:dyDescent="0.4">
      <c r="A297">
        <v>81000</v>
      </c>
      <c r="B297">
        <v>59.92</v>
      </c>
      <c r="C297">
        <v>3</v>
      </c>
      <c r="D297" s="14" t="str">
        <f t="shared" si="4"/>
        <v>B</v>
      </c>
    </row>
    <row r="298" spans="1:4" x14ac:dyDescent="0.4">
      <c r="A298">
        <v>52000</v>
      </c>
      <c r="B298">
        <v>75.25</v>
      </c>
      <c r="C298">
        <v>4</v>
      </c>
      <c r="D298" s="14" t="str">
        <f t="shared" si="4"/>
        <v>B</v>
      </c>
    </row>
    <row r="299" spans="1:4" x14ac:dyDescent="0.4">
      <c r="A299">
        <v>53000</v>
      </c>
      <c r="B299">
        <v>69.94</v>
      </c>
      <c r="C299">
        <v>2</v>
      </c>
      <c r="D299" s="14" t="str">
        <f t="shared" si="4"/>
        <v>B</v>
      </c>
    </row>
    <row r="300" spans="1:4" x14ac:dyDescent="0.4">
      <c r="A300">
        <v>12000</v>
      </c>
      <c r="B300">
        <v>15.09</v>
      </c>
      <c r="C300">
        <v>14</v>
      </c>
      <c r="D300" s="14" t="str">
        <f t="shared" si="4"/>
        <v>B</v>
      </c>
    </row>
    <row r="301" spans="1:4" x14ac:dyDescent="0.4">
      <c r="A301">
        <v>190000</v>
      </c>
      <c r="B301">
        <v>84.835999999999999</v>
      </c>
      <c r="C301">
        <v>7</v>
      </c>
      <c r="D301" s="14" t="str">
        <f t="shared" si="4"/>
        <v>A</v>
      </c>
    </row>
    <row r="302" spans="1:4" x14ac:dyDescent="0.4">
      <c r="A302">
        <v>175000</v>
      </c>
      <c r="B302">
        <v>84.906999999999996</v>
      </c>
      <c r="C302">
        <v>4</v>
      </c>
      <c r="D302" s="14" t="str">
        <f t="shared" si="4"/>
        <v>A</v>
      </c>
    </row>
    <row r="303" spans="1:4" x14ac:dyDescent="0.4">
      <c r="A303">
        <v>175000</v>
      </c>
      <c r="B303">
        <v>84.906999999999996</v>
      </c>
      <c r="C303">
        <v>4</v>
      </c>
      <c r="D303" s="14" t="str">
        <f t="shared" si="4"/>
        <v>A</v>
      </c>
    </row>
    <row r="304" spans="1:4" x14ac:dyDescent="0.4">
      <c r="A304">
        <v>114000</v>
      </c>
      <c r="B304">
        <v>45.878999999999998</v>
      </c>
      <c r="C304">
        <v>17</v>
      </c>
      <c r="D304" s="14" t="str">
        <f t="shared" si="4"/>
        <v>A</v>
      </c>
    </row>
    <row r="305" spans="1:4" x14ac:dyDescent="0.4">
      <c r="A305">
        <v>16000</v>
      </c>
      <c r="B305">
        <v>30.28</v>
      </c>
      <c r="C305">
        <v>1</v>
      </c>
      <c r="D305" s="14" t="str">
        <f t="shared" si="4"/>
        <v>B</v>
      </c>
    </row>
    <row r="306" spans="1:4" x14ac:dyDescent="0.4">
      <c r="A306">
        <v>70000</v>
      </c>
      <c r="B306">
        <v>84.93</v>
      </c>
      <c r="C306">
        <v>6</v>
      </c>
      <c r="D306" s="14" t="str">
        <f t="shared" si="4"/>
        <v>B</v>
      </c>
    </row>
    <row r="307" spans="1:4" x14ac:dyDescent="0.4">
      <c r="A307">
        <v>123000</v>
      </c>
      <c r="B307">
        <v>236.07</v>
      </c>
      <c r="C307">
        <v>5</v>
      </c>
      <c r="D307" s="14" t="str">
        <f t="shared" si="4"/>
        <v>A</v>
      </c>
    </row>
    <row r="308" spans="1:4" x14ac:dyDescent="0.4">
      <c r="A308">
        <v>67900</v>
      </c>
      <c r="B308">
        <v>84.99</v>
      </c>
      <c r="C308">
        <v>5</v>
      </c>
      <c r="D308" s="14" t="str">
        <f t="shared" si="4"/>
        <v>B</v>
      </c>
    </row>
    <row r="309" spans="1:4" x14ac:dyDescent="0.4">
      <c r="A309">
        <v>112400</v>
      </c>
      <c r="B309">
        <v>84.92</v>
      </c>
      <c r="C309">
        <v>6</v>
      </c>
      <c r="D309" s="14" t="str">
        <f t="shared" si="4"/>
        <v>A</v>
      </c>
    </row>
    <row r="310" spans="1:4" x14ac:dyDescent="0.4">
      <c r="A310">
        <v>112400</v>
      </c>
      <c r="B310">
        <v>84.92</v>
      </c>
      <c r="C310">
        <v>6</v>
      </c>
      <c r="D310" s="14" t="str">
        <f t="shared" si="4"/>
        <v>A</v>
      </c>
    </row>
    <row r="311" spans="1:4" x14ac:dyDescent="0.4">
      <c r="A311">
        <v>89970</v>
      </c>
      <c r="B311">
        <v>60</v>
      </c>
      <c r="C311">
        <v>4</v>
      </c>
      <c r="D311" s="14" t="str">
        <f t="shared" si="4"/>
        <v>A</v>
      </c>
    </row>
    <row r="312" spans="1:4" x14ac:dyDescent="0.4">
      <c r="A312">
        <v>125000</v>
      </c>
      <c r="B312">
        <v>84.028300000000002</v>
      </c>
      <c r="C312">
        <v>4</v>
      </c>
      <c r="D312" s="14" t="str">
        <f t="shared" si="4"/>
        <v>A</v>
      </c>
    </row>
    <row r="313" spans="1:4" x14ac:dyDescent="0.4">
      <c r="A313">
        <v>116000</v>
      </c>
      <c r="B313">
        <v>84.92</v>
      </c>
      <c r="C313">
        <v>14</v>
      </c>
      <c r="D313" s="14" t="str">
        <f t="shared" si="4"/>
        <v>A</v>
      </c>
    </row>
    <row r="314" spans="1:4" x14ac:dyDescent="0.4">
      <c r="A314">
        <v>138000</v>
      </c>
      <c r="B314">
        <v>59.673699999999997</v>
      </c>
      <c r="C314">
        <v>4</v>
      </c>
      <c r="D314" s="14" t="str">
        <f t="shared" si="4"/>
        <v>A</v>
      </c>
    </row>
    <row r="315" spans="1:4" x14ac:dyDescent="0.4">
      <c r="A315">
        <v>86470</v>
      </c>
      <c r="B315">
        <v>60</v>
      </c>
      <c r="C315">
        <v>1</v>
      </c>
      <c r="D315" s="14" t="str">
        <f t="shared" si="4"/>
        <v>B</v>
      </c>
    </row>
    <row r="316" spans="1:4" x14ac:dyDescent="0.4">
      <c r="A316">
        <v>86500</v>
      </c>
      <c r="B316">
        <v>60</v>
      </c>
      <c r="C316">
        <v>1</v>
      </c>
      <c r="D316" s="14" t="str">
        <f t="shared" si="4"/>
        <v>B</v>
      </c>
    </row>
    <row r="317" spans="1:4" x14ac:dyDescent="0.4">
      <c r="A317">
        <v>135000</v>
      </c>
      <c r="B317">
        <v>59.673699999999997</v>
      </c>
      <c r="C317">
        <v>13</v>
      </c>
      <c r="D317" s="14" t="str">
        <f t="shared" si="4"/>
        <v>A</v>
      </c>
    </row>
    <row r="318" spans="1:4" x14ac:dyDescent="0.4">
      <c r="A318">
        <v>120000</v>
      </c>
      <c r="B318">
        <v>114.931</v>
      </c>
      <c r="C318">
        <v>9</v>
      </c>
      <c r="D318" s="14" t="str">
        <f t="shared" si="4"/>
        <v>A</v>
      </c>
    </row>
    <row r="319" spans="1:4" x14ac:dyDescent="0.4">
      <c r="A319">
        <v>109990</v>
      </c>
      <c r="B319">
        <v>84.92</v>
      </c>
      <c r="C319">
        <v>9</v>
      </c>
      <c r="D319" s="14" t="str">
        <f t="shared" si="4"/>
        <v>A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F A A B Q S w M E F A A C A A g A J 3 w 7 V Q b T G R C l A A A A 9 g A A A B I A H A B D b 2 5 m a W c v U G F j a 2 F n Z S 5 4 b W w g o h g A K K A U A A A A A A A A A A A A A A A A A A A A A A A A A A A A h Y 8 x D o I w G I W v Q r r T F k w M k p 8 y O C q J 0 c S 4 N r V C A 7 S G F s v d H D y S V x C j q J v j + 9 4 3 v H e / 3 i A f 2 i a 4 y M 4 q o z M U Y Y o C q Y U 5 K l 1 m q H e n M E E 5 g w 0 X N S 9 l M M r a p o M 9 Z q h y 7 p w S 4 r 3 H f o Z N V 5 K Y 0 o g c i v V O V L L l 6 C O r / 3 K o t H V c C 4 k Y 7 F 9 j W I w j m u B F M s c U y A S h U P o r x O P e Z / s D Y d k 3 r u 8 k q 0 2 4 2 g K Z I p D 3 B / Y A U E s D B B Q A A g A I A C d 8 O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f D t V Y 0 W s u L g C A A D U B A A A E w A c A E Z v c m 1 1 b G F z L 1 N l Y 3 R p b 2 4 x L m 0 g o h g A K K A U A A A A A A A A A A A A A A A A A A A A A A A A A A A A l V R R S 9 t Q F H 4 X / A 8 h s p J C S V r U W Z R u Z I 2 O z l p b G 6 e z l J K m t z Z r k h t z b 1 x d C D h w M N j D f J g g U 4 a D v f i m 0 w 1 f 9 o f a 7 D / s J G k l 6 t z Y J X B z z / n u u d / 5 7 j m X I J V q 2 G S q 0 Z y Z G x 8 b H y M d x U Y t x n / / t X 9 + N v h 8 2 D / b Z X K M j u j 4 G A O D U M W m s t L U E V g n a P D D u V 7 K 9 Z K p C G A j 4 u h U x l T R A V H U C O V F V X U M R 1 c o Q N M 8 P + O l Y m F S D A c L C r P q 2 D Y y a Z L J P W J C F 5 / H R l M z Y d c Q s Y l o w 7 I 1 F X E j r J c c n T v B D i 5 2 + 9 9 + D v a P G f / 4 5 N f h A Q v n R 3 F k W z F J G 9 t G H u u O Y c o 7 F i J c j G j K d d n + + a X / 4 2 D w d m / w Y Y 9 N M Q W T P p z i A y S w d V n / 6 v s f j C d 7 / q f T w e m l f / I G v B T s j O k Y T W R 7 X j L Q U j P v 5 R b X + j q t u N D + 0 f 7 g 4 g o s X E y X Y F P g v E b d Q K 4 b O h 8 m T L g 1 1 A T 1 T A r 7 C M d 2 K L V m B Q F b y F Q s j T e w r l F + E / N d e z a b z m a E Z X C I 5 U J D x l g v m C C 2 r p c V t a t s I o E g e x u Y C a A W F V b k p e r y k 2 f V b V U A z s F K U q g C S 9 G i o H E L P S 6 K a 1 I j L + U y M N I J a V 4 s N l 4 s S T k 2 U Q p 1 4 W U s o x 7 l 5 n s q 0 v l 8 l N g a t r t N j L t c 0 q 2 V F A P l 2 B 2 k 2 A a w 7 z T C A m P r X m 2 Y T N 0 d q u H V 4 K r 8 o 4 / 1 Z I J N D E k u o p 3 c h r b Q J F 2 t 1 1 v S y 6 S d 1 V Y L 6 + W m N i 9 V y V Z l 4 7 U m b t G X 0 6 u i s 1 q a f E 4 W O 7 Z U z m R b + s J M t Y 1 p v m I 4 6 e 2 Z 0 m S 5 V c n S q Z a s p Z 8 q R r 4 z 3 a o 8 m J T g Y 6 + L L R i h 0 h m Q P d L f z X i 1 0 F S P Y f 6 7 K K O g Q T 1 C I S 2 3 V / A r c r f u L L i Y E r 5 r p 0 E t 5 7 F j 0 p s + L 0 5 b o 8 g g Q e / e p e a m v V r o r t / C A z y 0 j w B / T z H z j x y D C F H H h e / L 1 T v / 4 M t t w l H 8 U f / c d 0 6 8 x 6 J b m P s N U E s B A i 0 A F A A C A A g A J 3 w 7 V Q b T G R C l A A A A 9 g A A A B I A A A A A A A A A A A A A A A A A A A A A A E N v b m Z p Z y 9 Q Y W N r Y W d l L n h t b F B L A Q I t A B Q A A g A I A C d 8 O 1 U P y u m r p A A A A O k A A A A T A A A A A A A A A A A A A A A A A P E A A A B b Q 2 9 u d G V u d F 9 U e X B l c 1 0 u e G 1 s U E s B A i 0 A F A A C A A g A J 3 w 7 V W N F r L i 4 A g A A 1 A Q A A B M A A A A A A A A A A A A A A A A A 4 g E A A E Z v c m 1 1 b G F z L 1 N l Y 3 R p b 2 4 x L m 1 Q S w U G A A A A A A M A A w D C A A A A 5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B Q A A A A A A A B e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Q i V B N C V F Q S V C M S V C M C V F Q i U 5 R S U 5 O C V F Q S V C M C U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+ y L p O q x s O u e m O q w g F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6 r G w 6 5 6 Y 6 r i I 7 J W h J n F 1 b 3 Q 7 L C Z x d W 9 0 O + q x t O y 2 l e u F h O u P h C Z x d W 9 0 O y w m c X V v d D v r h Y Q m c X V v d D s s J n F 1 b 3 Q 7 6 7 K V 7 K C V 6 4 + Z J n F 1 b 3 Q 7 L C Z x d W 9 0 O + y V h O 2 M j O 2 K u C Z x d W 9 0 O y w m c X V v d D v s m 5 Q m c X V v d D s s J n F 1 b 3 Q 7 7 J 2 8 J n F 1 b 3 Q 7 L C Z x d W 9 0 O + y g h O y a q e u p t O y g g S Z x d W 9 0 O y w m c X V v d D v s p 4 D r s o g m c X V v d D s s J n F 1 b 3 Q 7 7 K e A 7 J e t 7 L 2 U 6 5 O c J n F 1 b 3 Q 7 L C Z x d W 9 0 O + y 4 t S Z x d W 9 0 O y w m c X V v d D v t l b T s o J z s g q z s n K D r s J z s g 5 3 s n b w m c X V v d D s s J n F 1 b 3 Q 7 7 Z W 0 7 K C c 7 J e s 6 7 a A J n F 1 b 3 Q 7 X S I g L z 4 8 R W 5 0 c n k g V H l w Z T 0 i R m l s b E N v b H V t b l R 5 c G V z I i B W Y W x 1 Z T 0 i c 0 F 3 T U d C Z 1 l H Q m d V R 0 J n T U F B Q T 0 9 I i A v P j x F b n R y e S B U e X B l P S J G a W x s T G F z d F V w Z G F 0 Z W Q i I F Z h b H V l P S J k M j A y M S 0 w O S 0 w O V Q w N j o w M T o w O C 4 2 N z I x N z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4 I i A v P j x F b n R y e S B U e X B l P S J B Z G R l Z F R v R G F 0 Y U 1 v Z G V s I i B W Y W x 1 Z T 0 i b D A i I C 8 + P E V u d H J 5 I F R 5 c G U 9 I l F 1 Z X J 5 S U Q i I F Z h b H V l P S J z M z Y 3 M D R i Y j I t N j Q 5 O C 0 0 Z j c w L T k 4 N z g t M G M z M z k 4 Y z R l Z D M 3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I u k 6 r G w 6 5 6 Y 6 r C A L 0 F 1 d G 9 S Z W 1 v d m V k Q 2 9 s d W 1 u c z E u e + q x s O u e m O q 4 i O y V o S w w f S Z x d W 9 0 O y w m c X V v d D t T Z W N 0 a W 9 u M S / s i 6 T q s b D r n p j q s I A v Q X V 0 b 1 J l b W 9 2 Z W R D b 2 x 1 b W 5 z M S 5 7 6 r G 0 7 L a V 6 4 W E 6 4 + E L D F 9 J n F 1 b 3 Q 7 L C Z x d W 9 0 O 1 N l Y 3 R p b 2 4 x L + y L p O q x s O u e m O q w g C 9 B d X R v U m V t b 3 Z l Z E N v b H V t b n M x L n v r h Y Q s M n 0 m c X V v d D s s J n F 1 b 3 Q 7 U 2 V j d G l v b j E v 7 I u k 6 r G w 6 5 6 Y 6 r C A L 0 F 1 d G 9 S Z W 1 v d m V k Q 2 9 s d W 1 u c z E u e + u y l e y g l e u P m S w z f S Z x d W 9 0 O y w m c X V v d D t T Z W N 0 a W 9 u M S / s i 6 T q s b D r n p j q s I A v Q X V 0 b 1 J l b W 9 2 Z W R D b 2 x 1 b W 5 z M S 5 7 7 J W E 7 Y y M 7 Y q 4 L D R 9 J n F 1 b 3 Q 7 L C Z x d W 9 0 O 1 N l Y 3 R p b 2 4 x L + y L p O q x s O u e m O q w g C 9 B d X R v U m V t b 3 Z l Z E N v b H V t b n M x L n v s m 5 Q s N X 0 m c X V v d D s s J n F 1 b 3 Q 7 U 2 V j d G l v b j E v 7 I u k 6 r G w 6 5 6 Y 6 r C A L 0 F 1 d G 9 S Z W 1 v d m V k Q 2 9 s d W 1 u c z E u e + y d v C w 2 f S Z x d W 9 0 O y w m c X V v d D t T Z W N 0 a W 9 u M S / s i 6 T q s b D r n p j q s I A v Q X V 0 b 1 J l b W 9 2 Z W R D b 2 x 1 b W 5 z M S 5 7 7 K C E 7 J q p 6 6 m 0 7 K C B L D d 9 J n F 1 b 3 Q 7 L C Z x d W 9 0 O 1 N l Y 3 R p b 2 4 x L + y L p O q x s O u e m O q w g C 9 B d X R v U m V t b 3 Z l Z E N v b H V t b n M x L n v s p 4 D r s o g s O H 0 m c X V v d D s s J n F 1 b 3 Q 7 U 2 V j d G l v b j E v 7 I u k 6 r G w 6 5 6 Y 6 r C A L 0 F 1 d G 9 S Z W 1 v d m V k Q 2 9 s d W 1 u c z E u e + y n g O y X r e y 9 l O u T n C w 5 f S Z x d W 9 0 O y w m c X V v d D t T Z W N 0 a W 9 u M S / s i 6 T q s b D r n p j q s I A v Q X V 0 b 1 J l b W 9 2 Z W R D b 2 x 1 b W 5 z M S 5 7 7 L i 1 L D E w f S Z x d W 9 0 O y w m c X V v d D t T Z W N 0 a W 9 u M S / s i 6 T q s b D r n p j q s I A v Q X V 0 b 1 J l b W 9 2 Z W R D b 2 x 1 b W 5 z M S 5 7 7 Z W 0 7 K C c 7 I K s 7 J y g 6 7 C c 7 I O d 7 J 2 8 L D E x f S Z x d W 9 0 O y w m c X V v d D t T Z W N 0 a W 9 u M S / s i 6 T q s b D r n p j q s I A v Q X V 0 b 1 J l b W 9 2 Z W R D b 2 x 1 b W 5 z M S 5 7 7 Z W 0 7 K C c 7 J e s 6 7 a A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7 I u k 6 r G w 6 5 6 Y 6 r C A L 0 F 1 d G 9 S Z W 1 v d m V k Q 2 9 s d W 1 u c z E u e + q x s O u e m O q 4 i O y V o S w w f S Z x d W 9 0 O y w m c X V v d D t T Z W N 0 a W 9 u M S / s i 6 T q s b D r n p j q s I A v Q X V 0 b 1 J l b W 9 2 Z W R D b 2 x 1 b W 5 z M S 5 7 6 r G 0 7 L a V 6 4 W E 6 4 + E L D F 9 J n F 1 b 3 Q 7 L C Z x d W 9 0 O 1 N l Y 3 R p b 2 4 x L + y L p O q x s O u e m O q w g C 9 B d X R v U m V t b 3 Z l Z E N v b H V t b n M x L n v r h Y Q s M n 0 m c X V v d D s s J n F 1 b 3 Q 7 U 2 V j d G l v b j E v 7 I u k 6 r G w 6 5 6 Y 6 r C A L 0 F 1 d G 9 S Z W 1 v d m V k Q 2 9 s d W 1 u c z E u e + u y l e y g l e u P m S w z f S Z x d W 9 0 O y w m c X V v d D t T Z W N 0 a W 9 u M S / s i 6 T q s b D r n p j q s I A v Q X V 0 b 1 J l b W 9 2 Z W R D b 2 x 1 b W 5 z M S 5 7 7 J W E 7 Y y M 7 Y q 4 L D R 9 J n F 1 b 3 Q 7 L C Z x d W 9 0 O 1 N l Y 3 R p b 2 4 x L + y L p O q x s O u e m O q w g C 9 B d X R v U m V t b 3 Z l Z E N v b H V t b n M x L n v s m 5 Q s N X 0 m c X V v d D s s J n F 1 b 3 Q 7 U 2 V j d G l v b j E v 7 I u k 6 r G w 6 5 6 Y 6 r C A L 0 F 1 d G 9 S Z W 1 v d m V k Q 2 9 s d W 1 u c z E u e + y d v C w 2 f S Z x d W 9 0 O y w m c X V v d D t T Z W N 0 a W 9 u M S / s i 6 T q s b D r n p j q s I A v Q X V 0 b 1 J l b W 9 2 Z W R D b 2 x 1 b W 5 z M S 5 7 7 K C E 7 J q p 6 6 m 0 7 K C B L D d 9 J n F 1 b 3 Q 7 L C Z x d W 9 0 O 1 N l Y 3 R p b 2 4 x L + y L p O q x s O u e m O q w g C 9 B d X R v U m V t b 3 Z l Z E N v b H V t b n M x L n v s p 4 D r s o g s O H 0 m c X V v d D s s J n F 1 b 3 Q 7 U 2 V j d G l v b j E v 7 I u k 6 r G w 6 5 6 Y 6 r C A L 0 F 1 d G 9 S Z W 1 v d m V k Q 2 9 s d W 1 u c z E u e + y n g O y X r e y 9 l O u T n C w 5 f S Z x d W 9 0 O y w m c X V v d D t T Z W N 0 a W 9 u M S / s i 6 T q s b D r n p j q s I A v Q X V 0 b 1 J l b W 9 2 Z W R D b 2 x 1 b W 5 z M S 5 7 7 L i 1 L D E w f S Z x d W 9 0 O y w m c X V v d D t T Z W N 0 a W 9 u M S / s i 6 T q s b D r n p j q s I A v Q X V 0 b 1 J l b W 9 2 Z W R D b 2 x 1 b W 5 z M S 5 7 7 Z W 0 7 K C c 7 I K s 7 J y g 6 7 C c 7 I O d 7 J 2 8 L D E x f S Z x d W 9 0 O y w m c X V v d D t T Z W N 0 a W 9 u M S / s i 6 T q s b D r n p j q s I A v Q X V 0 b 1 J l b W 9 2 Z W R D b 2 x 1 b W 5 z M S 5 7 7 Z W 0 7 K C c 7 J e s 6 7 a A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D J T h C J U E 0 J U V B J U I x J U I w J U V C J T l F J T k 4 J U V B J U I w J T g w L 3 N 0 Y X J 0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E I l Q T Q l R U E l Q j E l Q j A l R U I l O U U l O T g l R U E l Q j A l O D A v c m V z d W x 0 V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E I l Q T Q l R U E l Q j E l Q j A l R U I l O U U l O T g l R U E l Q j A l O D A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X 3 B y a W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M Y X N 0 V X B k Y X R l Z C I g V m F s d W U 9 I m Q y M D I y L T A 5 L T I 3 V D A 2 O j M z O j E 0 L j M z O D I 1 M T N a I i A v P j w v U 3 R h Y m x l R W 5 0 c m l l c z 4 8 L 0 l 0 Z W 0 + P E l 0 Z W 0 + P E l 0 Z W 1 M b 2 N h d G l v b j 4 8 S X R l b V R 5 c G U + R m 9 y b X V s Y T w v S X R l b V R 5 c G U + P E l 0 Z W 1 Q Y X R o P l N l Y 3 R p b 2 4 x L 2 d l d F 9 w c m l j Z S 8 l R U M l O U I l O T A l R U I l Q j M l Q j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N + u g o k u 9 U S a b 7 f u P I t Z s g A A A A A C A A A A A A A Q Z g A A A A E A A C A A A A A D h + d v m t t 6 d v + u T F t F f 9 L d 5 Y F c / s X F C y 3 e 4 / h w A t I k q g A A A A A O g A A A A A I A A C A A A A C B b 1 b l c / + k 8 2 H Z q a N u X n e 2 U H x B Z o H j 8 t A 9 r f X h I 1 H D R F A A A A C K z i B Z J 9 r i n 7 M o j j T g t t K 7 k o 8 K E z f S H P U Y K G P W N o + f p Q z i s B 0 R F i P t p U s y A s 6 v L 7 j U O U b q N V P q 3 p E B s x 5 R I t X O 5 W G m A a M c U Q l c z v C V k H A U Z U A A A A B o 5 + Z P T t p k Y U l I G l n o J i q + + + D A F 8 J q e e Z F q l l u I e u t E R S z V f m f 7 0 Z d c s K d K j 2 K S j V E 2 q u W + u 2 g b T H o m S 0 p q z n 2 < / D a t a M a s h u p > 
</file>

<file path=customXml/itemProps1.xml><?xml version="1.0" encoding="utf-8"?>
<ds:datastoreItem xmlns:ds="http://schemas.openxmlformats.org/officeDocument/2006/customXml" ds:itemID="{73844E8D-DA97-42C0-B28C-DB56BC16E3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실거래가2011</vt:lpstr>
      <vt:lpstr>Sheet1</vt:lpstr>
      <vt:lpstr>Sheet2</vt:lpstr>
      <vt:lpstr>kmeans</vt:lpstr>
      <vt:lpstr>Sheet4</vt:lpstr>
      <vt:lpstr>회귀분석</vt:lpstr>
      <vt:lpstr>회귀분석결과</vt:lpstr>
      <vt:lpstr>회귀분석결정계수</vt:lpstr>
      <vt:lpstr>의사결정나무</vt:lpstr>
      <vt:lpstr>퍼셉트론</vt:lpstr>
      <vt:lpstr>추천분석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허주용</dc:creator>
  <cp:lastModifiedBy>NTX550</cp:lastModifiedBy>
  <dcterms:created xsi:type="dcterms:W3CDTF">2022-09-27T06:33:11Z</dcterms:created>
  <dcterms:modified xsi:type="dcterms:W3CDTF">2022-09-29T08:32:59Z</dcterms:modified>
</cp:coreProperties>
</file>