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 2024" sheetId="1" r:id="rId4"/>
    <sheet state="visible" name="2nd block common (since 1803)" sheetId="2" r:id="rId5"/>
    <sheet state="visible" name="BS1 " sheetId="3" r:id="rId6"/>
    <sheet state="visible" name="BS2 (block 2) STARTS ON 1803" sheetId="4" r:id="rId7"/>
    <sheet state="visible" name="BS3 (block 2) STARTS ON 1803" sheetId="5" r:id="rId8"/>
    <sheet state="visible" name="BS4 " sheetId="6" r:id="rId9"/>
    <sheet state="visible" name="MS (block 2) STARTS ON 1803" sheetId="7" r:id="rId10"/>
    <sheet state="visible" name="SNE " sheetId="8" r:id="rId11"/>
    <sheet state="visible" name="1st block common (since 2201)" sheetId="9" r:id="rId12"/>
    <sheet state="visible" name="BS2 (block 1)" sheetId="10" r:id="rId13"/>
    <sheet state="visible" name="BS3 (block 1)" sheetId="11" r:id="rId14"/>
    <sheet state="visible" name="MS 1 (block 1)" sheetId="12" r:id="rId15"/>
  </sheets>
  <definedNames/>
  <calcPr/>
</workbook>
</file>

<file path=xl/sharedStrings.xml><?xml version="1.0" encoding="utf-8"?>
<sst xmlns="http://schemas.openxmlformats.org/spreadsheetml/2006/main" count="3747" uniqueCount="524">
  <si>
    <t>BS - Year 1</t>
  </si>
  <si>
    <t>BS - Year 2</t>
  </si>
  <si>
    <t>MS - Year 1</t>
  </si>
  <si>
    <t>B23-ISE-01 (32)</t>
  </si>
  <si>
    <t>B23-ISE-02 (31)</t>
  </si>
  <si>
    <t>B23-ISE-03 (32)</t>
  </si>
  <si>
    <t>B23-ISE-04 (29)</t>
  </si>
  <si>
    <t>B23-ISE-05 (31)</t>
  </si>
  <si>
    <t>B23-DSAI-01 (32)</t>
  </si>
  <si>
    <t>B23-DSAI-02 (31)</t>
  </si>
  <si>
    <t>B23-DSAI-03 (30)</t>
  </si>
  <si>
    <t>B23-DSAI-04 (31)</t>
  </si>
  <si>
    <t>B23-DSAI-05 (30)</t>
  </si>
  <si>
    <t>B22-SD-01 (31)</t>
  </si>
  <si>
    <t>B22-SD-02 (31)</t>
  </si>
  <si>
    <t>B22-SD-03 (31)</t>
  </si>
  <si>
    <t>B22-CS-01 (28)</t>
  </si>
  <si>
    <t>B22-CS-02 (28)</t>
  </si>
  <si>
    <t>B22-DS-01 (25)</t>
  </si>
  <si>
    <t>B22-DS-02 (25)</t>
  </si>
  <si>
    <t>B22-AI-01 (28)</t>
  </si>
  <si>
    <t>B22-AI-02 (28)</t>
  </si>
  <si>
    <t>B22-GD-01 (19)</t>
  </si>
  <si>
    <t>B22-RO-01 (11)</t>
  </si>
  <si>
    <t>M23-SE-01 (18)</t>
  </si>
  <si>
    <t>M23-SE-02 (14)</t>
  </si>
  <si>
    <t>M23-DS-01 (26)</t>
  </si>
  <si>
    <t>M23-RO-01 (9)</t>
  </si>
  <si>
    <t>M23-TE-01 (3)</t>
  </si>
  <si>
    <t>MONDAY</t>
  </si>
  <si>
    <t>09:00-10:30</t>
  </si>
  <si>
    <t>History (lec)</t>
  </si>
  <si>
    <t>Andrey Vasilev</t>
  </si>
  <si>
    <t>Online</t>
  </si>
  <si>
    <t>10:40-12:10</t>
  </si>
  <si>
    <t>Software Project (lec)</t>
  </si>
  <si>
    <t>Capstone Project (lec)</t>
  </si>
  <si>
    <t>Nursultan Askarbekuly</t>
  </si>
  <si>
    <t>Rustam Lukmanov</t>
  </si>
  <si>
    <t>12:40-14:10</t>
  </si>
  <si>
    <t>Software Project (tut)</t>
  </si>
  <si>
    <t>14:20-15:50</t>
  </si>
  <si>
    <t>Software Project (lab)</t>
  </si>
  <si>
    <t>Marko Pezer</t>
  </si>
  <si>
    <t>Gleb Shalimov</t>
  </si>
  <si>
    <t>Alexey Potyomkin</t>
  </si>
  <si>
    <t>Mahmoud Naderi</t>
  </si>
  <si>
    <t>16:00-17:30</t>
  </si>
  <si>
    <t>17:40-19:10</t>
  </si>
  <si>
    <t>TUESDAY</t>
  </si>
  <si>
    <t>Physical Culture and Sport (Theoretical)-Module 1 Psychology</t>
  </si>
  <si>
    <t>Eleonora Ilina</t>
  </si>
  <si>
    <t>108 (ONLY ON 04/06,11/06,18/06)</t>
  </si>
  <si>
    <t>WEDNESDAY</t>
  </si>
  <si>
    <t>108 (ONLY ON 05/06,19/06)</t>
  </si>
  <si>
    <t>Elective course on Physical Education</t>
  </si>
  <si>
    <t>THURSDAY</t>
  </si>
  <si>
    <t>FRIDAY</t>
  </si>
  <si>
    <t>Venture Capital and Growth Hacking(lec)</t>
  </si>
  <si>
    <t>Azat Mardan</t>
  </si>
  <si>
    <t>ONLIINE (FROM 07/06)</t>
  </si>
  <si>
    <t>Life Safety (lec)</t>
  </si>
  <si>
    <t>Andrei Anisimov</t>
  </si>
  <si>
    <t>105 (ONLY ON 07/06)</t>
  </si>
  <si>
    <t>SATURDAY</t>
  </si>
  <si>
    <t>Physical Culture and Sport (Theoretical)-Module 2 Physiology</t>
  </si>
  <si>
    <t>108 (ONLY ON 29/06, 13/07)</t>
  </si>
  <si>
    <t>105 (ONLY ON 08/06, 22/06)</t>
  </si>
  <si>
    <t>108 (ONLY ON 29/06)</t>
  </si>
  <si>
    <t>BS - Year 3</t>
  </si>
  <si>
    <t>BS - Year 4</t>
  </si>
  <si>
    <t>MS - Year 2</t>
  </si>
  <si>
    <t>B22-CBS-01 (28)</t>
  </si>
  <si>
    <t>B22-CBS-02 (28)</t>
  </si>
  <si>
    <t>B21-SD-01 (26)</t>
  </si>
  <si>
    <t>B21-SD-02 (25)</t>
  </si>
  <si>
    <t>B21-SD-03 (27)</t>
  </si>
  <si>
    <t>B21-CS-01 (28)</t>
  </si>
  <si>
    <t>B21-AI-01 (29)</t>
  </si>
  <si>
    <t>B21-DS-01 (23)</t>
  </si>
  <si>
    <t>B21-DS-02 (25)</t>
  </si>
  <si>
    <t>B21-RO-01 (5)</t>
  </si>
  <si>
    <t>B20-SD-01 (27)</t>
  </si>
  <si>
    <t>B20-SD-02 (27)</t>
  </si>
  <si>
    <t>B20-CS-01 (32)</t>
  </si>
  <si>
    <t>B20-DS-01 (17)</t>
  </si>
  <si>
    <t>B20-AI-01 (29)</t>
  </si>
  <si>
    <t>B20-RO-01 (16)</t>
  </si>
  <si>
    <t>M22-DS-01 (14)</t>
  </si>
  <si>
    <t>M22-RO-01 (10)</t>
  </si>
  <si>
    <t>Data Structures and Algorithms (lec)</t>
  </si>
  <si>
    <t>09:20-10:50</t>
  </si>
  <si>
    <t>System and Network Administration (lec)</t>
  </si>
  <si>
    <t>Statistical Techniques (lec)</t>
  </si>
  <si>
    <t>09:10-10:40</t>
  </si>
  <si>
    <t>Game Theory (lec)</t>
  </si>
  <si>
    <t>09:30-11:00</t>
  </si>
  <si>
    <t>Analysis of Sofware Artifacts (lec)</t>
  </si>
  <si>
    <t>Nikolay Kudasov</t>
  </si>
  <si>
    <t>Kirill Saltanov</t>
  </si>
  <si>
    <t>Vladimir Ivanov</t>
  </si>
  <si>
    <t>Nikolay Shilov</t>
  </si>
  <si>
    <t>Andrey Sadovykh</t>
  </si>
  <si>
    <t>ONLINE/105</t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</si>
  <si>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</si>
  <si>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</si>
  <si>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</si>
  <si>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t>Data Structures and Algorithms (tut)</t>
  </si>
  <si>
    <t>11:00-12:30</t>
  </si>
  <si>
    <t>System and Network Administration (lab)</t>
  </si>
  <si>
    <t>Physics II (lec)</t>
  </si>
  <si>
    <t>10:50-12:20</t>
  </si>
  <si>
    <t>Game Theory (lab)</t>
  </si>
  <si>
    <t>11:10-12:40</t>
  </si>
  <si>
    <t>Statistical Techniques (lab)</t>
  </si>
  <si>
    <t>Advanced Statistics (lec)</t>
  </si>
  <si>
    <t>Awwal Ishiaku</t>
  </si>
  <si>
    <t>Emeka Michael Nzeopara</t>
  </si>
  <si>
    <t>Victor Nikiforov</t>
  </si>
  <si>
    <t>Munir Makhmutov</t>
  </si>
  <si>
    <t>Zamira Kholmatova</t>
  </si>
  <si>
    <t>Zlata Shchedrikova</t>
  </si>
  <si>
    <t>Nikola Zlatanov</t>
  </si>
  <si>
    <r>
      <rPr>
        <rFont val="Arial"/>
        <color theme="1"/>
      </rPr>
      <t xml:space="preserve">421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</si>
  <si>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303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</si>
  <si>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</si>
  <si>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t>Data Structures and Algorithms (lab)</t>
  </si>
  <si>
    <t>13:00-14:30</t>
  </si>
  <si>
    <t>Human-AI Interaction Design (lec)</t>
  </si>
  <si>
    <t>Physics II (tut)</t>
  </si>
  <si>
    <t>12:50-14:20</t>
  </si>
  <si>
    <t>Advanced Compiler Construction and Program Analysis (lec)</t>
  </si>
  <si>
    <t>13:10-14:40</t>
  </si>
  <si>
    <t>Ikechi Kalu Ndukwe</t>
  </si>
  <si>
    <t>Alaa Aldin Hajjar</t>
  </si>
  <si>
    <t>Ali Belal Jnadi</t>
  </si>
  <si>
    <t>Vladimir Bazilevich</t>
  </si>
  <si>
    <t>Andrea Calì</t>
  </si>
  <si>
    <t>ONLINE</t>
  </si>
  <si>
    <t>ONLINE STARTS AT 13:00</t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</si>
  <si>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</si>
  <si>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t>14:40-16:10</t>
  </si>
  <si>
    <t>Physics II (lab)</t>
  </si>
  <si>
    <t>14:30-16:00</t>
  </si>
  <si>
    <t>Advanced Compiler Construction and Program Analysis (lab)</t>
  </si>
  <si>
    <t>Secure System Development (lab)</t>
  </si>
  <si>
    <t>14:50-16:20</t>
  </si>
  <si>
    <t>Advanced Statistics (lab)</t>
  </si>
  <si>
    <t>AbdelRahman Abounegm</t>
  </si>
  <si>
    <t>Alexey Stepanov</t>
  </si>
  <si>
    <t>John Olatunde</t>
  </si>
  <si>
    <r>
      <rPr>
        <rFont val="Arial"/>
        <color theme="1"/>
      </rPr>
      <t>313</t>
    </r>
    <r>
      <rPr>
        <rFont val="Arial"/>
        <b/>
        <color theme="1"/>
      </rPr>
      <t xml:space="preserve"> (307 ON 08/04)</t>
    </r>
  </si>
  <si>
    <t>16:20-17:50</t>
  </si>
  <si>
    <t>16:10-17:40</t>
  </si>
  <si>
    <t>Robotic Systems (lec)</t>
  </si>
  <si>
    <t>16:30-18:00</t>
  </si>
  <si>
    <t>Advanced Information Retrieval (lec)</t>
  </si>
  <si>
    <t>Simeon Nedelchev</t>
  </si>
  <si>
    <t>Leonard Johard</t>
  </si>
  <si>
    <t>18:00-19:30</t>
  </si>
  <si>
    <t>17:50-19:20</t>
  </si>
  <si>
    <t>18:10-19:40</t>
  </si>
  <si>
    <t>Human-AI Interaction Design (lab)</t>
  </si>
  <si>
    <t>Advanced Information Retrieval (lab)</t>
  </si>
  <si>
    <t>Amirreza Darvishzadeh</t>
  </si>
  <si>
    <t>Software Systems Analysis and Design (lec)</t>
  </si>
  <si>
    <t>Introduction to Machine Learning (lec)</t>
  </si>
  <si>
    <t>Natural Language Processing (lec)</t>
  </si>
  <si>
    <t>Communications (lec)</t>
  </si>
  <si>
    <t>Adil Khan</t>
  </si>
  <si>
    <t>Georgiy Gelvanovskiy, Hamza Salem</t>
  </si>
  <si>
    <t>321 (ONLY ON 23/04)</t>
  </si>
  <si>
    <t>Software Systems Analysis and Design (tut)</t>
  </si>
  <si>
    <t>Introduction to Machine Learning (lab)</t>
  </si>
  <si>
    <t>Natural Language Processing (lab)</t>
  </si>
  <si>
    <t>Robotic Systems (lab)</t>
  </si>
  <si>
    <t>Software Quality, Reliability and Security (lec)</t>
  </si>
  <si>
    <t>Kamil Sabbagh</t>
  </si>
  <si>
    <t>Jayveersinh Raj</t>
  </si>
  <si>
    <t>Yusuf Mesbah</t>
  </si>
  <si>
    <t>Roman Garaev</t>
  </si>
  <si>
    <t>Lada Morozova</t>
  </si>
  <si>
    <t>Cham An Fam</t>
  </si>
  <si>
    <r>
      <rPr>
        <rFont val="Arial"/>
        <color theme="1"/>
      </rPr>
      <t>104</t>
    </r>
    <r>
      <rPr>
        <rFont val="Arial"/>
        <b/>
        <color theme="1"/>
      </rPr>
      <t>(452 TILL 10/04)</t>
    </r>
  </si>
  <si>
    <t>ONLINE (ONLY ON 02/04) starts at 10:50</t>
  </si>
  <si>
    <t>English for Academic Purposes II</t>
  </si>
  <si>
    <t>Mathematical Analysis II (lab)</t>
  </si>
  <si>
    <t>Software Systems Analysis and Design (lab)</t>
  </si>
  <si>
    <t>Fundamental of Robotics (lec)</t>
  </si>
  <si>
    <t>DevOps Engineering (lec)</t>
  </si>
  <si>
    <t>Architecture of Software Systems (lec)</t>
  </si>
  <si>
    <t>Research methodology for Robotics (lec)</t>
  </si>
  <si>
    <t>Gelvanovsky, Rednikova, Kruglova, Melnikova, Saduov, Marouf, Vasilyeva</t>
  </si>
  <si>
    <t>Ramil Nasibullin</t>
  </si>
  <si>
    <t>Ahror Jabborov</t>
  </si>
  <si>
    <t>Mohammad Shahin</t>
  </si>
  <si>
    <t>Alexandr Maloletov</t>
  </si>
  <si>
    <t>Dmitry Creed</t>
  </si>
  <si>
    <t>Georgy Andryushchenko</t>
  </si>
  <si>
    <t>Sergey Zykov</t>
  </si>
  <si>
    <t>Stanislav Protasov</t>
  </si>
  <si>
    <t>106/108/301/312/321/421</t>
  </si>
  <si>
    <r>
      <rPr>
        <rFont val="Arial"/>
        <color theme="1"/>
      </rPr>
      <t xml:space="preserve">106 </t>
    </r>
    <r>
      <rPr>
        <rFont val="Arial"/>
        <b/>
        <color theme="1"/>
      </rPr>
      <t>(ONLY ON 16/04)</t>
    </r>
  </si>
  <si>
    <t>ONLINE (ONLY ON 02/04) starts at 12:50</t>
  </si>
  <si>
    <t>STARTS AT 13:00</t>
  </si>
  <si>
    <t>106/108/301/304/312/321/421</t>
  </si>
  <si>
    <t>ONLINE (ONLY ON 02/04) starts at 14:20</t>
  </si>
  <si>
    <t xml:space="preserve">Distributed and Networking Programming (lec) </t>
  </si>
  <si>
    <t>Design of software interfaces (lec)</t>
  </si>
  <si>
    <t xml:space="preserve">Shinnazar Seytnazarov </t>
  </si>
  <si>
    <t>Haytham Hamed</t>
  </si>
  <si>
    <t>106/301/304/312/321/421</t>
  </si>
  <si>
    <r>
      <rPr>
        <rFont val="Arial"/>
        <color theme="1"/>
      </rPr>
      <t xml:space="preserve">106 </t>
    </r>
    <r>
      <rPr>
        <rFont val="Arial"/>
        <b/>
        <color theme="1"/>
      </rPr>
      <t>(EXCEPT 16/04)</t>
    </r>
  </si>
  <si>
    <t>314/317</t>
  </si>
  <si>
    <t>312/301</t>
  </si>
  <si>
    <t>Elective courses on Physical Education</t>
  </si>
  <si>
    <t>Human Resource for IT-startup: People Strategy</t>
  </si>
  <si>
    <t>Alina Valencia</t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</si>
  <si>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</si>
  <si>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t>Analytical Geometry and Linear Algebra II (lec)</t>
  </si>
  <si>
    <t>Databases (lec)</t>
  </si>
  <si>
    <t>Fundamental of Robotics (lab)</t>
  </si>
  <si>
    <t>Yaroslav Kholodov</t>
  </si>
  <si>
    <t>Darko Bozhinoski</t>
  </si>
  <si>
    <t>Albert Demian</t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</si>
  <si>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</si>
  <si>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t>304/305</t>
  </si>
  <si>
    <t>Analytical Geometry and Linear Algebra II (tut)</t>
  </si>
  <si>
    <t>Databases (tut)</t>
  </si>
  <si>
    <t>Hamza Salem</t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</si>
  <si>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</si>
  <si>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t>304/</t>
  </si>
  <si>
    <t>Analytical Geometry and Linear Algebra II (lab)</t>
  </si>
  <si>
    <t>Databases (lab)</t>
  </si>
  <si>
    <t>Distributed and Networking Programming (lab)</t>
  </si>
  <si>
    <t>Models of Software Systems (lec)</t>
  </si>
  <si>
    <t>Advanced Machine Learning (lec)</t>
  </si>
  <si>
    <t>Daniel Elambo Atonge</t>
  </si>
  <si>
    <t>Ivan Konyukhov</t>
  </si>
  <si>
    <t>Oleg Bulichev</t>
  </si>
  <si>
    <t>Arthur Zagidullin</t>
  </si>
  <si>
    <t>Marchuk Evgeniy</t>
  </si>
  <si>
    <t>Asem Abdelhady</t>
  </si>
  <si>
    <t>Vladislav Deryabkin</t>
  </si>
  <si>
    <t>Ahmad Taha</t>
  </si>
  <si>
    <t>Manuel Mazzara</t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</si>
  <si>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</si>
  <si>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305/</t>
  </si>
  <si>
    <t>Advanced Machine Learning (lab)</t>
  </si>
  <si>
    <t>Design of software interfaces (lab)</t>
  </si>
  <si>
    <t>Saleh Hadi</t>
  </si>
  <si>
    <t>Mohamed Mosab</t>
  </si>
  <si>
    <t>Ilya Kolomin</t>
  </si>
  <si>
    <t>Mikhail Kuskov</t>
  </si>
  <si>
    <t>Naghmeh Mohammadifar</t>
  </si>
  <si>
    <t>Gcinizwe Dlamini</t>
  </si>
  <si>
    <r>
      <rPr>
        <rFont val="Arial"/>
        <color theme="1"/>
      </rPr>
      <t xml:space="preserve">104 </t>
    </r>
    <r>
      <rPr>
        <rFont val="Arial"/>
        <b/>
        <color theme="1"/>
      </rPr>
      <t>(102 TILL 10/04)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</si>
  <si>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</si>
  <si>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CTO Toolkit: Quality, Process, and Team (lec)</t>
  </si>
  <si>
    <t>Alexey Mustafin</t>
  </si>
  <si>
    <t>318 (ONLY ON 03/04, 10/04, 17/04)</t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</si>
  <si>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</si>
  <si>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Models of Software Systems (tut)</t>
  </si>
  <si>
    <t>Reinforcement Learning and Intelligent Agents (lec)</t>
  </si>
  <si>
    <t>Computer Vision (lec)</t>
  </si>
  <si>
    <t>Reinforcement Learning and Intelligent Agents(lec)</t>
  </si>
  <si>
    <t>Andrey Zykov</t>
  </si>
  <si>
    <t>Ahsan Kazmi</t>
  </si>
  <si>
    <t>Ivan Konovalenko</t>
  </si>
  <si>
    <t>Theoretical Computer Science (lec)</t>
  </si>
  <si>
    <t>Introduction to Game Development (lec)</t>
  </si>
  <si>
    <t>Control Theory (lec)</t>
  </si>
  <si>
    <t>Lean Software Development (lec)</t>
  </si>
  <si>
    <t>Total Virtualization (lec)</t>
  </si>
  <si>
    <t>Signals and Systems</t>
  </si>
  <si>
    <t>Academic Research and Writing Culture 2</t>
  </si>
  <si>
    <t>Models of Software Systems (lab)</t>
  </si>
  <si>
    <t>Big Data Technologies and Analytics (lec)</t>
  </si>
  <si>
    <t>Computer Vision (lab)</t>
  </si>
  <si>
    <t>Reinforcement Learning and Intelligent Agents(lab)</t>
  </si>
  <si>
    <t>Sergei Savin</t>
  </si>
  <si>
    <t>Giancarlo Succi</t>
  </si>
  <si>
    <t>Rednikova, Melnikova, Zhirosh, Saduov, Marouf</t>
  </si>
  <si>
    <t>Navid Zafar</t>
  </si>
  <si>
    <t>Armen Beklaryan</t>
  </si>
  <si>
    <t>304/314/421/301</t>
  </si>
  <si>
    <t>Theoretical Computer Science (tut)</t>
  </si>
  <si>
    <t>Control Theory (lab)</t>
  </si>
  <si>
    <t>Lean Software Development (lab)</t>
  </si>
  <si>
    <t>Data Mining (lec)</t>
  </si>
  <si>
    <t>Reinforcement Learning and Intelligent Agents (lab)</t>
  </si>
  <si>
    <t>Andrey Frolov</t>
  </si>
  <si>
    <t>Valeria Skvortsova</t>
  </si>
  <si>
    <t>Rawan Ali</t>
  </si>
  <si>
    <t>Albert Nasybullin</t>
  </si>
  <si>
    <r>
      <rPr>
        <rFont val="Arial"/>
        <color theme="1"/>
      </rPr>
      <t xml:space="preserve">308 </t>
    </r>
    <r>
      <rPr>
        <rFont val="Arial"/>
        <b/>
        <color theme="1"/>
      </rPr>
      <t>(312 ON 28/03,25/04)</t>
    </r>
  </si>
  <si>
    <t>Theoretical Computer Science (lab)</t>
  </si>
  <si>
    <t>Networks (lab)</t>
  </si>
  <si>
    <t>Introduction to Game Development (lab)</t>
  </si>
  <si>
    <t>Explainable and Fair AI (lec)</t>
  </si>
  <si>
    <t>Data Mining (lab)</t>
  </si>
  <si>
    <t>Big Data Technologies and Analytics (lab)</t>
  </si>
  <si>
    <t>Anatoliy Baskakov</t>
  </si>
  <si>
    <t>Al Badr Amer</t>
  </si>
  <si>
    <t>Sherif Nafee</t>
  </si>
  <si>
    <t>Arina Kharlamova</t>
  </si>
  <si>
    <t>Firas Jolha</t>
  </si>
  <si>
    <t>304 (ONLY ON 25/04)</t>
  </si>
  <si>
    <r>
      <rPr>
        <rFont val="Arial"/>
        <color theme="1"/>
      </rPr>
      <t xml:space="preserve">308 </t>
    </r>
    <r>
      <rPr>
        <rFont val="Arial"/>
        <b/>
        <color theme="1"/>
      </rPr>
      <t>(320 ON 25/04)</t>
    </r>
  </si>
  <si>
    <r>
      <rPr>
        <rFont val="Arial"/>
        <color theme="1"/>
      </rPr>
      <t xml:space="preserve">104 </t>
    </r>
    <r>
      <rPr>
        <rFont val="Arial"/>
        <b/>
        <color theme="1"/>
      </rPr>
      <t>(106 TILL 10/04)</t>
    </r>
  </si>
  <si>
    <t>Explainable and Fair AI (lab)</t>
  </si>
  <si>
    <r>
      <rPr>
        <rFont val="Arial"/>
        <color theme="1"/>
      </rPr>
      <t>312/314/317/</t>
    </r>
    <r>
      <rPr>
        <rFont val="Arial"/>
        <i/>
        <color theme="1"/>
      </rPr>
      <t>301</t>
    </r>
  </si>
  <si>
    <t>Mathematical Analysis II (lec)</t>
  </si>
  <si>
    <t>Nature Inspired Computing (lec)</t>
  </si>
  <si>
    <t>Total Virtualization (lab)</t>
  </si>
  <si>
    <t>Introduction to Big Data (lec)</t>
  </si>
  <si>
    <t>CTO Toolkit: Quality, Process, and Team (lab)</t>
  </si>
  <si>
    <t>Oleg Kiselev</t>
  </si>
  <si>
    <t>Muhammad Fahim</t>
  </si>
  <si>
    <t>Azat Yakupov</t>
  </si>
  <si>
    <t>Networks (lec)</t>
  </si>
  <si>
    <t>Nature Inspired Computing (lab)</t>
  </si>
  <si>
    <t>Autonomous and Mobile Robotics (lec)</t>
  </si>
  <si>
    <t>Marketing and Sales for IT Business (lec)</t>
  </si>
  <si>
    <t>Imre Delgado</t>
  </si>
  <si>
    <t>Artem Burmyakov</t>
  </si>
  <si>
    <t>Almaghout Karam</t>
  </si>
  <si>
    <t>Konstantin Anisimov</t>
  </si>
  <si>
    <r>
      <rPr>
        <rFont val="Arial"/>
        <b/>
        <color theme="1"/>
      </rPr>
      <t>ONLINE</t>
    </r>
    <r>
      <rPr>
        <rFont val="Arial"/>
        <color theme="1"/>
      </rPr>
      <t xml:space="preserve"> (</t>
    </r>
    <r>
      <rPr>
        <rFont val="Arial"/>
        <b/>
        <color theme="1"/>
      </rPr>
      <t>STARTS AT 11:00)</t>
    </r>
  </si>
  <si>
    <t>English for Academic Purposes</t>
  </si>
  <si>
    <t>Networks (tut)</t>
  </si>
  <si>
    <t>Autonomous and Mobile Robotics (lab)</t>
  </si>
  <si>
    <t>Mikhail Moshchanetskii</t>
  </si>
  <si>
    <t>Nikita Yudin</t>
  </si>
  <si>
    <t>106/301/316/320/321/421</t>
  </si>
  <si>
    <t>Computer Graphics in Game Development (lec)</t>
  </si>
  <si>
    <t>Introduction to Big Data (lab)</t>
  </si>
  <si>
    <t>Imbugwa Gerald</t>
  </si>
  <si>
    <t>Evgeny Gerasimov</t>
  </si>
  <si>
    <t>Andrey Sandimirov</t>
  </si>
  <si>
    <t>Ivan Belyavtsev</t>
  </si>
  <si>
    <t>102/106/301/320/321/421/452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</si>
  <si>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</si>
  <si>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t>Nikita Grigorenko</t>
  </si>
  <si>
    <t>102/106/301/321/421/452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</si>
  <si>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</si>
  <si>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</si>
  <si>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t>Computer Graphics in Game Development (lab)</t>
  </si>
  <si>
    <t>Secure System Development (lec)</t>
  </si>
  <si>
    <t>Advanced Robotics (lec)</t>
  </si>
  <si>
    <t>Anna Melekhova</t>
  </si>
  <si>
    <t>Timur Satdarov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</si>
  <si>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</si>
  <si>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t>Online (EXCEPT 04/05)</t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</si>
  <si>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</si>
  <si>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</si>
  <si>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</si>
  <si>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t>320/317/316</t>
  </si>
  <si>
    <t>301/314</t>
  </si>
  <si>
    <t>Advanced Robotics (lab)</t>
  </si>
  <si>
    <t>Arthur Shimanovskiy</t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</si>
  <si>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</si>
  <si>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t>320/103/317</t>
  </si>
  <si>
    <t>107 (ONLY ON 06/04)</t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</si>
  <si>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</si>
  <si>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t>Evgeni Zouev</t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</si>
  <si>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</si>
  <si>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</si>
  <si>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</si>
  <si>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>303</t>
    </r>
    <r>
      <rPr>
        <rFont val="Arial"/>
        <b/>
        <color theme="1"/>
      </rPr>
      <t xml:space="preserve"> (103 ON 15/03)</t>
    </r>
  </si>
  <si>
    <r>
      <rPr>
        <rFont val="Arial"/>
        <color theme="1"/>
      </rPr>
      <t>303</t>
    </r>
    <r>
      <rPr>
        <rFont val="Arial"/>
        <b/>
        <color theme="1"/>
      </rPr>
      <t xml:space="preserve"> (103 ON 15/03)</t>
    </r>
  </si>
  <si>
    <r>
      <rPr>
        <rFont val="Arial"/>
        <color theme="1"/>
      </rPr>
      <t>104</t>
    </r>
    <r>
      <rPr>
        <rFont val="Arial"/>
        <b/>
        <color theme="1"/>
      </rPr>
      <t>(452 TILL 10/04)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</si>
  <si>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</si>
  <si>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104 </t>
    </r>
    <r>
      <rPr>
        <rFont val="Arial"/>
        <b/>
        <color theme="1"/>
      </rPr>
      <t>(102 TILL 10/04)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</si>
  <si>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</si>
  <si>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</si>
  <si>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(312 ON 28/03,25/04)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</si>
  <si>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</si>
  <si>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</si>
  <si>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</si>
  <si>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</si>
  <si>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</si>
  <si>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r>
      <rPr>
        <rFont val="Arial"/>
        <color theme="1"/>
      </rPr>
      <t>313</t>
    </r>
    <r>
      <rPr>
        <rFont val="Arial"/>
        <b/>
        <color theme="1"/>
      </rPr>
      <t xml:space="preserve"> (307 ON 08/04)</t>
    </r>
  </si>
  <si>
    <r>
      <rPr>
        <rFont val="Arial"/>
        <color theme="1"/>
      </rPr>
      <t xml:space="preserve">106 </t>
    </r>
    <r>
      <rPr>
        <rFont val="Arial"/>
        <b/>
        <color theme="1"/>
      </rPr>
      <t>(ONLY ON 16/04)</t>
    </r>
  </si>
  <si>
    <r>
      <rPr>
        <rFont val="Arial"/>
        <color theme="1"/>
      </rPr>
      <t xml:space="preserve">106 </t>
    </r>
    <r>
      <rPr>
        <rFont val="Arial"/>
        <b/>
        <color theme="1"/>
      </rPr>
      <t>(EXCEPT 16/04)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</si>
  <si>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(320 ON 25/04)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</si>
  <si>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</si>
  <si>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</si>
  <si>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421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</si>
  <si>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303 </t>
    </r>
    <r>
      <rPr>
        <rFont val="Arial"/>
        <b/>
        <color theme="1"/>
      </rPr>
      <t>STARTS AT 11:00</t>
    </r>
  </si>
  <si>
    <t>ONLINE (only on 26/03, 02/04) starts at 9:10</t>
  </si>
  <si>
    <t>ONLINE (only on 26/03, 02/04) starts at 10:50</t>
  </si>
  <si>
    <t>ONLINE (only on 26/03, 02/04) starts at 12:50</t>
  </si>
  <si>
    <t>Software Quality, Reliability and Security (tut)</t>
  </si>
  <si>
    <t>Sherif Nafe, Ahror Jabborov, Rawan Ali</t>
  </si>
  <si>
    <t>107 (ON 05/03 STARTS AT 14:30)</t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</si>
  <si>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</si>
  <si>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</si>
  <si>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</si>
  <si>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</si>
  <si>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</si>
  <si>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</si>
  <si>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(106 TILL 10/04)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</si>
  <si>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(</t>
    </r>
    <r>
      <rPr>
        <rFont val="Arial"/>
        <b/>
        <color theme="1"/>
      </rPr>
      <t>STARTS AT 11:00)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</si>
  <si>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</si>
  <si>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</si>
  <si>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</si>
  <si>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</si>
  <si>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t>Block 3</t>
  </si>
  <si>
    <t>Monday</t>
  </si>
  <si>
    <t>Tuesday</t>
  </si>
  <si>
    <t>Wednesday</t>
  </si>
  <si>
    <t>Thursday</t>
  </si>
  <si>
    <t>Friday</t>
  </si>
  <si>
    <t>Saturday</t>
  </si>
  <si>
    <t>22rd - 28th Jan</t>
  </si>
  <si>
    <t xml:space="preserve">9:30 - 11:30 DOS - Lecture
(Paolo Ciancarini)
13:00 - 17:00 DOS - Lab
(Hamid/Vasily)  </t>
  </si>
  <si>
    <t>9:30 - 11:30 SD - Lecture (Anna Melikhova - online) 13:00 - 17:00 SD - Lab (John/Pacome)</t>
  </si>
  <si>
    <t>29th Jan - 4rd Feb</t>
  </si>
  <si>
    <t>13:00 - 17:00 SD - Lab (John/Pacome)</t>
  </si>
  <si>
    <t xml:space="preserve">9:30 - 11:30 SD - Lecture 11:45 - 13:45 SD - Lecture 
(Anna Melikhova - offline) </t>
  </si>
  <si>
    <t>5th - 11th Feb</t>
  </si>
  <si>
    <t>12th - 18th Feb</t>
  </si>
  <si>
    <t>19th - 25th Feb</t>
  </si>
  <si>
    <t>26th Feb - 3rd Mar</t>
  </si>
  <si>
    <t>4th - 10th Mar</t>
  </si>
  <si>
    <t>11th - 17th Mar</t>
  </si>
  <si>
    <t>SD Exam</t>
  </si>
  <si>
    <t>DOS Exam</t>
  </si>
  <si>
    <t>18th -24th Mar</t>
  </si>
  <si>
    <t>Spring break</t>
  </si>
  <si>
    <t>25th - 31st Mar</t>
  </si>
  <si>
    <t>13:00 - 17:00 OT - Lab
(Saif/Hamid)
18:00 - 20:00 OT - Lecture
(Saif Saad)</t>
  </si>
  <si>
    <t>09:30 - 11:30 CFIR - Lecture
(Kirill Saltanov)
13:00 - 17:00 CFIR - Lab.
(John/Iseoluwa)</t>
  </si>
  <si>
    <t>1rd - 7th Apr</t>
  </si>
  <si>
    <t>8th - 14th Apr</t>
  </si>
  <si>
    <t>15th - 21st Apr</t>
  </si>
  <si>
    <t>22th - 28th Apr</t>
  </si>
  <si>
    <t>29th Apr - 5th May</t>
  </si>
  <si>
    <t>6th - 12th May</t>
  </si>
  <si>
    <t>13th -19th May</t>
  </si>
  <si>
    <t>OT Exam</t>
  </si>
  <si>
    <t>CFIR Project submission</t>
  </si>
  <si>
    <t>DOS - 
DevOps and Security</t>
  </si>
  <si>
    <t>SD - Secure Development</t>
  </si>
  <si>
    <t>OT - Offensive Technologies</t>
  </si>
  <si>
    <t>CFIR - 
Computer Forensics and Incident Response</t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</si>
  <si>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</si>
  <si>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</si>
  <si>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</si>
  <si>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t>Sensors &amp; Sensing (lec)</t>
  </si>
  <si>
    <r>
      <rPr>
        <rFont val="Arial"/>
        <color theme="1"/>
      </rPr>
      <t xml:space="preserve">421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</si>
  <si>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303 </t>
    </r>
    <r>
      <rPr>
        <rFont val="Arial"/>
        <b/>
        <color theme="1"/>
      </rPr>
      <t>STARTS AT 11:00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</si>
  <si>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</si>
  <si>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</si>
  <si>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</si>
  <si>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t>Sensors &amp; Sensing (lab)</t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</si>
  <si>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</si>
  <si>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t>Theoretical Mechanics (lec)</t>
  </si>
  <si>
    <t>314 (ONLY ON 05/03)</t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</si>
  <si>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</si>
  <si>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t>Theoretical Mechanics (lab)</t>
  </si>
  <si>
    <t>Industrial project: bootcamp session</t>
  </si>
  <si>
    <t>Mentors</t>
  </si>
  <si>
    <t>107 (ONLY ON 05/03, 12/03)</t>
  </si>
  <si>
    <r>
      <rPr>
        <rFont val="Arial"/>
        <color theme="1"/>
      </rPr>
      <t xml:space="preserve">103 </t>
    </r>
    <r>
      <rPr>
        <rFont val="Arial"/>
        <b/>
        <color theme="1"/>
      </rPr>
      <t>(316 ON 20/03)</t>
    </r>
  </si>
  <si>
    <t>Computational Intelligence (lec)</t>
  </si>
  <si>
    <t>Computational Intelligence (lab)</t>
  </si>
  <si>
    <t>Anastasiya Andronova</t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</si>
  <si>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</si>
  <si>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</si>
  <si>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t>DevOps Engineering (lab)</t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</si>
  <si>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</si>
  <si>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</si>
  <si>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</si>
  <si>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</si>
  <si>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t>Architecture of Software Systems (tut)</t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</si>
  <si>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</si>
  <si>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</si>
  <si>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</si>
  <si>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t>Online (ONLY ON 13/03)</t>
  </si>
  <si>
    <r>
      <rPr>
        <rFont val="Arial"/>
        <color theme="1"/>
      </rPr>
      <t xml:space="preserve">303 </t>
    </r>
    <r>
      <rPr>
        <rFont val="Arial"/>
        <b/>
        <color theme="1"/>
      </rPr>
      <t>(106 ON 13/03)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</si>
  <si>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</si>
  <si>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</si>
  <si>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107 ONLY ON 14/03</t>
  </si>
  <si>
    <r>
      <rPr>
        <rFont val="Arial"/>
        <color theme="1"/>
      </rPr>
      <t>312</t>
    </r>
    <r>
      <rPr>
        <rFont val="Arial"/>
        <b/>
        <color theme="1"/>
      </rPr>
      <t xml:space="preserve"> (320 ON 21/03)</t>
    </r>
  </si>
  <si>
    <r>
      <rPr>
        <rFont val="Arial"/>
        <color theme="1"/>
      </rPr>
      <t>312</t>
    </r>
    <r>
      <rPr>
        <rFont val="Arial"/>
        <b/>
        <color theme="1"/>
      </rPr>
      <t xml:space="preserve"> (320 ON 21/03)</t>
    </r>
  </si>
  <si>
    <r>
      <rPr>
        <rFont val="Arial"/>
        <color theme="1"/>
      </rPr>
      <t>312/314/317/</t>
    </r>
    <r>
      <rPr>
        <rFont val="Arial"/>
        <i/>
        <color theme="1"/>
      </rPr>
      <t>301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</si>
  <si>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</t>
    </r>
    <r>
      <rPr>
        <rFont val="Arial"/>
        <b/>
        <color theme="1"/>
      </rPr>
      <t>STARTS AT 11:00)</t>
    </r>
  </si>
  <si>
    <r>
      <rPr>
        <rFont val="Arial"/>
        <color theme="1"/>
      </rPr>
      <t>303</t>
    </r>
    <r>
      <rPr>
        <rFont val="Arial"/>
        <b/>
        <color theme="1"/>
      </rPr>
      <t xml:space="preserve"> (103 ON 15/03)</t>
    </r>
  </si>
  <si>
    <r>
      <rPr>
        <rFont val="Arial"/>
        <color theme="1"/>
      </rPr>
      <t>303</t>
    </r>
    <r>
      <rPr>
        <rFont val="Arial"/>
        <b/>
        <color theme="1"/>
      </rPr>
      <t xml:space="preserve"> (103 ON 15/03)</t>
    </r>
  </si>
  <si>
    <r>
      <rPr>
        <rFont val="Arial"/>
        <color theme="1"/>
      </rPr>
      <t xml:space="preserve">312 </t>
    </r>
    <r>
      <rPr>
        <rFont val="Arial"/>
        <b/>
        <color theme="1"/>
      </rPr>
      <t>(313 ON 15/03)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</si>
  <si>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</si>
  <si>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color theme="1"/>
      </rPr>
      <t xml:space="preserve">312 </t>
    </r>
    <r>
      <rPr>
        <rFont val="Arial"/>
        <b/>
        <color theme="1"/>
      </rPr>
      <t>(313 ON 15/03)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</si>
  <si>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</si>
  <si>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</si>
  <si>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(ONLY ON 23/03, 20/04)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</si>
  <si>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(ONLY ON 23/03, 20/04)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</si>
  <si>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</si>
  <si>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</si>
  <si>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</si>
  <si>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</si>
  <si>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(303 ON 13/03)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</si>
  <si>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</si>
  <si>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312 </t>
    </r>
    <r>
      <rPr>
        <rFont val="Arial"/>
        <b/>
        <color theme="1"/>
      </rPr>
      <t>(313 ON 15/03)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</si>
  <si>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</si>
  <si>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color theme="1"/>
      </rPr>
      <t xml:space="preserve">312 </t>
    </r>
    <r>
      <rPr>
        <rFont val="Arial"/>
        <b/>
        <color theme="1"/>
      </rPr>
      <t>(313 ON 15/03)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</si>
  <si>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</si>
  <si>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color theme="1"/>
      </rPr>
      <t xml:space="preserve">104 </t>
    </r>
    <r>
      <rPr>
        <rFont val="Arial"/>
        <b/>
        <color theme="1"/>
      </rPr>
      <t>(ONLY ON 22/03, 19/04)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</si>
  <si>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(ONLY ON 23/03, 20/04)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</si>
  <si>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(ONLY ON 23/03, 20/04)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</si>
  <si>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</si>
  <si>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</si>
  <si>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26/03, 02/04)</t>
    </r>
  </si>
  <si>
    <r>
      <rPr>
        <rFont val="Arial"/>
        <color theme="1"/>
      </rPr>
      <t>312</t>
    </r>
    <r>
      <rPr>
        <rFont val="Arial"/>
        <b/>
        <color theme="1"/>
      </rPr>
      <t xml:space="preserve"> (320 ON 21/03)</t>
    </r>
  </si>
  <si>
    <r>
      <rPr>
        <rFont val="Arial"/>
        <color theme="1"/>
      </rPr>
      <t>312</t>
    </r>
    <r>
      <rPr>
        <rFont val="Arial"/>
        <b/>
        <color theme="1"/>
      </rPr>
      <t xml:space="preserve"> (320 ON 21/03)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</si>
  <si>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</si>
  <si>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</si>
  <si>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</t>
    </r>
    <r>
      <rPr>
        <rFont val="Arial"/>
        <b/>
        <color theme="1"/>
      </rPr>
      <t>(ON 25/03,01/04)</t>
    </r>
  </si>
  <si>
    <r>
      <rPr>
        <rFont val="Arial"/>
        <color theme="1"/>
      </rPr>
      <t xml:space="preserve">103 </t>
    </r>
    <r>
      <rPr>
        <rFont val="Arial"/>
        <b/>
        <color theme="1"/>
      </rPr>
      <t>(316 ON 20/03)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</si>
  <si>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</si>
  <si>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</si>
  <si>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(ON 27/03)</t>
    </r>
  </si>
  <si>
    <r>
      <rPr>
        <rFont val="Arial"/>
        <b/>
        <color theme="1"/>
      </rPr>
      <t>ONLINE</t>
    </r>
    <r>
      <rPr>
        <rFont val="Arial"/>
        <b/>
        <color theme="1"/>
      </rPr>
      <t xml:space="preserve"> (</t>
    </r>
    <r>
      <rPr>
        <rFont val="Arial"/>
        <b/>
        <color theme="1"/>
      </rPr>
      <t>STARTS AT 11:00)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</si>
</sst>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theme="1"/>
      <name val="Arial"/>
      <scheme val="minor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rgb="FF1F1F1F"/>
      <name val="&quot;Google Sans&quot;"/>
    </font>
    <font>
      <b/>
      <color theme="1"/>
      <name val="Arial"/>
    </font>
    <font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color rgb="FF202122"/>
      <name val="Sans-serif"/>
    </font>
    <font>
      <sz val="10.0"/>
      <color rgb="FF1F1F1F"/>
      <name val="Arial"/>
    </font>
    <font>
      <sz val="9.0"/>
      <color theme="1"/>
      <name val="Arial"/>
    </font>
    <font>
      <b/>
      <sz val="12.0"/>
      <color theme="1"/>
      <name val="Arial"/>
    </font>
    <font>
      <sz val="10.0"/>
      <color rgb="FF202122"/>
      <name val="Sans-serif"/>
    </font>
    <font>
      <b/>
      <sz val="11.0"/>
      <color rgb="FF000000"/>
      <name val="Arial"/>
    </font>
    <font>
      <sz val="10.0"/>
      <color rgb="FF202122"/>
      <name val="Arial"/>
    </font>
    <font>
      <b/>
      <color theme="1"/>
      <name val="Arial"/>
      <scheme val="minor"/>
    </font>
    <font>
      <b/>
      <sz val="11.0"/>
      <color theme="1"/>
      <name val="Arial"/>
    </font>
    <font>
      <color rgb="FF202122"/>
      <name val="Arial"/>
    </font>
  </fonts>
  <fills count="30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  <fill>
      <patternFill patternType="solid">
        <fgColor rgb="FFEAD1DC"/>
        <bgColor rgb="FFEAD1DC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7" fillId="3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8" fillId="0" fontId="3" numFmtId="0" xfId="0" applyBorder="1" applyFont="1"/>
    <xf borderId="9" fillId="3" fontId="2" numFmtId="0" xfId="0" applyAlignment="1" applyBorder="1" applyFont="1">
      <alignment horizontal="center" readingOrder="0" shrinkToFit="0" vertical="center" wrapText="1"/>
    </xf>
    <xf borderId="10" fillId="0" fontId="3" numFmtId="0" xfId="0" applyBorder="1" applyFont="1"/>
    <xf borderId="9" fillId="3" fontId="4" numFmtId="0" xfId="0" applyAlignment="1" applyBorder="1" applyFont="1">
      <alignment horizontal="center" readingOrder="0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1" fillId="4" fontId="4" numFmtId="0" xfId="0" applyAlignment="1" applyBorder="1" applyFill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12" fillId="0" fontId="3" numFmtId="0" xfId="0" applyBorder="1" applyFont="1"/>
    <xf borderId="13" fillId="4" fontId="6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2" fillId="4" fontId="6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0" fillId="5" fontId="1" numFmtId="0" xfId="0" applyAlignment="1" applyFill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6" fillId="6" fontId="4" numFmtId="0" xfId="0" applyAlignment="1" applyBorder="1" applyFill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5" fontId="8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11" fillId="0" fontId="3" numFmtId="0" xfId="0" applyBorder="1" applyFont="1"/>
    <xf borderId="0" fillId="6" fontId="8" numFmtId="0" xfId="0" applyAlignment="1" applyFont="1">
      <alignment horizontal="center" readingOrder="0" shrinkToFit="0" vertical="center" wrapText="1"/>
    </xf>
    <xf borderId="11" fillId="5" fontId="8" numFmtId="0" xfId="0" applyAlignment="1" applyBorder="1" applyFont="1">
      <alignment horizontal="center" readingOrder="0" vertical="center"/>
    </xf>
    <xf borderId="11" fillId="5" fontId="1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0" fillId="6" fontId="4" numFmtId="0" xfId="0" applyAlignment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6" fillId="7" fontId="4" numFmtId="0" xfId="0" applyAlignment="1" applyBorder="1" applyFill="1" applyFont="1">
      <alignment horizontal="center" readingOrder="0" shrinkToFit="0" vertical="center" wrapText="1"/>
    </xf>
    <xf borderId="14" fillId="8" fontId="2" numFmtId="0" xfId="0" applyAlignment="1" applyBorder="1" applyFill="1" applyFont="1">
      <alignment horizontal="center" readingOrder="0" shrinkToFit="0" vertical="center" wrapText="1"/>
    </xf>
    <xf borderId="0" fillId="7" fontId="8" numFmtId="0" xfId="0" applyAlignment="1" applyFont="1">
      <alignment horizontal="center" readingOrder="0" shrinkToFit="0" vertical="center" wrapText="1"/>
    </xf>
    <xf borderId="15" fillId="8" fontId="8" numFmtId="0" xfId="0" applyAlignment="1" applyBorder="1" applyFont="1">
      <alignment horizontal="center" readingOrder="0"/>
    </xf>
    <xf borderId="0" fillId="7" fontId="1" numFmtId="0" xfId="0" applyAlignment="1" applyFont="1">
      <alignment horizontal="center" readingOrder="0" shrinkToFit="0" vertical="center" wrapText="1"/>
    </xf>
    <xf borderId="16" fillId="8" fontId="6" numFmtId="0" xfId="0" applyAlignment="1" applyBorder="1" applyFont="1">
      <alignment horizontal="center" readingOrder="0"/>
    </xf>
    <xf borderId="17" fillId="0" fontId="3" numFmtId="0" xfId="0" applyBorder="1" applyFont="1"/>
    <xf borderId="18" fillId="0" fontId="3" numFmtId="0" xfId="0" applyBorder="1" applyFont="1"/>
    <xf borderId="17" fillId="7" fontId="1" numFmtId="0" xfId="0" applyAlignment="1" applyBorder="1" applyFont="1">
      <alignment horizontal="center" shrinkToFit="0" vertical="center" wrapText="1"/>
    </xf>
    <xf borderId="7" fillId="5" fontId="4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2" fillId="0" fontId="9" numFmtId="0" xfId="0" applyBorder="1" applyFont="1"/>
    <xf borderId="12" fillId="5" fontId="4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 shrinkToFit="0" wrapText="1"/>
    </xf>
    <xf borderId="11" fillId="7" fontId="1" numFmtId="0" xfId="0" applyAlignment="1" applyBorder="1" applyFont="1">
      <alignment horizontal="center" readingOrder="0" shrinkToFit="0" wrapText="1"/>
    </xf>
    <xf borderId="18" fillId="5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readingOrder="0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3" fillId="4" fontId="4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7" fillId="5" fontId="2" numFmtId="0" xfId="0" applyAlignment="1" applyBorder="1" applyFont="1">
      <alignment horizontal="center" readingOrder="0" shrinkToFit="0" vertical="center" wrapText="1"/>
    </xf>
    <xf borderId="6" fillId="5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/>
    </xf>
    <xf borderId="0" fillId="5" fontId="10" numFmtId="0" xfId="0" applyAlignment="1" applyFont="1">
      <alignment readingOrder="0"/>
    </xf>
    <xf borderId="11" fillId="5" fontId="8" numFmtId="0" xfId="0" applyAlignment="1" applyBorder="1" applyFont="1">
      <alignment horizontal="center" readingOrder="0" shrinkToFit="0" vertical="center" wrapText="1"/>
    </xf>
    <xf borderId="12" fillId="5" fontId="8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14" fillId="9" fontId="4" numFmtId="0" xfId="0" applyAlignment="1" applyBorder="1" applyFill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readingOrder="0"/>
    </xf>
    <xf borderId="16" fillId="9" fontId="4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wrapText="1"/>
    </xf>
    <xf borderId="0" fillId="5" fontId="4" numFmtId="0" xfId="0" applyAlignment="1" applyFont="1">
      <alignment horizontal="center" shrinkToFit="0" vertical="center" wrapText="1"/>
    </xf>
    <xf borderId="0" fillId="5" fontId="11" numFmtId="0" xfId="0" applyAlignment="1" applyFont="1">
      <alignment horizontal="center" shrinkToFit="0" vertical="center" wrapText="1"/>
    </xf>
    <xf borderId="11" fillId="5" fontId="8" numFmtId="0" xfId="0" applyAlignment="1" applyBorder="1" applyFont="1">
      <alignment horizontal="center" readingOrder="0"/>
    </xf>
    <xf borderId="13" fillId="5" fontId="8" numFmtId="0" xfId="0" applyAlignment="1" applyBorder="1" applyFont="1">
      <alignment horizontal="center" readingOrder="0" shrinkToFit="0" vertical="center" wrapText="1"/>
    </xf>
    <xf borderId="13" fillId="5" fontId="8" numFmtId="0" xfId="0" applyAlignment="1" applyBorder="1" applyFont="1">
      <alignment horizontal="center" readingOrder="0"/>
    </xf>
    <xf borderId="14" fillId="7" fontId="4" numFmtId="0" xfId="0" applyAlignment="1" applyBorder="1" applyFont="1">
      <alignment horizontal="center" shrinkToFit="0" wrapText="1"/>
    </xf>
    <xf borderId="0" fillId="5" fontId="4" numFmtId="0" xfId="0" applyAlignment="1" applyFont="1">
      <alignment horizontal="center" shrinkToFit="0" vertical="center" wrapText="1"/>
    </xf>
    <xf borderId="0" fillId="5" fontId="11" numFmtId="0" xfId="0" applyAlignment="1" applyFont="1">
      <alignment horizontal="center" shrinkToFit="0" vertical="center" wrapText="1"/>
    </xf>
    <xf borderId="15" fillId="7" fontId="1" numFmtId="0" xfId="0" applyAlignment="1" applyBorder="1" applyFont="1">
      <alignment horizontal="center" shrinkToFit="0" wrapText="1"/>
    </xf>
    <xf borderId="16" fillId="7" fontId="1" numFmtId="0" xfId="0" applyAlignment="1" applyBorder="1" applyFont="1">
      <alignment horizontal="center" shrinkToFit="0" wrapText="1"/>
    </xf>
    <xf borderId="14" fillId="10" fontId="4" numFmtId="0" xfId="0" applyAlignment="1" applyBorder="1" applyFill="1" applyFont="1">
      <alignment horizontal="center" readingOrder="0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15" fillId="0" fontId="3" numFmtId="0" xfId="0" applyBorder="1" applyFont="1"/>
    <xf borderId="16" fillId="0" fontId="3" numFmtId="0" xfId="0" applyBorder="1" applyFont="1"/>
    <xf borderId="11" fillId="11" fontId="4" numFmtId="0" xfId="0" applyAlignment="1" applyBorder="1" applyFill="1" applyFont="1">
      <alignment horizontal="center" readingOrder="0" shrinkToFit="0" vertical="center" wrapText="1"/>
    </xf>
    <xf borderId="13" fillId="11" fontId="4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vertical="center"/>
    </xf>
    <xf borderId="14" fillId="5" fontId="4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1" fillId="5" fontId="1" numFmtId="0" xfId="0" applyAlignment="1" applyBorder="1" applyFont="1">
      <alignment horizontal="center" shrinkToFit="0" wrapText="1"/>
    </xf>
    <xf borderId="13" fillId="5" fontId="4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wrapText="1"/>
    </xf>
    <xf borderId="1" fillId="12" fontId="2" numFmtId="0" xfId="0" applyAlignment="1" applyBorder="1" applyFill="1" applyFont="1">
      <alignment horizontal="center" readingOrder="0" shrinkToFit="0" vertical="center" wrapText="1"/>
    </xf>
    <xf borderId="11" fillId="12" fontId="1" numFmtId="0" xfId="0" applyAlignment="1" applyBorder="1" applyFont="1">
      <alignment horizontal="center" readingOrder="0" shrinkToFit="0" vertical="center" wrapText="1"/>
    </xf>
    <xf borderId="11" fillId="12" fontId="4" numFmtId="0" xfId="0" applyAlignment="1" applyBorder="1" applyFont="1">
      <alignment horizontal="center" readingOrder="0" shrinkToFit="0" vertical="center" wrapText="1"/>
    </xf>
    <xf borderId="14" fillId="13" fontId="4" numFmtId="0" xfId="0" applyAlignment="1" applyBorder="1" applyFill="1" applyFont="1">
      <alignment horizontal="center" readingOrder="0" shrinkToFit="0" vertical="center" wrapText="1"/>
    </xf>
    <xf borderId="15" fillId="13" fontId="8" numFmtId="0" xfId="0" applyAlignment="1" applyBorder="1" applyFont="1">
      <alignment horizontal="center" readingOrder="0" vertical="center"/>
    </xf>
    <xf borderId="16" fillId="13" fontId="4" numFmtId="0" xfId="0" applyAlignment="1" applyBorder="1" applyFont="1">
      <alignment horizontal="center" readingOrder="0" shrinkToFit="0" vertical="center" wrapText="1"/>
    </xf>
    <xf borderId="13" fillId="5" fontId="2" numFmtId="0" xfId="0" applyAlignment="1" applyBorder="1" applyFont="1">
      <alignment horizontal="center" readingOrder="0" shrinkToFit="0" vertical="center" wrapText="1"/>
    </xf>
    <xf borderId="14" fillId="11" fontId="4" numFmtId="0" xfId="0" applyAlignment="1" applyBorder="1" applyFont="1">
      <alignment horizontal="center" readingOrder="0" shrinkToFit="0" vertical="center" wrapText="1"/>
    </xf>
    <xf borderId="1" fillId="11" fontId="4" numFmtId="0" xfId="0" applyAlignment="1" applyBorder="1" applyFont="1">
      <alignment horizontal="center" readingOrder="0" shrinkToFit="0" vertical="center" wrapText="1"/>
    </xf>
    <xf borderId="6" fillId="11" fontId="4" numFmtId="0" xfId="0" applyAlignment="1" applyBorder="1" applyFont="1">
      <alignment horizontal="center" readingOrder="0" shrinkToFit="0" vertical="center" wrapText="1"/>
    </xf>
    <xf borderId="15" fillId="11" fontId="4" numFmtId="0" xfId="0" applyAlignment="1" applyBorder="1" applyFont="1">
      <alignment horizontal="center" readingOrder="0" shrinkToFit="0" vertical="center" wrapText="1"/>
    </xf>
    <xf borderId="0" fillId="11" fontId="4" numFmtId="0" xfId="0" applyAlignment="1" applyFont="1">
      <alignment horizontal="center" readingOrder="0" shrinkToFit="0" vertical="center" wrapText="1"/>
    </xf>
    <xf borderId="14" fillId="14" fontId="4" numFmtId="0" xfId="0" applyAlignment="1" applyBorder="1" applyFill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/>
    </xf>
    <xf borderId="16" fillId="14" fontId="4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11" numFmtId="0" xfId="0" applyAlignment="1" applyBorder="1" applyFont="1">
      <alignment horizontal="center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vertical="center"/>
    </xf>
    <xf borderId="9" fillId="3" fontId="5" numFmtId="0" xfId="0" applyAlignment="1" applyBorder="1" applyFont="1">
      <alignment horizontal="center" readingOrder="0" shrinkToFit="0" vertical="center" wrapText="1"/>
    </xf>
    <xf borderId="18" fillId="3" fontId="11" numFmtId="0" xfId="0" applyAlignment="1" applyBorder="1" applyFont="1">
      <alignment horizontal="center" readingOrder="0" shrinkToFit="0" vertical="center" wrapText="1"/>
    </xf>
    <xf borderId="9" fillId="3" fontId="11" numFmtId="0" xfId="0" applyAlignment="1" applyBorder="1" applyFont="1">
      <alignment horizontal="center" readingOrder="0" shrinkToFit="0" vertical="center" wrapText="1"/>
    </xf>
    <xf borderId="9" fillId="3" fontId="11" numFmtId="0" xfId="0" applyAlignment="1" applyBorder="1" applyFont="1">
      <alignment horizontal="center" shrinkToFit="0" vertical="center" wrapText="1"/>
    </xf>
    <xf borderId="9" fillId="4" fontId="11" numFmtId="0" xfId="0" applyAlignment="1" applyBorder="1" applyFont="1">
      <alignment horizontal="center" shrinkToFit="0" vertical="center" wrapText="1"/>
    </xf>
    <xf borderId="0" fillId="4" fontId="9" numFmtId="0" xfId="0" applyAlignment="1" applyFont="1">
      <alignment horizontal="center" shrinkToFit="0" vertical="center" wrapText="1"/>
    </xf>
    <xf borderId="17" fillId="4" fontId="9" numFmtId="0" xfId="0" applyAlignment="1" applyBorder="1" applyFont="1">
      <alignment horizontal="center" shrinkToFit="0" vertical="center" wrapText="1"/>
    </xf>
    <xf borderId="3" fillId="4" fontId="7" numFmtId="0" xfId="0" applyAlignment="1" applyBorder="1" applyFont="1">
      <alignment horizontal="center" shrinkToFit="0" vertical="center" wrapText="1"/>
    </xf>
    <xf borderId="0" fillId="4" fontId="7" numFmtId="0" xfId="0" applyAlignment="1" applyFont="1">
      <alignment horizontal="center" shrinkToFit="0" vertical="center" wrapText="1"/>
    </xf>
    <xf borderId="6" fillId="15" fontId="11" numFmtId="0" xfId="0" applyAlignment="1" applyBorder="1" applyFill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4" fillId="7" fontId="5" numFmtId="0" xfId="0" applyAlignment="1" applyBorder="1" applyFont="1">
      <alignment horizontal="center" readingOrder="0" shrinkToFit="0" vertical="center" wrapText="1"/>
    </xf>
    <xf borderId="14" fillId="16" fontId="5" numFmtId="0" xfId="0" applyAlignment="1" applyBorder="1" applyFill="1" applyFont="1">
      <alignment horizontal="center" readingOrder="0" shrinkToFit="0" vertical="center" wrapText="1"/>
    </xf>
    <xf borderId="1" fillId="5" fontId="11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vertical="center"/>
    </xf>
    <xf borderId="6" fillId="6" fontId="11" numFmtId="0" xfId="0" applyAlignment="1" applyBorder="1" applyFont="1">
      <alignment horizontal="center" readingOrder="0" shrinkToFit="0" vertical="center" wrapText="1"/>
    </xf>
    <xf borderId="7" fillId="5" fontId="5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vertical="center"/>
    </xf>
    <xf borderId="1" fillId="5" fontId="5" numFmtId="0" xfId="0" applyAlignment="1" applyBorder="1" applyFont="1">
      <alignment horizontal="center" shrinkToFit="0" vertical="center" wrapText="1"/>
    </xf>
    <xf borderId="1" fillId="16" fontId="5" numFmtId="0" xfId="0" applyAlignment="1" applyBorder="1" applyFont="1">
      <alignment horizontal="center" readingOrder="0" vertical="center"/>
    </xf>
    <xf borderId="14" fillId="14" fontId="5" numFmtId="0" xfId="0" applyAlignment="1" applyBorder="1" applyFont="1">
      <alignment horizontal="center" readingOrder="0" vertical="center"/>
    </xf>
    <xf borderId="14" fillId="5" fontId="5" numFmtId="0" xfId="0" applyAlignment="1" applyBorder="1" applyFont="1">
      <alignment horizontal="center" readingOrder="0" shrinkToFit="0" vertical="center" wrapText="1"/>
    </xf>
    <xf borderId="14" fillId="5" fontId="12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15" fontId="13" numFmtId="0" xfId="0" applyAlignment="1" applyFont="1">
      <alignment horizontal="center" readingOrder="0" shrinkToFit="0" vertical="center" wrapText="1"/>
    </xf>
    <xf borderId="15" fillId="7" fontId="12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5" fontId="12" numFmtId="0" xfId="0" applyAlignment="1" applyBorder="1" applyFont="1">
      <alignment horizontal="center" readingOrder="0" shrinkToFit="0" vertical="center" wrapText="1"/>
    </xf>
    <xf borderId="11" fillId="5" fontId="12" numFmtId="0" xfId="0" applyAlignment="1" applyBorder="1" applyFont="1">
      <alignment horizontal="center" readingOrder="0" shrinkToFit="0" vertical="center" wrapText="1"/>
    </xf>
    <xf borderId="11" fillId="5" fontId="12" numFmtId="0" xfId="0" applyAlignment="1" applyBorder="1" applyFont="1">
      <alignment horizontal="center" readingOrder="0" vertical="center"/>
    </xf>
    <xf borderId="15" fillId="6" fontId="12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vertical="center"/>
    </xf>
    <xf borderId="11" fillId="16" fontId="12" numFmtId="0" xfId="0" applyAlignment="1" applyBorder="1" applyFont="1">
      <alignment horizontal="center" readingOrder="0" vertical="center"/>
    </xf>
    <xf borderId="15" fillId="14" fontId="12" numFmtId="0" xfId="0" applyAlignment="1" applyBorder="1" applyFont="1">
      <alignment horizontal="center" readingOrder="0" vertical="center"/>
    </xf>
    <xf borderId="15" fillId="5" fontId="7" numFmtId="0" xfId="0" applyAlignment="1" applyBorder="1" applyFont="1">
      <alignment horizontal="center" readingOrder="0" shrinkToFit="0" vertical="center" wrapText="1"/>
    </xf>
    <xf borderId="0" fillId="15" fontId="14" numFmtId="0" xfId="0" applyAlignment="1" applyFont="1">
      <alignment horizontal="center" readingOrder="0" shrinkToFit="0" vertical="center" wrapText="1"/>
    </xf>
    <xf borderId="16" fillId="7" fontId="12" numFmtId="0" xfId="0" applyAlignment="1" applyBorder="1" applyFont="1">
      <alignment horizontal="center" readingOrder="0" shrinkToFit="0" vertical="center" wrapText="1"/>
    </xf>
    <xf borderId="16" fillId="16" fontId="12" numFmtId="0" xfId="0" applyAlignment="1" applyBorder="1" applyFont="1">
      <alignment horizontal="center" readingOrder="0" shrinkToFit="0" vertical="center" wrapText="1"/>
    </xf>
    <xf borderId="13" fillId="5" fontId="11" numFmtId="0" xfId="0" applyAlignment="1" applyBorder="1" applyFont="1">
      <alignment horizontal="center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5" fontId="11" numFmtId="0" xfId="0" applyAlignment="1" applyBorder="1" applyFont="1">
      <alignment horizontal="center" readingOrder="0" shrinkToFit="0" vertical="center" wrapText="1"/>
    </xf>
    <xf borderId="18" fillId="5" fontId="7" numFmtId="0" xfId="0" applyAlignment="1" applyBorder="1" applyFont="1">
      <alignment vertical="center"/>
    </xf>
    <xf borderId="16" fillId="6" fontId="7" numFmtId="0" xfId="0" applyAlignment="1" applyBorder="1" applyFont="1">
      <alignment horizontal="center" readingOrder="0" shrinkToFit="0" vertical="center" wrapText="1"/>
    </xf>
    <xf borderId="18" fillId="5" fontId="12" numFmtId="0" xfId="0" applyAlignment="1" applyBorder="1" applyFont="1">
      <alignment horizontal="center" readingOrder="0" shrinkToFit="0" vertical="center" wrapText="1"/>
    </xf>
    <xf borderId="13" fillId="16" fontId="7" numFmtId="0" xfId="0" applyAlignment="1" applyBorder="1" applyFont="1">
      <alignment horizontal="center" readingOrder="0" shrinkToFit="0" vertical="center" wrapText="1"/>
    </xf>
    <xf borderId="16" fillId="14" fontId="7" numFmtId="0" xfId="0" applyAlignment="1" applyBorder="1" applyFont="1">
      <alignment horizontal="center" readingOrder="0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0" fontId="7" numFmtId="3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7" fillId="7" fontId="1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12" fontId="5" numFmtId="0" xfId="0" applyAlignment="1" applyBorder="1" applyFont="1">
      <alignment horizontal="center" readingOrder="0" shrinkToFit="0" vertical="center" wrapText="1"/>
    </xf>
    <xf borderId="12" fillId="5" fontId="11" numFmtId="0" xfId="0" applyAlignment="1" applyBorder="1" applyFont="1">
      <alignment horizontal="center" readingOrder="0" shrinkToFit="0" vertical="center" wrapText="1"/>
    </xf>
    <xf borderId="7" fillId="6" fontId="11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shrinkToFit="0" vertical="center" wrapText="1"/>
    </xf>
    <xf borderId="1" fillId="16" fontId="11" numFmtId="0" xfId="0" applyAlignment="1" applyBorder="1" applyFont="1">
      <alignment horizontal="center" vertical="center"/>
    </xf>
    <xf borderId="1" fillId="12" fontId="5" numFmtId="0" xfId="0" applyAlignment="1" applyBorder="1" applyFont="1">
      <alignment horizontal="center" readingOrder="0" vertical="center"/>
    </xf>
    <xf borderId="11" fillId="7" fontId="7" numFmtId="0" xfId="0" applyAlignment="1" applyBorder="1" applyFont="1">
      <alignment horizontal="center" readingOrder="0" shrinkToFit="0" vertical="center" wrapText="1"/>
    </xf>
    <xf borderId="11" fillId="0" fontId="12" numFmtId="0" xfId="0" applyAlignment="1" applyBorder="1" applyFont="1">
      <alignment horizontal="center" readingOrder="0" vertical="center"/>
    </xf>
    <xf borderId="11" fillId="12" fontId="12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vertical="center"/>
    </xf>
    <xf borderId="11" fillId="6" fontId="12" numFmtId="0" xfId="0" applyAlignment="1" applyBorder="1" applyFont="1">
      <alignment horizontal="center" readingOrder="0" vertical="center"/>
    </xf>
    <xf borderId="12" fillId="5" fontId="15" numFmtId="0" xfId="0" applyAlignment="1" applyBorder="1" applyFont="1">
      <alignment horizontal="center" vertical="center"/>
    </xf>
    <xf borderId="11" fillId="16" fontId="7" numFmtId="0" xfId="0" applyAlignment="1" applyBorder="1" applyFont="1">
      <alignment horizontal="center" readingOrder="0" vertical="center"/>
    </xf>
    <xf borderId="11" fillId="12" fontId="12" numFmtId="0" xfId="0" applyAlignment="1" applyBorder="1" applyFont="1">
      <alignment horizontal="center" readingOrder="0" vertical="center"/>
    </xf>
    <xf borderId="17" fillId="15" fontId="7" numFmtId="0" xfId="0" applyAlignment="1" applyBorder="1" applyFont="1">
      <alignment horizontal="center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vertical="center"/>
    </xf>
    <xf borderId="13" fillId="5" fontId="5" numFmtId="0" xfId="0" applyAlignment="1" applyBorder="1" applyFont="1">
      <alignment horizontal="center" readingOrder="0" shrinkToFit="0" vertical="center" wrapText="1"/>
    </xf>
    <xf borderId="13" fillId="12" fontId="12" numFmtId="0" xfId="0" applyAlignment="1" applyBorder="1" applyFont="1">
      <alignment horizontal="center" readingOrder="0" shrinkToFit="0" vertical="center" wrapText="1"/>
    </xf>
    <xf borderId="18" fillId="5" fontId="7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13" fillId="5" fontId="11" numFmtId="0" xfId="0" applyAlignment="1" applyBorder="1" applyFont="1">
      <alignment horizontal="center" shrinkToFit="0" vertical="center" wrapText="1"/>
    </xf>
    <xf borderId="1" fillId="15" fontId="11" numFmtId="0" xfId="0" applyAlignment="1" applyBorder="1" applyFont="1">
      <alignment horizontal="center" readingOrder="0" shrinkToFit="0" vertical="center" wrapText="1"/>
    </xf>
    <xf borderId="1" fillId="7" fontId="11" numFmtId="0" xfId="0" applyAlignment="1" applyBorder="1" applyFont="1">
      <alignment horizontal="center" shrinkToFit="0" vertical="center" wrapText="1"/>
    </xf>
    <xf borderId="14" fillId="6" fontId="5" numFmtId="0" xfId="0" applyAlignment="1" applyBorder="1" applyFont="1">
      <alignment horizontal="center" readingOrder="0" shrinkToFit="0" vertical="center" wrapText="1"/>
    </xf>
    <xf borderId="14" fillId="7" fontId="11" numFmtId="0" xfId="0" applyAlignment="1" applyBorder="1" applyFont="1">
      <alignment horizontal="center" readingOrder="0" shrinkToFit="0" vertical="center" wrapText="1"/>
    </xf>
    <xf borderId="11" fillId="5" fontId="11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vertical="center"/>
    </xf>
    <xf borderId="1" fillId="6" fontId="11" numFmtId="0" xfId="0" applyAlignment="1" applyBorder="1" applyFont="1">
      <alignment horizontal="center" readingOrder="0" shrinkToFit="0" vertical="center" wrapText="1"/>
    </xf>
    <xf borderId="1" fillId="5" fontId="11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vertical="center"/>
    </xf>
    <xf borderId="11" fillId="5" fontId="7" numFmtId="0" xfId="0" applyAlignment="1" applyBorder="1" applyFont="1">
      <alignment horizontal="center" shrinkToFit="0" vertical="center" wrapText="1"/>
    </xf>
    <xf borderId="0" fillId="15" fontId="9" numFmtId="0" xfId="0" applyAlignment="1" applyFont="1">
      <alignment horizontal="center" vertical="center"/>
    </xf>
    <xf borderId="0" fillId="15" fontId="7" numFmtId="0" xfId="0" applyAlignment="1" applyFont="1">
      <alignment horizontal="center" shrinkToFit="0" vertical="center" wrapText="1"/>
    </xf>
    <xf borderId="11" fillId="15" fontId="7" numFmtId="0" xfId="0" applyAlignment="1" applyBorder="1" applyFont="1">
      <alignment horizontal="center" readingOrder="0" shrinkToFit="0" vertical="center" wrapText="1"/>
    </xf>
    <xf borderId="11" fillId="15" fontId="7" numFmtId="0" xfId="0" applyAlignment="1" applyBorder="1" applyFont="1">
      <alignment horizontal="center" readingOrder="0" shrinkToFit="0" vertical="center" wrapText="1"/>
    </xf>
    <xf borderId="11" fillId="7" fontId="7" numFmtId="0" xfId="0" applyAlignment="1" applyBorder="1" applyFont="1">
      <alignment horizontal="center" shrinkToFit="0" vertical="center" wrapText="1"/>
    </xf>
    <xf borderId="11" fillId="16" fontId="7" numFmtId="0" xfId="0" applyAlignment="1" applyBorder="1" applyFont="1">
      <alignment horizontal="center" vertical="center"/>
    </xf>
    <xf borderId="15" fillId="6" fontId="7" numFmtId="0" xfId="0" applyAlignment="1" applyBorder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vertical="center"/>
    </xf>
    <xf borderId="11" fillId="5" fontId="15" numFmtId="0" xfId="0" applyAlignment="1" applyBorder="1" applyFont="1">
      <alignment horizontal="center" vertical="center"/>
    </xf>
    <xf borderId="11" fillId="5" fontId="1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vertical="center"/>
    </xf>
    <xf borderId="11" fillId="5" fontId="7" numFmtId="0" xfId="0" applyAlignment="1" applyBorder="1" applyFont="1">
      <alignment vertical="center"/>
    </xf>
    <xf borderId="13" fillId="5" fontId="16" numFmtId="0" xfId="0" applyAlignment="1" applyBorder="1" applyFont="1">
      <alignment horizontal="center" readingOrder="0" vertical="center"/>
    </xf>
    <xf borderId="13" fillId="15" fontId="7" numFmtId="0" xfId="0" applyAlignment="1" applyBorder="1" applyFont="1">
      <alignment horizontal="center" readingOrder="0" shrinkToFit="0" vertical="center" wrapText="1"/>
    </xf>
    <xf borderId="0" fillId="5" fontId="16" numFmtId="0" xfId="0" applyAlignment="1" applyFont="1">
      <alignment horizontal="center" readingOrder="0" vertical="center"/>
    </xf>
    <xf borderId="13" fillId="16" fontId="7" numFmtId="0" xfId="0" applyAlignment="1" applyBorder="1" applyFont="1">
      <alignment horizontal="center" shrinkToFit="0" vertical="center" wrapText="1"/>
    </xf>
    <xf borderId="16" fillId="7" fontId="7" numFmtId="0" xfId="0" applyAlignment="1" applyBorder="1" applyFont="1">
      <alignment horizontal="center" shrinkToFit="0" vertical="center" wrapText="1"/>
    </xf>
    <xf borderId="13" fillId="6" fontId="11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vertical="center"/>
    </xf>
    <xf borderId="1" fillId="0" fontId="9" numFmtId="0" xfId="0" applyAlignment="1" applyBorder="1" applyFont="1">
      <alignment vertical="center"/>
    </xf>
    <xf borderId="1" fillId="7" fontId="11" numFmtId="0" xfId="0" applyAlignment="1" applyBorder="1" applyFont="1">
      <alignment horizontal="center" readingOrder="0" shrinkToFit="0" vertical="center" wrapText="1"/>
    </xf>
    <xf borderId="1" fillId="5" fontId="11" numFmtId="0" xfId="0" applyAlignment="1" applyBorder="1" applyFont="1">
      <alignment horizontal="center" vertical="center"/>
    </xf>
    <xf borderId="7" fillId="5" fontId="5" numFmtId="0" xfId="0" applyAlignment="1" applyBorder="1" applyFont="1">
      <alignment horizontal="center" readingOrder="0" shrinkToFit="0" vertical="center" wrapText="1"/>
    </xf>
    <xf borderId="12" fillId="7" fontId="11" numFmtId="0" xfId="0" applyAlignment="1" applyBorder="1" applyFont="1">
      <alignment horizontal="center" readingOrder="0" shrinkToFit="0" vertical="center" wrapText="1"/>
    </xf>
    <xf borderId="7" fillId="9" fontId="11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vertical="center"/>
    </xf>
    <xf borderId="11" fillId="15" fontId="7" numFmtId="0" xfId="0" applyAlignment="1" applyBorder="1" applyFont="1">
      <alignment horizontal="center" shrinkToFit="0" vertical="center" wrapText="1"/>
    </xf>
    <xf borderId="11" fillId="7" fontId="7" numFmtId="0" xfId="0" applyAlignment="1" applyBorder="1" applyFont="1">
      <alignment horizontal="center" vertical="center"/>
    </xf>
    <xf borderId="12" fillId="7" fontId="7" numFmtId="0" xfId="0" applyAlignment="1" applyBorder="1" applyFont="1">
      <alignment horizontal="center" vertical="center"/>
    </xf>
    <xf borderId="11" fillId="9" fontId="12" numFmtId="0" xfId="0" applyAlignment="1" applyBorder="1" applyFont="1">
      <alignment horizontal="center" readingOrder="0" vertical="center"/>
    </xf>
    <xf borderId="11" fillId="12" fontId="7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vertical="center"/>
    </xf>
    <xf borderId="13" fillId="5" fontId="7" numFmtId="0" xfId="0" applyAlignment="1" applyBorder="1" applyFont="1">
      <alignment horizontal="center" shrinkToFit="0" vertical="center" wrapText="1"/>
    </xf>
    <xf borderId="18" fillId="7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shrinkToFit="0" vertical="center" wrapText="1"/>
    </xf>
    <xf borderId="13" fillId="12" fontId="7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1" fillId="5" fontId="11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vertical="center"/>
    </xf>
    <xf borderId="7" fillId="17" fontId="11" numFmtId="0" xfId="0" applyAlignment="1" applyBorder="1" applyFill="1" applyFont="1">
      <alignment horizontal="center" readingOrder="0" shrinkToFit="0" vertical="center" wrapText="1"/>
    </xf>
    <xf borderId="1" fillId="9" fontId="11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horizontal="center" shrinkToFit="0" vertical="center" wrapText="1"/>
    </xf>
    <xf borderId="12" fillId="17" fontId="15" numFmtId="0" xfId="0" applyAlignment="1" applyBorder="1" applyFont="1">
      <alignment horizontal="center" vertical="center"/>
    </xf>
    <xf borderId="11" fillId="9" fontId="7" numFmtId="0" xfId="0" applyAlignment="1" applyBorder="1" applyFont="1">
      <alignment horizontal="center" vertical="center"/>
    </xf>
    <xf borderId="18" fillId="5" fontId="7" numFmtId="0" xfId="0" applyAlignment="1" applyBorder="1" applyFont="1">
      <alignment horizontal="center" shrinkToFit="0" vertical="center" wrapText="1"/>
    </xf>
    <xf borderId="13" fillId="5" fontId="7" numFmtId="0" xfId="0" applyAlignment="1" applyBorder="1" applyFont="1">
      <alignment horizontal="center" shrinkToFit="0" vertical="center" wrapText="1"/>
    </xf>
    <xf borderId="13" fillId="17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1" fillId="9" fontId="11" numFmtId="0" xfId="0" applyAlignment="1" applyBorder="1" applyFont="1">
      <alignment horizontal="center" shrinkToFit="0" vertical="center" wrapText="1"/>
    </xf>
    <xf borderId="11" fillId="5" fontId="9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shrinkToFit="0" vertical="center" wrapText="1"/>
    </xf>
    <xf borderId="11" fillId="6" fontId="7" numFmtId="0" xfId="0" applyAlignment="1" applyBorder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vertical="center"/>
    </xf>
    <xf borderId="6" fillId="4" fontId="7" numFmtId="0" xfId="0" applyAlignment="1" applyBorder="1" applyFont="1">
      <alignment horizontal="center" shrinkToFit="0" vertical="center" wrapText="1"/>
    </xf>
    <xf borderId="2" fillId="4" fontId="7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readingOrder="0" vertical="center"/>
    </xf>
    <xf borderId="6" fillId="18" fontId="5" numFmtId="0" xfId="0" applyAlignment="1" applyBorder="1" applyFill="1" applyFont="1">
      <alignment horizontal="center" readingOrder="0" shrinkToFit="0" vertical="center" wrapText="1"/>
    </xf>
    <xf borderId="14" fillId="19" fontId="5" numFmtId="0" xfId="0" applyAlignment="1" applyBorder="1" applyFill="1" applyFont="1">
      <alignment horizontal="center" readingOrder="0" shrinkToFit="0" vertical="center" wrapText="1"/>
    </xf>
    <xf borderId="6" fillId="20" fontId="11" numFmtId="0" xfId="0" applyAlignment="1" applyBorder="1" applyFill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6" fillId="21" fontId="11" numFmtId="0" xfId="0" applyAlignment="1" applyBorder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18" fontId="12" numFmtId="0" xfId="0" applyAlignment="1" applyFont="1">
      <alignment horizontal="center" readingOrder="0" shrinkToFit="0" vertical="center" wrapText="1"/>
    </xf>
    <xf borderId="15" fillId="19" fontId="12" numFmtId="0" xfId="0" applyAlignment="1" applyBorder="1" applyFont="1">
      <alignment horizontal="center" readingOrder="0" shrinkToFit="0" vertical="center" wrapText="1"/>
    </xf>
    <xf borderId="15" fillId="20" fontId="12" numFmtId="0" xfId="0" applyAlignment="1" applyBorder="1" applyFont="1">
      <alignment horizontal="center" readingOrder="0" vertical="center"/>
    </xf>
    <xf borderId="0" fillId="21" fontId="7" numFmtId="0" xfId="0" applyAlignment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vertical="center"/>
    </xf>
    <xf borderId="17" fillId="18" fontId="12" numFmtId="0" xfId="0" applyAlignment="1" applyBorder="1" applyFont="1">
      <alignment horizontal="center" shrinkToFit="0" vertical="center" wrapText="1"/>
    </xf>
    <xf borderId="16" fillId="19" fontId="5" numFmtId="0" xfId="0" applyAlignment="1" applyBorder="1" applyFont="1">
      <alignment horizontal="center" readingOrder="0" shrinkToFit="0" vertical="center" wrapText="1"/>
    </xf>
    <xf borderId="16" fillId="20" fontId="7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17" fillId="21" fontId="11" numFmtId="0" xfId="0" applyAlignment="1" applyBorder="1" applyFont="1">
      <alignment horizontal="center" readingOrder="0" shrinkToFit="0" vertical="center" wrapText="1"/>
    </xf>
    <xf borderId="0" fillId="18" fontId="5" numFmtId="0" xfId="0" applyAlignment="1" applyFont="1">
      <alignment horizontal="center" readingOrder="0" shrinkToFit="0" vertical="center" wrapText="1"/>
    </xf>
    <xf borderId="7" fillId="19" fontId="11" numFmtId="0" xfId="0" applyAlignment="1" applyBorder="1" applyFont="1">
      <alignment horizontal="center" readingOrder="0" shrinkToFit="0" vertical="center" wrapText="1"/>
    </xf>
    <xf borderId="1" fillId="19" fontId="11" numFmtId="0" xfId="0" applyAlignment="1" applyBorder="1" applyFont="1">
      <alignment horizontal="center" readingOrder="0" shrinkToFit="0" vertical="center" wrapText="1"/>
    </xf>
    <xf borderId="1" fillId="11" fontId="11" numFmtId="0" xfId="0" applyAlignment="1" applyBorder="1" applyFont="1">
      <alignment horizontal="center" shrinkToFit="0" vertical="center" wrapText="1"/>
    </xf>
    <xf borderId="1" fillId="19" fontId="11" numFmtId="0" xfId="0" applyAlignment="1" applyBorder="1" applyFont="1">
      <alignment horizontal="center" shrinkToFit="0" vertical="center" wrapText="1"/>
    </xf>
    <xf borderId="14" fillId="19" fontId="11" numFmtId="0" xfId="0" applyAlignment="1" applyBorder="1" applyFont="1">
      <alignment horizontal="center" shrinkToFit="0" vertical="center" wrapText="1"/>
    </xf>
    <xf borderId="7" fillId="20" fontId="11" numFmtId="0" xfId="0" applyAlignment="1" applyBorder="1" applyFont="1">
      <alignment horizontal="center" readingOrder="0" shrinkToFit="0" vertical="center" wrapText="1"/>
    </xf>
    <xf borderId="1" fillId="17" fontId="11" numFmtId="0" xfId="0" applyAlignment="1" applyBorder="1" applyFont="1">
      <alignment horizontal="center" shrinkToFit="0" wrapText="1"/>
    </xf>
    <xf borderId="14" fillId="14" fontId="11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shrinkToFit="0" vertical="center" wrapText="1"/>
    </xf>
    <xf borderId="0" fillId="5" fontId="12" numFmtId="0" xfId="0" applyAlignment="1" applyFont="1">
      <alignment horizontal="center" readingOrder="0" vertical="center"/>
    </xf>
    <xf borderId="11" fillId="19" fontId="12" numFmtId="0" xfId="0" applyAlignment="1" applyBorder="1" applyFont="1">
      <alignment horizontal="center" readingOrder="0" vertical="center"/>
    </xf>
    <xf borderId="11" fillId="11" fontId="7" numFmtId="0" xfId="0" applyAlignment="1" applyBorder="1" applyFont="1">
      <alignment horizontal="center" shrinkToFit="0" vertical="center" wrapText="1"/>
    </xf>
    <xf borderId="11" fillId="19" fontId="7" numFmtId="0" xfId="0" applyAlignment="1" applyBorder="1" applyFont="1">
      <alignment horizontal="center" readingOrder="0" vertical="center"/>
    </xf>
    <xf borderId="15" fillId="19" fontId="7" numFmtId="0" xfId="0" applyAlignment="1" applyBorder="1" applyFont="1">
      <alignment horizontal="center" readingOrder="0" vertical="center"/>
    </xf>
    <xf borderId="0" fillId="20" fontId="7" numFmtId="0" xfId="0" applyAlignment="1" applyFont="1">
      <alignment horizontal="center" readingOrder="0" vertical="center"/>
    </xf>
    <xf borderId="11" fillId="17" fontId="15" numFmtId="0" xfId="0" applyAlignment="1" applyBorder="1" applyFont="1">
      <alignment horizontal="center"/>
    </xf>
    <xf borderId="17" fillId="18" fontId="12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3" fillId="11" fontId="11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3" fillId="6" fontId="7" numFmtId="0" xfId="0" applyAlignment="1" applyBorder="1" applyFont="1">
      <alignment horizontal="center" readingOrder="0" vertical="center"/>
    </xf>
    <xf borderId="16" fillId="19" fontId="7" numFmtId="0" xfId="0" applyAlignment="1" applyBorder="1" applyFont="1">
      <alignment horizontal="center" readingOrder="0" vertical="center"/>
    </xf>
    <xf borderId="13" fillId="20" fontId="7" numFmtId="0" xfId="0" applyAlignment="1" applyBorder="1" applyFont="1">
      <alignment horizontal="center" readingOrder="0" shrinkToFit="0" vertical="center" wrapText="1"/>
    </xf>
    <xf borderId="13" fillId="17" fontId="7" numFmtId="0" xfId="0" applyAlignment="1" applyBorder="1" applyFont="1">
      <alignment horizontal="center" readingOrder="0" shrinkToFit="0" wrapText="1"/>
    </xf>
    <xf borderId="16" fillId="14" fontId="11" numFmtId="0" xfId="0" applyAlignment="1" applyBorder="1" applyFont="1">
      <alignment horizontal="center" readingOrder="0" shrinkToFit="0" vertical="center" wrapText="1"/>
    </xf>
    <xf borderId="17" fillId="21" fontId="7" numFmtId="0" xfId="0" applyAlignment="1" applyBorder="1" applyFont="1">
      <alignment horizontal="center" readingOrder="0" shrinkToFit="0" vertical="center" wrapText="1"/>
    </xf>
    <xf borderId="1" fillId="9" fontId="11" numFmtId="0" xfId="0" applyAlignment="1" applyBorder="1" applyFont="1">
      <alignment horizontal="center" readingOrder="0" shrinkToFit="0" vertical="center" wrapText="1"/>
    </xf>
    <xf borderId="1" fillId="22" fontId="11" numFmtId="0" xfId="0" applyAlignment="1" applyBorder="1" applyFill="1" applyFont="1">
      <alignment horizontal="center" shrinkToFit="0" vertical="center" wrapText="1"/>
    </xf>
    <xf borderId="7" fillId="18" fontId="11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1" fillId="19" fontId="11" numFmtId="0" xfId="0" applyAlignment="1" applyBorder="1" applyFont="1">
      <alignment horizontal="center" shrinkToFit="0" vertical="center" wrapText="1"/>
    </xf>
    <xf borderId="1" fillId="21" fontId="5" numFmtId="0" xfId="0" applyAlignment="1" applyBorder="1" applyFont="1">
      <alignment horizontal="center" readingOrder="0" shrinkToFit="0" vertical="center" wrapText="1"/>
    </xf>
    <xf borderId="14" fillId="23" fontId="11" numFmtId="0" xfId="0" applyAlignment="1" applyBorder="1" applyFill="1" applyFont="1">
      <alignment horizontal="center" shrinkToFit="0" vertical="center" wrapText="1"/>
    </xf>
    <xf borderId="14" fillId="23" fontId="5" numFmtId="0" xfId="0" applyAlignment="1" applyBorder="1" applyFont="1">
      <alignment horizontal="center" readingOrder="0" shrinkToFit="0" vertical="center" wrapText="1"/>
    </xf>
    <xf borderId="1" fillId="24" fontId="5" numFmtId="0" xfId="0" applyAlignment="1" applyBorder="1" applyFill="1" applyFont="1">
      <alignment horizontal="center" readingOrder="0" shrinkToFit="0" vertical="center" wrapText="1"/>
    </xf>
    <xf borderId="12" fillId="9" fontId="17" numFmtId="0" xfId="0" applyAlignment="1" applyBorder="1" applyFont="1">
      <alignment horizontal="center" readingOrder="0" shrinkToFit="0" vertical="center" wrapText="1"/>
    </xf>
    <xf borderId="11" fillId="22" fontId="7" numFmtId="0" xfId="0" applyAlignment="1" applyBorder="1" applyFont="1">
      <alignment horizontal="center" vertical="center"/>
    </xf>
    <xf borderId="12" fillId="18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1" fillId="19" fontId="7" numFmtId="0" xfId="0" applyAlignment="1" applyBorder="1" applyFont="1">
      <alignment horizontal="center" readingOrder="0" shrinkToFit="0" vertical="center" wrapText="1"/>
    </xf>
    <xf borderId="11" fillId="21" fontId="12" numFmtId="0" xfId="0" applyAlignment="1" applyBorder="1" applyFont="1">
      <alignment horizontal="center" readingOrder="0" vertical="center"/>
    </xf>
    <xf borderId="15" fillId="23" fontId="7" numFmtId="0" xfId="0" applyAlignment="1" applyBorder="1" applyFont="1">
      <alignment horizontal="center" vertical="center"/>
    </xf>
    <xf borderId="0" fillId="20" fontId="7" numFmtId="0" xfId="0" applyAlignment="1" applyFont="1">
      <alignment horizontal="center" vertical="center"/>
    </xf>
    <xf borderId="15" fillId="23" fontId="7" numFmtId="0" xfId="0" applyAlignment="1" applyBorder="1" applyFont="1">
      <alignment horizontal="center" readingOrder="0" shrinkToFit="0" vertical="center" wrapText="1"/>
    </xf>
    <xf borderId="11" fillId="24" fontId="12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shrinkToFit="0" vertical="center" wrapText="0"/>
    </xf>
    <xf borderId="18" fillId="9" fontId="7" numFmtId="0" xfId="0" applyAlignment="1" applyBorder="1" applyFont="1">
      <alignment horizontal="center" readingOrder="0" shrinkToFit="0" vertical="center" wrapText="1"/>
    </xf>
    <xf borderId="13" fillId="22" fontId="7" numFmtId="0" xfId="0" applyAlignment="1" applyBorder="1" applyFont="1">
      <alignment horizontal="center" readingOrder="0" shrinkToFit="0" vertical="center" wrapText="1"/>
    </xf>
    <xf borderId="18" fillId="18" fontId="7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horizontal="center" readingOrder="0" shrinkToFit="0" vertical="center" wrapText="1"/>
    </xf>
    <xf borderId="13" fillId="21" fontId="7" numFmtId="0" xfId="0" applyAlignment="1" applyBorder="1" applyFont="1">
      <alignment horizontal="center" readingOrder="0" shrinkToFit="0" vertical="center" wrapText="1"/>
    </xf>
    <xf borderId="16" fillId="23" fontId="7" numFmtId="0" xfId="0" applyAlignment="1" applyBorder="1" applyFont="1">
      <alignment horizontal="center" readingOrder="0" shrinkToFit="0" vertical="center" wrapText="1"/>
    </xf>
    <xf borderId="16" fillId="23" fontId="11" numFmtId="0" xfId="0" applyAlignment="1" applyBorder="1" applyFont="1">
      <alignment horizontal="center" readingOrder="0" shrinkToFit="0" vertical="center" wrapText="1"/>
    </xf>
    <xf borderId="13" fillId="24" fontId="7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vertical="center"/>
    </xf>
    <xf borderId="7" fillId="5" fontId="5" numFmtId="0" xfId="0" applyAlignment="1" applyBorder="1" applyFont="1">
      <alignment horizontal="center" readingOrder="0" vertical="center"/>
    </xf>
    <xf borderId="11" fillId="5" fontId="5" numFmtId="0" xfId="0" applyAlignment="1" applyBorder="1" applyFont="1">
      <alignment horizontal="center" shrinkToFit="0" vertical="center" wrapText="1"/>
    </xf>
    <xf borderId="11" fillId="19" fontId="12" numFmtId="0" xfId="0" applyAlignment="1" applyBorder="1" applyFont="1">
      <alignment horizontal="center" readingOrder="0" shrinkToFit="0" vertical="center" wrapText="1"/>
    </xf>
    <xf borderId="16" fillId="14" fontId="5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readingOrder="0" shrinkToFit="0" vertical="center" wrapText="1"/>
    </xf>
    <xf borderId="14" fillId="8" fontId="11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0" fillId="8" fontId="16" numFmtId="0" xfId="0" applyAlignment="1" applyFont="1">
      <alignment horizontal="center" readingOrder="0" vertical="center"/>
    </xf>
    <xf borderId="16" fillId="8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18" fontId="11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1" fillId="18" fontId="7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3" fillId="18" fontId="7" numFmtId="0" xfId="0" applyAlignment="1" applyBorder="1" applyFont="1">
      <alignment horizontal="center" readingOrder="0" shrinkToFit="0" vertical="center" wrapText="1"/>
    </xf>
    <xf borderId="14" fillId="10" fontId="18" numFmtId="0" xfId="0" applyAlignment="1" applyBorder="1" applyFont="1">
      <alignment horizontal="center" readingOrder="0" shrinkToFit="0" vertical="center" wrapText="1"/>
    </xf>
    <xf borderId="6" fillId="10" fontId="18" numFmtId="0" xfId="0" applyAlignment="1" applyBorder="1" applyFont="1">
      <alignment horizontal="center" readingOrder="0" shrinkToFit="0" vertical="center" wrapText="1"/>
    </xf>
    <xf borderId="15" fillId="10" fontId="18" numFmtId="0" xfId="0" applyAlignment="1" applyBorder="1" applyFont="1">
      <alignment horizontal="center" readingOrder="0" shrinkToFit="0" vertical="center" wrapText="1"/>
    </xf>
    <xf borderId="1" fillId="25" fontId="11" numFmtId="0" xfId="0" applyAlignment="1" applyBorder="1" applyFill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0" fillId="11" fontId="11" numFmtId="0" xfId="0" applyAlignment="1" applyFont="1">
      <alignment horizontal="center" shrinkToFit="0" vertical="center" wrapText="1"/>
    </xf>
    <xf borderId="11" fillId="25" fontId="7" numFmtId="0" xfId="0" applyAlignment="1" applyBorder="1" applyFont="1">
      <alignment horizontal="center" readingOrder="0" vertical="center"/>
    </xf>
    <xf borderId="0" fillId="11" fontId="7" numFmtId="0" xfId="0" applyAlignment="1" applyFont="1">
      <alignment horizontal="center" shrinkToFit="0" vertical="center" wrapText="1"/>
    </xf>
    <xf borderId="13" fillId="25" fontId="7" numFmtId="0" xfId="0" applyAlignment="1" applyBorder="1" applyFont="1">
      <alignment horizontal="center" readingOrder="0" vertical="center"/>
    </xf>
    <xf borderId="0" fillId="11" fontId="7" numFmtId="0" xfId="0" applyAlignment="1" applyFont="1">
      <alignment horizontal="center" shrinkToFit="0" vertical="center" wrapText="1"/>
    </xf>
    <xf borderId="0" fillId="6" fontId="11" numFmtId="0" xfId="0" applyAlignment="1" applyFont="1">
      <alignment horizontal="center" readingOrder="0" shrinkToFit="0" vertical="center" wrapText="1"/>
    </xf>
    <xf borderId="6" fillId="14" fontId="5" numFmtId="0" xfId="0" applyAlignment="1" applyBorder="1" applyFont="1">
      <alignment horizontal="center" readingOrder="0" shrinkToFit="0" vertical="center" wrapText="1"/>
    </xf>
    <xf borderId="0" fillId="6" fontId="12" numFmtId="0" xfId="0" applyAlignment="1" applyFont="1">
      <alignment horizontal="center" readingOrder="0" shrinkToFit="0" vertical="center" wrapText="1"/>
    </xf>
    <xf borderId="0" fillId="14" fontId="12" numFmtId="0" xfId="0" applyAlignment="1" applyFont="1">
      <alignment horizontal="center" readingOrder="0" shrinkToFit="0" vertical="center" wrapText="1"/>
    </xf>
    <xf borderId="0" fillId="5" fontId="19" numFmtId="0" xfId="0" applyAlignment="1" applyFont="1">
      <alignment horizontal="center" readingOrder="0" vertical="center"/>
    </xf>
    <xf borderId="17" fillId="6" fontId="7" numFmtId="0" xfId="0" applyAlignment="1" applyBorder="1" applyFont="1">
      <alignment horizontal="center" readingOrder="0" shrinkToFit="0" vertical="center" wrapText="1"/>
    </xf>
    <xf borderId="17" fillId="14" fontId="12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4" fillId="14" fontId="5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readingOrder="0" vertical="center"/>
    </xf>
    <xf borderId="14" fillId="5" fontId="7" numFmtId="0" xfId="0" applyAlignment="1" applyBorder="1" applyFont="1">
      <alignment horizontal="center" readingOrder="0" shrinkToFit="0" vertical="center" wrapText="1"/>
    </xf>
    <xf borderId="0" fillId="11" fontId="11" numFmtId="0" xfId="0" applyAlignment="1" applyFont="1">
      <alignment horizontal="center" shrinkToFit="0" vertical="center" wrapText="1"/>
    </xf>
    <xf borderId="0" fillId="5" fontId="7" numFmtId="0" xfId="0" applyAlignment="1" applyFont="1">
      <alignment vertical="center"/>
    </xf>
    <xf borderId="15" fillId="14" fontId="12" numFmtId="0" xfId="0" applyAlignment="1" applyBorder="1" applyFont="1">
      <alignment horizontal="center" readingOrder="0" shrinkToFit="0" vertical="center" wrapText="1"/>
    </xf>
    <xf borderId="16" fillId="14" fontId="12" numFmtId="0" xfId="0" applyAlignment="1" applyBorder="1" applyFont="1">
      <alignment horizontal="center" readingOrder="0" shrinkToFit="0" vertical="center" wrapText="1"/>
    </xf>
    <xf borderId="1" fillId="14" fontId="11" numFmtId="0" xfId="0" applyAlignment="1" applyBorder="1" applyFont="1">
      <alignment horizontal="center" readingOrder="0" shrinkToFit="0" vertical="center" wrapText="1"/>
    </xf>
    <xf borderId="1" fillId="8" fontId="1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vertical="center"/>
    </xf>
    <xf borderId="1" fillId="16" fontId="5" numFmtId="0" xfId="0" applyAlignment="1" applyBorder="1" applyFont="1">
      <alignment horizontal="center" readingOrder="0" shrinkToFit="0" vertical="center" wrapText="1"/>
    </xf>
    <xf borderId="1" fillId="11" fontId="11" numFmtId="0" xfId="0" applyAlignment="1" applyBorder="1" applyFont="1">
      <alignment horizontal="center" shrinkToFit="0" vertical="center" wrapText="1"/>
    </xf>
    <xf borderId="11" fillId="6" fontId="7" numFmtId="0" xfId="0" applyAlignment="1" applyBorder="1" applyFont="1">
      <alignment horizontal="center" readingOrder="0" vertical="center"/>
    </xf>
    <xf borderId="15" fillId="14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11" fillId="14" fontId="7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vertical="center"/>
    </xf>
    <xf borderId="11" fillId="14" fontId="7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vertical="center"/>
    </xf>
    <xf borderId="0" fillId="19" fontId="12" numFmtId="0" xfId="0" applyAlignment="1" applyFont="1">
      <alignment horizontal="center" readingOrder="0" vertical="center"/>
    </xf>
    <xf borderId="11" fillId="11" fontId="7" numFmtId="0" xfId="0" applyAlignment="1" applyBorder="1" applyFont="1">
      <alignment horizontal="center" shrinkToFit="0" vertical="center" wrapText="1"/>
    </xf>
    <xf borderId="13" fillId="6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 shrinkToFit="0" vertical="center" wrapText="1"/>
    </xf>
    <xf borderId="13" fillId="8" fontId="7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 vertical="center"/>
    </xf>
    <xf borderId="17" fillId="19" fontId="14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18" fontId="11" numFmtId="0" xfId="0" applyAlignment="1" applyBorder="1" applyFont="1">
      <alignment horizontal="center" shrinkToFit="0" vertical="center" wrapText="1"/>
    </xf>
    <xf borderId="1" fillId="8" fontId="11" numFmtId="0" xfId="0" applyAlignment="1" applyBorder="1" applyFont="1">
      <alignment horizontal="center" shrinkToFit="0" vertical="center" wrapText="1"/>
    </xf>
    <xf borderId="1" fillId="15" fontId="11" numFmtId="0" xfId="0" applyAlignment="1" applyBorder="1" applyFont="1">
      <alignment horizontal="center" shrinkToFit="0" vertical="center" wrapText="1"/>
    </xf>
    <xf borderId="12" fillId="18" fontId="7" numFmtId="0" xfId="0" applyAlignment="1" applyBorder="1" applyFont="1">
      <alignment horizontal="center" shrinkToFit="0" vertical="center" wrapText="1"/>
    </xf>
    <xf borderId="11" fillId="5" fontId="13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vertical="center"/>
    </xf>
    <xf borderId="18" fillId="18" fontId="11" numFmtId="0" xfId="0" applyAlignment="1" applyBorder="1" applyFont="1">
      <alignment horizontal="center" readingOrder="0" shrinkToFit="0" vertical="center" wrapText="1"/>
    </xf>
    <xf borderId="13" fillId="8" fontId="7" numFmtId="0" xfId="0" applyAlignment="1" applyBorder="1" applyFont="1">
      <alignment horizontal="center" readingOrder="0" vertical="center"/>
    </xf>
    <xf borderId="13" fillId="15" fontId="14" numFmtId="0" xfId="0" applyAlignment="1" applyBorder="1" applyFont="1">
      <alignment horizontal="center" readingOrder="0" vertical="center"/>
    </xf>
    <xf borderId="0" fillId="4" fontId="9" numFmtId="0" xfId="0" applyAlignment="1" applyFont="1">
      <alignment vertical="center"/>
    </xf>
    <xf borderId="15" fillId="4" fontId="7" numFmtId="0" xfId="0" applyAlignment="1" applyBorder="1" applyFont="1">
      <alignment horizontal="center" shrinkToFit="0" vertical="center" wrapText="1"/>
    </xf>
    <xf borderId="14" fillId="19" fontId="2" numFmtId="0" xfId="0" applyAlignment="1" applyBorder="1" applyFont="1">
      <alignment horizontal="center" readingOrder="0" vertical="center"/>
    </xf>
    <xf borderId="1" fillId="12" fontId="11" numFmtId="0" xfId="0" applyAlignment="1" applyBorder="1" applyFont="1">
      <alignment horizontal="center" readingOrder="0" shrinkToFit="0" vertical="center" wrapText="1"/>
    </xf>
    <xf borderId="14" fillId="5" fontId="2" numFmtId="0" xfId="0" applyAlignment="1" applyBorder="1" applyFont="1">
      <alignment horizontal="center" readingOrder="0" shrinkToFit="0" vertical="center" wrapText="1"/>
    </xf>
    <xf borderId="15" fillId="19" fontId="12" numFmtId="0" xfId="0" applyAlignment="1" applyBorder="1" applyFont="1">
      <alignment horizontal="center" readingOrder="0" vertical="center"/>
    </xf>
    <xf borderId="15" fillId="7" fontId="7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readingOrder="0" vertical="center"/>
    </xf>
    <xf borderId="16" fillId="19" fontId="14" numFmtId="0" xfId="0" applyAlignment="1" applyBorder="1" applyFont="1">
      <alignment horizontal="center" readingOrder="0" shrinkToFit="0" vertical="center" wrapText="1"/>
    </xf>
    <xf borderId="16" fillId="7" fontId="11" numFmtId="0" xfId="0" applyAlignment="1" applyBorder="1" applyFont="1">
      <alignment horizontal="center" readingOrder="0" shrinkToFit="0" vertical="center" wrapText="1"/>
    </xf>
    <xf borderId="16" fillId="12" fontId="7" numFmtId="0" xfId="0" applyAlignment="1" applyBorder="1" applyFont="1">
      <alignment horizontal="center" readingOrder="0" shrinkToFit="0" vertical="center" wrapText="1"/>
    </xf>
    <xf borderId="16" fillId="5" fontId="20" numFmtId="0" xfId="0" applyAlignment="1" applyBorder="1" applyFont="1">
      <alignment horizontal="center" readingOrder="0" vertical="center"/>
    </xf>
    <xf borderId="16" fillId="7" fontId="7" numFmtId="0" xfId="0" applyAlignment="1" applyBorder="1" applyFont="1">
      <alignment horizontal="center" readingOrder="0" shrinkToFit="0" vertical="center" wrapText="1"/>
    </xf>
    <xf borderId="14" fillId="7" fontId="11" numFmtId="0" xfId="0" applyAlignment="1" applyBorder="1" applyFont="1">
      <alignment horizontal="center" shrinkToFit="0" vertical="center" wrapText="1"/>
    </xf>
    <xf borderId="7" fillId="26" fontId="11" numFmtId="0" xfId="0" applyAlignment="1" applyBorder="1" applyFill="1" applyFont="1">
      <alignment horizontal="center" readingOrder="0" shrinkToFit="0" vertical="center" wrapText="1"/>
    </xf>
    <xf borderId="1" fillId="27" fontId="5" numFmtId="0" xfId="0" applyAlignment="1" applyBorder="1" applyFill="1" applyFont="1">
      <alignment horizontal="center" readingOrder="0" vertical="center"/>
    </xf>
    <xf borderId="14" fillId="25" fontId="11" numFmtId="0" xfId="0" applyAlignment="1" applyBorder="1" applyFont="1">
      <alignment horizontal="center" readingOrder="0" shrinkToFit="0" vertical="center" wrapText="1"/>
    </xf>
    <xf borderId="7" fillId="28" fontId="11" numFmtId="0" xfId="0" applyAlignment="1" applyBorder="1" applyFill="1" applyFont="1">
      <alignment horizontal="center" readingOrder="0" shrinkToFit="0" vertical="center" wrapText="1"/>
    </xf>
    <xf borderId="1" fillId="20" fontId="11" numFmtId="0" xfId="0" applyAlignment="1" applyBorder="1" applyFont="1">
      <alignment horizontal="center" readingOrder="0" shrinkToFit="0" vertical="center" wrapText="1"/>
    </xf>
    <xf borderId="1" fillId="22" fontId="5" numFmtId="0" xfId="0" applyAlignment="1" applyBorder="1" applyFont="1">
      <alignment horizontal="center" readingOrder="0" shrinkToFit="0" vertical="center" wrapText="1"/>
    </xf>
    <xf borderId="14" fillId="5" fontId="12" numFmtId="0" xfId="0" applyAlignment="1" applyBorder="1" applyFont="1">
      <alignment horizontal="center" readingOrder="0" vertical="center"/>
    </xf>
    <xf borderId="15" fillId="7" fontId="7" numFmtId="0" xfId="0" applyAlignment="1" applyBorder="1" applyFont="1">
      <alignment horizontal="center" shrinkToFit="0" vertical="center" wrapText="1"/>
    </xf>
    <xf borderId="11" fillId="26" fontId="7" numFmtId="0" xfId="0" applyAlignment="1" applyBorder="1" applyFont="1">
      <alignment horizontal="center" readingOrder="0" shrinkToFit="0" vertical="center" wrapText="1"/>
    </xf>
    <xf borderId="11" fillId="27" fontId="12" numFmtId="0" xfId="0" applyAlignment="1" applyBorder="1" applyFont="1">
      <alignment horizontal="center" readingOrder="0" shrinkToFit="0" vertical="center" wrapText="1"/>
    </xf>
    <xf borderId="15" fillId="25" fontId="12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1" fillId="28" fontId="12" numFmtId="0" xfId="0" applyAlignment="1" applyBorder="1" applyFont="1">
      <alignment horizontal="center" readingOrder="0" vertical="center"/>
    </xf>
    <xf borderId="11" fillId="20" fontId="12" numFmtId="0" xfId="0" applyAlignment="1" applyBorder="1" applyFont="1">
      <alignment horizontal="center" readingOrder="0" shrinkToFit="0" vertical="center" wrapText="1"/>
    </xf>
    <xf borderId="11" fillId="22" fontId="7" numFmtId="0" xfId="0" applyAlignment="1" applyBorder="1" applyFont="1">
      <alignment horizontal="center" readingOrder="0" shrinkToFit="0" vertical="center" wrapText="1"/>
    </xf>
    <xf borderId="13" fillId="26" fontId="7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16" fillId="25" fontId="11" numFmtId="0" xfId="0" applyAlignment="1" applyBorder="1" applyFont="1">
      <alignment horizontal="center" readingOrder="0" shrinkToFit="0" vertical="center" wrapText="1"/>
    </xf>
    <xf borderId="13" fillId="15" fontId="11" numFmtId="0" xfId="0" applyAlignment="1" applyBorder="1" applyFont="1">
      <alignment horizontal="center" readingOrder="0" vertical="center"/>
    </xf>
    <xf borderId="13" fillId="28" fontId="7" numFmtId="0" xfId="0" applyAlignment="1" applyBorder="1" applyFont="1">
      <alignment horizontal="center" readingOrder="0" shrinkToFit="0" vertical="center" wrapText="1"/>
    </xf>
    <xf borderId="13" fillId="22" fontId="11" numFmtId="0" xfId="0" applyAlignment="1" applyBorder="1" applyFont="1">
      <alignment horizontal="center" readingOrder="0" shrinkToFit="0" vertical="center" wrapText="1"/>
    </xf>
    <xf borderId="15" fillId="7" fontId="11" numFmtId="0" xfId="0" applyAlignment="1" applyBorder="1" applyFont="1">
      <alignment horizontal="center" shrinkToFit="0" vertical="center" wrapText="1"/>
    </xf>
    <xf borderId="1" fillId="5" fontId="11" numFmtId="0" xfId="0" applyAlignment="1" applyBorder="1" applyFont="1">
      <alignment horizontal="center" readingOrder="0" vertical="center"/>
    </xf>
    <xf borderId="7" fillId="5" fontId="7" numFmtId="0" xfId="0" applyAlignment="1" applyBorder="1" applyFont="1">
      <alignment vertical="center"/>
    </xf>
    <xf borderId="12" fillId="25" fontId="11" numFmtId="0" xfId="0" applyAlignment="1" applyBorder="1" applyFont="1">
      <alignment horizontal="center" shrinkToFit="0" vertical="center" wrapText="1"/>
    </xf>
    <xf borderId="6" fillId="13" fontId="11" numFmtId="0" xfId="0" applyAlignment="1" applyBorder="1" applyFont="1">
      <alignment horizontal="center" readingOrder="0" shrinkToFit="0" vertical="center" wrapText="1"/>
    </xf>
    <xf borderId="1" fillId="7" fontId="11" numFmtId="0" xfId="0" applyAlignment="1" applyBorder="1" applyFont="1">
      <alignment horizontal="center" shrinkToFit="0" vertical="bottom" wrapText="1"/>
    </xf>
    <xf borderId="12" fillId="25" fontId="7" numFmtId="0" xfId="0" applyAlignment="1" applyBorder="1" applyFont="1">
      <alignment horizontal="center" vertical="center"/>
    </xf>
    <xf borderId="15" fillId="13" fontId="12" numFmtId="0" xfId="0" applyAlignment="1" applyBorder="1" applyFont="1">
      <alignment horizontal="center" readingOrder="0" vertical="center"/>
    </xf>
    <xf borderId="11" fillId="7" fontId="7" numFmtId="0" xfId="0" applyAlignment="1" applyBorder="1" applyFont="1">
      <alignment horizontal="center" shrinkToFit="0" vertical="bottom" wrapText="1"/>
    </xf>
    <xf borderId="13" fillId="8" fontId="7" numFmtId="0" xfId="0" applyAlignment="1" applyBorder="1" applyFont="1">
      <alignment horizontal="center" readingOrder="0" shrinkToFit="0" vertical="center" wrapText="1"/>
    </xf>
    <xf borderId="18" fillId="25" fontId="7" numFmtId="0" xfId="0" applyAlignment="1" applyBorder="1" applyFont="1">
      <alignment horizontal="center" shrinkToFit="0" vertical="center" wrapText="1"/>
    </xf>
    <xf borderId="16" fillId="13" fontId="11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shrinkToFit="0" wrapText="1"/>
    </xf>
    <xf borderId="1" fillId="9" fontId="11" numFmtId="0" xfId="0" applyAlignment="1" applyBorder="1" applyFont="1">
      <alignment horizontal="center" vertical="center"/>
    </xf>
    <xf borderId="7" fillId="5" fontId="11" numFmtId="0" xfId="0" applyAlignment="1" applyBorder="1" applyFont="1">
      <alignment horizontal="center" readingOrder="0" vertical="center"/>
    </xf>
    <xf borderId="1" fillId="26" fontId="5" numFmtId="0" xfId="0" applyAlignment="1" applyBorder="1" applyFont="1">
      <alignment horizontal="center" readingOrder="0" shrinkToFit="0" vertical="center" wrapText="1"/>
    </xf>
    <xf borderId="7" fillId="23" fontId="11" numFmtId="0" xfId="0" applyAlignment="1" applyBorder="1" applyFont="1">
      <alignment horizontal="center" readingOrder="0" shrinkToFit="0" vertical="center" wrapText="1"/>
    </xf>
    <xf borderId="7" fillId="13" fontId="11" numFmtId="0" xfId="0" applyAlignment="1" applyBorder="1" applyFont="1">
      <alignment horizontal="center" readingOrder="0" shrinkToFit="0" vertical="center" wrapText="1"/>
    </xf>
    <xf borderId="11" fillId="22" fontId="11" numFmtId="0" xfId="0" applyAlignment="1" applyBorder="1" applyFont="1">
      <alignment horizontal="center" shrinkToFit="0" vertical="bottom" wrapText="1"/>
    </xf>
    <xf borderId="14" fillId="11" fontId="7" numFmtId="0" xfId="0" applyAlignment="1" applyBorder="1" applyFont="1">
      <alignment horizontal="center" readingOrder="0" shrinkToFit="0" vertical="center" wrapText="1"/>
    </xf>
    <xf borderId="11" fillId="7" fontId="7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 shrinkToFit="0" vertical="center" wrapText="1"/>
    </xf>
    <xf borderId="11" fillId="7" fontId="12" numFmtId="0" xfId="0" applyAlignment="1" applyBorder="1" applyFont="1">
      <alignment horizontal="center" readingOrder="0" vertical="center"/>
    </xf>
    <xf borderId="11" fillId="26" fontId="12" numFmtId="0" xfId="0" applyAlignment="1" applyBorder="1" applyFont="1">
      <alignment horizontal="center" readingOrder="0" vertical="center"/>
    </xf>
    <xf borderId="12" fillId="25" fontId="7" numFmtId="0" xfId="0" applyAlignment="1" applyBorder="1" applyFont="1">
      <alignment horizontal="center" readingOrder="0" vertical="center"/>
    </xf>
    <xf borderId="0" fillId="23" fontId="21" numFmtId="0" xfId="0" applyAlignment="1" applyFont="1">
      <alignment horizontal="center" readingOrder="0" vertical="center"/>
    </xf>
    <xf borderId="11" fillId="13" fontId="12" numFmtId="0" xfId="0" applyAlignment="1" applyBorder="1" applyFont="1">
      <alignment horizontal="center" readingOrder="0" vertical="center"/>
    </xf>
    <xf borderId="11" fillId="22" fontId="7" numFmtId="0" xfId="0" applyAlignment="1" applyBorder="1" applyFont="1">
      <alignment horizontal="center" shrinkToFit="0" vertical="bottom" wrapText="1"/>
    </xf>
    <xf borderId="15" fillId="11" fontId="7" numFmtId="0" xfId="0" applyAlignment="1" applyBorder="1" applyFont="1">
      <alignment horizontal="center" readingOrder="0" shrinkToFit="0" vertical="center" wrapText="1"/>
    </xf>
    <xf borderId="13" fillId="9" fontId="11" numFmtId="0" xfId="0" applyAlignment="1" applyBorder="1" applyFont="1">
      <alignment horizontal="center" readingOrder="0" vertical="center"/>
    </xf>
    <xf borderId="13" fillId="23" fontId="7" numFmtId="0" xfId="0" applyAlignment="1" applyBorder="1" applyFont="1">
      <alignment horizontal="center" readingOrder="0" shrinkToFit="0" vertical="center" wrapText="1"/>
    </xf>
    <xf borderId="13" fillId="13" fontId="7" numFmtId="0" xfId="0" applyAlignment="1" applyBorder="1" applyFont="1">
      <alignment horizontal="center" readingOrder="0" shrinkToFit="0" vertical="center" wrapText="1"/>
    </xf>
    <xf borderId="13" fillId="22" fontId="7" numFmtId="0" xfId="0" applyAlignment="1" applyBorder="1" applyFont="1">
      <alignment horizontal="center" readingOrder="0" shrinkToFit="0" wrapText="1"/>
    </xf>
    <xf borderId="16" fillId="11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5" fillId="0" fontId="9" numFmtId="0" xfId="0" applyAlignment="1" applyBorder="1" applyFont="1">
      <alignment vertical="center"/>
    </xf>
    <xf borderId="11" fillId="23" fontId="12" numFmtId="0" xfId="0" applyAlignment="1" applyBorder="1" applyFont="1">
      <alignment horizontal="center" readingOrder="0" vertical="center"/>
    </xf>
    <xf borderId="11" fillId="13" fontId="7" numFmtId="0" xfId="0" applyAlignment="1" applyBorder="1" applyFont="1">
      <alignment horizontal="center" readingOrder="0" vertical="center"/>
    </xf>
    <xf borderId="16" fillId="0" fontId="9" numFmtId="0" xfId="0" applyAlignment="1" applyBorder="1" applyFont="1">
      <alignment vertical="center"/>
    </xf>
    <xf borderId="1" fillId="11" fontId="11" numFmtId="0" xfId="0" applyAlignment="1" applyBorder="1" applyFont="1">
      <alignment horizontal="center" readingOrder="0" shrinkToFit="0" vertical="center" wrapText="1"/>
    </xf>
    <xf borderId="11" fillId="11" fontId="7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vertical="center"/>
    </xf>
    <xf borderId="13" fillId="11" fontId="11" numFmtId="0" xfId="0" applyAlignment="1" applyBorder="1" applyFont="1">
      <alignment horizontal="center" shrinkToFit="0" vertical="center" wrapText="1"/>
    </xf>
    <xf borderId="4" fillId="4" fontId="7" numFmtId="0" xfId="0" applyAlignment="1" applyBorder="1" applyFont="1">
      <alignment horizontal="center" shrinkToFit="0" vertical="center" wrapText="1"/>
    </xf>
    <xf borderId="0" fillId="22" fontId="5" numFmtId="0" xfId="0" applyAlignment="1" applyFont="1">
      <alignment horizontal="center" readingOrder="0" vertical="center"/>
    </xf>
    <xf borderId="1" fillId="23" fontId="11" numFmtId="0" xfId="0" applyAlignment="1" applyBorder="1" applyFont="1">
      <alignment horizontal="center" shrinkToFit="0" vertical="center" wrapText="1"/>
    </xf>
    <xf borderId="12" fillId="15" fontId="11" numFmtId="0" xfId="0" applyAlignment="1" applyBorder="1" applyFont="1">
      <alignment horizontal="center" readingOrder="0" shrinkToFit="0" vertical="center" wrapText="1"/>
    </xf>
    <xf borderId="15" fillId="19" fontId="11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4" fillId="15" fontId="2" numFmtId="0" xfId="0" applyAlignment="1" applyBorder="1" applyFont="1">
      <alignment horizontal="center" readingOrder="0" shrinkToFit="0" vertical="center" wrapText="1"/>
    </xf>
    <xf borderId="7" fillId="5" fontId="12" numFmtId="0" xfId="0" applyAlignment="1" applyBorder="1" applyFont="1">
      <alignment horizontal="center" readingOrder="0" shrinkToFit="0" vertical="center" wrapText="1"/>
    </xf>
    <xf borderId="0" fillId="22" fontId="12" numFmtId="0" xfId="0" applyAlignment="1" applyFont="1">
      <alignment horizontal="center" readingOrder="0" shrinkToFit="0" vertical="center" wrapText="1"/>
    </xf>
    <xf borderId="15" fillId="23" fontId="7" numFmtId="0" xfId="0" applyAlignment="1" applyBorder="1" applyFont="1">
      <alignment horizontal="center" shrinkToFit="0" vertical="center" wrapText="1"/>
    </xf>
    <xf borderId="11" fillId="23" fontId="7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15" fillId="19" fontId="7" numFmtId="0" xfId="0" applyAlignment="1" applyBorder="1" applyFont="1">
      <alignment horizontal="center" readingOrder="0" shrinkToFit="0" vertical="center" wrapText="1"/>
    </xf>
    <xf borderId="15" fillId="15" fontId="12" numFmtId="0" xfId="0" applyAlignment="1" applyBorder="1" applyFont="1">
      <alignment horizontal="center" readingOrder="0" vertical="center"/>
    </xf>
    <xf borderId="17" fillId="22" fontId="12" numFmtId="0" xfId="0" applyAlignment="1" applyBorder="1" applyFont="1">
      <alignment horizontal="center" readingOrder="0" shrinkToFit="0" vertical="center" wrapText="1"/>
    </xf>
    <xf borderId="16" fillId="23" fontId="7" numFmtId="0" xfId="0" applyAlignment="1" applyBorder="1" applyFont="1">
      <alignment horizontal="center" shrinkToFit="0" vertical="center" wrapText="1"/>
    </xf>
    <xf borderId="13" fillId="23" fontId="7" numFmtId="0" xfId="0" applyAlignment="1" applyBorder="1" applyFont="1">
      <alignment horizontal="center" shrinkToFit="0" vertical="center" wrapText="1"/>
    </xf>
    <xf borderId="18" fillId="15" fontId="11" numFmtId="0" xfId="0" applyAlignment="1" applyBorder="1" applyFont="1">
      <alignment horizontal="center" readingOrder="0" shrinkToFit="0" vertical="center" wrapText="1"/>
    </xf>
    <xf borderId="16" fillId="19" fontId="7" numFmtId="0" xfId="0" applyAlignment="1" applyBorder="1" applyFont="1">
      <alignment horizontal="center" readingOrder="0" shrinkToFit="0" vertical="center" wrapText="1"/>
    </xf>
    <xf borderId="15" fillId="15" fontId="13" numFmtId="0" xfId="0" applyAlignment="1" applyBorder="1" applyFont="1">
      <alignment horizontal="center" readingOrder="0" vertical="center"/>
    </xf>
    <xf borderId="14" fillId="9" fontId="5" numFmtId="0" xfId="0" applyAlignment="1" applyBorder="1" applyFont="1">
      <alignment horizontal="center" readingOrder="0" shrinkToFit="0" vertical="center" wrapText="1"/>
    </xf>
    <xf borderId="0" fillId="27" fontId="22" numFmtId="0" xfId="0" applyAlignment="1" applyFont="1">
      <alignment horizontal="center" readingOrder="0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1" fillId="23" fontId="7" numFmtId="0" xfId="0" applyAlignment="1" applyBorder="1" applyFont="1">
      <alignment horizontal="center" readingOrder="0" shrinkToFit="0" vertical="center" wrapText="1"/>
    </xf>
    <xf borderId="11" fillId="27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" fillId="22" fontId="1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4" fillId="29" fontId="5" numFmtId="0" xfId="0" applyAlignment="1" applyBorder="1" applyFill="1" applyFont="1">
      <alignment horizontal="center" readingOrder="0" shrinkToFit="0" vertical="center" wrapText="1"/>
    </xf>
    <xf borderId="12" fillId="0" fontId="7" numFmtId="0" xfId="0" applyAlignment="1" applyBorder="1" applyFont="1">
      <alignment vertical="center"/>
    </xf>
    <xf borderId="11" fillId="9" fontId="17" numFmtId="0" xfId="0" applyAlignment="1" applyBorder="1" applyFont="1">
      <alignment horizontal="center" readingOrder="0" shrinkToFit="0" vertical="center" wrapText="1"/>
    </xf>
    <xf borderId="11" fillId="22" fontId="12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readingOrder="0" shrinkToFit="0" vertical="center" wrapText="1"/>
    </xf>
    <xf borderId="15" fillId="29" fontId="7" numFmtId="0" xfId="0" applyAlignment="1" applyBorder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8" fillId="22" fontId="7" numFmtId="0" xfId="0" applyAlignment="1" applyBorder="1" applyFont="1">
      <alignment horizontal="center" readingOrder="0" shrinkToFit="0" vertical="center" wrapText="1"/>
    </xf>
    <xf borderId="17" fillId="0" fontId="9" numFmtId="0" xfId="0" applyAlignment="1" applyBorder="1" applyFont="1">
      <alignment vertical="center"/>
    </xf>
    <xf borderId="16" fillId="29" fontId="7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vertical="center"/>
    </xf>
    <xf borderId="12" fillId="9" fontId="11" numFmtId="0" xfId="0" applyAlignment="1" applyBorder="1" applyFont="1">
      <alignment horizontal="center" vertical="center"/>
    </xf>
    <xf borderId="1" fillId="9" fontId="11" numFmtId="0" xfId="0" applyAlignment="1" applyBorder="1" applyFont="1">
      <alignment horizontal="center" readingOrder="0" vertical="center"/>
    </xf>
    <xf borderId="1" fillId="23" fontId="11" numFmtId="0" xfId="0" applyAlignment="1" applyBorder="1" applyFont="1">
      <alignment horizontal="center" readingOrder="0" shrinkToFit="0" vertical="center" wrapText="1"/>
    </xf>
    <xf borderId="7" fillId="9" fontId="11" numFmtId="0" xfId="0" applyAlignment="1" applyBorder="1" applyFont="1">
      <alignment horizontal="center" readingOrder="0" vertical="center"/>
    </xf>
    <xf borderId="7" fillId="14" fontId="11" numFmtId="0" xfId="0" applyAlignment="1" applyBorder="1" applyFont="1">
      <alignment horizontal="center" readingOrder="0" shrinkToFit="0" vertical="center" wrapText="1"/>
    </xf>
    <xf borderId="11" fillId="19" fontId="11" numFmtId="0" xfId="0" applyAlignment="1" applyBorder="1" applyFont="1">
      <alignment horizontal="center" readingOrder="0" shrinkToFit="0" vertical="center" wrapText="1"/>
    </xf>
    <xf borderId="1" fillId="29" fontId="5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readingOrder="0" vertical="center"/>
    </xf>
    <xf borderId="12" fillId="9" fontId="7" numFmtId="0" xfId="0" applyAlignment="1" applyBorder="1" applyFont="1">
      <alignment horizontal="center" vertical="center"/>
    </xf>
    <xf borderId="11" fillId="9" fontId="9" numFmtId="0" xfId="0" applyAlignment="1" applyBorder="1" applyFont="1">
      <alignment horizontal="center" vertical="center"/>
    </xf>
    <xf borderId="0" fillId="9" fontId="7" numFmtId="0" xfId="0" applyAlignment="1" applyFont="1">
      <alignment horizontal="center" readingOrder="0" vertical="center"/>
    </xf>
    <xf borderId="11" fillId="14" fontId="12" numFmtId="0" xfId="0" applyAlignment="1" applyBorder="1" applyFont="1">
      <alignment horizontal="center" readingOrder="0" shrinkToFit="0" vertical="center" wrapText="1"/>
    </xf>
    <xf borderId="11" fillId="29" fontId="7" numFmtId="0" xfId="0" applyAlignment="1" applyBorder="1" applyFont="1">
      <alignment horizontal="center" readingOrder="0" shrinkToFit="0" vertical="center" wrapText="1"/>
    </xf>
    <xf borderId="18" fillId="9" fontId="7" numFmtId="0" xfId="0" applyAlignment="1" applyBorder="1" applyFont="1">
      <alignment horizontal="center" vertical="center"/>
    </xf>
    <xf borderId="13" fillId="23" fontId="7" numFmtId="0" xfId="0" applyAlignment="1" applyBorder="1" applyFont="1">
      <alignment horizontal="center" readingOrder="0" vertical="center"/>
    </xf>
    <xf borderId="13" fillId="14" fontId="12" numFmtId="0" xfId="0" applyAlignment="1" applyBorder="1" applyFont="1">
      <alignment horizontal="center" readingOrder="0" shrinkToFit="0" vertical="center" wrapText="1"/>
    </xf>
    <xf borderId="0" fillId="9" fontId="9" numFmtId="0" xfId="0" applyAlignment="1" applyFont="1">
      <alignment horizontal="center" vertical="center"/>
    </xf>
    <xf borderId="11" fillId="9" fontId="7" numFmtId="0" xfId="0" applyAlignment="1" applyBorder="1" applyFont="1">
      <alignment horizontal="center" readingOrder="0" vertical="center"/>
    </xf>
    <xf borderId="17" fillId="4" fontId="7" numFmtId="0" xfId="0" applyAlignment="1" applyBorder="1" applyFont="1">
      <alignment horizontal="center" shrinkToFit="0" vertical="center" wrapText="1"/>
    </xf>
    <xf borderId="1" fillId="9" fontId="11" numFmtId="0" xfId="0" applyAlignment="1" applyBorder="1" applyFont="1">
      <alignment horizontal="center" shrinkToFit="0" vertical="center" wrapText="1"/>
    </xf>
    <xf borderId="13" fillId="9" fontId="1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vertical="center"/>
    </xf>
    <xf borderId="1" fillId="0" fontId="7" numFmtId="0" xfId="0" applyAlignment="1" applyBorder="1" applyFont="1">
      <alignment vertical="center"/>
    </xf>
    <xf borderId="3" fillId="3" fontId="11" numFmtId="0" xfId="0" applyAlignment="1" applyBorder="1" applyFont="1">
      <alignment horizontal="center" shrinkToFit="0" vertical="center" wrapText="1"/>
    </xf>
    <xf borderId="18" fillId="3" fontId="11" numFmtId="0" xfId="0" applyAlignment="1" applyBorder="1" applyFont="1">
      <alignment horizontal="center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7" fillId="4" fontId="7" numFmtId="0" xfId="0" applyAlignment="1" applyBorder="1" applyFont="1">
      <alignment vertical="center"/>
    </xf>
    <xf borderId="11" fillId="0" fontId="7" numFmtId="0" xfId="0" applyAlignment="1" applyBorder="1" applyFont="1">
      <alignment horizontal="center" shrinkToFit="0" vertical="center" wrapText="1"/>
    </xf>
    <xf borderId="0" fillId="15" fontId="11" numFmtId="0" xfId="0" applyAlignment="1" applyFont="1">
      <alignment horizontal="center" shrinkToFit="0" vertical="center" wrapText="1"/>
    </xf>
    <xf borderId="0" fillId="15" fontId="14" numFmtId="0" xfId="0" applyAlignment="1" applyFont="1">
      <alignment horizontal="center" shrinkToFit="0" vertical="center" wrapText="1"/>
    </xf>
    <xf borderId="17" fillId="15" fontId="14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vertical="center"/>
    </xf>
    <xf borderId="12" fillId="15" fontId="11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vertical="center"/>
    </xf>
    <xf borderId="12" fillId="15" fontId="7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vertical="center"/>
    </xf>
    <xf borderId="18" fillId="15" fontId="7" numFmtId="0" xfId="0" applyAlignment="1" applyBorder="1" applyFont="1">
      <alignment horizontal="center" shrinkToFit="0" vertical="center" wrapText="1"/>
    </xf>
    <xf borderId="12" fillId="5" fontId="7" numFmtId="0" xfId="0" applyAlignment="1" applyBorder="1" applyFont="1">
      <alignment vertical="center"/>
    </xf>
    <xf borderId="18" fillId="5" fontId="7" numFmtId="0" xfId="0" applyAlignment="1" applyBorder="1" applyFont="1">
      <alignment vertical="center"/>
    </xf>
    <xf borderId="0" fillId="18" fontId="11" numFmtId="0" xfId="0" applyAlignment="1" applyFont="1">
      <alignment horizontal="center" shrinkToFit="0" vertical="center" wrapText="1"/>
    </xf>
    <xf borderId="0" fillId="18" fontId="7" numFmtId="0" xfId="0" applyAlignment="1" applyFont="1">
      <alignment horizontal="center" shrinkToFit="0" vertical="center" wrapText="1"/>
    </xf>
    <xf borderId="17" fillId="18" fontId="7" numFmtId="0" xfId="0" applyAlignment="1" applyBorder="1" applyFont="1">
      <alignment horizontal="center" shrinkToFit="0" vertical="center" wrapText="1"/>
    </xf>
    <xf borderId="17" fillId="18" fontId="7" numFmtId="0" xfId="0" applyAlignment="1" applyBorder="1" applyFont="1">
      <alignment horizontal="center" shrinkToFit="0" vertical="center" wrapText="1"/>
    </xf>
    <xf borderId="12" fillId="9" fontId="11" numFmtId="0" xfId="0" applyAlignment="1" applyBorder="1" applyFont="1">
      <alignment horizontal="center" shrinkToFit="0" vertical="center" wrapText="1"/>
    </xf>
    <xf borderId="12" fillId="22" fontId="11" numFmtId="0" xfId="0" applyAlignment="1" applyBorder="1" applyFont="1">
      <alignment horizontal="center" shrinkToFit="0" vertical="center" wrapText="1"/>
    </xf>
    <xf borderId="12" fillId="9" fontId="17" numFmtId="0" xfId="0" applyAlignment="1" applyBorder="1" applyFont="1">
      <alignment horizontal="center" shrinkToFit="0" vertical="center" wrapText="1"/>
    </xf>
    <xf borderId="12" fillId="22" fontId="7" numFmtId="0" xfId="0" applyAlignment="1" applyBorder="1" applyFont="1">
      <alignment horizontal="center" vertical="center"/>
    </xf>
    <xf borderId="18" fillId="9" fontId="7" numFmtId="0" xfId="0" applyAlignment="1" applyBorder="1" applyFont="1">
      <alignment horizontal="center" shrinkToFit="0" vertical="center" wrapText="1"/>
    </xf>
    <xf borderId="18" fillId="22" fontId="7" numFmtId="0" xfId="0" applyAlignment="1" applyBorder="1" applyFont="1">
      <alignment horizontal="center" shrinkToFit="0" vertical="center" wrapText="1"/>
    </xf>
    <xf borderId="18" fillId="18" fontId="7" numFmtId="0" xfId="0" applyAlignment="1" applyBorder="1" applyFont="1">
      <alignment horizontal="center" shrinkToFit="0" vertical="center" wrapText="1"/>
    </xf>
    <xf borderId="0" fillId="10" fontId="18" numFmtId="0" xfId="0" applyAlignment="1" applyFont="1">
      <alignment horizontal="center" shrinkToFit="0" vertical="center" wrapText="1"/>
    </xf>
    <xf borderId="0" fillId="6" fontId="11" numFmtId="0" xfId="0" applyAlignment="1" applyFont="1">
      <alignment horizontal="center" shrinkToFit="0" vertical="center" wrapText="1"/>
    </xf>
    <xf borderId="0" fillId="6" fontId="7" numFmtId="0" xfId="0" applyAlignment="1" applyFont="1">
      <alignment horizontal="center" shrinkToFit="0" vertical="center" wrapText="1"/>
    </xf>
    <xf borderId="17" fillId="6" fontId="7" numFmtId="0" xfId="0" applyAlignment="1" applyBorder="1" applyFont="1">
      <alignment horizontal="center" shrinkToFit="0" vertical="center" wrapText="1"/>
    </xf>
    <xf borderId="12" fillId="6" fontId="11" numFmtId="0" xfId="0" applyAlignment="1" applyBorder="1" applyFont="1">
      <alignment horizontal="center" shrinkToFit="0" vertical="center" wrapText="1"/>
    </xf>
    <xf borderId="12" fillId="6" fontId="7" numFmtId="0" xfId="0" applyAlignment="1" applyBorder="1" applyFont="1">
      <alignment horizontal="center" vertical="center"/>
    </xf>
    <xf borderId="12" fillId="6" fontId="7" numFmtId="0" xfId="0" applyAlignment="1" applyBorder="1" applyFont="1">
      <alignment horizontal="center" shrinkToFit="0" vertical="center" wrapText="1"/>
    </xf>
    <xf borderId="18" fillId="6" fontId="7" numFmtId="0" xfId="0" applyAlignment="1" applyBorder="1" applyFont="1">
      <alignment horizontal="center" shrinkToFit="0" vertical="center" wrapText="1"/>
    </xf>
    <xf borderId="18" fillId="6" fontId="7" numFmtId="0" xfId="0" applyAlignment="1" applyBorder="1" applyFont="1">
      <alignment horizontal="center" readingOrder="0" shrinkToFit="0" vertical="center" wrapText="1"/>
    </xf>
    <xf borderId="0" fillId="7" fontId="11" numFmtId="0" xfId="0" applyAlignment="1" applyFont="1">
      <alignment horizontal="center" shrinkToFit="0" vertical="center" wrapText="1"/>
    </xf>
    <xf borderId="0" fillId="7" fontId="7" numFmtId="0" xfId="0" applyAlignment="1" applyFont="1">
      <alignment horizontal="center" shrinkToFit="0" vertical="center" wrapText="1"/>
    </xf>
    <xf borderId="17" fillId="7" fontId="7" numFmtId="0" xfId="0" applyAlignment="1" applyBorder="1" applyFont="1">
      <alignment horizontal="center" shrinkToFit="0" vertical="center" wrapText="1"/>
    </xf>
    <xf borderId="12" fillId="7" fontId="11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shrinkToFit="0" vertical="center" wrapText="1"/>
    </xf>
    <xf borderId="18" fillId="7" fontId="7" numFmtId="0" xfId="0" applyAlignment="1" applyBorder="1" applyFont="1">
      <alignment horizontal="center" shrinkToFit="0" vertical="center" wrapText="1"/>
    </xf>
    <xf borderId="18" fillId="7" fontId="7" numFmtId="0" xfId="0" applyAlignment="1" applyBorder="1" applyFont="1">
      <alignment horizontal="center" vertical="center"/>
    </xf>
    <xf borderId="18" fillId="4" fontId="7" numFmtId="0" xfId="0" applyAlignment="1" applyBorder="1" applyFont="1">
      <alignment vertical="center"/>
    </xf>
    <xf borderId="0" fillId="22" fontId="11" numFmtId="0" xfId="0" applyAlignment="1" applyFont="1">
      <alignment horizontal="center" vertical="center"/>
    </xf>
    <xf borderId="0" fillId="22" fontId="7" numFmtId="0" xfId="0" applyAlignment="1" applyFont="1">
      <alignment horizontal="center" shrinkToFit="0" vertical="center" wrapText="1"/>
    </xf>
    <xf borderId="17" fillId="22" fontId="7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vertical="center"/>
    </xf>
    <xf borderId="3" fillId="3" fontId="11" numFmtId="0" xfId="0" applyAlignment="1" applyBorder="1" applyFont="1">
      <alignment horizontal="center" shrinkToFit="0" vertical="center" wrapText="1"/>
    </xf>
    <xf borderId="18" fillId="4" fontId="11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2" fillId="16" fontId="11" numFmtId="0" xfId="0" applyAlignment="1" applyBorder="1" applyFont="1">
      <alignment horizontal="center" vertical="center"/>
    </xf>
    <xf borderId="12" fillId="16" fontId="7" numFmtId="0" xfId="0" applyAlignment="1" applyBorder="1" applyFont="1">
      <alignment horizontal="center" vertical="center"/>
    </xf>
    <xf borderId="18" fillId="16" fontId="7" numFmtId="0" xfId="0" applyAlignment="1" applyBorder="1" applyFont="1">
      <alignment horizontal="center" shrinkToFit="0" vertical="center" wrapText="1"/>
    </xf>
    <xf borderId="18" fillId="6" fontId="11" numFmtId="0" xfId="0" applyAlignment="1" applyBorder="1" applyFont="1">
      <alignment horizontal="center" shrinkToFit="0" vertical="center" wrapText="1"/>
    </xf>
    <xf borderId="14" fillId="14" fontId="11" numFmtId="0" xfId="0" applyAlignment="1" applyBorder="1" applyFont="1">
      <alignment horizontal="center" shrinkToFit="0" wrapText="1"/>
    </xf>
    <xf borderId="15" fillId="14" fontId="7" numFmtId="0" xfId="0" applyAlignment="1" applyBorder="1" applyFont="1">
      <alignment horizontal="center"/>
    </xf>
    <xf borderId="16" fillId="14" fontId="11" numFmtId="0" xfId="0" applyAlignment="1" applyBorder="1" applyFont="1">
      <alignment horizontal="center" readingOrder="0" shrinkToFit="0" wrapText="1"/>
    </xf>
    <xf borderId="15" fillId="14" fontId="11" numFmtId="0" xfId="0" applyAlignment="1" applyBorder="1" applyFont="1">
      <alignment horizontal="center" shrinkToFit="0" wrapText="1"/>
    </xf>
    <xf borderId="12" fillId="20" fontId="11" numFmtId="0" xfId="0" applyAlignment="1" applyBorder="1" applyFont="1">
      <alignment horizontal="center" shrinkToFit="0" vertical="center" wrapText="1"/>
    </xf>
    <xf borderId="12" fillId="20" fontId="7" numFmtId="0" xfId="0" applyAlignment="1" applyBorder="1" applyFont="1">
      <alignment horizontal="center" shrinkToFit="0" vertical="center" wrapText="1"/>
    </xf>
    <xf borderId="18" fillId="20" fontId="7" numFmtId="0" xfId="0" applyAlignment="1" applyBorder="1" applyFont="1">
      <alignment horizontal="center" shrinkToFit="0" vertical="center" wrapText="1"/>
    </xf>
    <xf borderId="9" fillId="10" fontId="11" numFmtId="0" xfId="0" applyAlignment="1" applyBorder="1" applyFont="1">
      <alignment vertical="top"/>
    </xf>
    <xf borderId="4" fillId="10" fontId="7" numFmtId="0" xfId="0" applyAlignment="1" applyBorder="1" applyFont="1">
      <alignment vertical="bottom"/>
    </xf>
    <xf borderId="13" fillId="0" fontId="7" numFmtId="0" xfId="0" applyAlignment="1" applyBorder="1" applyFont="1">
      <alignment vertical="bottom"/>
    </xf>
    <xf borderId="18" fillId="0" fontId="11" numFmtId="0" xfId="0" applyAlignment="1" applyBorder="1" applyFont="1">
      <alignment vertical="top"/>
    </xf>
    <xf borderId="18" fillId="5" fontId="11" numFmtId="0" xfId="0" applyAlignment="1" applyBorder="1" applyFont="1">
      <alignment shrinkToFit="0" vertical="top" wrapText="1"/>
    </xf>
    <xf borderId="18" fillId="0" fontId="11" numFmtId="0" xfId="0" applyAlignment="1" applyBorder="1" applyFont="1">
      <alignment vertical="top"/>
    </xf>
    <xf borderId="18" fillId="0" fontId="11" numFmtId="0" xfId="0" applyAlignment="1" applyBorder="1" applyFont="1">
      <alignment vertical="bottom"/>
    </xf>
    <xf borderId="13" fillId="0" fontId="7" numFmtId="0" xfId="0" applyAlignment="1" applyBorder="1" applyFont="1">
      <alignment shrinkToFit="0" vertical="top" wrapText="1"/>
    </xf>
    <xf borderId="18" fillId="5" fontId="7" numFmtId="0" xfId="0" applyAlignment="1" applyBorder="1" applyFont="1">
      <alignment vertical="bottom"/>
    </xf>
    <xf borderId="18" fillId="5" fontId="7" numFmtId="0" xfId="0" applyAlignment="1" applyBorder="1" applyFont="1">
      <alignment shrinkToFit="0" vertical="bottom" wrapText="1"/>
    </xf>
    <xf borderId="18" fillId="0" fontId="7" numFmtId="0" xfId="0" applyAlignment="1" applyBorder="1" applyFont="1">
      <alignment vertical="bottom"/>
    </xf>
    <xf borderId="18" fillId="5" fontId="7" numFmtId="0" xfId="0" applyAlignment="1" applyBorder="1" applyFont="1">
      <alignment shrinkToFit="0" vertical="bottom" wrapText="1"/>
    </xf>
    <xf borderId="18" fillId="5" fontId="7" numFmtId="0" xfId="0" applyAlignment="1" applyBorder="1" applyFont="1">
      <alignment vertical="bottom"/>
    </xf>
    <xf borderId="18" fillId="0" fontId="7" numFmtId="0" xfId="0" applyAlignment="1" applyBorder="1" applyFont="1">
      <alignment vertical="top"/>
    </xf>
    <xf borderId="18" fillId="5" fontId="7" numFmtId="0" xfId="0" applyAlignment="1" applyBorder="1" applyFont="1">
      <alignment vertical="bottom"/>
    </xf>
    <xf borderId="13" fillId="12" fontId="7" numFmtId="0" xfId="0" applyAlignment="1" applyBorder="1" applyFont="1">
      <alignment vertical="bottom"/>
    </xf>
    <xf borderId="17" fillId="12" fontId="7" numFmtId="0" xfId="0" applyAlignment="1" applyBorder="1" applyFont="1">
      <alignment horizontal="center" vertical="bottom"/>
    </xf>
    <xf borderId="18" fillId="12" fontId="7" numFmtId="0" xfId="0" applyAlignment="1" applyBorder="1" applyFont="1">
      <alignment vertical="bottom"/>
    </xf>
    <xf borderId="13" fillId="0" fontId="7" numFmtId="0" xfId="0" applyAlignment="1" applyBorder="1" applyFont="1">
      <alignment vertical="top"/>
    </xf>
    <xf borderId="18" fillId="0" fontId="7" numFmtId="0" xfId="0" applyAlignment="1" applyBorder="1" applyFont="1">
      <alignment vertical="top"/>
    </xf>
    <xf borderId="18" fillId="5" fontId="7" numFmtId="0" xfId="0" applyAlignment="1" applyBorder="1" applyFont="1">
      <alignment vertical="top"/>
    </xf>
    <xf borderId="18" fillId="0" fontId="7" numFmtId="0" xfId="0" applyAlignment="1" applyBorder="1" applyFont="1">
      <alignment vertical="bottom"/>
    </xf>
    <xf borderId="18" fillId="5" fontId="7" numFmtId="0" xfId="0" applyAlignment="1" applyBorder="1" applyFont="1">
      <alignment vertical="bottom"/>
    </xf>
    <xf borderId="13" fillId="10" fontId="7" numFmtId="0" xfId="0" applyAlignment="1" applyBorder="1" applyFont="1">
      <alignment vertical="top"/>
    </xf>
    <xf borderId="18" fillId="1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1" fillId="2" fontId="7" numFmtId="0" xfId="0" applyAlignment="1" applyBorder="1" applyFont="1">
      <alignment vertical="center"/>
    </xf>
    <xf borderId="0" fillId="16" fontId="11" numFmtId="0" xfId="0" applyAlignment="1" applyFont="1">
      <alignment horizontal="center" shrinkToFit="0" vertical="center" wrapText="1"/>
    </xf>
    <xf borderId="0" fillId="14" fontId="11" numFmtId="0" xfId="0" applyAlignment="1" applyFont="1">
      <alignment horizontal="center" vertical="center"/>
    </xf>
    <xf borderId="0" fillId="16" fontId="7" numFmtId="0" xfId="0" applyAlignment="1" applyFont="1">
      <alignment horizontal="center" shrinkToFit="0" vertical="center" wrapText="1"/>
    </xf>
    <xf borderId="0" fillId="6" fontId="7" numFmtId="0" xfId="0" applyAlignment="1" applyFont="1">
      <alignment horizontal="center" vertical="center"/>
    </xf>
    <xf borderId="0" fillId="14" fontId="7" numFmtId="0" xfId="0" applyAlignment="1" applyFont="1">
      <alignment horizontal="center" vertical="center"/>
    </xf>
    <xf borderId="17" fillId="16" fontId="7" numFmtId="0" xfId="0" applyAlignment="1" applyBorder="1" applyFont="1">
      <alignment horizontal="center" shrinkToFit="0" vertical="center" wrapText="1"/>
    </xf>
    <xf borderId="17" fillId="14" fontId="7" numFmtId="0" xfId="0" applyAlignment="1" applyBorder="1" applyFont="1">
      <alignment horizontal="center" readingOrder="0" shrinkToFit="0" vertical="center" wrapText="1"/>
    </xf>
    <xf borderId="12" fillId="12" fontId="11" numFmtId="0" xfId="0" applyAlignment="1" applyBorder="1" applyFont="1">
      <alignment horizontal="center" shrinkToFit="0" vertical="center" wrapText="1"/>
    </xf>
    <xf borderId="12" fillId="8" fontId="11" numFmtId="0" xfId="0" applyAlignment="1" applyBorder="1" applyFont="1">
      <alignment horizontal="center" shrinkToFit="0" vertical="center" wrapText="1"/>
    </xf>
    <xf borderId="12" fillId="12" fontId="11" numFmtId="0" xfId="0" applyAlignment="1" applyBorder="1" applyFont="1">
      <alignment horizontal="center" vertical="center"/>
    </xf>
    <xf borderId="12" fillId="12" fontId="7" numFmtId="0" xfId="0" applyAlignment="1" applyBorder="1" applyFont="1">
      <alignment horizontal="center" shrinkToFit="0" vertical="center" wrapText="1"/>
    </xf>
    <xf borderId="12" fillId="8" fontId="7" numFmtId="0" xfId="0" applyAlignment="1" applyBorder="1" applyFont="1">
      <alignment horizontal="center" shrinkToFit="0" vertical="center" wrapText="1"/>
    </xf>
    <xf borderId="12" fillId="12" fontId="7" numFmtId="0" xfId="0" applyAlignment="1" applyBorder="1" applyFont="1">
      <alignment horizontal="center" vertical="center"/>
    </xf>
    <xf borderId="18" fillId="12" fontId="7" numFmtId="0" xfId="0" applyAlignment="1" applyBorder="1" applyFont="1">
      <alignment horizontal="center" shrinkToFit="0" vertical="center" wrapText="1"/>
    </xf>
    <xf borderId="18" fillId="8" fontId="7" numFmtId="0" xfId="0" applyAlignment="1" applyBorder="1" applyFont="1">
      <alignment horizontal="center" shrinkToFit="0" vertical="center" wrapText="1"/>
    </xf>
    <xf borderId="0" fillId="7" fontId="7" numFmtId="0" xfId="0" applyAlignment="1" applyFont="1">
      <alignment horizontal="center" vertical="center"/>
    </xf>
    <xf borderId="17" fillId="6" fontId="11" numFmtId="0" xfId="0" applyAlignment="1" applyBorder="1" applyFont="1">
      <alignment horizontal="center" shrinkToFit="0" vertical="center" wrapText="1"/>
    </xf>
    <xf borderId="18" fillId="12" fontId="7" numFmtId="0" xfId="0" applyAlignment="1" applyBorder="1" applyFont="1">
      <alignment horizontal="center" readingOrder="0" shrinkToFit="0" vertical="center" wrapText="1"/>
    </xf>
    <xf borderId="12" fillId="9" fontId="11" numFmtId="0" xfId="0" applyAlignment="1" applyBorder="1" applyFont="1">
      <alignment horizontal="center" shrinkToFit="0" vertical="center" wrapText="1"/>
    </xf>
    <xf borderId="12" fillId="9" fontId="7" numFmtId="0" xfId="0" applyAlignment="1" applyBorder="1" applyFont="1">
      <alignment horizontal="center" vertical="center"/>
    </xf>
    <xf borderId="17" fillId="4" fontId="7" numFmtId="0" xfId="0" applyAlignment="1" applyBorder="1" applyFont="1">
      <alignment vertical="center"/>
    </xf>
    <xf borderId="0" fillId="19" fontId="11" numFmtId="0" xfId="0" applyAlignment="1" applyFont="1">
      <alignment horizontal="center" shrinkToFit="0" vertical="center" wrapText="1"/>
    </xf>
    <xf borderId="0" fillId="20" fontId="11" numFmtId="0" xfId="0" applyAlignment="1" applyFont="1">
      <alignment horizontal="center" shrinkToFit="0" vertical="center" wrapText="1"/>
    </xf>
    <xf borderId="0" fillId="19" fontId="7" numFmtId="0" xfId="0" applyAlignment="1" applyFont="1">
      <alignment horizontal="center" shrinkToFit="0" vertical="center" wrapText="1"/>
    </xf>
    <xf borderId="17" fillId="19" fontId="7" numFmtId="0" xfId="0" applyAlignment="1" applyBorder="1" applyFont="1">
      <alignment horizontal="center" shrinkToFit="0" vertical="center" wrapText="1"/>
    </xf>
    <xf borderId="16" fillId="14" fontId="7" numFmtId="0" xfId="0" applyAlignment="1" applyBorder="1" applyFont="1">
      <alignment horizontal="center" readingOrder="0" shrinkToFit="0" wrapText="1"/>
    </xf>
    <xf borderId="17" fillId="20" fontId="7" numFmtId="0" xfId="0" applyAlignment="1" applyBorder="1" applyFont="1">
      <alignment horizontal="center" shrinkToFit="0" vertical="center" wrapText="1"/>
    </xf>
    <xf borderId="12" fillId="19" fontId="11" numFmtId="0" xfId="0" applyAlignment="1" applyBorder="1" applyFont="1">
      <alignment horizontal="center" shrinkToFit="0" vertical="center" wrapText="1"/>
    </xf>
    <xf borderId="0" fillId="21" fontId="11" numFmtId="0" xfId="0" applyAlignment="1" applyFont="1">
      <alignment horizontal="center" shrinkToFit="0" vertical="center" wrapText="1"/>
    </xf>
    <xf borderId="12" fillId="19" fontId="7" numFmtId="0" xfId="0" applyAlignment="1" applyBorder="1" applyFont="1">
      <alignment horizontal="center" shrinkToFit="0" vertical="center" wrapText="1"/>
    </xf>
    <xf borderId="12" fillId="19" fontId="7" numFmtId="0" xfId="0" applyAlignment="1" applyBorder="1" applyFont="1">
      <alignment horizontal="center" vertical="center"/>
    </xf>
    <xf borderId="0" fillId="19" fontId="7" numFmtId="0" xfId="0" applyAlignment="1" applyFont="1">
      <alignment horizontal="center" vertical="center"/>
    </xf>
    <xf borderId="12" fillId="20" fontId="7" numFmtId="0" xfId="0" applyAlignment="1" applyBorder="1" applyFont="1">
      <alignment horizontal="center" vertical="center"/>
    </xf>
    <xf borderId="0" fillId="21" fontId="7" numFmtId="0" xfId="0" applyAlignment="1" applyFont="1">
      <alignment horizontal="center" shrinkToFit="0" vertical="center" wrapText="1"/>
    </xf>
    <xf borderId="18" fillId="19" fontId="7" numFmtId="0" xfId="0" applyAlignment="1" applyBorder="1" applyFont="1">
      <alignment horizontal="center" shrinkToFit="0" vertical="center" wrapText="1"/>
    </xf>
    <xf borderId="18" fillId="19" fontId="7" numFmtId="0" xfId="0" applyAlignment="1" applyBorder="1" applyFont="1">
      <alignment horizontal="center" vertical="center"/>
    </xf>
    <xf borderId="18" fillId="6" fontId="7" numFmtId="0" xfId="0" applyAlignment="1" applyBorder="1" applyFont="1">
      <alignment horizontal="center" vertical="center"/>
    </xf>
    <xf borderId="17" fillId="19" fontId="7" numFmtId="0" xfId="0" applyAlignment="1" applyBorder="1" applyFont="1">
      <alignment horizontal="center" vertical="center"/>
    </xf>
    <xf borderId="17" fillId="21" fontId="7" numFmtId="0" xfId="0" applyAlignment="1" applyBorder="1" applyFont="1">
      <alignment horizontal="center" shrinkToFit="0" vertical="center" wrapText="1"/>
    </xf>
    <xf borderId="12" fillId="19" fontId="11" numFmtId="0" xfId="0" applyAlignment="1" applyBorder="1" applyFont="1">
      <alignment horizontal="center" shrinkToFit="0" vertical="center" wrapText="1"/>
    </xf>
    <xf borderId="12" fillId="21" fontId="11" numFmtId="0" xfId="0" applyAlignment="1" applyBorder="1" applyFont="1">
      <alignment horizontal="center" vertical="center"/>
    </xf>
    <xf borderId="0" fillId="23" fontId="11" numFmtId="0" xfId="0" applyAlignment="1" applyFont="1">
      <alignment horizontal="center" shrinkToFit="0" vertical="center" wrapText="1"/>
    </xf>
    <xf borderId="12" fillId="24" fontId="11" numFmtId="0" xfId="0" applyAlignment="1" applyBorder="1" applyFont="1">
      <alignment horizontal="center" shrinkToFit="0" vertical="center" wrapText="1"/>
    </xf>
    <xf borderId="12" fillId="21" fontId="7" numFmtId="0" xfId="0" applyAlignment="1" applyBorder="1" applyFont="1">
      <alignment horizontal="center" vertical="center"/>
    </xf>
    <xf borderId="0" fillId="23" fontId="7" numFmtId="0" xfId="0" applyAlignment="1" applyFont="1">
      <alignment horizontal="center" shrinkToFit="0" vertical="center" wrapText="1"/>
    </xf>
    <xf borderId="12" fillId="24" fontId="7" numFmtId="0" xfId="0" applyAlignment="1" applyBorder="1" applyFont="1">
      <alignment horizontal="center" vertical="center"/>
    </xf>
    <xf borderId="18" fillId="19" fontId="11" numFmtId="0" xfId="0" applyAlignment="1" applyBorder="1" applyFont="1">
      <alignment horizontal="center" readingOrder="0" shrinkToFit="0" vertical="center" wrapText="1"/>
    </xf>
    <xf borderId="18" fillId="21" fontId="7" numFmtId="0" xfId="0" applyAlignment="1" applyBorder="1" applyFont="1">
      <alignment horizontal="center" shrinkToFit="0" vertical="center" wrapText="1"/>
    </xf>
    <xf borderId="17" fillId="23" fontId="11" numFmtId="0" xfId="0" applyAlignment="1" applyBorder="1" applyFont="1">
      <alignment horizontal="center" readingOrder="0" shrinkToFit="0" vertical="center" wrapText="1"/>
    </xf>
    <xf borderId="18" fillId="24" fontId="7" numFmtId="0" xfId="0" applyAlignment="1" applyBorder="1" applyFont="1">
      <alignment horizontal="center" shrinkToFit="0" vertical="center" wrapText="1"/>
    </xf>
    <xf borderId="0" fillId="15" fontId="11" numFmtId="0" xfId="0" applyAlignment="1" applyFont="1">
      <alignment horizontal="center" vertical="center"/>
    </xf>
    <xf borderId="0" fillId="15" fontId="7" numFmtId="0" xfId="0" applyAlignment="1" applyFont="1">
      <alignment horizontal="center" vertical="center"/>
    </xf>
    <xf borderId="17" fillId="15" fontId="23" numFmtId="0" xfId="0" applyAlignment="1" applyBorder="1" applyFont="1">
      <alignment horizontal="center" readingOrder="0" shrinkToFit="0" vertical="center" wrapText="1"/>
    </xf>
    <xf borderId="17" fillId="14" fontId="11" numFmtId="0" xfId="0" applyAlignment="1" applyBorder="1" applyFont="1">
      <alignment horizontal="center" readingOrder="0" shrinkToFit="0" vertical="center" wrapText="1"/>
    </xf>
    <xf borderId="18" fillId="25" fontId="11" numFmtId="0" xfId="0" applyAlignment="1" applyBorder="1" applyFont="1">
      <alignment horizontal="center" vertical="center"/>
    </xf>
    <xf borderId="0" fillId="14" fontId="11" numFmtId="0" xfId="0" applyAlignment="1" applyFont="1">
      <alignment horizontal="center" shrinkToFit="0" vertical="center" wrapText="1"/>
    </xf>
    <xf borderId="12" fillId="21" fontId="11" numFmtId="0" xfId="0" applyAlignment="1" applyBorder="1" applyFont="1">
      <alignment vertical="center"/>
    </xf>
    <xf borderId="0" fillId="14" fontId="7" numFmtId="0" xfId="0" applyAlignment="1" applyFont="1">
      <alignment horizontal="center" shrinkToFit="0" vertical="center" wrapText="1"/>
    </xf>
    <xf borderId="0" fillId="23" fontId="7" numFmtId="0" xfId="0" applyAlignment="1" applyFont="1">
      <alignment horizontal="center" vertical="center"/>
    </xf>
    <xf borderId="17" fillId="14" fontId="7" numFmtId="0" xfId="0" applyAlignment="1" applyBorder="1" applyFont="1">
      <alignment horizontal="center" shrinkToFit="0" vertical="center" wrapText="1"/>
    </xf>
    <xf borderId="17" fillId="23" fontId="7" numFmtId="0" xfId="0" applyAlignment="1" applyBorder="1" applyFont="1">
      <alignment horizontal="center" shrinkToFit="0" vertical="center" wrapText="1"/>
    </xf>
    <xf borderId="12" fillId="23" fontId="11" numFmtId="0" xfId="0" applyAlignment="1" applyBorder="1" applyFont="1">
      <alignment horizontal="center" shrinkToFit="0" vertical="center" wrapText="1"/>
    </xf>
    <xf borderId="12" fillId="23" fontId="7" numFmtId="0" xfId="0" applyAlignment="1" applyBorder="1" applyFont="1">
      <alignment horizontal="center" vertical="center"/>
    </xf>
    <xf borderId="18" fillId="23" fontId="7" numFmtId="0" xfId="0" applyAlignment="1" applyBorder="1" applyFont="1">
      <alignment horizontal="center" shrinkToFit="0" vertical="center" wrapText="1"/>
    </xf>
    <xf borderId="12" fillId="14" fontId="11" numFmtId="0" xfId="0" applyAlignment="1" applyBorder="1" applyFont="1">
      <alignment horizontal="center" shrinkToFit="0" vertical="center" wrapText="1"/>
    </xf>
    <xf borderId="0" fillId="19" fontId="11" numFmtId="0" xfId="0" applyAlignment="1" applyFont="1">
      <alignment horizontal="center" vertical="center"/>
    </xf>
    <xf borderId="12" fillId="16" fontId="11" numFmtId="0" xfId="0" applyAlignment="1" applyBorder="1" applyFont="1">
      <alignment horizontal="center" shrinkToFit="0" vertical="center" wrapText="1"/>
    </xf>
    <xf borderId="12" fillId="14" fontId="7" numFmtId="0" xfId="0" applyAlignment="1" applyBorder="1" applyFont="1">
      <alignment horizontal="center" shrinkToFit="0" vertical="center" wrapText="1"/>
    </xf>
    <xf borderId="12" fillId="14" fontId="7" numFmtId="0" xfId="0" applyAlignment="1" applyBorder="1" applyFont="1">
      <alignment horizontal="center" vertical="center"/>
    </xf>
    <xf borderId="18" fillId="14" fontId="7" numFmtId="0" xfId="0" applyAlignment="1" applyBorder="1" applyFont="1">
      <alignment horizontal="center" shrinkToFit="0" vertical="center" wrapText="1"/>
    </xf>
    <xf borderId="18" fillId="14" fontId="7" numFmtId="0" xfId="0" applyAlignment="1" applyBorder="1" applyFont="1">
      <alignment horizontal="center" readingOrder="0" vertical="center"/>
    </xf>
    <xf borderId="17" fillId="19" fontId="14" numFmtId="0" xfId="0" applyAlignment="1" applyBorder="1" applyFont="1">
      <alignment horizontal="center" shrinkToFit="0" vertical="center" wrapText="1"/>
    </xf>
    <xf borderId="12" fillId="16" fontId="7" numFmtId="0" xfId="0" applyAlignment="1" applyBorder="1" applyFont="1">
      <alignment horizontal="center" shrinkToFit="0" vertical="center" wrapText="1"/>
    </xf>
    <xf borderId="18" fillId="14" fontId="7" numFmtId="0" xfId="0" applyAlignment="1" applyBorder="1" applyFont="1">
      <alignment horizontal="center" vertical="center"/>
    </xf>
    <xf borderId="18" fillId="15" fontId="23" numFmtId="0" xfId="0" applyAlignment="1" applyBorder="1" applyFont="1">
      <alignment horizontal="center" vertical="center"/>
    </xf>
    <xf borderId="18" fillId="7" fontId="11" numFmtId="0" xfId="0" applyAlignment="1" applyBorder="1" applyFont="1">
      <alignment horizontal="center" shrinkToFit="0" vertical="center" wrapText="1"/>
    </xf>
    <xf borderId="17" fillId="7" fontId="11" numFmtId="0" xfId="0" applyAlignment="1" applyBorder="1" applyFont="1">
      <alignment horizontal="center" shrinkToFit="0" vertical="center" wrapText="1"/>
    </xf>
    <xf borderId="12" fillId="26" fontId="11" numFmtId="0" xfId="0" applyAlignment="1" applyBorder="1" applyFont="1">
      <alignment horizontal="center" shrinkToFit="0" vertical="center" wrapText="1"/>
    </xf>
    <xf borderId="12" fillId="27" fontId="11" numFmtId="0" xfId="0" applyAlignment="1" applyBorder="1" applyFont="1">
      <alignment horizontal="center" vertical="center"/>
    </xf>
    <xf borderId="0" fillId="25" fontId="11" numFmtId="0" xfId="0" applyAlignment="1" applyFont="1">
      <alignment horizontal="center" shrinkToFit="0" vertical="center" wrapText="1"/>
    </xf>
    <xf borderId="12" fillId="28" fontId="11" numFmtId="0" xfId="0" applyAlignment="1" applyBorder="1" applyFont="1">
      <alignment horizontal="center" shrinkToFit="0" vertical="center" wrapText="1"/>
    </xf>
    <xf borderId="12" fillId="26" fontId="7" numFmtId="0" xfId="0" applyAlignment="1" applyBorder="1" applyFont="1">
      <alignment horizontal="center" shrinkToFit="0" vertical="center" wrapText="1"/>
    </xf>
    <xf borderId="12" fillId="27" fontId="7" numFmtId="0" xfId="0" applyAlignment="1" applyBorder="1" applyFont="1">
      <alignment horizontal="center" shrinkToFit="0" vertical="center" wrapText="1"/>
    </xf>
    <xf borderId="0" fillId="25" fontId="7" numFmtId="0" xfId="0" applyAlignment="1" applyFont="1">
      <alignment horizontal="center" vertical="center"/>
    </xf>
    <xf borderId="12" fillId="28" fontId="7" numFmtId="0" xfId="0" applyAlignment="1" applyBorder="1" applyFont="1">
      <alignment horizontal="center" vertical="center"/>
    </xf>
    <xf borderId="12" fillId="22" fontId="7" numFmtId="0" xfId="0" applyAlignment="1" applyBorder="1" applyFont="1">
      <alignment horizontal="center" shrinkToFit="0" vertical="center" wrapText="1"/>
    </xf>
    <xf borderId="18" fillId="26" fontId="7" numFmtId="0" xfId="0" applyAlignment="1" applyBorder="1" applyFont="1">
      <alignment horizontal="center" shrinkToFit="0" vertical="center" wrapText="1"/>
    </xf>
    <xf borderId="18" fillId="27" fontId="7" numFmtId="0" xfId="0" applyAlignment="1" applyBorder="1" applyFont="1">
      <alignment horizontal="center" shrinkToFit="0" vertical="center" wrapText="1"/>
    </xf>
    <xf borderId="17" fillId="25" fontId="11" numFmtId="0" xfId="0" applyAlignment="1" applyBorder="1" applyFont="1">
      <alignment horizontal="center" readingOrder="0" shrinkToFit="0" vertical="center" wrapText="1"/>
    </xf>
    <xf borderId="18" fillId="28" fontId="7" numFmtId="0" xfId="0" applyAlignment="1" applyBorder="1" applyFont="1">
      <alignment horizontal="center" shrinkToFit="0" vertical="center" wrapText="1"/>
    </xf>
    <xf borderId="18" fillId="22" fontId="11" numFmtId="0" xfId="0" applyAlignment="1" applyBorder="1" applyFont="1">
      <alignment horizontal="center" shrinkToFit="0" vertical="center" wrapText="1"/>
    </xf>
    <xf borderId="0" fillId="13" fontId="11" numFmtId="0" xfId="0" applyAlignment="1" applyFont="1">
      <alignment horizontal="center" shrinkToFit="0" vertical="center" wrapText="1"/>
    </xf>
    <xf borderId="0" fillId="13" fontId="7" numFmtId="0" xfId="0" applyAlignment="1" applyFont="1">
      <alignment horizontal="center" vertical="center"/>
    </xf>
    <xf borderId="17" fillId="13" fontId="11" numFmtId="0" xfId="0" applyAlignment="1" applyBorder="1" applyFont="1">
      <alignment horizontal="center" shrinkToFit="0" vertical="center" wrapText="1"/>
    </xf>
    <xf borderId="12" fillId="13" fontId="11" numFmtId="0" xfId="0" applyAlignment="1" applyBorder="1" applyFont="1">
      <alignment horizontal="center" shrinkToFit="0" vertical="center" wrapText="1"/>
    </xf>
    <xf borderId="12" fillId="26" fontId="7" numFmtId="0" xfId="0" applyAlignment="1" applyBorder="1" applyFont="1">
      <alignment horizontal="center" vertical="center"/>
    </xf>
    <xf borderId="12" fillId="23" fontId="24" numFmtId="0" xfId="0" applyAlignment="1" applyBorder="1" applyFont="1">
      <alignment horizontal="center" vertical="center"/>
    </xf>
    <xf borderId="12" fillId="13" fontId="7" numFmtId="0" xfId="0" applyAlignment="1" applyBorder="1" applyFont="1">
      <alignment horizontal="center" vertical="center"/>
    </xf>
    <xf borderId="18" fillId="13" fontId="7" numFmtId="0" xfId="0" applyAlignment="1" applyBorder="1" applyFont="1">
      <alignment horizontal="center" readingOrder="0" shrinkToFit="0" vertical="center" wrapText="1"/>
    </xf>
    <xf borderId="13" fillId="22" fontId="7" numFmtId="0" xfId="0" applyAlignment="1" applyBorder="1" applyFont="1">
      <alignment horizontal="center" shrinkToFit="0" wrapText="1"/>
    </xf>
    <xf borderId="12" fillId="23" fontId="11" numFmtId="0" xfId="0" applyAlignment="1" applyBorder="1" applyFont="1">
      <alignment horizontal="center" shrinkToFit="0" vertical="center" wrapText="1"/>
    </xf>
    <xf borderId="12" fillId="23" fontId="7" numFmtId="0" xfId="0" applyAlignment="1" applyBorder="1" applyFont="1">
      <alignment horizontal="center" shrinkToFit="0" vertical="center" wrapText="1"/>
    </xf>
    <xf borderId="17" fillId="23" fontId="11" numFmtId="0" xfId="0" applyAlignment="1" applyBorder="1" applyFont="1">
      <alignment horizontal="center" shrinkToFit="0" vertical="center" wrapText="1"/>
    </xf>
    <xf borderId="18" fillId="23" fontId="11" numFmtId="0" xfId="0" applyAlignment="1" applyBorder="1" applyFont="1">
      <alignment horizontal="center" shrinkToFit="0" vertical="center" wrapText="1"/>
    </xf>
    <xf borderId="18" fillId="15" fontId="14" numFmtId="0" xfId="0" applyAlignment="1" applyBorder="1" applyFont="1">
      <alignment horizontal="center" vertical="center"/>
    </xf>
    <xf borderId="0" fillId="9" fontId="11" numFmtId="0" xfId="0" applyAlignment="1" applyFont="1">
      <alignment horizontal="center" shrinkToFit="0" vertical="center" wrapText="1"/>
    </xf>
    <xf borderId="12" fillId="27" fontId="11" numFmtId="0" xfId="0" applyAlignment="1" applyBorder="1" applyFont="1">
      <alignment horizontal="center" shrinkToFit="0" vertical="center" wrapText="1"/>
    </xf>
    <xf borderId="0" fillId="9" fontId="7" numFmtId="0" xfId="0" applyAlignment="1" applyFont="1">
      <alignment horizontal="center" shrinkToFit="0" vertical="center" wrapText="1"/>
    </xf>
    <xf borderId="12" fillId="23" fontId="7" numFmtId="0" xfId="0" applyAlignment="1" applyBorder="1" applyFont="1">
      <alignment horizontal="center" shrinkToFit="0" vertical="center" wrapText="1"/>
    </xf>
    <xf borderId="17" fillId="9" fontId="7" numFmtId="0" xfId="0" applyAlignment="1" applyBorder="1" applyFont="1">
      <alignment horizontal="center" shrinkToFit="0" vertical="center" wrapText="1"/>
    </xf>
    <xf borderId="18" fillId="23" fontId="7" numFmtId="0" xfId="0" applyAlignment="1" applyBorder="1" applyFont="1">
      <alignment horizontal="center" shrinkToFit="0" vertical="center" wrapText="1"/>
    </xf>
    <xf borderId="12" fillId="29" fontId="11" numFmtId="0" xfId="0" applyAlignment="1" applyBorder="1" applyFont="1">
      <alignment horizontal="center" shrinkToFit="0" vertical="center" wrapText="1"/>
    </xf>
    <xf borderId="12" fillId="29" fontId="7" numFmtId="0" xfId="0" applyAlignment="1" applyBorder="1" applyFont="1">
      <alignment horizontal="center" shrinkToFit="0" vertical="center" wrapText="1"/>
    </xf>
    <xf borderId="18" fillId="29" fontId="11" numFmtId="0" xfId="0" applyAlignment="1" applyBorder="1" applyFont="1">
      <alignment horizontal="center" readingOrder="0" shrinkToFit="0" vertical="center" wrapText="1"/>
    </xf>
    <xf borderId="18" fillId="23" fontId="7" numFmtId="0" xfId="0" applyAlignment="1" applyBorder="1" applyFont="1">
      <alignment horizontal="center" vertical="center"/>
    </xf>
    <xf borderId="18" fillId="14" fontId="7" numFmtId="0" xfId="0" applyAlignment="1" applyBorder="1" applyFont="1">
      <alignment horizontal="center" readingOrder="0" shrinkToFit="0" vertical="center" wrapText="1"/>
    </xf>
    <xf borderId="18" fillId="14" fontId="11" numFmtId="0" xfId="0" applyAlignment="1" applyBorder="1" applyFont="1">
      <alignment horizontal="center" readingOrder="0" shrinkToFit="0" vertical="center" wrapText="1"/>
    </xf>
    <xf borderId="1" fillId="5" fontId="7" numFmtId="0" xfId="0" applyBorder="1" applyFont="1"/>
    <xf borderId="11" fillId="5" fontId="7" numFmtId="0" xfId="0" applyBorder="1" applyFont="1"/>
    <xf borderId="13" fillId="5" fontId="7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2nd block common (since 1803)-style">
      <tableStyleElement dxfId="2" type="headerRow"/>
      <tableStyleElement dxfId="3" type="firstRowStripe"/>
      <tableStyleElement dxfId="4" type="secondRowStripe"/>
    </tableStyle>
    <tableStyle count="3" pivot="0" name="1st block common (since 2201)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V25" displayName="Table_1" name="Table_1" id="1">
  <tableColumns count="1">
    <tableColumn name="Column1" id="1"/>
  </tableColumns>
  <tableStyleInfo name="2nd block common (since 1803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V25" displayName="Table_2" name="Table_2" id="2">
  <tableColumns count="1">
    <tableColumn name="Column1" id="1"/>
  </tableColumns>
  <tableStyleInfo name="1st block common (since 2201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2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3" width="22.38"/>
    <col customWidth="1" min="24" max="24" width="12.13"/>
    <col customWidth="1" min="25" max="25" width="17.38"/>
    <col customWidth="1" min="26" max="26" width="20.25"/>
    <col customWidth="1" min="27" max="27" width="21.75"/>
    <col customWidth="1" min="28" max="28" width="19.25"/>
    <col customWidth="1" min="29" max="29" width="25.13"/>
    <col customWidth="1" min="30" max="30" width="24.0"/>
    <col customWidth="1" min="31" max="33" width="12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7"/>
      <c r="O1" s="7"/>
      <c r="P1" s="7"/>
      <c r="Q1" s="7"/>
      <c r="R1" s="7"/>
      <c r="S1" s="7"/>
      <c r="T1" s="7"/>
      <c r="U1" s="7"/>
      <c r="V1" s="8"/>
      <c r="W1" s="9"/>
      <c r="X1" s="10"/>
      <c r="Y1" s="11" t="s">
        <v>2</v>
      </c>
      <c r="Z1" s="3"/>
      <c r="AA1" s="3"/>
      <c r="AB1" s="3"/>
      <c r="AC1" s="4"/>
      <c r="AD1" s="12"/>
      <c r="AE1" s="13"/>
      <c r="AF1" s="13"/>
      <c r="AG1" s="13"/>
    </row>
    <row r="2">
      <c r="A2" s="14"/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6"/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X2" s="14"/>
      <c r="Y2" s="17" t="s">
        <v>24</v>
      </c>
      <c r="Z2" s="17" t="s">
        <v>25</v>
      </c>
      <c r="AA2" s="17" t="s">
        <v>26</v>
      </c>
      <c r="AB2" s="18" t="s">
        <v>27</v>
      </c>
      <c r="AC2" s="17" t="s">
        <v>28</v>
      </c>
      <c r="AD2" s="19"/>
      <c r="AE2" s="20"/>
      <c r="AF2" s="20"/>
      <c r="AG2" s="20"/>
    </row>
    <row r="3">
      <c r="A3" s="21" t="s">
        <v>29</v>
      </c>
      <c r="B3" s="22"/>
      <c r="I3" s="23"/>
      <c r="J3" s="24"/>
      <c r="K3" s="25"/>
      <c r="L3" s="26" t="s">
        <v>29</v>
      </c>
      <c r="M3" s="27"/>
      <c r="N3" s="3"/>
      <c r="O3" s="3"/>
      <c r="P3" s="3"/>
      <c r="Q3" s="3"/>
      <c r="R3" s="3"/>
      <c r="S3" s="3"/>
      <c r="T3" s="3"/>
      <c r="U3" s="3"/>
      <c r="V3" s="3"/>
      <c r="W3" s="4"/>
      <c r="X3" s="28" t="s">
        <v>29</v>
      </c>
      <c r="Y3" s="29"/>
      <c r="Z3" s="3"/>
      <c r="AA3" s="3"/>
      <c r="AB3" s="3"/>
      <c r="AC3" s="4"/>
      <c r="AD3" s="30"/>
      <c r="AE3" s="31"/>
      <c r="AF3" s="31"/>
      <c r="AG3" s="31"/>
    </row>
    <row r="4">
      <c r="A4" s="32" t="s">
        <v>30</v>
      </c>
      <c r="B4" s="33" t="s">
        <v>31</v>
      </c>
      <c r="C4" s="7"/>
      <c r="D4" s="7"/>
      <c r="E4" s="7"/>
      <c r="F4" s="7"/>
      <c r="G4" s="7"/>
      <c r="H4" s="7"/>
      <c r="I4" s="7"/>
      <c r="J4" s="7"/>
      <c r="K4" s="8"/>
      <c r="L4" s="32" t="s">
        <v>30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2" t="s">
        <v>30</v>
      </c>
      <c r="Y4" s="34"/>
      <c r="Z4" s="34"/>
      <c r="AA4" s="34"/>
      <c r="AB4" s="34"/>
      <c r="AC4" s="35"/>
      <c r="AD4" s="36"/>
      <c r="AE4" s="37"/>
      <c r="AF4" s="37"/>
      <c r="AG4" s="37"/>
    </row>
    <row r="5">
      <c r="A5" s="38"/>
      <c r="B5" s="39" t="s">
        <v>32</v>
      </c>
      <c r="K5" s="23"/>
      <c r="L5" s="38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38"/>
      <c r="Y5" s="40"/>
      <c r="Z5" s="40"/>
      <c r="AA5" s="40"/>
      <c r="AB5" s="40"/>
      <c r="AC5" s="41"/>
      <c r="AD5" s="36"/>
      <c r="AE5" s="37"/>
      <c r="AF5" s="37"/>
      <c r="AG5" s="37"/>
    </row>
    <row r="6">
      <c r="A6" s="42"/>
      <c r="B6" s="43" t="s">
        <v>33</v>
      </c>
      <c r="K6" s="23"/>
      <c r="L6" s="42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2"/>
      <c r="Y6" s="44"/>
      <c r="Z6" s="44"/>
      <c r="AA6" s="44"/>
      <c r="AB6" s="44"/>
      <c r="AC6" s="44"/>
      <c r="AD6" s="36"/>
      <c r="AE6" s="37"/>
      <c r="AF6" s="37"/>
      <c r="AG6" s="37"/>
    </row>
    <row r="7">
      <c r="A7" s="32" t="s">
        <v>34</v>
      </c>
      <c r="B7" s="45" t="s">
        <v>35</v>
      </c>
      <c r="C7" s="7"/>
      <c r="D7" s="7"/>
      <c r="E7" s="7"/>
      <c r="F7" s="7"/>
      <c r="G7" s="7"/>
      <c r="H7" s="7"/>
      <c r="I7" s="7"/>
      <c r="J7" s="7"/>
      <c r="K7" s="8"/>
      <c r="L7" s="32" t="s">
        <v>34</v>
      </c>
      <c r="M7" s="46" t="s">
        <v>36</v>
      </c>
      <c r="N7" s="7"/>
      <c r="O7" s="7"/>
      <c r="P7" s="7"/>
      <c r="Q7" s="7"/>
      <c r="R7" s="7"/>
      <c r="S7" s="7"/>
      <c r="T7" s="7"/>
      <c r="U7" s="7"/>
      <c r="V7" s="7"/>
      <c r="W7" s="8"/>
      <c r="X7" s="32" t="s">
        <v>34</v>
      </c>
      <c r="Y7" s="34"/>
      <c r="Z7" s="34"/>
      <c r="AA7" s="34"/>
      <c r="AB7" s="34"/>
      <c r="AC7" s="35"/>
      <c r="AD7" s="36"/>
      <c r="AE7" s="37"/>
      <c r="AF7" s="37"/>
      <c r="AG7" s="37"/>
    </row>
    <row r="8">
      <c r="A8" s="38"/>
      <c r="B8" s="47" t="s">
        <v>37</v>
      </c>
      <c r="K8" s="23"/>
      <c r="L8" s="38"/>
      <c r="M8" s="48" t="s">
        <v>38</v>
      </c>
      <c r="W8" s="23"/>
      <c r="X8" s="38"/>
      <c r="Y8" s="40"/>
      <c r="Z8" s="40"/>
      <c r="AA8" s="40"/>
      <c r="AB8" s="40"/>
      <c r="AC8" s="41"/>
      <c r="AD8" s="36"/>
      <c r="AE8" s="37"/>
      <c r="AF8" s="37"/>
      <c r="AG8" s="37"/>
    </row>
    <row r="9">
      <c r="A9" s="42"/>
      <c r="B9" s="49">
        <v>108.0</v>
      </c>
      <c r="K9" s="23"/>
      <c r="L9" s="42"/>
      <c r="M9" s="50">
        <v>105.0</v>
      </c>
      <c r="N9" s="51"/>
      <c r="O9" s="51"/>
      <c r="P9" s="51"/>
      <c r="Q9" s="51"/>
      <c r="R9" s="51"/>
      <c r="S9" s="51"/>
      <c r="T9" s="51"/>
      <c r="U9" s="51"/>
      <c r="V9" s="51"/>
      <c r="W9" s="52"/>
      <c r="X9" s="42"/>
      <c r="Y9" s="44"/>
      <c r="Z9" s="44"/>
      <c r="AA9" s="44"/>
      <c r="AB9" s="44"/>
      <c r="AC9" s="44"/>
      <c r="AD9" s="36"/>
      <c r="AE9" s="37"/>
      <c r="AF9" s="37"/>
      <c r="AG9" s="37"/>
    </row>
    <row r="10">
      <c r="A10" s="32" t="s">
        <v>39</v>
      </c>
      <c r="B10" s="45" t="s">
        <v>40</v>
      </c>
      <c r="C10" s="7"/>
      <c r="D10" s="7"/>
      <c r="E10" s="7"/>
      <c r="F10" s="7"/>
      <c r="G10" s="7"/>
      <c r="H10" s="7"/>
      <c r="I10" s="7"/>
      <c r="J10" s="7"/>
      <c r="K10" s="8"/>
      <c r="L10" s="32" t="s">
        <v>39</v>
      </c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2" t="s">
        <v>39</v>
      </c>
      <c r="Y10" s="34"/>
      <c r="Z10" s="34"/>
      <c r="AA10" s="34"/>
      <c r="AB10" s="34"/>
      <c r="AC10" s="34"/>
      <c r="AD10" s="36"/>
      <c r="AE10" s="37"/>
      <c r="AF10" s="37"/>
      <c r="AG10" s="37"/>
    </row>
    <row r="11">
      <c r="A11" s="38"/>
      <c r="B11" s="47" t="s">
        <v>37</v>
      </c>
      <c r="K11" s="23"/>
      <c r="L11" s="38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38"/>
      <c r="Y11" s="40"/>
      <c r="Z11" s="40"/>
      <c r="AA11" s="40"/>
      <c r="AB11" s="40"/>
      <c r="AC11" s="40"/>
      <c r="AD11" s="36"/>
      <c r="AE11" s="37"/>
      <c r="AF11" s="37"/>
      <c r="AG11" s="37"/>
    </row>
    <row r="12">
      <c r="A12" s="42"/>
      <c r="B12" s="53">
        <v>108.0</v>
      </c>
      <c r="C12" s="51"/>
      <c r="D12" s="51"/>
      <c r="E12" s="51"/>
      <c r="F12" s="51"/>
      <c r="G12" s="51"/>
      <c r="H12" s="51"/>
      <c r="I12" s="51"/>
      <c r="J12" s="51"/>
      <c r="K12" s="52"/>
      <c r="L12" s="42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2"/>
      <c r="Y12" s="44"/>
      <c r="Z12" s="44"/>
      <c r="AA12" s="44"/>
      <c r="AB12" s="44"/>
      <c r="AC12" s="44"/>
      <c r="AD12" s="36"/>
      <c r="AE12" s="37"/>
      <c r="AF12" s="37"/>
      <c r="AG12" s="37"/>
    </row>
    <row r="13">
      <c r="A13" s="32" t="s">
        <v>41</v>
      </c>
      <c r="B13" s="54"/>
      <c r="C13" s="55" t="s">
        <v>42</v>
      </c>
      <c r="D13" s="56"/>
      <c r="E13" s="55" t="s">
        <v>42</v>
      </c>
      <c r="F13" s="54"/>
      <c r="G13" s="55" t="s">
        <v>42</v>
      </c>
      <c r="H13" s="57"/>
      <c r="I13" s="54"/>
      <c r="J13" s="55" t="s">
        <v>42</v>
      </c>
      <c r="K13" s="54"/>
      <c r="L13" s="32" t="s">
        <v>41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2" t="s">
        <v>41</v>
      </c>
      <c r="Y13" s="34"/>
      <c r="Z13" s="34"/>
      <c r="AA13" s="34"/>
      <c r="AB13" s="34"/>
      <c r="AC13" s="34"/>
      <c r="AD13" s="36"/>
      <c r="AE13" s="37"/>
      <c r="AF13" s="37"/>
      <c r="AG13" s="37"/>
    </row>
    <row r="14">
      <c r="A14" s="38"/>
      <c r="B14" s="58"/>
      <c r="C14" s="59" t="s">
        <v>43</v>
      </c>
      <c r="D14" s="60"/>
      <c r="E14" s="61" t="s">
        <v>44</v>
      </c>
      <c r="F14" s="58"/>
      <c r="G14" s="61" t="s">
        <v>45</v>
      </c>
      <c r="H14" s="57"/>
      <c r="I14" s="58"/>
      <c r="J14" s="61" t="s">
        <v>46</v>
      </c>
      <c r="K14" s="58"/>
      <c r="L14" s="38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38"/>
      <c r="Y14" s="40"/>
      <c r="Z14" s="40"/>
      <c r="AA14" s="40"/>
      <c r="AB14" s="40"/>
      <c r="AC14" s="40"/>
      <c r="AD14" s="36"/>
      <c r="AE14" s="37"/>
      <c r="AF14" s="37"/>
      <c r="AG14" s="37"/>
    </row>
    <row r="15" ht="23.25" customHeight="1">
      <c r="A15" s="42"/>
      <c r="B15" s="62"/>
      <c r="C15" s="63">
        <v>300.0</v>
      </c>
      <c r="D15" s="64"/>
      <c r="E15" s="63">
        <v>303.0</v>
      </c>
      <c r="F15" s="62"/>
      <c r="G15" s="63">
        <v>314.0</v>
      </c>
      <c r="H15" s="57"/>
      <c r="I15" s="62"/>
      <c r="J15" s="63">
        <v>318.0</v>
      </c>
      <c r="K15" s="62"/>
      <c r="L15" s="42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2"/>
      <c r="Y15" s="44"/>
      <c r="Z15" s="44"/>
      <c r="AA15" s="44"/>
      <c r="AB15" s="44"/>
      <c r="AC15" s="44"/>
      <c r="AD15" s="36"/>
      <c r="AE15" s="65"/>
      <c r="AF15" s="65"/>
      <c r="AG15" s="65"/>
    </row>
    <row r="16">
      <c r="A16" s="32" t="s">
        <v>47</v>
      </c>
      <c r="B16" s="54"/>
      <c r="C16" s="54"/>
      <c r="D16" s="55" t="s">
        <v>42</v>
      </c>
      <c r="E16" s="54"/>
      <c r="F16" s="55" t="s">
        <v>42</v>
      </c>
      <c r="H16" s="34"/>
      <c r="I16" s="55" t="s">
        <v>42</v>
      </c>
      <c r="J16" s="54"/>
      <c r="L16" s="32" t="s">
        <v>47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2" t="s">
        <v>47</v>
      </c>
      <c r="Y16" s="34"/>
      <c r="Z16" s="34"/>
      <c r="AA16" s="34"/>
      <c r="AB16" s="34"/>
      <c r="AC16" s="34"/>
      <c r="AD16" s="36"/>
      <c r="AE16" s="37"/>
      <c r="AF16" s="37"/>
      <c r="AG16" s="37"/>
    </row>
    <row r="17">
      <c r="A17" s="38"/>
      <c r="B17" s="58"/>
      <c r="C17" s="58"/>
      <c r="D17" s="61" t="s">
        <v>43</v>
      </c>
      <c r="E17" s="58"/>
      <c r="F17" s="61" t="s">
        <v>44</v>
      </c>
      <c r="H17" s="66"/>
      <c r="I17" s="61" t="s">
        <v>46</v>
      </c>
      <c r="J17" s="58"/>
      <c r="L17" s="38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38"/>
      <c r="Y17" s="40"/>
      <c r="Z17" s="40"/>
      <c r="AA17" s="40"/>
      <c r="AB17" s="40"/>
      <c r="AC17" s="40"/>
      <c r="AD17" s="36"/>
      <c r="AE17" s="37"/>
      <c r="AF17" s="37"/>
      <c r="AG17" s="37"/>
    </row>
    <row r="18">
      <c r="A18" s="42"/>
      <c r="B18" s="62"/>
      <c r="C18" s="62"/>
      <c r="D18" s="63">
        <v>300.0</v>
      </c>
      <c r="E18" s="62"/>
      <c r="F18" s="63">
        <v>303.0</v>
      </c>
      <c r="H18" s="44"/>
      <c r="I18" s="63">
        <v>318.0</v>
      </c>
      <c r="J18" s="62"/>
      <c r="L18" s="42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2"/>
      <c r="Y18" s="44"/>
      <c r="Z18" s="44"/>
      <c r="AA18" s="44"/>
      <c r="AB18" s="44"/>
      <c r="AC18" s="44"/>
      <c r="AD18" s="36"/>
      <c r="AE18" s="37"/>
      <c r="AF18" s="37"/>
      <c r="AG18" s="37"/>
    </row>
    <row r="19">
      <c r="A19" s="32" t="s">
        <v>48</v>
      </c>
      <c r="B19" s="55" t="s">
        <v>42</v>
      </c>
      <c r="C19" s="54"/>
      <c r="D19" s="54"/>
      <c r="E19" s="54"/>
      <c r="F19" s="54"/>
      <c r="G19" s="54"/>
      <c r="H19" s="55" t="s">
        <v>42</v>
      </c>
      <c r="I19" s="54"/>
      <c r="J19" s="54"/>
      <c r="K19" s="55" t="s">
        <v>42</v>
      </c>
      <c r="L19" s="32" t="s">
        <v>48</v>
      </c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2" t="s">
        <v>48</v>
      </c>
      <c r="Y19" s="34"/>
      <c r="Z19" s="34"/>
      <c r="AA19" s="34"/>
      <c r="AB19" s="34"/>
      <c r="AC19" s="34"/>
      <c r="AD19" s="36"/>
      <c r="AE19" s="37"/>
      <c r="AF19" s="37"/>
      <c r="AG19" s="37"/>
    </row>
    <row r="20">
      <c r="A20" s="38"/>
      <c r="B20" s="59" t="s">
        <v>45</v>
      </c>
      <c r="C20" s="58"/>
      <c r="D20" s="58"/>
      <c r="E20" s="58"/>
      <c r="F20" s="58"/>
      <c r="G20" s="58"/>
      <c r="H20" s="61" t="s">
        <v>44</v>
      </c>
      <c r="I20" s="58"/>
      <c r="J20" s="58"/>
      <c r="K20" s="61" t="s">
        <v>46</v>
      </c>
      <c r="L20" s="38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38"/>
      <c r="Y20" s="40"/>
      <c r="Z20" s="40"/>
      <c r="AA20" s="40"/>
      <c r="AB20" s="40"/>
      <c r="AC20" s="40"/>
      <c r="AD20" s="36"/>
      <c r="AE20" s="37"/>
      <c r="AF20" s="37"/>
      <c r="AG20" s="37"/>
    </row>
    <row r="21">
      <c r="A21" s="42"/>
      <c r="B21" s="63">
        <v>314.0</v>
      </c>
      <c r="C21" s="62"/>
      <c r="D21" s="62"/>
      <c r="E21" s="62"/>
      <c r="F21" s="62"/>
      <c r="G21" s="62"/>
      <c r="H21" s="63">
        <v>303.0</v>
      </c>
      <c r="I21" s="62"/>
      <c r="J21" s="62"/>
      <c r="K21" s="63">
        <v>318.0</v>
      </c>
      <c r="L21" s="42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2"/>
      <c r="Y21" s="44"/>
      <c r="Z21" s="44"/>
      <c r="AA21" s="44"/>
      <c r="AB21" s="44"/>
      <c r="AC21" s="44"/>
      <c r="AD21" s="36"/>
      <c r="AE21" s="37"/>
      <c r="AF21" s="37"/>
      <c r="AG21" s="37"/>
    </row>
    <row r="22">
      <c r="A22" s="28" t="s">
        <v>49</v>
      </c>
      <c r="B22" s="67"/>
      <c r="C22" s="7"/>
      <c r="D22" s="7"/>
      <c r="E22" s="7"/>
      <c r="F22" s="7"/>
      <c r="G22" s="7"/>
      <c r="H22" s="7"/>
      <c r="I22" s="7"/>
      <c r="J22" s="7"/>
      <c r="K22" s="8"/>
      <c r="L22" s="68" t="s">
        <v>49</v>
      </c>
      <c r="M22" s="27"/>
      <c r="N22" s="3"/>
      <c r="O22" s="3"/>
      <c r="P22" s="3"/>
      <c r="Q22" s="3"/>
      <c r="R22" s="3"/>
      <c r="S22" s="3"/>
      <c r="T22" s="3"/>
      <c r="U22" s="3"/>
      <c r="V22" s="3"/>
      <c r="W22" s="4"/>
      <c r="X22" s="28" t="s">
        <v>49</v>
      </c>
      <c r="Y22" s="29"/>
      <c r="Z22" s="3"/>
      <c r="AA22" s="3"/>
      <c r="AB22" s="3"/>
      <c r="AC22" s="4"/>
      <c r="AD22" s="30"/>
      <c r="AE22" s="31"/>
      <c r="AF22" s="31"/>
      <c r="AG22" s="31"/>
    </row>
    <row r="23">
      <c r="A23" s="32" t="s">
        <v>30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2" t="s">
        <v>30</v>
      </c>
      <c r="M23" s="69"/>
      <c r="N23" s="69"/>
      <c r="O23" s="70"/>
      <c r="P23" s="71"/>
      <c r="Q23" s="69"/>
      <c r="R23" s="70"/>
      <c r="S23" s="71"/>
      <c r="T23" s="69"/>
      <c r="U23" s="69"/>
      <c r="V23" s="69"/>
      <c r="W23" s="69"/>
      <c r="X23" s="32" t="s">
        <v>30</v>
      </c>
      <c r="Y23" s="34"/>
      <c r="Z23" s="34"/>
      <c r="AA23" s="34"/>
      <c r="AB23" s="34"/>
      <c r="AC23" s="34"/>
      <c r="AD23" s="30"/>
      <c r="AE23" s="31"/>
      <c r="AF23" s="31"/>
      <c r="AG23" s="31"/>
    </row>
    <row r="24">
      <c r="A24" s="38"/>
      <c r="B24" s="72"/>
      <c r="C24" s="72"/>
      <c r="D24" s="72"/>
      <c r="E24" s="72"/>
      <c r="F24" s="73"/>
      <c r="G24" s="72"/>
      <c r="H24" s="72"/>
      <c r="I24" s="72"/>
      <c r="J24" s="72"/>
      <c r="K24" s="72"/>
      <c r="L24" s="38"/>
      <c r="M24" s="74"/>
      <c r="N24" s="74"/>
      <c r="O24" s="75"/>
      <c r="P24" s="76"/>
      <c r="Q24" s="74"/>
      <c r="R24" s="75"/>
      <c r="S24" s="76"/>
      <c r="T24" s="74"/>
      <c r="U24" s="74"/>
      <c r="V24" s="74"/>
      <c r="W24" s="74"/>
      <c r="X24" s="38"/>
      <c r="Y24" s="40"/>
      <c r="Z24" s="40"/>
      <c r="AA24" s="40"/>
      <c r="AB24" s="40"/>
      <c r="AC24" s="40"/>
      <c r="AD24" s="30"/>
      <c r="AE24" s="31"/>
      <c r="AF24" s="31"/>
      <c r="AG24" s="31"/>
    </row>
    <row r="25">
      <c r="A25" s="42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2"/>
      <c r="M25" s="74"/>
      <c r="N25" s="74"/>
      <c r="O25" s="75"/>
      <c r="P25" s="76"/>
      <c r="Q25" s="74"/>
      <c r="R25" s="75"/>
      <c r="S25" s="76"/>
      <c r="T25" s="74"/>
      <c r="U25" s="74"/>
      <c r="V25" s="74"/>
      <c r="W25" s="74"/>
      <c r="X25" s="42"/>
      <c r="Y25" s="44"/>
      <c r="Z25" s="44"/>
      <c r="AA25" s="44"/>
      <c r="AB25" s="44"/>
      <c r="AC25" s="44"/>
      <c r="AD25" s="36"/>
      <c r="AE25" s="37"/>
      <c r="AF25" s="37"/>
      <c r="AG25" s="37"/>
    </row>
    <row r="26">
      <c r="A26" s="32" t="s">
        <v>34</v>
      </c>
      <c r="B26" s="77" t="s">
        <v>50</v>
      </c>
      <c r="C26" s="7"/>
      <c r="D26" s="7"/>
      <c r="E26" s="7"/>
      <c r="F26" s="7"/>
      <c r="G26" s="7"/>
      <c r="H26" s="7"/>
      <c r="I26" s="7"/>
      <c r="J26" s="7"/>
      <c r="K26" s="8"/>
      <c r="L26" s="32" t="s">
        <v>34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78" t="s">
        <v>34</v>
      </c>
      <c r="Y26" s="34"/>
      <c r="Z26" s="34"/>
      <c r="AA26" s="34"/>
      <c r="AB26" s="34"/>
      <c r="AC26" s="34"/>
      <c r="AD26" s="36"/>
      <c r="AE26" s="37"/>
      <c r="AF26" s="37"/>
      <c r="AG26" s="37"/>
    </row>
    <row r="27">
      <c r="A27" s="38"/>
      <c r="B27" s="79" t="s">
        <v>51</v>
      </c>
      <c r="K27" s="23"/>
      <c r="L27" s="38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23"/>
      <c r="Y27" s="40"/>
      <c r="Z27" s="40"/>
      <c r="AA27" s="40"/>
      <c r="AB27" s="40"/>
      <c r="AC27" s="40"/>
      <c r="AD27" s="36"/>
      <c r="AE27" s="37"/>
      <c r="AF27" s="37"/>
      <c r="AG27" s="37"/>
    </row>
    <row r="28">
      <c r="A28" s="42"/>
      <c r="B28" s="80" t="s">
        <v>52</v>
      </c>
      <c r="C28" s="51"/>
      <c r="D28" s="51"/>
      <c r="E28" s="51"/>
      <c r="F28" s="51"/>
      <c r="G28" s="51"/>
      <c r="H28" s="51"/>
      <c r="I28" s="51"/>
      <c r="J28" s="51"/>
      <c r="K28" s="52"/>
      <c r="L28" s="42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52"/>
      <c r="Y28" s="44"/>
      <c r="Z28" s="44"/>
      <c r="AA28" s="44"/>
      <c r="AB28" s="44"/>
      <c r="AC28" s="44"/>
      <c r="AD28" s="36"/>
      <c r="AE28" s="37"/>
      <c r="AF28" s="37"/>
      <c r="AG28" s="37"/>
    </row>
    <row r="29">
      <c r="A29" s="32" t="s">
        <v>39</v>
      </c>
      <c r="B29" s="45" t="s">
        <v>35</v>
      </c>
      <c r="C29" s="7"/>
      <c r="D29" s="7"/>
      <c r="E29" s="7"/>
      <c r="F29" s="7"/>
      <c r="G29" s="7"/>
      <c r="H29" s="7"/>
      <c r="I29" s="7"/>
      <c r="J29" s="7"/>
      <c r="K29" s="8"/>
      <c r="L29" s="32" t="s">
        <v>39</v>
      </c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2" t="s">
        <v>39</v>
      </c>
      <c r="Y29" s="34"/>
      <c r="Z29" s="34"/>
      <c r="AA29" s="34"/>
      <c r="AB29" s="34"/>
      <c r="AC29" s="34"/>
      <c r="AD29" s="36"/>
      <c r="AE29" s="37"/>
      <c r="AF29" s="37"/>
      <c r="AG29" s="37"/>
    </row>
    <row r="30">
      <c r="A30" s="38"/>
      <c r="B30" s="47" t="s">
        <v>37</v>
      </c>
      <c r="K30" s="23"/>
      <c r="L30" s="38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38"/>
      <c r="Y30" s="40"/>
      <c r="Z30" s="40"/>
      <c r="AA30" s="40"/>
      <c r="AB30" s="40"/>
      <c r="AC30" s="40"/>
      <c r="AD30" s="36"/>
      <c r="AE30" s="37"/>
      <c r="AF30" s="37"/>
      <c r="AG30" s="37"/>
    </row>
    <row r="31">
      <c r="A31" s="42"/>
      <c r="B31" s="49">
        <v>108.0</v>
      </c>
      <c r="K31" s="23"/>
      <c r="L31" s="42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2"/>
      <c r="Y31" s="44"/>
      <c r="Z31" s="44"/>
      <c r="AA31" s="44"/>
      <c r="AB31" s="44"/>
      <c r="AC31" s="44"/>
      <c r="AD31" s="36"/>
      <c r="AE31" s="37"/>
      <c r="AF31" s="37"/>
      <c r="AG31" s="37"/>
    </row>
    <row r="32">
      <c r="A32" s="32" t="s">
        <v>41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2" t="s">
        <v>41</v>
      </c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2" t="s">
        <v>41</v>
      </c>
      <c r="Y32" s="34"/>
      <c r="Z32" s="34"/>
      <c r="AA32" s="34"/>
      <c r="AB32" s="34"/>
      <c r="AC32" s="34"/>
      <c r="AD32" s="36"/>
      <c r="AE32" s="37"/>
      <c r="AF32" s="37"/>
      <c r="AG32" s="37"/>
    </row>
    <row r="33">
      <c r="A33" s="38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38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38"/>
      <c r="Y33" s="40"/>
      <c r="Z33" s="40"/>
      <c r="AA33" s="40"/>
      <c r="AB33" s="40"/>
      <c r="AC33" s="40"/>
      <c r="AD33" s="36"/>
      <c r="AE33" s="37"/>
      <c r="AF33" s="37"/>
      <c r="AG33" s="37"/>
    </row>
    <row r="34">
      <c r="A34" s="42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2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2"/>
      <c r="Y34" s="44"/>
      <c r="Z34" s="44"/>
      <c r="AA34" s="44"/>
      <c r="AB34" s="44"/>
      <c r="AC34" s="44"/>
      <c r="AD34" s="36"/>
      <c r="AE34" s="37"/>
      <c r="AF34" s="37"/>
      <c r="AG34" s="37"/>
    </row>
    <row r="35">
      <c r="A35" s="32" t="s">
        <v>47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2" t="s">
        <v>47</v>
      </c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2" t="s">
        <v>47</v>
      </c>
      <c r="Y35" s="34"/>
      <c r="Z35" s="34"/>
      <c r="AA35" s="34"/>
      <c r="AB35" s="34"/>
      <c r="AC35" s="34"/>
      <c r="AD35" s="30"/>
      <c r="AE35" s="31"/>
      <c r="AF35" s="31"/>
      <c r="AG35" s="31"/>
    </row>
    <row r="36">
      <c r="A36" s="38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38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38"/>
      <c r="Y36" s="40"/>
      <c r="Z36" s="40"/>
      <c r="AA36" s="40"/>
      <c r="AB36" s="40"/>
      <c r="AC36" s="40"/>
      <c r="AD36" s="30"/>
      <c r="AE36" s="31"/>
      <c r="AF36" s="31"/>
      <c r="AG36" s="31"/>
    </row>
    <row r="37">
      <c r="A37" s="42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2"/>
      <c r="Y37" s="44"/>
      <c r="Z37" s="44"/>
      <c r="AA37" s="44"/>
      <c r="AB37" s="44"/>
      <c r="AC37" s="44"/>
      <c r="AD37" s="36"/>
      <c r="AE37" s="37"/>
      <c r="AF37" s="37"/>
      <c r="AG37" s="37"/>
    </row>
    <row r="38">
      <c r="A38" s="32" t="s">
        <v>48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32" t="s">
        <v>48</v>
      </c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2" t="s">
        <v>48</v>
      </c>
      <c r="Y38" s="34"/>
      <c r="Z38" s="34"/>
      <c r="AA38" s="34"/>
      <c r="AB38" s="34"/>
      <c r="AC38" s="34"/>
      <c r="AD38" s="30"/>
      <c r="AE38" s="31"/>
      <c r="AF38" s="31"/>
      <c r="AG38" s="31"/>
    </row>
    <row r="39">
      <c r="A39" s="3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38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38"/>
      <c r="Y39" s="40"/>
      <c r="Z39" s="40"/>
      <c r="AA39" s="40"/>
      <c r="AB39" s="40"/>
      <c r="AC39" s="40"/>
      <c r="AD39" s="30"/>
      <c r="AE39" s="31"/>
      <c r="AF39" s="31"/>
      <c r="AG39" s="31"/>
    </row>
    <row r="40">
      <c r="A40" s="4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4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2"/>
      <c r="Y40" s="44"/>
      <c r="Z40" s="44"/>
      <c r="AA40" s="44"/>
      <c r="AB40" s="44"/>
      <c r="AC40" s="44"/>
      <c r="AD40" s="36"/>
      <c r="AE40" s="37"/>
      <c r="AF40" s="37"/>
      <c r="AG40" s="37"/>
    </row>
    <row r="41">
      <c r="A41" s="28" t="s">
        <v>53</v>
      </c>
      <c r="B41" s="67"/>
      <c r="C41" s="7"/>
      <c r="D41" s="7"/>
      <c r="E41" s="7"/>
      <c r="F41" s="7"/>
      <c r="G41" s="7"/>
      <c r="H41" s="7"/>
      <c r="I41" s="7"/>
      <c r="J41" s="7"/>
      <c r="K41" s="8"/>
      <c r="L41" s="68" t="s">
        <v>53</v>
      </c>
      <c r="M41" s="27"/>
      <c r="N41" s="3"/>
      <c r="O41" s="3"/>
      <c r="P41" s="3"/>
      <c r="Q41" s="3"/>
      <c r="R41" s="3"/>
      <c r="S41" s="3"/>
      <c r="T41" s="3"/>
      <c r="U41" s="3"/>
      <c r="V41" s="3"/>
      <c r="W41" s="4"/>
      <c r="X41" s="28" t="s">
        <v>53</v>
      </c>
      <c r="Y41" s="29"/>
      <c r="Z41" s="3"/>
      <c r="AA41" s="3"/>
      <c r="AB41" s="3"/>
      <c r="AC41" s="4"/>
      <c r="AD41" s="30"/>
      <c r="AE41" s="31"/>
      <c r="AF41" s="31"/>
      <c r="AG41" s="31"/>
    </row>
    <row r="42">
      <c r="A42" s="32" t="s">
        <v>30</v>
      </c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32" t="s">
        <v>30</v>
      </c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32" t="s">
        <v>30</v>
      </c>
      <c r="Y42" s="34"/>
      <c r="Z42" s="34"/>
      <c r="AA42" s="34"/>
      <c r="AB42" s="34"/>
      <c r="AC42" s="81"/>
      <c r="AD42" s="82"/>
      <c r="AE42" s="83"/>
      <c r="AF42" s="83"/>
      <c r="AG42" s="83"/>
    </row>
    <row r="43">
      <c r="A43" s="38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38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38"/>
      <c r="Y43" s="40"/>
      <c r="Z43" s="40"/>
      <c r="AA43" s="40"/>
      <c r="AB43" s="40"/>
      <c r="AC43" s="84"/>
      <c r="AD43" s="30"/>
      <c r="AE43" s="31"/>
      <c r="AF43" s="31"/>
      <c r="AG43" s="31"/>
    </row>
    <row r="44">
      <c r="A44" s="42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42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42"/>
      <c r="Y44" s="44"/>
      <c r="Z44" s="44"/>
      <c r="AA44" s="44"/>
      <c r="AB44" s="44"/>
      <c r="AC44" s="86"/>
      <c r="AD44" s="36"/>
      <c r="AE44" s="37"/>
      <c r="AF44" s="37"/>
      <c r="AG44" s="37"/>
    </row>
    <row r="45">
      <c r="A45" s="32" t="s">
        <v>34</v>
      </c>
      <c r="B45" s="77" t="s">
        <v>50</v>
      </c>
      <c r="C45" s="7"/>
      <c r="D45" s="7"/>
      <c r="E45" s="7"/>
      <c r="F45" s="7"/>
      <c r="G45" s="7"/>
      <c r="H45" s="7"/>
      <c r="I45" s="7"/>
      <c r="J45" s="7"/>
      <c r="K45" s="8"/>
      <c r="L45" s="32" t="s">
        <v>34</v>
      </c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2" t="s">
        <v>34</v>
      </c>
      <c r="Y45" s="34"/>
      <c r="Z45" s="34"/>
      <c r="AA45" s="34"/>
      <c r="AB45" s="34"/>
      <c r="AC45" s="34"/>
      <c r="AD45" s="82"/>
      <c r="AE45" s="83"/>
      <c r="AF45" s="83"/>
      <c r="AG45" s="83"/>
    </row>
    <row r="46">
      <c r="A46" s="38"/>
      <c r="B46" s="79" t="s">
        <v>51</v>
      </c>
      <c r="K46" s="23"/>
      <c r="L46" s="38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38"/>
      <c r="Y46" s="40"/>
      <c r="Z46" s="40"/>
      <c r="AA46" s="40"/>
      <c r="AB46" s="40"/>
      <c r="AC46" s="40"/>
      <c r="AD46" s="30"/>
      <c r="AE46" s="31"/>
      <c r="AF46" s="31"/>
      <c r="AG46" s="31"/>
    </row>
    <row r="47">
      <c r="A47" s="42"/>
      <c r="B47" s="80" t="s">
        <v>54</v>
      </c>
      <c r="C47" s="51"/>
      <c r="D47" s="51"/>
      <c r="E47" s="51"/>
      <c r="F47" s="51"/>
      <c r="G47" s="51"/>
      <c r="H47" s="51"/>
      <c r="I47" s="51"/>
      <c r="J47" s="51"/>
      <c r="K47" s="52"/>
      <c r="L47" s="42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2"/>
      <c r="Y47" s="44"/>
      <c r="Z47" s="44"/>
      <c r="AA47" s="44"/>
      <c r="AB47" s="44"/>
      <c r="AC47" s="44"/>
      <c r="AD47" s="36"/>
      <c r="AE47" s="37"/>
      <c r="AF47" s="37"/>
      <c r="AG47" s="37"/>
    </row>
    <row r="48">
      <c r="A48" s="32" t="s">
        <v>39</v>
      </c>
      <c r="B48" s="87" t="s">
        <v>35</v>
      </c>
      <c r="C48" s="7"/>
      <c r="D48" s="7"/>
      <c r="E48" s="7"/>
      <c r="F48" s="7"/>
      <c r="G48" s="7"/>
      <c r="H48" s="7"/>
      <c r="I48" s="7"/>
      <c r="J48" s="7"/>
      <c r="K48" s="8"/>
      <c r="L48" s="32" t="s">
        <v>39</v>
      </c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2" t="s">
        <v>39</v>
      </c>
      <c r="Y48" s="34"/>
      <c r="Z48" s="34"/>
      <c r="AA48" s="34"/>
      <c r="AB48" s="34"/>
      <c r="AC48" s="34"/>
      <c r="AD48" s="88"/>
      <c r="AE48" s="89"/>
      <c r="AF48" s="89"/>
      <c r="AG48" s="89"/>
    </row>
    <row r="49" ht="18.0" customHeight="1">
      <c r="A49" s="38"/>
      <c r="B49" s="90" t="s">
        <v>37</v>
      </c>
      <c r="K49" s="23"/>
      <c r="L49" s="38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38"/>
      <c r="Y49" s="40"/>
      <c r="Z49" s="40"/>
      <c r="AA49" s="40"/>
      <c r="AB49" s="40"/>
      <c r="AC49" s="40"/>
      <c r="AD49" s="36"/>
      <c r="AE49" s="37"/>
      <c r="AF49" s="37"/>
      <c r="AG49" s="37"/>
    </row>
    <row r="50">
      <c r="A50" s="42"/>
      <c r="B50" s="91">
        <v>108.0</v>
      </c>
      <c r="C50" s="51"/>
      <c r="D50" s="51"/>
      <c r="E50" s="51"/>
      <c r="F50" s="51"/>
      <c r="G50" s="51"/>
      <c r="H50" s="51"/>
      <c r="I50" s="51"/>
      <c r="J50" s="51"/>
      <c r="K50" s="52"/>
      <c r="L50" s="42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2"/>
      <c r="Y50" s="44"/>
      <c r="Z50" s="44"/>
      <c r="AA50" s="44"/>
      <c r="AB50" s="44"/>
      <c r="AC50" s="44"/>
      <c r="AD50" s="36"/>
      <c r="AE50" s="37"/>
      <c r="AF50" s="37"/>
      <c r="AG50" s="37"/>
    </row>
    <row r="51">
      <c r="A51" s="32" t="s">
        <v>41</v>
      </c>
      <c r="B51" s="92" t="s">
        <v>55</v>
      </c>
      <c r="C51" s="7"/>
      <c r="D51" s="7"/>
      <c r="E51" s="7"/>
      <c r="F51" s="7"/>
      <c r="G51" s="7"/>
      <c r="H51" s="7"/>
      <c r="I51" s="7"/>
      <c r="J51" s="7"/>
      <c r="K51" s="8"/>
      <c r="L51" s="32" t="s">
        <v>41</v>
      </c>
      <c r="M51" s="93" t="s">
        <v>55</v>
      </c>
      <c r="N51" s="7"/>
      <c r="O51" s="7"/>
      <c r="P51" s="7"/>
      <c r="Q51" s="7"/>
      <c r="R51" s="7"/>
      <c r="S51" s="7"/>
      <c r="T51" s="7"/>
      <c r="U51" s="7"/>
      <c r="V51" s="7"/>
      <c r="W51" s="8"/>
      <c r="X51" s="32" t="s">
        <v>41</v>
      </c>
      <c r="Y51" s="34"/>
      <c r="Z51" s="34"/>
      <c r="AA51" s="34"/>
      <c r="AB51" s="34"/>
      <c r="AC51" s="34"/>
      <c r="AD51" s="88"/>
      <c r="AE51" s="89"/>
      <c r="AF51" s="89"/>
      <c r="AG51" s="89"/>
    </row>
    <row r="52">
      <c r="A52" s="38"/>
      <c r="B52" s="94"/>
      <c r="K52" s="23"/>
      <c r="L52" s="38"/>
      <c r="W52" s="23"/>
      <c r="X52" s="38"/>
      <c r="Y52" s="40"/>
      <c r="Z52" s="40"/>
      <c r="AA52" s="40"/>
      <c r="AB52" s="40"/>
      <c r="AC52" s="40"/>
      <c r="AD52" s="36"/>
      <c r="AE52" s="37"/>
      <c r="AF52" s="37"/>
      <c r="AG52" s="37"/>
    </row>
    <row r="53">
      <c r="A53" s="42"/>
      <c r="B53" s="95"/>
      <c r="C53" s="51"/>
      <c r="D53" s="51"/>
      <c r="E53" s="51"/>
      <c r="F53" s="51"/>
      <c r="G53" s="51"/>
      <c r="H53" s="51"/>
      <c r="I53" s="51"/>
      <c r="J53" s="51"/>
      <c r="K53" s="52"/>
      <c r="L53" s="42"/>
      <c r="W53" s="23"/>
      <c r="X53" s="42"/>
      <c r="Y53" s="44"/>
      <c r="Z53" s="44"/>
      <c r="AA53" s="44"/>
      <c r="AB53" s="44"/>
      <c r="AC53" s="44"/>
      <c r="AD53" s="36"/>
      <c r="AE53" s="37"/>
      <c r="AF53" s="37"/>
      <c r="AG53" s="37"/>
    </row>
    <row r="54">
      <c r="A54" s="32" t="s">
        <v>47</v>
      </c>
      <c r="B54" s="92" t="s">
        <v>55</v>
      </c>
      <c r="C54" s="7"/>
      <c r="D54" s="7"/>
      <c r="E54" s="7"/>
      <c r="F54" s="7"/>
      <c r="G54" s="7"/>
      <c r="H54" s="7"/>
      <c r="I54" s="7"/>
      <c r="J54" s="7"/>
      <c r="K54" s="8"/>
      <c r="L54" s="32" t="s">
        <v>47</v>
      </c>
      <c r="M54" s="93" t="s">
        <v>55</v>
      </c>
      <c r="N54" s="7"/>
      <c r="O54" s="7"/>
      <c r="P54" s="7"/>
      <c r="Q54" s="7"/>
      <c r="R54" s="7"/>
      <c r="S54" s="7"/>
      <c r="T54" s="7"/>
      <c r="U54" s="7"/>
      <c r="V54" s="7"/>
      <c r="W54" s="8"/>
      <c r="X54" s="32" t="s">
        <v>47</v>
      </c>
      <c r="Y54" s="34"/>
      <c r="Z54" s="34"/>
      <c r="AA54" s="34"/>
      <c r="AB54" s="34"/>
      <c r="AC54" s="34"/>
      <c r="AD54" s="30"/>
      <c r="AE54" s="31"/>
      <c r="AF54" s="31"/>
      <c r="AG54" s="31"/>
    </row>
    <row r="55">
      <c r="A55" s="38"/>
      <c r="B55" s="94"/>
      <c r="K55" s="23"/>
      <c r="L55" s="38"/>
      <c r="W55" s="23"/>
      <c r="X55" s="38"/>
      <c r="Y55" s="40"/>
      <c r="Z55" s="40"/>
      <c r="AA55" s="40"/>
      <c r="AB55" s="40"/>
      <c r="AC55" s="40"/>
      <c r="AD55" s="30"/>
      <c r="AE55" s="31"/>
      <c r="AF55" s="31"/>
      <c r="AG55" s="31"/>
    </row>
    <row r="56">
      <c r="A56" s="42"/>
      <c r="B56" s="95"/>
      <c r="C56" s="51"/>
      <c r="D56" s="51"/>
      <c r="E56" s="51"/>
      <c r="F56" s="51"/>
      <c r="G56" s="51"/>
      <c r="H56" s="51"/>
      <c r="I56" s="51"/>
      <c r="J56" s="51"/>
      <c r="K56" s="52"/>
      <c r="L56" s="42"/>
      <c r="W56" s="23"/>
      <c r="X56" s="42"/>
      <c r="Y56" s="44"/>
      <c r="Z56" s="44"/>
      <c r="AA56" s="44"/>
      <c r="AB56" s="44"/>
      <c r="AC56" s="44"/>
      <c r="AD56" s="30"/>
      <c r="AE56" s="31"/>
      <c r="AF56" s="31"/>
      <c r="AG56" s="31"/>
    </row>
    <row r="57">
      <c r="A57" s="32" t="s">
        <v>48</v>
      </c>
      <c r="B57" s="69"/>
      <c r="C57" s="69"/>
      <c r="D57" s="69"/>
      <c r="E57" s="69"/>
      <c r="F57" s="69"/>
      <c r="G57" s="69"/>
      <c r="H57" s="69"/>
      <c r="I57" s="69"/>
      <c r="J57" s="96"/>
      <c r="K57" s="96"/>
      <c r="L57" s="32" t="s">
        <v>48</v>
      </c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2" t="s">
        <v>48</v>
      </c>
      <c r="Y57" s="34"/>
      <c r="Z57" s="34"/>
      <c r="AA57" s="34"/>
      <c r="AB57" s="34"/>
      <c r="AC57" s="34"/>
      <c r="AD57" s="30"/>
      <c r="AE57" s="31"/>
      <c r="AF57" s="31"/>
      <c r="AG57" s="31"/>
    </row>
    <row r="58">
      <c r="A58" s="38"/>
      <c r="B58" s="40"/>
      <c r="C58" s="40"/>
      <c r="D58" s="40"/>
      <c r="E58" s="40"/>
      <c r="F58" s="40"/>
      <c r="G58" s="40"/>
      <c r="H58" s="40"/>
      <c r="I58" s="40"/>
      <c r="J58" s="96"/>
      <c r="K58" s="96"/>
      <c r="L58" s="38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38"/>
      <c r="Y58" s="40"/>
      <c r="Z58" s="40"/>
      <c r="AA58" s="40"/>
      <c r="AB58" s="40"/>
      <c r="AC58" s="40"/>
      <c r="AD58" s="30"/>
      <c r="AE58" s="31"/>
      <c r="AF58" s="31"/>
      <c r="AG58" s="31"/>
    </row>
    <row r="59">
      <c r="A59" s="42"/>
      <c r="B59" s="85"/>
      <c r="C59" s="85"/>
      <c r="D59" s="85"/>
      <c r="E59" s="85"/>
      <c r="F59" s="85"/>
      <c r="G59" s="85"/>
      <c r="H59" s="85"/>
      <c r="I59" s="85"/>
      <c r="J59" s="97"/>
      <c r="K59" s="97"/>
      <c r="L59" s="42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2"/>
      <c r="Y59" s="44"/>
      <c r="Z59" s="44"/>
      <c r="AA59" s="44"/>
      <c r="AB59" s="44"/>
      <c r="AC59" s="44"/>
      <c r="AD59" s="30"/>
      <c r="AE59" s="31"/>
      <c r="AF59" s="31"/>
      <c r="AG59" s="31"/>
    </row>
    <row r="60">
      <c r="A60" s="28" t="s">
        <v>56</v>
      </c>
      <c r="B60" s="67"/>
      <c r="C60" s="7"/>
      <c r="D60" s="7"/>
      <c r="E60" s="7"/>
      <c r="F60" s="7"/>
      <c r="G60" s="7"/>
      <c r="H60" s="7"/>
      <c r="I60" s="7"/>
      <c r="J60" s="7"/>
      <c r="K60" s="8"/>
      <c r="L60" s="68" t="s">
        <v>56</v>
      </c>
      <c r="M60" s="27"/>
      <c r="N60" s="3"/>
      <c r="O60" s="3"/>
      <c r="P60" s="3"/>
      <c r="Q60" s="3"/>
      <c r="R60" s="3"/>
      <c r="S60" s="3"/>
      <c r="T60" s="3"/>
      <c r="U60" s="3"/>
      <c r="V60" s="3"/>
      <c r="W60" s="4"/>
      <c r="X60" s="28" t="s">
        <v>56</v>
      </c>
      <c r="Y60" s="29"/>
      <c r="Z60" s="3"/>
      <c r="AA60" s="3"/>
      <c r="AB60" s="3"/>
      <c r="AC60" s="4"/>
      <c r="AD60" s="30"/>
      <c r="AE60" s="31"/>
      <c r="AF60" s="31"/>
      <c r="AG60" s="31"/>
    </row>
    <row r="61">
      <c r="A61" s="32" t="s">
        <v>30</v>
      </c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32" t="s">
        <v>30</v>
      </c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32" t="s">
        <v>30</v>
      </c>
      <c r="Y61" s="34"/>
      <c r="Z61" s="34"/>
      <c r="AA61" s="34"/>
      <c r="AB61" s="34"/>
      <c r="AC61" s="34"/>
      <c r="AD61" s="30"/>
      <c r="AE61" s="31"/>
      <c r="AF61" s="31"/>
      <c r="AG61" s="31"/>
    </row>
    <row r="62">
      <c r="A62" s="38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38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38"/>
      <c r="Y62" s="40"/>
      <c r="Z62" s="40"/>
      <c r="AA62" s="40"/>
      <c r="AB62" s="40"/>
      <c r="AC62" s="40"/>
      <c r="AD62" s="30"/>
      <c r="AE62" s="31"/>
      <c r="AF62" s="31"/>
      <c r="AG62" s="31"/>
    </row>
    <row r="63">
      <c r="A63" s="42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42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42"/>
      <c r="Y63" s="44"/>
      <c r="Z63" s="44"/>
      <c r="AA63" s="44"/>
      <c r="AB63" s="44"/>
      <c r="AC63" s="44"/>
      <c r="AD63" s="36"/>
      <c r="AE63" s="37"/>
      <c r="AF63" s="37"/>
      <c r="AG63" s="37"/>
    </row>
    <row r="64">
      <c r="A64" s="32" t="s">
        <v>34</v>
      </c>
      <c r="B64" s="87" t="s">
        <v>35</v>
      </c>
      <c r="C64" s="7"/>
      <c r="D64" s="7"/>
      <c r="E64" s="7"/>
      <c r="F64" s="7"/>
      <c r="G64" s="7"/>
      <c r="H64" s="7"/>
      <c r="I64" s="7"/>
      <c r="J64" s="7"/>
      <c r="K64" s="8"/>
      <c r="L64" s="32" t="s">
        <v>34</v>
      </c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2" t="s">
        <v>34</v>
      </c>
      <c r="Y64" s="34"/>
      <c r="Z64" s="34"/>
      <c r="AA64" s="34"/>
      <c r="AB64" s="34"/>
      <c r="AC64" s="34"/>
      <c r="AD64" s="36"/>
      <c r="AE64" s="37"/>
      <c r="AF64" s="37"/>
      <c r="AG64" s="37"/>
    </row>
    <row r="65">
      <c r="A65" s="38"/>
      <c r="B65" s="90" t="s">
        <v>37</v>
      </c>
      <c r="K65" s="23"/>
      <c r="L65" s="38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38"/>
      <c r="Y65" s="40"/>
      <c r="Z65" s="40"/>
      <c r="AA65" s="40"/>
      <c r="AB65" s="40"/>
      <c r="AC65" s="40"/>
      <c r="AD65" s="36"/>
      <c r="AE65" s="37"/>
      <c r="AF65" s="37"/>
      <c r="AG65" s="37"/>
    </row>
    <row r="66">
      <c r="A66" s="42"/>
      <c r="B66" s="91">
        <v>108.0</v>
      </c>
      <c r="C66" s="51"/>
      <c r="D66" s="51"/>
      <c r="E66" s="51"/>
      <c r="F66" s="51"/>
      <c r="G66" s="51"/>
      <c r="H66" s="51"/>
      <c r="I66" s="51"/>
      <c r="J66" s="51"/>
      <c r="K66" s="52"/>
      <c r="L66" s="42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2"/>
      <c r="Y66" s="44"/>
      <c r="Z66" s="44"/>
      <c r="AA66" s="44"/>
      <c r="AB66" s="44"/>
      <c r="AC66" s="44"/>
      <c r="AD66" s="36"/>
      <c r="AE66" s="37"/>
      <c r="AF66" s="37"/>
      <c r="AG66" s="37"/>
    </row>
    <row r="67">
      <c r="A67" s="32" t="s">
        <v>39</v>
      </c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32" t="s">
        <v>39</v>
      </c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2" t="s">
        <v>39</v>
      </c>
      <c r="Y67" s="34"/>
      <c r="Z67" s="34"/>
      <c r="AA67" s="34"/>
      <c r="AB67" s="34"/>
      <c r="AC67" s="34"/>
      <c r="AD67" s="36"/>
      <c r="AE67" s="37"/>
      <c r="AF67" s="37"/>
      <c r="AG67" s="37"/>
    </row>
    <row r="68">
      <c r="A68" s="38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38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38"/>
      <c r="Y68" s="40"/>
      <c r="Z68" s="40"/>
      <c r="AA68" s="40"/>
      <c r="AB68" s="40"/>
      <c r="AC68" s="40"/>
      <c r="AD68" s="36"/>
      <c r="AE68" s="37"/>
      <c r="AF68" s="37"/>
      <c r="AG68" s="37"/>
    </row>
    <row r="69">
      <c r="A69" s="42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42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2"/>
      <c r="Y69" s="44"/>
      <c r="Z69" s="44"/>
      <c r="AA69" s="44"/>
      <c r="AB69" s="44"/>
      <c r="AC69" s="44"/>
      <c r="AD69" s="36"/>
      <c r="AE69" s="37"/>
      <c r="AF69" s="37"/>
      <c r="AG69" s="37"/>
    </row>
    <row r="70">
      <c r="A70" s="32" t="s">
        <v>41</v>
      </c>
      <c r="B70" s="34"/>
      <c r="C70" s="34"/>
      <c r="D70" s="34"/>
      <c r="E70" s="34"/>
      <c r="F70" s="34"/>
      <c r="G70" s="34"/>
      <c r="H70" s="34"/>
      <c r="I70" s="69"/>
      <c r="J70" s="34"/>
      <c r="K70" s="34"/>
      <c r="L70" s="32" t="s">
        <v>41</v>
      </c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2" t="s">
        <v>41</v>
      </c>
      <c r="Y70" s="34"/>
      <c r="Z70" s="34"/>
      <c r="AA70" s="34"/>
      <c r="AB70" s="34"/>
      <c r="AC70" s="34"/>
      <c r="AD70" s="36"/>
      <c r="AE70" s="37"/>
      <c r="AF70" s="37"/>
      <c r="AG70" s="37"/>
    </row>
    <row r="71">
      <c r="A71" s="38"/>
      <c r="B71" s="41"/>
      <c r="C71" s="41"/>
      <c r="D71" s="41"/>
      <c r="E71" s="84"/>
      <c r="F71" s="40"/>
      <c r="G71" s="40"/>
      <c r="H71" s="98"/>
      <c r="I71" s="40"/>
      <c r="J71" s="40"/>
      <c r="K71" s="40"/>
      <c r="L71" s="38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38"/>
      <c r="Y71" s="40"/>
      <c r="Z71" s="40"/>
      <c r="AA71" s="40"/>
      <c r="AB71" s="40"/>
      <c r="AC71" s="40"/>
      <c r="AD71" s="36"/>
      <c r="AE71" s="37"/>
      <c r="AF71" s="37"/>
      <c r="AG71" s="37"/>
    </row>
    <row r="72">
      <c r="A72" s="42"/>
      <c r="B72" s="44"/>
      <c r="C72" s="44"/>
      <c r="D72" s="44"/>
      <c r="E72" s="44"/>
      <c r="F72" s="41"/>
      <c r="G72" s="44"/>
      <c r="H72" s="62"/>
      <c r="I72" s="85"/>
      <c r="J72" s="44"/>
      <c r="K72" s="44"/>
      <c r="L72" s="42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2"/>
      <c r="Y72" s="44"/>
      <c r="Z72" s="44"/>
      <c r="AA72" s="44"/>
      <c r="AB72" s="44"/>
      <c r="AC72" s="44"/>
      <c r="AD72" s="36"/>
      <c r="AE72" s="37"/>
      <c r="AF72" s="37"/>
      <c r="AG72" s="37"/>
    </row>
    <row r="73">
      <c r="A73" s="32" t="s">
        <v>47</v>
      </c>
      <c r="B73" s="34"/>
      <c r="C73" s="34"/>
      <c r="D73" s="34"/>
      <c r="E73" s="99"/>
      <c r="F73" s="69"/>
      <c r="G73" s="54"/>
      <c r="H73" s="69"/>
      <c r="I73" s="34"/>
      <c r="J73" s="34"/>
      <c r="K73" s="34"/>
      <c r="L73" s="32" t="s">
        <v>47</v>
      </c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2" t="s">
        <v>47</v>
      </c>
      <c r="Y73" s="34"/>
      <c r="Z73" s="34"/>
      <c r="AA73" s="34"/>
      <c r="AB73" s="34"/>
      <c r="AC73" s="34"/>
      <c r="AD73" s="30"/>
      <c r="AE73" s="31"/>
      <c r="AF73" s="31"/>
      <c r="AG73" s="31"/>
    </row>
    <row r="74">
      <c r="A74" s="38"/>
      <c r="B74" s="41"/>
      <c r="C74" s="41"/>
      <c r="D74" s="41"/>
      <c r="E74" s="100"/>
      <c r="F74" s="40"/>
      <c r="G74" s="98"/>
      <c r="H74" s="40"/>
      <c r="I74" s="98"/>
      <c r="J74" s="40"/>
      <c r="K74" s="40"/>
      <c r="L74" s="38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38"/>
      <c r="Y74" s="40"/>
      <c r="Z74" s="40"/>
      <c r="AA74" s="40"/>
      <c r="AB74" s="40"/>
      <c r="AC74" s="40"/>
      <c r="AD74" s="30"/>
      <c r="AE74" s="31"/>
      <c r="AF74" s="31"/>
      <c r="AG74" s="31"/>
    </row>
    <row r="75">
      <c r="A75" s="42"/>
      <c r="B75" s="44"/>
      <c r="C75" s="44"/>
      <c r="D75" s="44"/>
      <c r="E75" s="101"/>
      <c r="F75" s="85"/>
      <c r="G75" s="62"/>
      <c r="H75" s="85"/>
      <c r="I75" s="62"/>
      <c r="J75" s="44"/>
      <c r="K75" s="44"/>
      <c r="L75" s="42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2"/>
      <c r="Y75" s="44"/>
      <c r="Z75" s="44"/>
      <c r="AA75" s="44"/>
      <c r="AB75" s="44"/>
      <c r="AC75" s="44"/>
      <c r="AD75" s="36"/>
      <c r="AE75" s="37"/>
      <c r="AF75" s="37"/>
      <c r="AG75" s="37"/>
    </row>
    <row r="76">
      <c r="A76" s="32" t="s">
        <v>48</v>
      </c>
      <c r="B76" s="34"/>
      <c r="C76" s="34"/>
      <c r="D76" s="34"/>
      <c r="E76" s="102"/>
      <c r="F76" s="66"/>
      <c r="G76" s="69"/>
      <c r="H76" s="34"/>
      <c r="I76" s="34"/>
      <c r="J76" s="34"/>
      <c r="K76" s="66"/>
      <c r="L76" s="32" t="s">
        <v>48</v>
      </c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2" t="s">
        <v>48</v>
      </c>
      <c r="Y76" s="34"/>
      <c r="Z76" s="34"/>
      <c r="AA76" s="34"/>
      <c r="AB76" s="34"/>
      <c r="AC76" s="34"/>
      <c r="AD76" s="30"/>
      <c r="AE76" s="31"/>
      <c r="AF76" s="31"/>
      <c r="AG76" s="31"/>
    </row>
    <row r="77">
      <c r="A77" s="38"/>
      <c r="B77" s="66"/>
      <c r="C77" s="66"/>
      <c r="D77" s="41"/>
      <c r="E77" s="103"/>
      <c r="F77" s="66"/>
      <c r="G77" s="40"/>
      <c r="H77" s="98"/>
      <c r="I77" s="66"/>
      <c r="J77" s="58"/>
      <c r="K77" s="66"/>
      <c r="L77" s="38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38"/>
      <c r="Y77" s="40"/>
      <c r="Z77" s="40"/>
      <c r="AA77" s="40"/>
      <c r="AB77" s="40"/>
      <c r="AC77" s="40"/>
      <c r="AD77" s="30"/>
      <c r="AE77" s="31"/>
      <c r="AF77" s="31"/>
      <c r="AG77" s="31"/>
    </row>
    <row r="78">
      <c r="A78" s="42"/>
      <c r="B78" s="104"/>
      <c r="C78" s="104"/>
      <c r="D78" s="44"/>
      <c r="E78" s="105"/>
      <c r="F78" s="104"/>
      <c r="G78" s="85"/>
      <c r="H78" s="62"/>
      <c r="I78" s="104"/>
      <c r="J78" s="104"/>
      <c r="K78" s="104"/>
      <c r="L78" s="42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2"/>
      <c r="Y78" s="44"/>
      <c r="Z78" s="44"/>
      <c r="AA78" s="44"/>
      <c r="AB78" s="44"/>
      <c r="AC78" s="44"/>
      <c r="AD78" s="36"/>
      <c r="AE78" s="37"/>
      <c r="AF78" s="37"/>
      <c r="AG78" s="37"/>
    </row>
    <row r="79">
      <c r="A79" s="28" t="s">
        <v>57</v>
      </c>
      <c r="B79" s="29"/>
      <c r="C79" s="3"/>
      <c r="D79" s="3"/>
      <c r="E79" s="3"/>
      <c r="F79" s="3"/>
      <c r="G79" s="3"/>
      <c r="H79" s="3"/>
      <c r="I79" s="3"/>
      <c r="J79" s="3"/>
      <c r="K79" s="4"/>
      <c r="L79" s="68" t="s">
        <v>57</v>
      </c>
      <c r="M79" s="27"/>
      <c r="N79" s="3"/>
      <c r="O79" s="3"/>
      <c r="P79" s="3"/>
      <c r="Q79" s="3"/>
      <c r="R79" s="3"/>
      <c r="S79" s="3"/>
      <c r="T79" s="3"/>
      <c r="U79" s="3"/>
      <c r="V79" s="3"/>
      <c r="W79" s="4"/>
      <c r="X79" s="28" t="s">
        <v>57</v>
      </c>
      <c r="Y79" s="29"/>
      <c r="Z79" s="3"/>
      <c r="AA79" s="3"/>
      <c r="AB79" s="3"/>
      <c r="AC79" s="4"/>
      <c r="AD79" s="30"/>
      <c r="AE79" s="31"/>
      <c r="AF79" s="31"/>
      <c r="AG79" s="31"/>
    </row>
    <row r="80">
      <c r="A80" s="32" t="s">
        <v>30</v>
      </c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32" t="s">
        <v>30</v>
      </c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32" t="s">
        <v>30</v>
      </c>
      <c r="Y80" s="34"/>
      <c r="Z80" s="34"/>
      <c r="AA80" s="34"/>
      <c r="AB80" s="34"/>
      <c r="AC80" s="34"/>
      <c r="AD80" s="30"/>
      <c r="AE80" s="31"/>
      <c r="AF80" s="31"/>
      <c r="AG80" s="31"/>
    </row>
    <row r="81">
      <c r="A81" s="3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38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38"/>
      <c r="Y81" s="40"/>
      <c r="Z81" s="40"/>
      <c r="AA81" s="40"/>
      <c r="AB81" s="40"/>
      <c r="AC81" s="40"/>
      <c r="AD81" s="30"/>
      <c r="AE81" s="31"/>
      <c r="AF81" s="31"/>
      <c r="AG81" s="31"/>
    </row>
    <row r="82">
      <c r="A82" s="4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42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42"/>
      <c r="Y82" s="44"/>
      <c r="Z82" s="44"/>
      <c r="AA82" s="44"/>
      <c r="AB82" s="44"/>
      <c r="AC82" s="44"/>
      <c r="AD82" s="36"/>
      <c r="AE82" s="37"/>
      <c r="AF82" s="37"/>
      <c r="AG82" s="37"/>
    </row>
    <row r="83">
      <c r="A83" s="32" t="s">
        <v>34</v>
      </c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32" t="s">
        <v>34</v>
      </c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2" t="s">
        <v>34</v>
      </c>
      <c r="Y83" s="34"/>
      <c r="Z83" s="34"/>
      <c r="AA83" s="34"/>
      <c r="AB83" s="34"/>
      <c r="AC83" s="106" t="s">
        <v>58</v>
      </c>
      <c r="AD83" s="30"/>
      <c r="AE83" s="31"/>
      <c r="AF83" s="31"/>
      <c r="AG83" s="31"/>
    </row>
    <row r="84">
      <c r="A84" s="38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38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38"/>
      <c r="Y84" s="40"/>
      <c r="Z84" s="40"/>
      <c r="AA84" s="40"/>
      <c r="AB84" s="40"/>
      <c r="AC84" s="107" t="s">
        <v>59</v>
      </c>
      <c r="AD84" s="30"/>
      <c r="AE84" s="31"/>
      <c r="AF84" s="31"/>
      <c r="AG84" s="31"/>
    </row>
    <row r="85">
      <c r="A85" s="42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42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2"/>
      <c r="Y85" s="44"/>
      <c r="Z85" s="44"/>
      <c r="AA85" s="44"/>
      <c r="AB85" s="44"/>
      <c r="AC85" s="108" t="s">
        <v>60</v>
      </c>
      <c r="AD85" s="36"/>
      <c r="AE85" s="37"/>
      <c r="AF85" s="37"/>
      <c r="AG85" s="37"/>
    </row>
    <row r="86">
      <c r="A86" s="32" t="s">
        <v>39</v>
      </c>
      <c r="B86" s="58"/>
      <c r="C86" s="69"/>
      <c r="D86" s="58"/>
      <c r="E86" s="69"/>
      <c r="F86" s="58"/>
      <c r="G86" s="69"/>
      <c r="H86" s="58"/>
      <c r="I86" s="34"/>
      <c r="J86" s="58"/>
      <c r="K86" s="69"/>
      <c r="L86" s="32" t="s">
        <v>39</v>
      </c>
      <c r="M86" s="109" t="s">
        <v>61</v>
      </c>
      <c r="N86" s="7"/>
      <c r="O86" s="7"/>
      <c r="P86" s="7"/>
      <c r="Q86" s="7"/>
      <c r="R86" s="7"/>
      <c r="S86" s="7"/>
      <c r="T86" s="7"/>
      <c r="U86" s="7"/>
      <c r="V86" s="7"/>
      <c r="W86" s="8"/>
      <c r="X86" s="32" t="s">
        <v>39</v>
      </c>
      <c r="Y86" s="34"/>
      <c r="Z86" s="34"/>
      <c r="AA86" s="34"/>
      <c r="AB86" s="34"/>
      <c r="AC86" s="106" t="s">
        <v>58</v>
      </c>
      <c r="AD86" s="30"/>
      <c r="AE86" s="31"/>
      <c r="AF86" s="31"/>
      <c r="AG86" s="31"/>
    </row>
    <row r="87">
      <c r="A87" s="38"/>
      <c r="B87" s="58"/>
      <c r="C87" s="40"/>
      <c r="D87" s="58"/>
      <c r="E87" s="40"/>
      <c r="F87" s="58"/>
      <c r="G87" s="40"/>
      <c r="H87" s="58"/>
      <c r="I87" s="40"/>
      <c r="J87" s="58"/>
      <c r="K87" s="40"/>
      <c r="L87" s="38"/>
      <c r="M87" s="110" t="s">
        <v>62</v>
      </c>
      <c r="W87" s="23"/>
      <c r="X87" s="38"/>
      <c r="Y87" s="40"/>
      <c r="Z87" s="40"/>
      <c r="AA87" s="40"/>
      <c r="AB87" s="40"/>
      <c r="AC87" s="107" t="s">
        <v>59</v>
      </c>
      <c r="AD87" s="30"/>
      <c r="AE87" s="31"/>
      <c r="AF87" s="31"/>
      <c r="AG87" s="31"/>
    </row>
    <row r="88">
      <c r="A88" s="42"/>
      <c r="B88" s="62"/>
      <c r="C88" s="85"/>
      <c r="D88" s="62"/>
      <c r="E88" s="85"/>
      <c r="F88" s="62"/>
      <c r="G88" s="85"/>
      <c r="H88" s="62"/>
      <c r="I88" s="44"/>
      <c r="J88" s="62"/>
      <c r="K88" s="85"/>
      <c r="L88" s="42"/>
      <c r="M88" s="111" t="s">
        <v>63</v>
      </c>
      <c r="N88" s="51"/>
      <c r="O88" s="51"/>
      <c r="P88" s="51"/>
      <c r="Q88" s="51"/>
      <c r="R88" s="51"/>
      <c r="S88" s="51"/>
      <c r="T88" s="51"/>
      <c r="U88" s="51"/>
      <c r="V88" s="51"/>
      <c r="W88" s="52"/>
      <c r="X88" s="42"/>
      <c r="Y88" s="44"/>
      <c r="Z88" s="44"/>
      <c r="AA88" s="44"/>
      <c r="AB88" s="44"/>
      <c r="AC88" s="108" t="s">
        <v>60</v>
      </c>
      <c r="AD88" s="36"/>
      <c r="AE88" s="37"/>
      <c r="AF88" s="37"/>
      <c r="AG88" s="37"/>
    </row>
    <row r="89">
      <c r="A89" s="32" t="s">
        <v>41</v>
      </c>
      <c r="B89" s="69"/>
      <c r="C89" s="58"/>
      <c r="D89" s="69"/>
      <c r="E89" s="58"/>
      <c r="F89" s="69"/>
      <c r="G89" s="58"/>
      <c r="H89" s="34"/>
      <c r="I89" s="58"/>
      <c r="J89" s="69"/>
      <c r="K89" s="58"/>
      <c r="L89" s="32" t="s">
        <v>41</v>
      </c>
      <c r="M89" s="109" t="s">
        <v>61</v>
      </c>
      <c r="N89" s="7"/>
      <c r="O89" s="7"/>
      <c r="P89" s="7"/>
      <c r="Q89" s="7"/>
      <c r="R89" s="7"/>
      <c r="S89" s="7"/>
      <c r="T89" s="7"/>
      <c r="U89" s="7"/>
      <c r="V89" s="7"/>
      <c r="W89" s="8"/>
      <c r="X89" s="32" t="s">
        <v>41</v>
      </c>
      <c r="Y89" s="34"/>
      <c r="Z89" s="34"/>
      <c r="AA89" s="34"/>
      <c r="AB89" s="34"/>
      <c r="AC89" s="34"/>
      <c r="AD89" s="30"/>
      <c r="AE89" s="31"/>
      <c r="AF89" s="31"/>
      <c r="AG89" s="31"/>
    </row>
    <row r="90">
      <c r="A90" s="38"/>
      <c r="B90" s="40"/>
      <c r="C90" s="58"/>
      <c r="D90" s="40"/>
      <c r="E90" s="58"/>
      <c r="F90" s="40"/>
      <c r="G90" s="58"/>
      <c r="H90" s="40"/>
      <c r="I90" s="58"/>
      <c r="J90" s="40"/>
      <c r="K90" s="58"/>
      <c r="L90" s="38"/>
      <c r="M90" s="110" t="s">
        <v>62</v>
      </c>
      <c r="W90" s="23"/>
      <c r="X90" s="38"/>
      <c r="Y90" s="40"/>
      <c r="Z90" s="40"/>
      <c r="AA90" s="40"/>
      <c r="AB90" s="40"/>
      <c r="AC90" s="40"/>
      <c r="AD90" s="30"/>
      <c r="AE90" s="31"/>
      <c r="AF90" s="31"/>
      <c r="AG90" s="31"/>
    </row>
    <row r="91">
      <c r="A91" s="42"/>
      <c r="B91" s="85"/>
      <c r="C91" s="62"/>
      <c r="D91" s="85"/>
      <c r="E91" s="62"/>
      <c r="F91" s="112"/>
      <c r="G91" s="62"/>
      <c r="H91" s="44"/>
      <c r="I91" s="62"/>
      <c r="J91" s="85"/>
      <c r="K91" s="62"/>
      <c r="L91" s="42"/>
      <c r="M91" s="111" t="s">
        <v>63</v>
      </c>
      <c r="N91" s="51"/>
      <c r="O91" s="51"/>
      <c r="P91" s="51"/>
      <c r="Q91" s="51"/>
      <c r="R91" s="51"/>
      <c r="S91" s="51"/>
      <c r="T91" s="51"/>
      <c r="U91" s="51"/>
      <c r="V91" s="51"/>
      <c r="W91" s="52"/>
      <c r="X91" s="42"/>
      <c r="Y91" s="44"/>
      <c r="Z91" s="44"/>
      <c r="AA91" s="44"/>
      <c r="AB91" s="44"/>
      <c r="AC91" s="44"/>
      <c r="AD91" s="36"/>
      <c r="AE91" s="37"/>
      <c r="AF91" s="37"/>
      <c r="AG91" s="37"/>
    </row>
    <row r="92">
      <c r="A92" s="32" t="s">
        <v>47</v>
      </c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32" t="s">
        <v>47</v>
      </c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2" t="s">
        <v>47</v>
      </c>
      <c r="Y92" s="34"/>
      <c r="Z92" s="34"/>
      <c r="AA92" s="34"/>
      <c r="AB92" s="34"/>
      <c r="AC92" s="34"/>
      <c r="AD92" s="30"/>
      <c r="AE92" s="31"/>
      <c r="AF92" s="31"/>
      <c r="AG92" s="31"/>
    </row>
    <row r="93">
      <c r="A93" s="3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38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38"/>
      <c r="Y93" s="40"/>
      <c r="Z93" s="40"/>
      <c r="AA93" s="40"/>
      <c r="AB93" s="40"/>
      <c r="AC93" s="40"/>
      <c r="AD93" s="30"/>
      <c r="AE93" s="31"/>
      <c r="AF93" s="31"/>
      <c r="AG93" s="31"/>
    </row>
    <row r="94">
      <c r="A94" s="4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42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2"/>
      <c r="Y94" s="44"/>
      <c r="Z94" s="44"/>
      <c r="AA94" s="44"/>
      <c r="AB94" s="44"/>
      <c r="AC94" s="44"/>
      <c r="AD94" s="36"/>
      <c r="AE94" s="37"/>
      <c r="AF94" s="37"/>
      <c r="AG94" s="37"/>
    </row>
    <row r="95">
      <c r="A95" s="32" t="s">
        <v>48</v>
      </c>
      <c r="B95" s="113"/>
      <c r="C95" s="114"/>
      <c r="D95" s="115"/>
      <c r="E95" s="114"/>
      <c r="F95" s="115"/>
      <c r="G95" s="114"/>
      <c r="H95" s="115"/>
      <c r="I95" s="114"/>
      <c r="J95" s="96"/>
      <c r="K95" s="114"/>
      <c r="L95" s="32" t="s">
        <v>48</v>
      </c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2" t="s">
        <v>48</v>
      </c>
      <c r="Y95" s="34"/>
      <c r="Z95" s="34"/>
      <c r="AA95" s="34"/>
      <c r="AB95" s="34"/>
      <c r="AC95" s="34"/>
      <c r="AD95" s="30"/>
      <c r="AE95" s="31"/>
      <c r="AF95" s="31"/>
      <c r="AG95" s="31"/>
    </row>
    <row r="96">
      <c r="A96" s="38"/>
      <c r="B96" s="116"/>
      <c r="C96" s="96"/>
      <c r="D96" s="117"/>
      <c r="E96" s="96"/>
      <c r="F96" s="117"/>
      <c r="G96" s="96"/>
      <c r="H96" s="117"/>
      <c r="I96" s="96"/>
      <c r="J96" s="96"/>
      <c r="K96" s="96"/>
      <c r="L96" s="38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38"/>
      <c r="Y96" s="40"/>
      <c r="Z96" s="40"/>
      <c r="AA96" s="40"/>
      <c r="AB96" s="40"/>
      <c r="AC96" s="40"/>
      <c r="AD96" s="30"/>
      <c r="AE96" s="31"/>
      <c r="AF96" s="31"/>
      <c r="AG96" s="31"/>
    </row>
    <row r="97">
      <c r="A97" s="42"/>
      <c r="B97" s="116"/>
      <c r="C97" s="96"/>
      <c r="D97" s="117"/>
      <c r="E97" s="96"/>
      <c r="F97" s="117"/>
      <c r="G97" s="96"/>
      <c r="H97" s="117"/>
      <c r="I97" s="96"/>
      <c r="J97" s="97"/>
      <c r="K97" s="97"/>
      <c r="L97" s="42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2"/>
      <c r="Y97" s="44"/>
      <c r="Z97" s="44"/>
      <c r="AA97" s="44"/>
      <c r="AB97" s="44"/>
      <c r="AC97" s="44"/>
      <c r="AD97" s="36" t="str">
        <f>CONCATENATE(A97:AC97)</f>
        <v/>
      </c>
      <c r="AE97" s="37"/>
      <c r="AF97" s="37"/>
      <c r="AG97" s="37"/>
    </row>
    <row r="98">
      <c r="A98" s="28" t="s">
        <v>64</v>
      </c>
      <c r="B98" s="67"/>
      <c r="C98" s="7"/>
      <c r="D98" s="7"/>
      <c r="E98" s="7"/>
      <c r="F98" s="7"/>
      <c r="G98" s="7"/>
      <c r="H98" s="7"/>
      <c r="I98" s="7"/>
      <c r="J98" s="7"/>
      <c r="K98" s="8"/>
      <c r="L98" s="68" t="s">
        <v>64</v>
      </c>
      <c r="M98" s="27"/>
      <c r="N98" s="3"/>
      <c r="O98" s="3"/>
      <c r="P98" s="3"/>
      <c r="Q98" s="3"/>
      <c r="R98" s="3"/>
      <c r="S98" s="3"/>
      <c r="T98" s="3"/>
      <c r="U98" s="3"/>
      <c r="V98" s="3"/>
      <c r="W98" s="4"/>
      <c r="X98" s="28" t="s">
        <v>64</v>
      </c>
      <c r="Y98" s="29"/>
      <c r="Z98" s="3"/>
      <c r="AA98" s="3"/>
      <c r="AB98" s="3"/>
      <c r="AC98" s="4"/>
      <c r="AD98" s="30"/>
      <c r="AE98" s="31"/>
      <c r="AF98" s="31"/>
      <c r="AG98" s="31"/>
    </row>
    <row r="99">
      <c r="A99" s="32" t="s">
        <v>30</v>
      </c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2" t="s">
        <v>30</v>
      </c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2" t="s">
        <v>30</v>
      </c>
      <c r="Y99" s="34"/>
      <c r="Z99" s="34"/>
      <c r="AA99" s="34"/>
      <c r="AB99" s="34"/>
      <c r="AC99" s="34"/>
      <c r="AD99" s="30"/>
      <c r="AE99" s="31"/>
      <c r="AF99" s="31"/>
      <c r="AG99" s="31"/>
    </row>
    <row r="100">
      <c r="A100" s="38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38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38"/>
      <c r="Y100" s="40"/>
      <c r="Z100" s="40"/>
      <c r="AA100" s="40"/>
      <c r="AB100" s="40"/>
      <c r="AC100" s="40"/>
      <c r="AD100" s="30"/>
      <c r="AE100" s="31"/>
      <c r="AF100" s="31"/>
      <c r="AG100" s="31"/>
    </row>
    <row r="101">
      <c r="A101" s="42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2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2"/>
      <c r="Y101" s="44"/>
      <c r="Z101" s="44"/>
      <c r="AA101" s="44"/>
      <c r="AB101" s="44"/>
      <c r="AC101" s="44"/>
      <c r="AD101" s="36" t="str">
        <f>CONCATENATE(A101:AC101)</f>
        <v/>
      </c>
      <c r="AE101" s="37"/>
      <c r="AF101" s="37"/>
      <c r="AG101" s="37"/>
    </row>
    <row r="102">
      <c r="A102" s="32" t="s">
        <v>34</v>
      </c>
      <c r="B102" s="118" t="s">
        <v>65</v>
      </c>
      <c r="C102" s="7"/>
      <c r="D102" s="7"/>
      <c r="E102" s="7"/>
      <c r="F102" s="7"/>
      <c r="G102" s="7"/>
      <c r="H102" s="7"/>
      <c r="I102" s="7"/>
      <c r="J102" s="7"/>
      <c r="K102" s="8"/>
      <c r="L102" s="32" t="s">
        <v>34</v>
      </c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2" t="s">
        <v>34</v>
      </c>
      <c r="Y102" s="34"/>
      <c r="Z102" s="34"/>
      <c r="AA102" s="34"/>
      <c r="AB102" s="34"/>
      <c r="AC102" s="34"/>
      <c r="AD102" s="30"/>
      <c r="AE102" s="31"/>
      <c r="AF102" s="31"/>
      <c r="AG102" s="31"/>
    </row>
    <row r="103">
      <c r="A103" s="38"/>
      <c r="B103" s="119" t="s">
        <v>62</v>
      </c>
      <c r="K103" s="23"/>
      <c r="L103" s="38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38"/>
      <c r="Y103" s="40"/>
      <c r="Z103" s="40"/>
      <c r="AA103" s="40"/>
      <c r="AB103" s="40"/>
      <c r="AC103" s="40"/>
      <c r="AD103" s="30"/>
      <c r="AE103" s="31"/>
      <c r="AF103" s="31"/>
      <c r="AG103" s="31"/>
    </row>
    <row r="104">
      <c r="A104" s="42"/>
      <c r="B104" s="120" t="s">
        <v>66</v>
      </c>
      <c r="C104" s="51"/>
      <c r="D104" s="51"/>
      <c r="E104" s="51"/>
      <c r="F104" s="51"/>
      <c r="G104" s="51"/>
      <c r="H104" s="51"/>
      <c r="I104" s="51"/>
      <c r="J104" s="51"/>
      <c r="K104" s="52"/>
      <c r="L104" s="42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2"/>
      <c r="Y104" s="44"/>
      <c r="Z104" s="44"/>
      <c r="AA104" s="44"/>
      <c r="AB104" s="44"/>
      <c r="AC104" s="44"/>
      <c r="AD104" s="36" t="str">
        <f>CONCATENATE(A104:AC104)</f>
        <v>108 (ONLY ON 29/06, 13/07)</v>
      </c>
      <c r="AE104" s="37"/>
      <c r="AF104" s="37"/>
      <c r="AG104" s="37"/>
    </row>
    <row r="105">
      <c r="A105" s="32" t="s">
        <v>39</v>
      </c>
      <c r="B105" s="118" t="s">
        <v>65</v>
      </c>
      <c r="C105" s="7"/>
      <c r="D105" s="7"/>
      <c r="E105" s="7"/>
      <c r="F105" s="7"/>
      <c r="G105" s="7"/>
      <c r="H105" s="7"/>
      <c r="I105" s="7"/>
      <c r="J105" s="7"/>
      <c r="K105" s="8"/>
      <c r="L105" s="32" t="s">
        <v>39</v>
      </c>
      <c r="M105" s="109" t="s">
        <v>61</v>
      </c>
      <c r="N105" s="7"/>
      <c r="O105" s="7"/>
      <c r="P105" s="7"/>
      <c r="Q105" s="7"/>
      <c r="R105" s="7"/>
      <c r="S105" s="7"/>
      <c r="T105" s="7"/>
      <c r="U105" s="7"/>
      <c r="V105" s="7"/>
      <c r="W105" s="8"/>
      <c r="X105" s="32" t="s">
        <v>39</v>
      </c>
      <c r="Y105" s="34"/>
      <c r="Z105" s="34"/>
      <c r="AA105" s="34"/>
      <c r="AB105" s="34"/>
      <c r="AC105" s="34"/>
      <c r="AD105" s="30"/>
      <c r="AE105" s="31"/>
      <c r="AF105" s="31"/>
      <c r="AG105" s="31"/>
    </row>
    <row r="106">
      <c r="A106" s="38"/>
      <c r="B106" s="119" t="s">
        <v>62</v>
      </c>
      <c r="K106" s="23"/>
      <c r="L106" s="38"/>
      <c r="M106" s="110" t="s">
        <v>62</v>
      </c>
      <c r="W106" s="23"/>
      <c r="X106" s="38"/>
      <c r="Y106" s="40"/>
      <c r="Z106" s="40"/>
      <c r="AA106" s="40"/>
      <c r="AB106" s="40"/>
      <c r="AC106" s="40"/>
      <c r="AD106" s="30"/>
      <c r="AE106" s="31"/>
      <c r="AF106" s="31"/>
      <c r="AG106" s="31"/>
    </row>
    <row r="107" ht="27.0" customHeight="1">
      <c r="A107" s="42"/>
      <c r="B107" s="120" t="s">
        <v>66</v>
      </c>
      <c r="C107" s="51"/>
      <c r="D107" s="51"/>
      <c r="E107" s="51"/>
      <c r="F107" s="51"/>
      <c r="G107" s="51"/>
      <c r="H107" s="51"/>
      <c r="I107" s="51"/>
      <c r="J107" s="51"/>
      <c r="K107" s="52"/>
      <c r="L107" s="42"/>
      <c r="M107" s="111" t="s">
        <v>67</v>
      </c>
      <c r="N107" s="51"/>
      <c r="O107" s="51"/>
      <c r="P107" s="51"/>
      <c r="Q107" s="51"/>
      <c r="R107" s="51"/>
      <c r="S107" s="51"/>
      <c r="T107" s="51"/>
      <c r="U107" s="51"/>
      <c r="V107" s="51"/>
      <c r="W107" s="52"/>
      <c r="X107" s="42"/>
      <c r="Y107" s="44"/>
      <c r="Z107" s="44"/>
      <c r="AA107" s="44"/>
      <c r="AB107" s="44"/>
      <c r="AC107" s="44"/>
      <c r="AD107" s="36" t="str">
        <f>CONCATENATE(A107:AC107)</f>
        <v>108 (ONLY ON 29/06, 13/07)105 (ONLY ON 08/06, 22/06)</v>
      </c>
      <c r="AE107" s="37"/>
      <c r="AF107" s="37"/>
      <c r="AG107" s="37"/>
    </row>
    <row r="108">
      <c r="A108" s="32" t="s">
        <v>41</v>
      </c>
      <c r="B108" s="118" t="s">
        <v>65</v>
      </c>
      <c r="C108" s="7"/>
      <c r="D108" s="7"/>
      <c r="E108" s="7"/>
      <c r="F108" s="7"/>
      <c r="G108" s="7"/>
      <c r="H108" s="7"/>
      <c r="I108" s="7"/>
      <c r="J108" s="7"/>
      <c r="K108" s="8"/>
      <c r="L108" s="32" t="s">
        <v>41</v>
      </c>
      <c r="M108" s="109" t="s">
        <v>61</v>
      </c>
      <c r="N108" s="7"/>
      <c r="O108" s="7"/>
      <c r="P108" s="7"/>
      <c r="Q108" s="7"/>
      <c r="R108" s="7"/>
      <c r="S108" s="7"/>
      <c r="T108" s="7"/>
      <c r="U108" s="7"/>
      <c r="V108" s="7"/>
      <c r="W108" s="8"/>
      <c r="X108" s="32" t="s">
        <v>41</v>
      </c>
      <c r="Y108" s="34"/>
      <c r="Z108" s="34"/>
      <c r="AA108" s="34"/>
      <c r="AB108" s="34"/>
      <c r="AC108" s="34"/>
      <c r="AD108" s="30"/>
      <c r="AE108" s="31"/>
      <c r="AF108" s="31"/>
      <c r="AG108" s="31"/>
    </row>
    <row r="109">
      <c r="A109" s="38"/>
      <c r="B109" s="119" t="s">
        <v>62</v>
      </c>
      <c r="K109" s="23"/>
      <c r="L109" s="38"/>
      <c r="M109" s="110" t="s">
        <v>62</v>
      </c>
      <c r="W109" s="23"/>
      <c r="X109" s="38"/>
      <c r="Y109" s="40"/>
      <c r="Z109" s="40"/>
      <c r="AA109" s="40"/>
      <c r="AB109" s="40"/>
      <c r="AC109" s="40"/>
      <c r="AD109" s="30"/>
      <c r="AE109" s="31"/>
      <c r="AF109" s="31"/>
      <c r="AG109" s="31"/>
    </row>
    <row r="110">
      <c r="A110" s="42"/>
      <c r="B110" s="120" t="s">
        <v>68</v>
      </c>
      <c r="C110" s="51"/>
      <c r="D110" s="51"/>
      <c r="E110" s="51"/>
      <c r="F110" s="51"/>
      <c r="G110" s="51"/>
      <c r="H110" s="51"/>
      <c r="I110" s="51"/>
      <c r="J110" s="51"/>
      <c r="K110" s="52"/>
      <c r="L110" s="42"/>
      <c r="M110" s="111" t="s">
        <v>67</v>
      </c>
      <c r="N110" s="51"/>
      <c r="O110" s="51"/>
      <c r="P110" s="51"/>
      <c r="Q110" s="51"/>
      <c r="R110" s="51"/>
      <c r="S110" s="51"/>
      <c r="T110" s="51"/>
      <c r="U110" s="51"/>
      <c r="V110" s="51"/>
      <c r="W110" s="52"/>
      <c r="X110" s="42"/>
      <c r="Y110" s="44"/>
      <c r="Z110" s="44"/>
      <c r="AA110" s="44"/>
      <c r="AB110" s="44"/>
      <c r="AC110" s="44"/>
      <c r="AD110" s="36" t="str">
        <f>CONCATENATE(A110:AC110)</f>
        <v>108 (ONLY ON 29/06)105 (ONLY ON 08/06, 22/06)</v>
      </c>
      <c r="AE110" s="37"/>
      <c r="AF110" s="37"/>
      <c r="AG110" s="37"/>
    </row>
    <row r="111">
      <c r="A111" s="32" t="s">
        <v>47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2" t="s">
        <v>47</v>
      </c>
      <c r="M111" s="109" t="s">
        <v>61</v>
      </c>
      <c r="N111" s="7"/>
      <c r="O111" s="7"/>
      <c r="P111" s="7"/>
      <c r="Q111" s="7"/>
      <c r="R111" s="7"/>
      <c r="S111" s="7"/>
      <c r="T111" s="7"/>
      <c r="U111" s="7"/>
      <c r="V111" s="7"/>
      <c r="W111" s="8"/>
      <c r="X111" s="32" t="s">
        <v>47</v>
      </c>
      <c r="Y111" s="34"/>
      <c r="Z111" s="34"/>
      <c r="AA111" s="34"/>
      <c r="AB111" s="34"/>
      <c r="AC111" s="34"/>
      <c r="AD111" s="30"/>
      <c r="AE111" s="31"/>
      <c r="AF111" s="31"/>
      <c r="AG111" s="31"/>
    </row>
    <row r="112">
      <c r="A112" s="38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38"/>
      <c r="M112" s="110" t="s">
        <v>62</v>
      </c>
      <c r="W112" s="23"/>
      <c r="X112" s="38"/>
      <c r="Y112" s="40"/>
      <c r="Z112" s="40"/>
      <c r="AA112" s="40"/>
      <c r="AB112" s="40"/>
      <c r="AC112" s="40"/>
      <c r="AD112" s="30"/>
      <c r="AE112" s="31"/>
      <c r="AF112" s="31"/>
      <c r="AG112" s="31"/>
    </row>
    <row r="113">
      <c r="A113" s="42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2"/>
      <c r="M113" s="111" t="s">
        <v>67</v>
      </c>
      <c r="N113" s="51"/>
      <c r="O113" s="51"/>
      <c r="P113" s="51"/>
      <c r="Q113" s="51"/>
      <c r="R113" s="51"/>
      <c r="S113" s="51"/>
      <c r="T113" s="51"/>
      <c r="U113" s="51"/>
      <c r="V113" s="51"/>
      <c r="W113" s="52"/>
      <c r="X113" s="42"/>
      <c r="Y113" s="44"/>
      <c r="Z113" s="44"/>
      <c r="AA113" s="44"/>
      <c r="AB113" s="44"/>
      <c r="AC113" s="44"/>
      <c r="AD113" s="36"/>
      <c r="AE113" s="37"/>
      <c r="AF113" s="37"/>
      <c r="AG113" s="37"/>
    </row>
    <row r="114">
      <c r="A114" s="32" t="s">
        <v>48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2" t="s">
        <v>48</v>
      </c>
      <c r="M114" s="109" t="s">
        <v>61</v>
      </c>
      <c r="N114" s="7"/>
      <c r="O114" s="7"/>
      <c r="P114" s="7"/>
      <c r="Q114" s="7"/>
      <c r="R114" s="7"/>
      <c r="S114" s="7"/>
      <c r="T114" s="7"/>
      <c r="U114" s="7"/>
      <c r="V114" s="7"/>
      <c r="W114" s="8"/>
      <c r="X114" s="32" t="s">
        <v>48</v>
      </c>
      <c r="Y114" s="34"/>
      <c r="Z114" s="34"/>
      <c r="AA114" s="34"/>
      <c r="AB114" s="34"/>
      <c r="AC114" s="34"/>
      <c r="AD114" s="30"/>
      <c r="AE114" s="31"/>
      <c r="AF114" s="31"/>
      <c r="AG114" s="31"/>
    </row>
    <row r="115">
      <c r="A115" s="38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38"/>
      <c r="M115" s="110" t="s">
        <v>62</v>
      </c>
      <c r="W115" s="23"/>
      <c r="X115" s="38"/>
      <c r="Y115" s="40"/>
      <c r="Z115" s="40"/>
      <c r="AA115" s="40"/>
      <c r="AB115" s="40"/>
      <c r="AC115" s="40"/>
      <c r="AD115" s="30"/>
      <c r="AE115" s="31"/>
      <c r="AF115" s="31"/>
      <c r="AG115" s="31"/>
    </row>
    <row r="116">
      <c r="A116" s="42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2"/>
      <c r="M116" s="111" t="s">
        <v>67</v>
      </c>
      <c r="N116" s="51"/>
      <c r="O116" s="51"/>
      <c r="P116" s="51"/>
      <c r="Q116" s="51"/>
      <c r="R116" s="51"/>
      <c r="S116" s="51"/>
      <c r="T116" s="51"/>
      <c r="U116" s="51"/>
      <c r="V116" s="51"/>
      <c r="W116" s="52"/>
      <c r="X116" s="42"/>
      <c r="Y116" s="44"/>
      <c r="Z116" s="44"/>
      <c r="AA116" s="44"/>
      <c r="AB116" s="44"/>
      <c r="AC116" s="44"/>
      <c r="AD116" s="36"/>
      <c r="AE116" s="37"/>
      <c r="AF116" s="37"/>
      <c r="AG116" s="37"/>
    </row>
  </sheetData>
  <mergeCells count="190">
    <mergeCell ref="X1:X2"/>
    <mergeCell ref="X4:X6"/>
    <mergeCell ref="X7:X9"/>
    <mergeCell ref="X10:X12"/>
    <mergeCell ref="X13:X15"/>
    <mergeCell ref="X16:X18"/>
    <mergeCell ref="X19:X21"/>
    <mergeCell ref="X70:X72"/>
    <mergeCell ref="X73:X75"/>
    <mergeCell ref="X76:X78"/>
    <mergeCell ref="X42:X44"/>
    <mergeCell ref="X45:X47"/>
    <mergeCell ref="X48:X50"/>
    <mergeCell ref="X57:X59"/>
    <mergeCell ref="X61:X63"/>
    <mergeCell ref="X64:X66"/>
    <mergeCell ref="X67:X69"/>
    <mergeCell ref="M3:W3"/>
    <mergeCell ref="Y3:AC3"/>
    <mergeCell ref="B3:I3"/>
    <mergeCell ref="B4:K4"/>
    <mergeCell ref="M7:W7"/>
    <mergeCell ref="M8:W8"/>
    <mergeCell ref="M9:W9"/>
    <mergeCell ref="M22:W22"/>
    <mergeCell ref="Y22:AC22"/>
    <mergeCell ref="A1:A2"/>
    <mergeCell ref="B1:K1"/>
    <mergeCell ref="L1:L2"/>
    <mergeCell ref="M1:V1"/>
    <mergeCell ref="Y1:AC1"/>
    <mergeCell ref="A4:A6"/>
    <mergeCell ref="L4:L6"/>
    <mergeCell ref="B9:K9"/>
    <mergeCell ref="B10:K10"/>
    <mergeCell ref="L7:L9"/>
    <mergeCell ref="L13:L15"/>
    <mergeCell ref="M41:W41"/>
    <mergeCell ref="M51:W53"/>
    <mergeCell ref="X51:X53"/>
    <mergeCell ref="M54:W56"/>
    <mergeCell ref="X54:X56"/>
    <mergeCell ref="M60:W60"/>
    <mergeCell ref="Y60:AC60"/>
    <mergeCell ref="X23:X25"/>
    <mergeCell ref="X26:X28"/>
    <mergeCell ref="X29:X31"/>
    <mergeCell ref="X32:X34"/>
    <mergeCell ref="X35:X37"/>
    <mergeCell ref="X38:X40"/>
    <mergeCell ref="Y41:AC41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A73:A75"/>
    <mergeCell ref="A76:A78"/>
    <mergeCell ref="A80:A82"/>
    <mergeCell ref="A83:A85"/>
    <mergeCell ref="A86:A88"/>
    <mergeCell ref="A89:A91"/>
    <mergeCell ref="A92:A94"/>
    <mergeCell ref="L10:L12"/>
    <mergeCell ref="B11:K11"/>
    <mergeCell ref="B12:K12"/>
    <mergeCell ref="B5:K5"/>
    <mergeCell ref="B6:K6"/>
    <mergeCell ref="A7:A9"/>
    <mergeCell ref="B7:K7"/>
    <mergeCell ref="B8:K8"/>
    <mergeCell ref="A10:A12"/>
    <mergeCell ref="A13:A15"/>
    <mergeCell ref="A16:A18"/>
    <mergeCell ref="L16:L18"/>
    <mergeCell ref="A19:A21"/>
    <mergeCell ref="L19:L21"/>
    <mergeCell ref="B22:K22"/>
    <mergeCell ref="A23:A25"/>
    <mergeCell ref="L23:L25"/>
    <mergeCell ref="B29:K29"/>
    <mergeCell ref="B30:K30"/>
    <mergeCell ref="A26:A28"/>
    <mergeCell ref="B26:K26"/>
    <mergeCell ref="L26:L28"/>
    <mergeCell ref="B27:K27"/>
    <mergeCell ref="B28:K28"/>
    <mergeCell ref="L29:L31"/>
    <mergeCell ref="B31:K31"/>
    <mergeCell ref="L32:L34"/>
    <mergeCell ref="L35:L37"/>
    <mergeCell ref="L38:L40"/>
    <mergeCell ref="B41:K41"/>
    <mergeCell ref="L42:L44"/>
    <mergeCell ref="B45:K45"/>
    <mergeCell ref="L45:L47"/>
    <mergeCell ref="B64:K64"/>
    <mergeCell ref="B65:K65"/>
    <mergeCell ref="B105:K105"/>
    <mergeCell ref="M105:W105"/>
    <mergeCell ref="M89:W89"/>
    <mergeCell ref="M90:W90"/>
    <mergeCell ref="B98:K98"/>
    <mergeCell ref="M98:W98"/>
    <mergeCell ref="B102:K102"/>
    <mergeCell ref="B103:K103"/>
    <mergeCell ref="B104:K104"/>
    <mergeCell ref="M107:W107"/>
    <mergeCell ref="M108:W108"/>
    <mergeCell ref="L99:L101"/>
    <mergeCell ref="L102:L104"/>
    <mergeCell ref="L105:L107"/>
    <mergeCell ref="B106:K106"/>
    <mergeCell ref="M106:W106"/>
    <mergeCell ref="B107:K107"/>
    <mergeCell ref="B108:K108"/>
    <mergeCell ref="X108:X110"/>
    <mergeCell ref="X111:X113"/>
    <mergeCell ref="X89:X91"/>
    <mergeCell ref="X92:X94"/>
    <mergeCell ref="X95:X97"/>
    <mergeCell ref="Y98:AC98"/>
    <mergeCell ref="X99:X101"/>
    <mergeCell ref="X102:X104"/>
    <mergeCell ref="X105:X107"/>
    <mergeCell ref="B46:K46"/>
    <mergeCell ref="B47:K47"/>
    <mergeCell ref="B48:K48"/>
    <mergeCell ref="L48:L50"/>
    <mergeCell ref="B49:K49"/>
    <mergeCell ref="B50:K50"/>
    <mergeCell ref="L51:L53"/>
    <mergeCell ref="B51:K53"/>
    <mergeCell ref="B54:K56"/>
    <mergeCell ref="L54:L56"/>
    <mergeCell ref="L57:L59"/>
    <mergeCell ref="B60:K60"/>
    <mergeCell ref="B66:K66"/>
    <mergeCell ref="B79:K79"/>
    <mergeCell ref="L64:L66"/>
    <mergeCell ref="L67:L69"/>
    <mergeCell ref="L70:L72"/>
    <mergeCell ref="L73:L75"/>
    <mergeCell ref="L76:L78"/>
    <mergeCell ref="M79:W79"/>
    <mergeCell ref="Y79:AC79"/>
    <mergeCell ref="X80:X82"/>
    <mergeCell ref="X83:X85"/>
    <mergeCell ref="M86:W86"/>
    <mergeCell ref="X86:X88"/>
    <mergeCell ref="M87:W87"/>
    <mergeCell ref="M88:W88"/>
    <mergeCell ref="M91:W91"/>
    <mergeCell ref="L108:L110"/>
    <mergeCell ref="L111:L113"/>
    <mergeCell ref="L114:L116"/>
    <mergeCell ref="L61:L63"/>
    <mergeCell ref="L80:L82"/>
    <mergeCell ref="L83:L85"/>
    <mergeCell ref="L86:L88"/>
    <mergeCell ref="L89:L91"/>
    <mergeCell ref="L92:L94"/>
    <mergeCell ref="L95:L97"/>
    <mergeCell ref="M114:W114"/>
    <mergeCell ref="X114:X116"/>
    <mergeCell ref="M115:W115"/>
    <mergeCell ref="M116:W116"/>
    <mergeCell ref="B109:K109"/>
    <mergeCell ref="M109:W109"/>
    <mergeCell ref="B110:K110"/>
    <mergeCell ref="M110:W110"/>
    <mergeCell ref="M111:W111"/>
    <mergeCell ref="M112:W112"/>
    <mergeCell ref="M113:W113"/>
  </mergeCells>
  <conditionalFormatting sqref="B1:K1 Y1:AC2 M2:W2 B51:K56 M51:W56">
    <cfRule type="expression" dxfId="0" priority="1">
      <formula>REGEXMATCH(B1, "(^\s+)|(\s+$)")</formula>
    </cfRule>
  </conditionalFormatting>
  <conditionalFormatting sqref="B1:K1 Y1:AC2 M2:W2 B51:K56 M51:W56">
    <cfRule type="expression" dxfId="0" priority="2">
      <formula>REGEXMATCH(B1, "[а-яА-Я]")</formula>
    </cfRule>
  </conditionalFormatting>
  <conditionalFormatting sqref="B1:K1 Y1:AC2 M2:W2 B51:K56 M51:W56">
    <cfRule type="expression" dxfId="0" priority="3">
      <formula>REGEXMATCH(B1, "\s{2,}")</formula>
    </cfRule>
  </conditionalFormatting>
  <conditionalFormatting sqref="B1:K1 Y1:AC2 M2:W2 B51:K56 M51:W56">
    <cfRule type="expression" dxfId="0" priority="4">
      <formula>REGEXMATCH(B1,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11" width="23.75"/>
    <col customWidth="1" min="12" max="12" width="11.63"/>
    <col customWidth="1" min="13" max="13" width="23.75"/>
    <col customWidth="1" min="14" max="23" width="22.38"/>
    <col customWidth="1" min="24" max="24" width="11.63"/>
    <col customWidth="1" min="25" max="25" width="28.25"/>
    <col customWidth="1" min="26" max="26" width="27.5"/>
    <col customWidth="1" min="27" max="27" width="29.38"/>
    <col customWidth="1" min="28" max="28" width="27.13"/>
    <col customWidth="1" min="29" max="29" width="29.38"/>
    <col customWidth="1" min="30" max="31" width="28.13"/>
    <col customWidth="1" min="32" max="32" width="26.38"/>
    <col customWidth="1" min="33" max="33" width="11.63"/>
    <col customWidth="1" min="34" max="35" width="29.13"/>
    <col customWidth="1" min="36" max="36" width="27.88"/>
    <col customWidth="1" min="37" max="37" width="29.88"/>
    <col customWidth="1" min="38" max="38" width="27.88"/>
    <col customWidth="1" min="39" max="39" width="31.38"/>
    <col customWidth="1" min="40" max="40" width="11.63"/>
    <col customWidth="1" min="41" max="41" width="28.13"/>
    <col customWidth="1" min="42" max="42" width="27.38"/>
    <col customWidth="1" min="43" max="43" width="34.0"/>
    <col customWidth="1" min="44" max="47" width="26.38"/>
    <col customWidth="1" min="48" max="48" width="70.38"/>
    <col customWidth="1" min="49" max="49" width="14.13"/>
    <col customWidth="1" min="50" max="51" width="12.88"/>
  </cols>
  <sheetData>
    <row r="1">
      <c r="A1" s="121"/>
      <c r="B1" s="122" t="s">
        <v>0</v>
      </c>
      <c r="C1" s="3"/>
      <c r="D1" s="3"/>
      <c r="E1" s="3"/>
      <c r="F1" s="3"/>
      <c r="G1" s="3"/>
      <c r="H1" s="3"/>
      <c r="I1" s="3"/>
      <c r="J1" s="3"/>
      <c r="K1" s="4"/>
      <c r="L1" s="123"/>
      <c r="M1" s="124" t="s">
        <v>1</v>
      </c>
      <c r="N1" s="3"/>
      <c r="O1" s="3"/>
      <c r="P1" s="3"/>
      <c r="Q1" s="3"/>
      <c r="R1" s="3"/>
      <c r="S1" s="3"/>
      <c r="T1" s="3"/>
      <c r="U1" s="3"/>
      <c r="V1" s="3"/>
      <c r="W1" s="4"/>
      <c r="X1" s="123"/>
      <c r="Y1" s="122" t="s">
        <v>69</v>
      </c>
      <c r="Z1" s="3"/>
      <c r="AA1" s="3"/>
      <c r="AB1" s="3"/>
      <c r="AC1" s="3"/>
      <c r="AD1" s="3"/>
      <c r="AE1" s="3"/>
      <c r="AF1" s="4"/>
      <c r="AG1" s="123"/>
      <c r="AH1" s="124" t="s">
        <v>70</v>
      </c>
      <c r="AI1" s="3"/>
      <c r="AJ1" s="3"/>
      <c r="AK1" s="3"/>
      <c r="AL1" s="3"/>
      <c r="AM1" s="4"/>
      <c r="AN1" s="123"/>
      <c r="AO1" s="125" t="s">
        <v>2</v>
      </c>
      <c r="AP1" s="3"/>
      <c r="AQ1" s="3"/>
      <c r="AR1" s="3"/>
      <c r="AS1" s="4"/>
      <c r="AT1" s="126" t="s">
        <v>71</v>
      </c>
      <c r="AU1" s="4"/>
      <c r="AV1" s="127"/>
      <c r="AW1" s="127"/>
      <c r="AX1" s="127"/>
      <c r="AY1" s="127"/>
    </row>
    <row r="2">
      <c r="A2" s="42"/>
      <c r="B2" s="128" t="s">
        <v>3</v>
      </c>
      <c r="C2" s="15" t="s">
        <v>4</v>
      </c>
      <c r="D2" s="128" t="s">
        <v>5</v>
      </c>
      <c r="E2" s="15" t="s">
        <v>6</v>
      </c>
      <c r="F2" s="128" t="s">
        <v>7</v>
      </c>
      <c r="G2" s="128" t="s">
        <v>8</v>
      </c>
      <c r="H2" s="128" t="s">
        <v>9</v>
      </c>
      <c r="I2" s="128" t="s">
        <v>10</v>
      </c>
      <c r="J2" s="128" t="s">
        <v>11</v>
      </c>
      <c r="K2" s="128" t="s">
        <v>12</v>
      </c>
      <c r="L2" s="42"/>
      <c r="M2" s="15" t="s">
        <v>13</v>
      </c>
      <c r="N2" s="128" t="s">
        <v>14</v>
      </c>
      <c r="O2" s="128" t="s">
        <v>15</v>
      </c>
      <c r="P2" s="129" t="s">
        <v>72</v>
      </c>
      <c r="Q2" s="129" t="s">
        <v>73</v>
      </c>
      <c r="R2" s="128" t="s">
        <v>18</v>
      </c>
      <c r="S2" s="128" t="s">
        <v>19</v>
      </c>
      <c r="T2" s="128" t="s">
        <v>20</v>
      </c>
      <c r="U2" s="128" t="s">
        <v>21</v>
      </c>
      <c r="V2" s="128" t="s">
        <v>22</v>
      </c>
      <c r="W2" s="128" t="s">
        <v>23</v>
      </c>
      <c r="X2" s="42"/>
      <c r="Y2" s="130" t="s">
        <v>74</v>
      </c>
      <c r="Z2" s="130" t="s">
        <v>75</v>
      </c>
      <c r="AA2" s="130" t="s">
        <v>76</v>
      </c>
      <c r="AB2" s="130" t="s">
        <v>77</v>
      </c>
      <c r="AC2" s="130" t="s">
        <v>78</v>
      </c>
      <c r="AD2" s="130" t="s">
        <v>79</v>
      </c>
      <c r="AE2" s="130" t="s">
        <v>80</v>
      </c>
      <c r="AF2" s="130" t="s">
        <v>81</v>
      </c>
      <c r="AG2" s="42"/>
      <c r="AH2" s="130" t="s">
        <v>82</v>
      </c>
      <c r="AI2" s="130" t="s">
        <v>83</v>
      </c>
      <c r="AJ2" s="131" t="s">
        <v>84</v>
      </c>
      <c r="AK2" s="130" t="s">
        <v>85</v>
      </c>
      <c r="AL2" s="130" t="s">
        <v>86</v>
      </c>
      <c r="AM2" s="130" t="s">
        <v>87</v>
      </c>
      <c r="AN2" s="42"/>
      <c r="AO2" s="130" t="s">
        <v>24</v>
      </c>
      <c r="AP2" s="130" t="s">
        <v>25</v>
      </c>
      <c r="AQ2" s="130" t="s">
        <v>26</v>
      </c>
      <c r="AR2" s="131" t="s">
        <v>27</v>
      </c>
      <c r="AS2" s="130" t="s">
        <v>28</v>
      </c>
      <c r="AT2" s="130" t="s">
        <v>88</v>
      </c>
      <c r="AU2" s="130" t="s">
        <v>89</v>
      </c>
      <c r="AV2" s="127"/>
      <c r="AW2" s="127"/>
      <c r="AX2" s="127"/>
      <c r="AY2" s="127"/>
    </row>
    <row r="3">
      <c r="A3" s="132" t="s">
        <v>29</v>
      </c>
      <c r="B3" s="133"/>
      <c r="K3" s="23"/>
      <c r="L3" s="132" t="s">
        <v>29</v>
      </c>
      <c r="M3" s="133"/>
      <c r="W3" s="23"/>
      <c r="X3" s="132" t="s">
        <v>29</v>
      </c>
      <c r="Y3" s="134"/>
      <c r="Z3" s="51"/>
      <c r="AA3" s="51"/>
      <c r="AB3" s="51"/>
      <c r="AC3" s="51"/>
      <c r="AD3" s="51"/>
      <c r="AE3" s="51"/>
      <c r="AF3" s="52"/>
      <c r="AG3" s="132" t="s">
        <v>29</v>
      </c>
      <c r="AH3" s="133"/>
      <c r="AM3" s="23"/>
      <c r="AN3" s="132" t="s">
        <v>29</v>
      </c>
      <c r="AO3" s="135"/>
      <c r="AP3" s="3"/>
      <c r="AQ3" s="3"/>
      <c r="AR3" s="3"/>
      <c r="AS3" s="4"/>
      <c r="AT3" s="136"/>
      <c r="AV3" s="136"/>
      <c r="AW3" s="136"/>
      <c r="AX3" s="136"/>
      <c r="AY3" s="136"/>
    </row>
    <row r="4">
      <c r="A4" s="121" t="s">
        <v>30</v>
      </c>
      <c r="B4" s="137" t="s">
        <v>90</v>
      </c>
      <c r="C4" s="7"/>
      <c r="D4" s="7"/>
      <c r="E4" s="7"/>
      <c r="F4" s="7"/>
      <c r="G4" s="7"/>
      <c r="H4" s="7"/>
      <c r="I4" s="7"/>
      <c r="J4" s="7"/>
      <c r="K4" s="8"/>
      <c r="L4" s="138" t="s">
        <v>91</v>
      </c>
      <c r="M4" s="139" t="s">
        <v>92</v>
      </c>
      <c r="N4" s="7"/>
      <c r="O4" s="7"/>
      <c r="P4" s="7"/>
      <c r="Q4" s="8"/>
      <c r="R4" s="140" t="s">
        <v>93</v>
      </c>
      <c r="S4" s="8"/>
      <c r="T4" s="141"/>
      <c r="U4" s="141"/>
      <c r="V4" s="142"/>
      <c r="W4" s="143"/>
      <c r="X4" s="121" t="s">
        <v>94</v>
      </c>
      <c r="Y4" s="142"/>
      <c r="Z4" s="142"/>
      <c r="AA4" s="142"/>
      <c r="AB4" s="144"/>
      <c r="AC4" s="145" t="s">
        <v>95</v>
      </c>
      <c r="AD4" s="7"/>
      <c r="AE4" s="8"/>
      <c r="AF4" s="142"/>
      <c r="AG4" s="121" t="s">
        <v>96</v>
      </c>
      <c r="AH4" s="146"/>
      <c r="AI4" s="147"/>
      <c r="AJ4" s="148"/>
      <c r="AK4" s="149" t="s">
        <v>93</v>
      </c>
      <c r="AL4" s="148"/>
      <c r="AM4" s="149" t="s">
        <v>93</v>
      </c>
      <c r="AN4" s="121" t="s">
        <v>30</v>
      </c>
      <c r="AO4" s="150" t="s">
        <v>97</v>
      </c>
      <c r="AP4" s="8"/>
      <c r="AQ4" s="127"/>
      <c r="AR4" s="151"/>
      <c r="AS4" s="152"/>
      <c r="AT4" s="153"/>
      <c r="AU4" s="153"/>
      <c r="AV4" s="154"/>
      <c r="AW4" s="154"/>
      <c r="AX4" s="154"/>
      <c r="AY4" s="154"/>
    </row>
    <row r="5">
      <c r="A5" s="38"/>
      <c r="B5" s="155" t="s">
        <v>98</v>
      </c>
      <c r="K5" s="23"/>
      <c r="L5" s="38"/>
      <c r="M5" s="156" t="s">
        <v>99</v>
      </c>
      <c r="Q5" s="23"/>
      <c r="R5" s="157" t="s">
        <v>100</v>
      </c>
      <c r="S5" s="23"/>
      <c r="T5" s="158"/>
      <c r="U5" s="158"/>
      <c r="V5" s="159"/>
      <c r="W5" s="160"/>
      <c r="X5" s="38"/>
      <c r="Y5" s="161"/>
      <c r="Z5" s="161"/>
      <c r="AA5" s="161"/>
      <c r="AB5" s="144"/>
      <c r="AC5" s="162" t="s">
        <v>101</v>
      </c>
      <c r="AE5" s="23"/>
      <c r="AF5" s="161"/>
      <c r="AG5" s="38"/>
      <c r="AH5" s="158"/>
      <c r="AI5" s="163"/>
      <c r="AJ5" s="158"/>
      <c r="AK5" s="164" t="s">
        <v>100</v>
      </c>
      <c r="AL5" s="158"/>
      <c r="AM5" s="164" t="s">
        <v>100</v>
      </c>
      <c r="AN5" s="38"/>
      <c r="AO5" s="165" t="s">
        <v>102</v>
      </c>
      <c r="AP5" s="23"/>
      <c r="AQ5" s="127"/>
      <c r="AR5" s="166"/>
      <c r="AS5" s="166"/>
      <c r="AT5" s="158"/>
      <c r="AU5" s="158"/>
      <c r="AV5" s="154" t="str">
        <f t="array" ref="AV5">TEXTJOIN(" | ", 1, A6:AS6)</f>
        <v>108 | ONLINE/105 | 106 | 321 | 106 STARTS AT 9:20 | 106 STARTS AT 9:20 | 107 (ON 01/04)</v>
      </c>
      <c r="AW5" s="154"/>
      <c r="AX5" s="154"/>
      <c r="AY5" s="154"/>
    </row>
    <row r="6">
      <c r="A6" s="42"/>
      <c r="B6" s="167">
        <v>108.0</v>
      </c>
      <c r="K6" s="23"/>
      <c r="L6" s="42"/>
      <c r="M6" s="168" t="s">
        <v>103</v>
      </c>
      <c r="N6" s="51"/>
      <c r="O6" s="51"/>
      <c r="P6" s="51"/>
      <c r="Q6" s="52"/>
      <c r="R6" s="169">
        <v>106.0</v>
      </c>
      <c r="S6" s="52"/>
      <c r="T6" s="170"/>
      <c r="U6" s="170"/>
      <c r="V6" s="171"/>
      <c r="W6" s="171"/>
      <c r="X6" s="42"/>
      <c r="Y6" s="172"/>
      <c r="Z6" s="172"/>
      <c r="AA6" s="172"/>
      <c r="AB6" s="173"/>
      <c r="AC6" s="174">
        <v>321.0</v>
      </c>
      <c r="AD6" s="51"/>
      <c r="AE6" s="52"/>
      <c r="AF6" s="172"/>
      <c r="AG6" s="42"/>
      <c r="AH6" s="175"/>
      <c r="AI6" s="172"/>
      <c r="AJ6" s="171"/>
      <c r="AK6" s="176" t="s">
        <v>104</v>
      </c>
      <c r="AL6" s="171"/>
      <c r="AM6" s="176" t="s">
        <v>105</v>
      </c>
      <c r="AN6" s="42"/>
      <c r="AO6" s="177" t="s">
        <v>106</v>
      </c>
      <c r="AP6" s="52"/>
      <c r="AQ6" s="127"/>
      <c r="AR6" s="178"/>
      <c r="AS6" s="178"/>
      <c r="AT6" s="179"/>
      <c r="AU6" s="179"/>
      <c r="AV6" s="180" t="str">
        <f>IFERROR(__xludf.DUMMYFUNCTION("TEXTJOIN("" / "", 1, SORT(UNIQUE(TRANSPOSE(SPLIT(TRIM(REGEXREPLACE(AV5,""([0-9]{3}[a-zA-Z]?)|."",""$1 "")), "" "")))))"),"105 / 106 / 107 / 108 / 321")</f>
        <v>105 / 106 / 107 / 108 / 321</v>
      </c>
      <c r="AW6" s="154"/>
      <c r="AX6" s="181">
        <v>301.0</v>
      </c>
      <c r="AY6" s="154"/>
    </row>
    <row r="7">
      <c r="A7" s="121" t="s">
        <v>34</v>
      </c>
      <c r="B7" s="137" t="s">
        <v>107</v>
      </c>
      <c r="C7" s="7"/>
      <c r="D7" s="7"/>
      <c r="E7" s="7"/>
      <c r="F7" s="7"/>
      <c r="G7" s="7"/>
      <c r="H7" s="7"/>
      <c r="I7" s="7"/>
      <c r="J7" s="7"/>
      <c r="K7" s="8"/>
      <c r="L7" s="138" t="s">
        <v>108</v>
      </c>
      <c r="M7" s="141"/>
      <c r="N7" s="182" t="s">
        <v>109</v>
      </c>
      <c r="O7" s="142"/>
      <c r="P7" s="182" t="s">
        <v>109</v>
      </c>
      <c r="Q7" s="142"/>
      <c r="R7" s="183"/>
      <c r="S7" s="141"/>
      <c r="T7" s="141"/>
      <c r="U7" s="141"/>
      <c r="V7" s="142"/>
      <c r="W7" s="184" t="s">
        <v>110</v>
      </c>
      <c r="X7" s="121" t="s">
        <v>111</v>
      </c>
      <c r="Y7" s="141"/>
      <c r="Z7" s="141"/>
      <c r="AA7" s="141"/>
      <c r="AB7" s="185"/>
      <c r="AC7" s="186" t="s">
        <v>112</v>
      </c>
      <c r="AD7" s="142"/>
      <c r="AE7" s="142"/>
      <c r="AF7" s="142"/>
      <c r="AG7" s="121" t="s">
        <v>113</v>
      </c>
      <c r="AH7" s="147"/>
      <c r="AI7" s="187"/>
      <c r="AJ7" s="148"/>
      <c r="AK7" s="188" t="s">
        <v>114</v>
      </c>
      <c r="AL7" s="148"/>
      <c r="AM7" s="149" t="s">
        <v>114</v>
      </c>
      <c r="AN7" s="121" t="s">
        <v>34</v>
      </c>
      <c r="AO7" s="150" t="s">
        <v>97</v>
      </c>
      <c r="AP7" s="8"/>
      <c r="AQ7" s="189" t="s">
        <v>115</v>
      </c>
      <c r="AR7" s="143"/>
      <c r="AS7" s="152"/>
      <c r="AT7" s="153"/>
      <c r="AU7" s="153"/>
      <c r="AV7" s="154"/>
      <c r="AW7" s="154"/>
      <c r="AX7" s="154"/>
      <c r="AY7" s="154"/>
    </row>
    <row r="8">
      <c r="A8" s="38"/>
      <c r="B8" s="155" t="s">
        <v>98</v>
      </c>
      <c r="K8" s="23"/>
      <c r="L8" s="38"/>
      <c r="M8" s="158"/>
      <c r="N8" s="190" t="s">
        <v>116</v>
      </c>
      <c r="O8" s="158"/>
      <c r="P8" s="190" t="s">
        <v>117</v>
      </c>
      <c r="Q8" s="158"/>
      <c r="R8" s="191"/>
      <c r="S8" s="158"/>
      <c r="T8" s="158"/>
      <c r="U8" s="158"/>
      <c r="V8" s="159"/>
      <c r="W8" s="192" t="s">
        <v>118</v>
      </c>
      <c r="X8" s="38"/>
      <c r="Y8" s="161"/>
      <c r="Z8" s="161"/>
      <c r="AA8" s="161"/>
      <c r="AB8" s="193"/>
      <c r="AC8" s="194" t="s">
        <v>119</v>
      </c>
      <c r="AD8" s="161"/>
      <c r="AE8" s="161"/>
      <c r="AF8" s="195"/>
      <c r="AG8" s="38"/>
      <c r="AH8" s="163"/>
      <c r="AI8" s="158"/>
      <c r="AJ8" s="158"/>
      <c r="AK8" s="196" t="s">
        <v>120</v>
      </c>
      <c r="AL8" s="158"/>
      <c r="AM8" s="164" t="s">
        <v>121</v>
      </c>
      <c r="AN8" s="38"/>
      <c r="AO8" s="165" t="s">
        <v>102</v>
      </c>
      <c r="AP8" s="23"/>
      <c r="AQ8" s="197" t="s">
        <v>122</v>
      </c>
      <c r="AR8" s="158"/>
      <c r="AS8" s="166"/>
      <c r="AT8" s="158"/>
      <c r="AU8" s="158"/>
      <c r="AV8" s="154" t="str">
        <f t="array" ref="AV8">TEXTJOIN(" | ", 1, A9:AS9)</f>
        <v>108 | 312 | 317 | 102 | 321 | 421 STARTS AT 11:00 | 303 STARTS AT 11:00 | 107 (ON 01/04) | 300</v>
      </c>
      <c r="AW8" s="154"/>
      <c r="AX8" s="154"/>
      <c r="AY8" s="154"/>
    </row>
    <row r="9">
      <c r="A9" s="42"/>
      <c r="B9" s="198">
        <v>108.0</v>
      </c>
      <c r="C9" s="51"/>
      <c r="D9" s="51"/>
      <c r="E9" s="51"/>
      <c r="F9" s="51"/>
      <c r="G9" s="51"/>
      <c r="H9" s="51"/>
      <c r="I9" s="51"/>
      <c r="J9" s="51"/>
      <c r="K9" s="52"/>
      <c r="L9" s="42"/>
      <c r="M9" s="170"/>
      <c r="N9" s="199">
        <v>312.0</v>
      </c>
      <c r="O9" s="170"/>
      <c r="P9" s="199">
        <v>317.0</v>
      </c>
      <c r="Q9" s="170"/>
      <c r="R9" s="200"/>
      <c r="S9" s="201"/>
      <c r="T9" s="172"/>
      <c r="U9" s="170"/>
      <c r="V9" s="202"/>
      <c r="W9" s="203">
        <v>102.0</v>
      </c>
      <c r="X9" s="42"/>
      <c r="Y9" s="179"/>
      <c r="Z9" s="179"/>
      <c r="AA9" s="179"/>
      <c r="AB9" s="204"/>
      <c r="AC9" s="205">
        <v>321.0</v>
      </c>
      <c r="AD9" s="172"/>
      <c r="AE9" s="172"/>
      <c r="AF9" s="206"/>
      <c r="AG9" s="42"/>
      <c r="AH9" s="172"/>
      <c r="AI9" s="171"/>
      <c r="AJ9" s="171"/>
      <c r="AK9" s="176" t="s">
        <v>123</v>
      </c>
      <c r="AL9" s="171"/>
      <c r="AM9" s="176" t="s">
        <v>124</v>
      </c>
      <c r="AN9" s="42"/>
      <c r="AO9" s="177" t="s">
        <v>125</v>
      </c>
      <c r="AP9" s="52"/>
      <c r="AQ9" s="203">
        <v>300.0</v>
      </c>
      <c r="AR9" s="178"/>
      <c r="AS9" s="178"/>
      <c r="AT9" s="179"/>
      <c r="AU9" s="179"/>
      <c r="AV9" s="180" t="str">
        <f>IFERROR(__xludf.DUMMYFUNCTION("TEXTJOIN("" / "", 1, SORT(UNIQUE(TRANSPOSE(SPLIT(TRIM(REGEXREPLACE(AV8,""([0-9]{3}[a-zA-Z]?)|."",""$1 "")), "" "")))))"),"102 / 107 / 108 / 300 / 303 / 312 / 317 / 321 / 421")</f>
        <v>102 / 107 / 108 / 300 / 303 / 312 / 317 / 321 / 421</v>
      </c>
      <c r="AW9" s="154"/>
      <c r="AX9" s="181">
        <v>301.0</v>
      </c>
      <c r="AY9" s="154"/>
    </row>
    <row r="10">
      <c r="A10" s="121" t="s">
        <v>39</v>
      </c>
      <c r="B10" s="127"/>
      <c r="C10" s="141"/>
      <c r="D10" s="207" t="s">
        <v>126</v>
      </c>
      <c r="E10" s="141"/>
      <c r="F10" s="207" t="s">
        <v>126</v>
      </c>
      <c r="G10" s="141"/>
      <c r="H10" s="141"/>
      <c r="I10" s="207" t="s">
        <v>126</v>
      </c>
      <c r="J10" s="207" t="s">
        <v>126</v>
      </c>
      <c r="K10" s="141"/>
      <c r="L10" s="138" t="s">
        <v>127</v>
      </c>
      <c r="M10" s="208" t="s">
        <v>109</v>
      </c>
      <c r="N10" s="141"/>
      <c r="O10" s="142"/>
      <c r="P10" s="142"/>
      <c r="Q10" s="182" t="s">
        <v>109</v>
      </c>
      <c r="R10" s="188" t="s">
        <v>114</v>
      </c>
      <c r="S10" s="127"/>
      <c r="T10" s="209" t="s">
        <v>128</v>
      </c>
      <c r="U10" s="8"/>
      <c r="V10" s="141"/>
      <c r="W10" s="184" t="s">
        <v>129</v>
      </c>
      <c r="X10" s="121" t="s">
        <v>130</v>
      </c>
      <c r="Y10" s="210" t="s">
        <v>131</v>
      </c>
      <c r="Z10" s="7"/>
      <c r="AA10" s="8"/>
      <c r="AB10" s="185"/>
      <c r="AC10" s="142"/>
      <c r="AD10" s="186" t="s">
        <v>112</v>
      </c>
      <c r="AE10" s="142"/>
      <c r="AF10" s="211"/>
      <c r="AG10" s="121" t="s">
        <v>132</v>
      </c>
      <c r="AH10" s="212"/>
      <c r="AI10" s="212"/>
      <c r="AJ10" s="212"/>
      <c r="AK10" s="212"/>
      <c r="AL10" s="213" t="s">
        <v>128</v>
      </c>
      <c r="AM10" s="127"/>
      <c r="AN10" s="121" t="s">
        <v>39</v>
      </c>
      <c r="AO10" s="150" t="s">
        <v>97</v>
      </c>
      <c r="AP10" s="8"/>
      <c r="AQ10" s="214"/>
      <c r="AR10" s="153"/>
      <c r="AS10" s="215"/>
      <c r="AT10" s="153"/>
      <c r="AU10" s="153"/>
      <c r="AV10" s="154"/>
      <c r="AW10" s="154"/>
      <c r="AX10" s="154"/>
      <c r="AY10" s="154"/>
    </row>
    <row r="11">
      <c r="A11" s="38"/>
      <c r="B11" s="127"/>
      <c r="C11" s="216"/>
      <c r="D11" s="217" t="s">
        <v>133</v>
      </c>
      <c r="E11" s="216"/>
      <c r="F11" s="218" t="s">
        <v>134</v>
      </c>
      <c r="G11" s="216"/>
      <c r="H11" s="216"/>
      <c r="I11" s="219" t="s">
        <v>46</v>
      </c>
      <c r="J11" s="220" t="s">
        <v>135</v>
      </c>
      <c r="K11" s="216"/>
      <c r="L11" s="38"/>
      <c r="M11" s="221" t="s">
        <v>116</v>
      </c>
      <c r="N11" s="158"/>
      <c r="O11" s="158"/>
      <c r="P11" s="158"/>
      <c r="Q11" s="190" t="s">
        <v>117</v>
      </c>
      <c r="R11" s="222" t="s">
        <v>136</v>
      </c>
      <c r="S11" s="127"/>
      <c r="T11" s="223" t="s">
        <v>137</v>
      </c>
      <c r="U11" s="23"/>
      <c r="V11" s="159"/>
      <c r="W11" s="192" t="s">
        <v>118</v>
      </c>
      <c r="X11" s="38"/>
      <c r="Y11" s="224" t="s">
        <v>98</v>
      </c>
      <c r="AA11" s="23"/>
      <c r="AB11" s="144"/>
      <c r="AC11" s="161"/>
      <c r="AD11" s="194" t="s">
        <v>119</v>
      </c>
      <c r="AE11" s="161"/>
      <c r="AF11" s="225"/>
      <c r="AG11" s="38"/>
      <c r="AH11" s="226"/>
      <c r="AI11" s="226"/>
      <c r="AJ11" s="226"/>
      <c r="AK11" s="226"/>
      <c r="AL11" s="194" t="s">
        <v>137</v>
      </c>
      <c r="AM11" s="127"/>
      <c r="AN11" s="38"/>
      <c r="AO11" s="165" t="s">
        <v>102</v>
      </c>
      <c r="AP11" s="23"/>
      <c r="AQ11" s="227"/>
      <c r="AR11" s="158"/>
      <c r="AS11" s="228"/>
      <c r="AT11" s="158"/>
      <c r="AU11" s="158"/>
      <c r="AV11" s="154" t="str">
        <f t="array" ref="AV11">TEXTJOIN(" | ", 1, A12:AS12)</f>
        <v>303 | 300 | 308 | 101 | 312 | 317 | 314 | ONLINE | 102 | 106 | 321 | ONLINE STARTS AT 13:00 | 107 (ON 01/04)</v>
      </c>
      <c r="AW11" s="154"/>
      <c r="AX11" s="154"/>
      <c r="AY11" s="154"/>
    </row>
    <row r="12">
      <c r="A12" s="42"/>
      <c r="B12" s="127"/>
      <c r="C12" s="229"/>
      <c r="D12" s="230">
        <v>303.0</v>
      </c>
      <c r="E12" s="231"/>
      <c r="F12" s="230">
        <v>300.0</v>
      </c>
      <c r="G12" s="231"/>
      <c r="H12" s="229"/>
      <c r="I12" s="230">
        <v>308.0</v>
      </c>
      <c r="J12" s="230">
        <v>101.0</v>
      </c>
      <c r="K12" s="229"/>
      <c r="L12" s="42"/>
      <c r="M12" s="199">
        <v>312.0</v>
      </c>
      <c r="N12" s="172"/>
      <c r="O12" s="170"/>
      <c r="P12" s="170"/>
      <c r="Q12" s="199">
        <v>317.0</v>
      </c>
      <c r="R12" s="232">
        <v>314.0</v>
      </c>
      <c r="S12" s="127"/>
      <c r="T12" s="174" t="s">
        <v>138</v>
      </c>
      <c r="U12" s="52"/>
      <c r="V12" s="171"/>
      <c r="W12" s="203">
        <v>102.0</v>
      </c>
      <c r="X12" s="42"/>
      <c r="Y12" s="233">
        <v>106.0</v>
      </c>
      <c r="Z12" s="51"/>
      <c r="AA12" s="52"/>
      <c r="AB12" s="204"/>
      <c r="AC12" s="172"/>
      <c r="AD12" s="205">
        <v>321.0</v>
      </c>
      <c r="AE12" s="172"/>
      <c r="AF12" s="206"/>
      <c r="AG12" s="42"/>
      <c r="AH12" s="112"/>
      <c r="AI12" s="112"/>
      <c r="AJ12" s="112"/>
      <c r="AK12" s="112"/>
      <c r="AL12" s="234" t="s">
        <v>139</v>
      </c>
      <c r="AM12" s="127"/>
      <c r="AN12" s="42"/>
      <c r="AO12" s="177" t="s">
        <v>140</v>
      </c>
      <c r="AP12" s="52"/>
      <c r="AQ12" s="201"/>
      <c r="AR12" s="179"/>
      <c r="AS12" s="235"/>
      <c r="AT12" s="179"/>
      <c r="AU12" s="179"/>
      <c r="AV12" s="180" t="str">
        <f>IFERROR(__xludf.DUMMYFUNCTION("TEXTJOIN("" / "", 1, SORT(UNIQUE(TRANSPOSE(SPLIT(TRIM(REGEXREPLACE(AV11,""([0-9]{3}[a-zA-Z]?)|."",""$1 "")), "" "")))))"),"101 / 102 / 106 / 107 / 300 / 303 / 308 / 312 / 314 / 317 / 321")</f>
        <v>101 / 102 / 106 / 107 / 300 / 303 / 308 / 312 / 314 / 317 / 321</v>
      </c>
      <c r="AW12" s="154"/>
      <c r="AX12" s="181">
        <v>301.0</v>
      </c>
      <c r="AY12" s="154"/>
    </row>
    <row r="13">
      <c r="A13" s="121" t="s">
        <v>41</v>
      </c>
      <c r="B13" s="141"/>
      <c r="C13" s="207" t="s">
        <v>126</v>
      </c>
      <c r="D13" s="141"/>
      <c r="E13" s="207" t="s">
        <v>126</v>
      </c>
      <c r="F13" s="141"/>
      <c r="G13" s="207" t="s">
        <v>126</v>
      </c>
      <c r="H13" s="141"/>
      <c r="I13" s="236"/>
      <c r="J13" s="141"/>
      <c r="K13" s="207" t="s">
        <v>126</v>
      </c>
      <c r="L13" s="138" t="s">
        <v>141</v>
      </c>
      <c r="M13" s="141"/>
      <c r="N13" s="142"/>
      <c r="O13" s="237" t="s">
        <v>109</v>
      </c>
      <c r="P13" s="141"/>
      <c r="Q13" s="142"/>
      <c r="R13" s="141"/>
      <c r="S13" s="238"/>
      <c r="T13" s="127"/>
      <c r="U13" s="141"/>
      <c r="V13" s="239"/>
      <c r="W13" s="184" t="s">
        <v>142</v>
      </c>
      <c r="X13" s="121" t="s">
        <v>143</v>
      </c>
      <c r="Y13" s="237" t="s">
        <v>144</v>
      </c>
      <c r="Z13" s="240" t="s">
        <v>144</v>
      </c>
      <c r="AA13" s="144"/>
      <c r="AB13" s="241" t="s">
        <v>145</v>
      </c>
      <c r="AC13" s="142"/>
      <c r="AD13" s="142"/>
      <c r="AE13" s="186" t="s">
        <v>112</v>
      </c>
      <c r="AF13" s="142"/>
      <c r="AG13" s="121" t="s">
        <v>146</v>
      </c>
      <c r="AH13" s="142"/>
      <c r="AI13" s="142"/>
      <c r="AJ13" s="142"/>
      <c r="AK13" s="142"/>
      <c r="AL13" s="142"/>
      <c r="AM13" s="142"/>
      <c r="AN13" s="121" t="s">
        <v>41</v>
      </c>
      <c r="AO13" s="153"/>
      <c r="AP13" s="153"/>
      <c r="AQ13" s="189" t="s">
        <v>147</v>
      </c>
      <c r="AR13" s="153"/>
      <c r="AS13" s="153"/>
      <c r="AT13" s="153"/>
      <c r="AU13" s="153"/>
      <c r="AV13" s="154"/>
      <c r="AW13" s="154"/>
      <c r="AX13" s="154"/>
      <c r="AY13" s="154"/>
    </row>
    <row r="14">
      <c r="A14" s="38"/>
      <c r="B14" s="216"/>
      <c r="C14" s="219" t="s">
        <v>46</v>
      </c>
      <c r="D14" s="216"/>
      <c r="E14" s="217" t="s">
        <v>133</v>
      </c>
      <c r="F14" s="216"/>
      <c r="G14" s="218" t="s">
        <v>134</v>
      </c>
      <c r="H14" s="216"/>
      <c r="I14" s="242"/>
      <c r="J14" s="216"/>
      <c r="K14" s="243" t="s">
        <v>135</v>
      </c>
      <c r="L14" s="38"/>
      <c r="M14" s="158"/>
      <c r="N14" s="65"/>
      <c r="O14" s="221" t="s">
        <v>116</v>
      </c>
      <c r="P14" s="161"/>
      <c r="Q14" s="158"/>
      <c r="R14" s="158"/>
      <c r="S14" s="163"/>
      <c r="T14" s="127"/>
      <c r="U14" s="158"/>
      <c r="V14" s="160"/>
      <c r="W14" s="192" t="s">
        <v>118</v>
      </c>
      <c r="X14" s="38"/>
      <c r="Y14" s="244" t="s">
        <v>148</v>
      </c>
      <c r="Z14" s="245" t="s">
        <v>149</v>
      </c>
      <c r="AA14" s="144"/>
      <c r="AB14" s="246" t="s">
        <v>150</v>
      </c>
      <c r="AC14" s="161"/>
      <c r="AD14" s="161"/>
      <c r="AE14" s="194" t="s">
        <v>119</v>
      </c>
      <c r="AF14" s="161"/>
      <c r="AG14" s="38"/>
      <c r="AH14" s="161"/>
      <c r="AI14" s="161"/>
      <c r="AJ14" s="161"/>
      <c r="AK14" s="161"/>
      <c r="AL14" s="161"/>
      <c r="AM14" s="161"/>
      <c r="AN14" s="38"/>
      <c r="AO14" s="158"/>
      <c r="AP14" s="158"/>
      <c r="AQ14" s="247" t="s">
        <v>121</v>
      </c>
      <c r="AR14" s="158"/>
      <c r="AS14" s="158"/>
      <c r="AT14" s="158"/>
      <c r="AU14" s="158"/>
      <c r="AV14" s="154" t="str">
        <f t="array" ref="AV14">TEXTJOIN(" | ", 1, A15:AS15)</f>
        <v>308 | 303 | 300 | 101 | 312 | 102 | 313 (307 ON 08/04) | 316 | 317 | 321 | 304</v>
      </c>
      <c r="AW14" s="154"/>
      <c r="AX14" s="154"/>
      <c r="AY14" s="154"/>
    </row>
    <row r="15">
      <c r="A15" s="42"/>
      <c r="B15" s="231"/>
      <c r="C15" s="230">
        <v>308.0</v>
      </c>
      <c r="D15" s="231"/>
      <c r="E15" s="230">
        <v>303.0</v>
      </c>
      <c r="F15" s="231"/>
      <c r="G15" s="230">
        <v>300.0</v>
      </c>
      <c r="H15" s="229"/>
      <c r="I15" s="248"/>
      <c r="J15" s="231"/>
      <c r="K15" s="230">
        <v>101.0</v>
      </c>
      <c r="L15" s="42"/>
      <c r="M15" s="179"/>
      <c r="N15" s="172"/>
      <c r="O15" s="199">
        <v>312.0</v>
      </c>
      <c r="P15" s="172"/>
      <c r="Q15" s="170"/>
      <c r="R15" s="201"/>
      <c r="S15" s="249"/>
      <c r="T15" s="127"/>
      <c r="U15" s="170"/>
      <c r="V15" s="171"/>
      <c r="W15" s="203">
        <v>102.0</v>
      </c>
      <c r="X15" s="42"/>
      <c r="Y15" s="250" t="s">
        <v>151</v>
      </c>
      <c r="Z15" s="250">
        <v>316.0</v>
      </c>
      <c r="AA15" s="173"/>
      <c r="AB15" s="251">
        <v>317.0</v>
      </c>
      <c r="AC15" s="172"/>
      <c r="AD15" s="172"/>
      <c r="AE15" s="205">
        <v>321.0</v>
      </c>
      <c r="AF15" s="172"/>
      <c r="AG15" s="42"/>
      <c r="AH15" s="172"/>
      <c r="AI15" s="172"/>
      <c r="AJ15" s="172"/>
      <c r="AK15" s="172"/>
      <c r="AL15" s="172"/>
      <c r="AM15" s="172"/>
      <c r="AN15" s="42"/>
      <c r="AO15" s="179"/>
      <c r="AP15" s="179"/>
      <c r="AQ15" s="252">
        <v>304.0</v>
      </c>
      <c r="AR15" s="179"/>
      <c r="AS15" s="179"/>
      <c r="AT15" s="179"/>
      <c r="AU15" s="179"/>
      <c r="AV15" s="180" t="str">
        <f>IFERROR(__xludf.DUMMYFUNCTION("TEXTJOIN("" / "", 1, SORT(UNIQUE(TRANSPOSE(SPLIT(TRIM(REGEXREPLACE(AV14,""([0-9]{3}[a-zA-Z]?)|."",""$1 "")), "" "")))))"),"101 / 102 / 300 / 303 / 304 / 307 / 308 / 312 / 313 / 316 / 317 / 321")</f>
        <v>101 / 102 / 300 / 303 / 304 / 307 / 308 / 312 / 313 / 316 / 317 / 321</v>
      </c>
      <c r="AW15" s="181"/>
      <c r="AX15" s="181"/>
      <c r="AY15" s="181"/>
    </row>
    <row r="16">
      <c r="A16" s="121" t="s">
        <v>47</v>
      </c>
      <c r="B16" s="207" t="s">
        <v>126</v>
      </c>
      <c r="C16" s="253"/>
      <c r="D16" s="141"/>
      <c r="E16" s="141"/>
      <c r="F16" s="141"/>
      <c r="G16" s="254"/>
      <c r="H16" s="207" t="s">
        <v>126</v>
      </c>
      <c r="I16" s="141"/>
      <c r="J16" s="141"/>
      <c r="K16" s="255"/>
      <c r="L16" s="138" t="s">
        <v>152</v>
      </c>
      <c r="M16" s="141"/>
      <c r="N16" s="142"/>
      <c r="O16" s="142"/>
      <c r="P16" s="142"/>
      <c r="Q16" s="141"/>
      <c r="R16" s="142"/>
      <c r="S16" s="142"/>
      <c r="T16" s="142"/>
      <c r="U16" s="256"/>
      <c r="V16" s="142"/>
      <c r="W16" s="142"/>
      <c r="X16" s="121" t="s">
        <v>153</v>
      </c>
      <c r="Y16" s="215"/>
      <c r="Z16" s="144"/>
      <c r="AA16" s="240" t="s">
        <v>144</v>
      </c>
      <c r="AB16" s="142"/>
      <c r="AC16" s="142"/>
      <c r="AD16" s="142"/>
      <c r="AE16" s="142"/>
      <c r="AF16" s="257" t="s">
        <v>154</v>
      </c>
      <c r="AG16" s="121" t="s">
        <v>155</v>
      </c>
      <c r="AH16" s="142"/>
      <c r="AI16" s="142"/>
      <c r="AJ16" s="142"/>
      <c r="AK16" s="142"/>
      <c r="AL16" s="142"/>
      <c r="AM16" s="142"/>
      <c r="AN16" s="121" t="s">
        <v>47</v>
      </c>
      <c r="AO16" s="153"/>
      <c r="AP16" s="153"/>
      <c r="AQ16" s="258" t="s">
        <v>156</v>
      </c>
      <c r="AR16" s="152"/>
      <c r="AS16" s="152"/>
      <c r="AT16" s="153"/>
      <c r="AU16" s="153"/>
      <c r="AV16" s="154"/>
      <c r="AW16" s="154"/>
      <c r="AX16" s="154"/>
      <c r="AY16" s="154"/>
    </row>
    <row r="17">
      <c r="A17" s="38"/>
      <c r="B17" s="220" t="s">
        <v>135</v>
      </c>
      <c r="C17" s="193"/>
      <c r="D17" s="158"/>
      <c r="E17" s="163"/>
      <c r="F17" s="161"/>
      <c r="G17" s="216"/>
      <c r="H17" s="243" t="s">
        <v>134</v>
      </c>
      <c r="I17" s="161"/>
      <c r="J17" s="166"/>
      <c r="K17" s="259"/>
      <c r="L17" s="38"/>
      <c r="M17" s="159"/>
      <c r="N17" s="159"/>
      <c r="O17" s="159"/>
      <c r="P17" s="159"/>
      <c r="Q17" s="159"/>
      <c r="R17" s="159"/>
      <c r="S17" s="159"/>
      <c r="T17" s="161"/>
      <c r="U17" s="127"/>
      <c r="V17" s="159"/>
      <c r="W17" s="159"/>
      <c r="X17" s="38"/>
      <c r="Y17" s="228"/>
      <c r="Z17" s="144"/>
      <c r="AA17" s="245" t="s">
        <v>148</v>
      </c>
      <c r="AB17" s="161"/>
      <c r="AC17" s="161"/>
      <c r="AD17" s="161"/>
      <c r="AE17" s="161"/>
      <c r="AF17" s="260" t="s">
        <v>157</v>
      </c>
      <c r="AG17" s="38"/>
      <c r="AH17" s="161"/>
      <c r="AI17" s="161"/>
      <c r="AJ17" s="161"/>
      <c r="AK17" s="161"/>
      <c r="AL17" s="161"/>
      <c r="AM17" s="161"/>
      <c r="AN17" s="38"/>
      <c r="AO17" s="158"/>
      <c r="AP17" s="158"/>
      <c r="AQ17" s="261" t="s">
        <v>158</v>
      </c>
      <c r="AR17" s="166"/>
      <c r="AS17" s="166"/>
      <c r="AT17" s="158"/>
      <c r="AU17" s="158"/>
      <c r="AV17" s="154" t="str">
        <f t="array" ref="AV17">TEXTJOIN(" | ", 1, A18:AS18)</f>
        <v>101 | 300 | 313 | 104 | 303</v>
      </c>
      <c r="AW17" s="154"/>
      <c r="AX17" s="154"/>
      <c r="AY17" s="154"/>
    </row>
    <row r="18">
      <c r="A18" s="42"/>
      <c r="B18" s="230">
        <v>101.0</v>
      </c>
      <c r="C18" s="262"/>
      <c r="D18" s="179"/>
      <c r="E18" s="179"/>
      <c r="F18" s="179"/>
      <c r="G18" s="249"/>
      <c r="H18" s="230">
        <v>300.0</v>
      </c>
      <c r="I18" s="179"/>
      <c r="J18" s="179"/>
      <c r="K18" s="263"/>
      <c r="L18" s="42"/>
      <c r="M18" s="171"/>
      <c r="N18" s="171"/>
      <c r="O18" s="171"/>
      <c r="P18" s="171"/>
      <c r="Q18" s="171"/>
      <c r="R18" s="171"/>
      <c r="S18" s="171"/>
      <c r="T18" s="172"/>
      <c r="U18" s="127"/>
      <c r="V18" s="171"/>
      <c r="W18" s="171"/>
      <c r="X18" s="42"/>
      <c r="Y18" s="235"/>
      <c r="Z18" s="173"/>
      <c r="AA18" s="250">
        <v>313.0</v>
      </c>
      <c r="AB18" s="172"/>
      <c r="AC18" s="172"/>
      <c r="AD18" s="172"/>
      <c r="AE18" s="172"/>
      <c r="AF18" s="264">
        <v>104.0</v>
      </c>
      <c r="AG18" s="42"/>
      <c r="AH18" s="172"/>
      <c r="AI18" s="172"/>
      <c r="AJ18" s="172"/>
      <c r="AK18" s="172"/>
      <c r="AL18" s="172"/>
      <c r="AM18" s="172"/>
      <c r="AN18" s="42"/>
      <c r="AO18" s="179"/>
      <c r="AP18" s="179"/>
      <c r="AQ18" s="265">
        <v>303.0</v>
      </c>
      <c r="AR18" s="178"/>
      <c r="AS18" s="178"/>
      <c r="AT18" s="179"/>
      <c r="AU18" s="179"/>
      <c r="AV18" s="180" t="str">
        <f>IFERROR(__xludf.DUMMYFUNCTION("TEXTJOIN("" / "", 1, SORT(UNIQUE(TRANSPOSE(SPLIT(TRIM(REGEXREPLACE(AV17,""([0-9]{3}[a-zA-Z]?)|."",""$1 "")), "" "")))))"),"101 / 104 / 300 / 303 / 313")</f>
        <v>101 / 104 / 300 / 303 / 313</v>
      </c>
      <c r="AW18" s="154"/>
      <c r="AX18" s="154"/>
      <c r="AY18" s="154"/>
    </row>
    <row r="19">
      <c r="A19" s="121" t="s">
        <v>48</v>
      </c>
      <c r="B19" s="214"/>
      <c r="C19" s="142"/>
      <c r="D19" s="141"/>
      <c r="E19" s="141"/>
      <c r="F19" s="141"/>
      <c r="G19" s="254"/>
      <c r="H19" s="143"/>
      <c r="I19" s="141"/>
      <c r="J19" s="211"/>
      <c r="K19" s="211"/>
      <c r="L19" s="138" t="s">
        <v>159</v>
      </c>
      <c r="M19" s="141"/>
      <c r="N19" s="143"/>
      <c r="O19" s="143"/>
      <c r="P19" s="143"/>
      <c r="Q19" s="143"/>
      <c r="R19" s="143"/>
      <c r="S19" s="143"/>
      <c r="T19" s="143"/>
      <c r="U19" s="143"/>
      <c r="V19" s="143"/>
      <c r="W19" s="142"/>
      <c r="X19" s="121" t="s">
        <v>160</v>
      </c>
      <c r="Y19" s="142"/>
      <c r="Z19" s="142"/>
      <c r="AA19" s="142"/>
      <c r="AB19" s="142"/>
      <c r="AC19" s="142"/>
      <c r="AD19" s="142"/>
      <c r="AE19" s="142"/>
      <c r="AF19" s="257" t="s">
        <v>154</v>
      </c>
      <c r="AG19" s="121" t="s">
        <v>161</v>
      </c>
      <c r="AH19" s="212"/>
      <c r="AI19" s="212"/>
      <c r="AJ19" s="212"/>
      <c r="AK19" s="212"/>
      <c r="AL19" s="213" t="s">
        <v>162</v>
      </c>
      <c r="AM19" s="212"/>
      <c r="AN19" s="121" t="s">
        <v>48</v>
      </c>
      <c r="AO19" s="153"/>
      <c r="AP19" s="153"/>
      <c r="AQ19" s="266" t="s">
        <v>163</v>
      </c>
      <c r="AR19" s="152"/>
      <c r="AS19" s="152"/>
      <c r="AT19" s="153"/>
      <c r="AU19" s="153"/>
      <c r="AV19" s="154"/>
      <c r="AW19" s="154"/>
      <c r="AX19" s="154"/>
      <c r="AY19" s="154"/>
    </row>
    <row r="20">
      <c r="A20" s="38"/>
      <c r="B20" s="267"/>
      <c r="C20" s="268"/>
      <c r="D20" s="158"/>
      <c r="E20" s="163"/>
      <c r="F20" s="161"/>
      <c r="G20" s="216"/>
      <c r="H20" s="160"/>
      <c r="I20" s="161"/>
      <c r="J20" s="211"/>
      <c r="K20" s="211"/>
      <c r="L20" s="38"/>
      <c r="M20" s="158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38"/>
      <c r="Y20" s="161"/>
      <c r="Z20" s="161"/>
      <c r="AA20" s="161"/>
      <c r="AB20" s="161"/>
      <c r="AC20" s="161"/>
      <c r="AD20" s="161"/>
      <c r="AE20" s="161"/>
      <c r="AF20" s="260" t="s">
        <v>157</v>
      </c>
      <c r="AG20" s="38"/>
      <c r="AH20" s="226"/>
      <c r="AI20" s="226"/>
      <c r="AJ20" s="226"/>
      <c r="AK20" s="226"/>
      <c r="AL20" s="269" t="s">
        <v>135</v>
      </c>
      <c r="AM20" s="226"/>
      <c r="AN20" s="38"/>
      <c r="AO20" s="158"/>
      <c r="AP20" s="158"/>
      <c r="AQ20" s="270" t="s">
        <v>164</v>
      </c>
      <c r="AR20" s="166"/>
      <c r="AS20" s="166"/>
      <c r="AT20" s="158"/>
      <c r="AU20" s="158"/>
      <c r="AV20" s="154" t="str">
        <f t="array" ref="AV20">TEXTJOIN(" | ", 1, A21:AS21)</f>
        <v>104 | 303 | 317</v>
      </c>
      <c r="AW20" s="154"/>
      <c r="AX20" s="154"/>
      <c r="AY20" s="154"/>
    </row>
    <row r="21">
      <c r="A21" s="42"/>
      <c r="B21" s="179"/>
      <c r="C21" s="204"/>
      <c r="D21" s="179"/>
      <c r="E21" s="179"/>
      <c r="F21" s="179"/>
      <c r="G21" s="249"/>
      <c r="H21" s="171"/>
      <c r="I21" s="179"/>
      <c r="J21" s="211"/>
      <c r="K21" s="172"/>
      <c r="L21" s="42"/>
      <c r="M21" s="170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42"/>
      <c r="Y21" s="172"/>
      <c r="Z21" s="172"/>
      <c r="AA21" s="172"/>
      <c r="AB21" s="172"/>
      <c r="AC21" s="172"/>
      <c r="AD21" s="172"/>
      <c r="AE21" s="172"/>
      <c r="AF21" s="264">
        <v>104.0</v>
      </c>
      <c r="AG21" s="42"/>
      <c r="AH21" s="112"/>
      <c r="AI21" s="112"/>
      <c r="AJ21" s="112"/>
      <c r="AK21" s="112"/>
      <c r="AL21" s="205">
        <v>303.0</v>
      </c>
      <c r="AM21" s="112"/>
      <c r="AN21" s="42"/>
      <c r="AO21" s="179"/>
      <c r="AP21" s="179"/>
      <c r="AQ21" s="251">
        <v>317.0</v>
      </c>
      <c r="AR21" s="178"/>
      <c r="AS21" s="178"/>
      <c r="AT21" s="179"/>
      <c r="AU21" s="179"/>
      <c r="AV21" s="180" t="str">
        <f>IFERROR(__xludf.DUMMYFUNCTION("TEXTJOIN("" / "", 1, SORT(UNIQUE(TRANSPOSE(SPLIT(TRIM(REGEXREPLACE(AV20,""([0-9]{3}[a-zA-Z]?)|."",""$1 "")), "" "")))))"),"104 / 303 / 317")</f>
        <v>104 / 303 / 317</v>
      </c>
      <c r="AW21" s="154"/>
      <c r="AX21" s="154"/>
      <c r="AY21" s="154"/>
    </row>
    <row r="22">
      <c r="A22" s="132" t="s">
        <v>49</v>
      </c>
      <c r="B22" s="271"/>
      <c r="C22" s="7"/>
      <c r="D22" s="7"/>
      <c r="E22" s="7"/>
      <c r="F22" s="7"/>
      <c r="G22" s="7"/>
      <c r="H22" s="7"/>
      <c r="I22" s="7"/>
      <c r="J22" s="7"/>
      <c r="K22" s="8"/>
      <c r="L22" s="132" t="s">
        <v>49</v>
      </c>
      <c r="M22" s="135"/>
      <c r="N22" s="3"/>
      <c r="O22" s="3"/>
      <c r="P22" s="3"/>
      <c r="Q22" s="3"/>
      <c r="R22" s="3"/>
      <c r="S22" s="3"/>
      <c r="T22" s="3"/>
      <c r="U22" s="3"/>
      <c r="V22" s="3"/>
      <c r="W22" s="4"/>
      <c r="X22" s="132" t="s">
        <v>49</v>
      </c>
      <c r="Y22" s="271"/>
      <c r="Z22" s="7"/>
      <c r="AA22" s="7"/>
      <c r="AB22" s="7"/>
      <c r="AC22" s="7"/>
      <c r="AD22" s="7"/>
      <c r="AE22" s="7"/>
      <c r="AF22" s="8"/>
      <c r="AG22" s="132" t="s">
        <v>49</v>
      </c>
      <c r="AH22" s="272"/>
      <c r="AI22" s="3"/>
      <c r="AJ22" s="3"/>
      <c r="AK22" s="3"/>
      <c r="AL22" s="3"/>
      <c r="AM22" s="4"/>
      <c r="AN22" s="132" t="s">
        <v>49</v>
      </c>
      <c r="AO22" s="272"/>
      <c r="AP22" s="3"/>
      <c r="AQ22" s="3"/>
      <c r="AR22" s="3"/>
      <c r="AS22" s="4"/>
      <c r="AT22" s="273"/>
      <c r="AU22" s="23"/>
      <c r="AV22" s="136"/>
      <c r="AW22" s="136"/>
      <c r="AX22" s="136"/>
      <c r="AY22" s="136"/>
    </row>
    <row r="23">
      <c r="A23" s="121" t="s">
        <v>30</v>
      </c>
      <c r="B23" s="274" t="s">
        <v>165</v>
      </c>
      <c r="C23" s="7"/>
      <c r="D23" s="7"/>
      <c r="E23" s="7"/>
      <c r="F23" s="7"/>
      <c r="G23" s="7"/>
      <c r="H23" s="7"/>
      <c r="I23" s="7"/>
      <c r="J23" s="7"/>
      <c r="K23" s="8"/>
      <c r="L23" s="138" t="s">
        <v>91</v>
      </c>
      <c r="M23" s="275" t="s">
        <v>166</v>
      </c>
      <c r="N23" s="7"/>
      <c r="O23" s="7"/>
      <c r="P23" s="7"/>
      <c r="Q23" s="7"/>
      <c r="R23" s="7"/>
      <c r="S23" s="7"/>
      <c r="T23" s="7"/>
      <c r="U23" s="7"/>
      <c r="V23" s="7"/>
      <c r="W23" s="8"/>
      <c r="X23" s="121" t="s">
        <v>94</v>
      </c>
      <c r="Y23" s="142"/>
      <c r="Z23" s="142"/>
      <c r="AA23" s="142"/>
      <c r="AB23" s="142"/>
      <c r="AC23" s="276" t="s">
        <v>167</v>
      </c>
      <c r="AD23" s="7"/>
      <c r="AE23" s="8"/>
      <c r="AF23" s="142"/>
      <c r="AG23" s="121" t="s">
        <v>96</v>
      </c>
      <c r="AH23" s="142"/>
      <c r="AI23" s="142"/>
      <c r="AJ23" s="142"/>
      <c r="AK23" s="277"/>
      <c r="AL23" s="212"/>
      <c r="AM23" s="212"/>
      <c r="AN23" s="121" t="s">
        <v>30</v>
      </c>
      <c r="AO23" s="278" t="s">
        <v>168</v>
      </c>
      <c r="AP23" s="8"/>
      <c r="AQ23" s="143"/>
      <c r="AR23" s="142"/>
      <c r="AS23" s="142"/>
      <c r="AT23" s="153"/>
      <c r="AU23" s="153"/>
      <c r="AV23" s="279"/>
      <c r="AW23" s="279"/>
      <c r="AX23" s="279"/>
      <c r="AY23" s="279"/>
    </row>
    <row r="24">
      <c r="A24" s="38"/>
      <c r="B24" s="280" t="s">
        <v>119</v>
      </c>
      <c r="K24" s="23"/>
      <c r="L24" s="38"/>
      <c r="M24" s="281" t="s">
        <v>169</v>
      </c>
      <c r="W24" s="23"/>
      <c r="X24" s="38"/>
      <c r="Y24" s="161"/>
      <c r="Z24" s="161"/>
      <c r="AA24" s="161"/>
      <c r="AB24" s="161"/>
      <c r="AC24" s="282" t="s">
        <v>100</v>
      </c>
      <c r="AE24" s="23"/>
      <c r="AF24" s="161"/>
      <c r="AG24" s="38"/>
      <c r="AH24" s="161"/>
      <c r="AI24" s="161"/>
      <c r="AJ24" s="161"/>
      <c r="AK24" s="191"/>
      <c r="AL24" s="226"/>
      <c r="AM24" s="226"/>
      <c r="AN24" s="38"/>
      <c r="AO24" s="283" t="s">
        <v>170</v>
      </c>
      <c r="AP24" s="23"/>
      <c r="AQ24" s="158"/>
      <c r="AR24" s="284"/>
      <c r="AS24" s="161"/>
      <c r="AT24" s="158"/>
      <c r="AU24" s="158"/>
      <c r="AV24" s="154" t="str">
        <f t="array" ref="AV24">TEXTJOIN(" | ", 1, A25:AS25)</f>
        <v>108 | ONLINE | 106 | 321 (ONLY ON 23/04)</v>
      </c>
      <c r="AW24" s="279"/>
      <c r="AX24" s="279"/>
      <c r="AY24" s="279"/>
    </row>
    <row r="25">
      <c r="A25" s="42"/>
      <c r="B25" s="285">
        <v>108.0</v>
      </c>
      <c r="C25" s="51"/>
      <c r="D25" s="51"/>
      <c r="E25" s="51"/>
      <c r="F25" s="51"/>
      <c r="G25" s="51"/>
      <c r="H25" s="51"/>
      <c r="I25" s="51"/>
      <c r="J25" s="51"/>
      <c r="K25" s="52"/>
      <c r="L25" s="42"/>
      <c r="M25" s="286" t="s">
        <v>138</v>
      </c>
      <c r="N25" s="51"/>
      <c r="O25" s="51"/>
      <c r="P25" s="51"/>
      <c r="Q25" s="51"/>
      <c r="R25" s="51"/>
      <c r="S25" s="51"/>
      <c r="T25" s="51"/>
      <c r="U25" s="51"/>
      <c r="V25" s="51"/>
      <c r="W25" s="52"/>
      <c r="X25" s="42"/>
      <c r="Y25" s="172"/>
      <c r="Z25" s="172"/>
      <c r="AA25" s="172"/>
      <c r="AB25" s="172"/>
      <c r="AC25" s="287">
        <v>106.0</v>
      </c>
      <c r="AD25" s="51"/>
      <c r="AE25" s="52"/>
      <c r="AF25" s="172"/>
      <c r="AG25" s="42"/>
      <c r="AH25" s="172"/>
      <c r="AI25" s="172"/>
      <c r="AJ25" s="172"/>
      <c r="AK25" s="288"/>
      <c r="AL25" s="112"/>
      <c r="AM25" s="112"/>
      <c r="AN25" s="42"/>
      <c r="AO25" s="289" t="s">
        <v>171</v>
      </c>
      <c r="AP25" s="52"/>
      <c r="AQ25" s="172"/>
      <c r="AR25" s="204"/>
      <c r="AS25" s="172"/>
      <c r="AT25" s="179"/>
      <c r="AU25" s="179"/>
      <c r="AV25" s="180" t="str">
        <f>IFERROR(__xludf.DUMMYFUNCTION("TEXTJOIN("" / "", 1, SORT(UNIQUE(TRANSPOSE(SPLIT(TRIM(REGEXREPLACE(AV24,""([0-9]{3}[a-zA-Z]?)|."",""$1 "")), "" "")))))"),"106 / 108 / 321")</f>
        <v>106 / 108 / 321</v>
      </c>
      <c r="AW25" s="154"/>
      <c r="AX25" s="154"/>
      <c r="AY25" s="154"/>
    </row>
    <row r="26">
      <c r="A26" s="121" t="s">
        <v>34</v>
      </c>
      <c r="B26" s="290" t="s">
        <v>172</v>
      </c>
      <c r="K26" s="23"/>
      <c r="L26" s="138" t="s">
        <v>108</v>
      </c>
      <c r="M26" s="141"/>
      <c r="N26" s="291" t="s">
        <v>173</v>
      </c>
      <c r="O26" s="142"/>
      <c r="P26" s="292" t="s">
        <v>173</v>
      </c>
      <c r="Q26" s="291" t="s">
        <v>173</v>
      </c>
      <c r="R26" s="127"/>
      <c r="S26" s="293"/>
      <c r="T26" s="294" t="s">
        <v>173</v>
      </c>
      <c r="U26" s="213" t="s">
        <v>162</v>
      </c>
      <c r="V26" s="295" t="s">
        <v>173</v>
      </c>
      <c r="W26" s="8"/>
      <c r="X26" s="121" t="s">
        <v>111</v>
      </c>
      <c r="Y26" s="142"/>
      <c r="Z26" s="142"/>
      <c r="AA26" s="142"/>
      <c r="AB26" s="142"/>
      <c r="AC26" s="142"/>
      <c r="AD26" s="142"/>
      <c r="AE26" s="296" t="s">
        <v>174</v>
      </c>
      <c r="AF26" s="297" t="s">
        <v>175</v>
      </c>
      <c r="AG26" s="121" t="s">
        <v>113</v>
      </c>
      <c r="AH26" s="298" t="s">
        <v>176</v>
      </c>
      <c r="AI26" s="7"/>
      <c r="AJ26" s="7"/>
      <c r="AK26" s="277"/>
      <c r="AL26" s="212"/>
      <c r="AM26" s="212"/>
      <c r="AN26" s="121" t="s">
        <v>34</v>
      </c>
      <c r="AO26" s="278" t="s">
        <v>168</v>
      </c>
      <c r="AP26" s="8"/>
      <c r="AQ26" s="143"/>
      <c r="AR26" s="142"/>
      <c r="AS26" s="142"/>
      <c r="AT26" s="153"/>
      <c r="AU26" s="153"/>
      <c r="AV26" s="154"/>
      <c r="AW26" s="154"/>
      <c r="AX26" s="154"/>
      <c r="AY26" s="154"/>
    </row>
    <row r="27">
      <c r="A27" s="38"/>
      <c r="B27" s="280" t="s">
        <v>119</v>
      </c>
      <c r="K27" s="23"/>
      <c r="L27" s="38"/>
      <c r="M27" s="158"/>
      <c r="N27" s="299" t="s">
        <v>177</v>
      </c>
      <c r="O27" s="300"/>
      <c r="P27" s="301" t="s">
        <v>136</v>
      </c>
      <c r="Q27" s="301" t="s">
        <v>178</v>
      </c>
      <c r="R27" s="127"/>
      <c r="S27" s="302"/>
      <c r="T27" s="303" t="s">
        <v>179</v>
      </c>
      <c r="U27" s="269" t="s">
        <v>135</v>
      </c>
      <c r="V27" s="304" t="s">
        <v>180</v>
      </c>
      <c r="W27" s="23"/>
      <c r="X27" s="38"/>
      <c r="Y27" s="161"/>
      <c r="Z27" s="161"/>
      <c r="AA27" s="161"/>
      <c r="AB27" s="161"/>
      <c r="AC27" s="161"/>
      <c r="AD27" s="161"/>
      <c r="AE27" s="305" t="s">
        <v>181</v>
      </c>
      <c r="AF27" s="306" t="s">
        <v>182</v>
      </c>
      <c r="AG27" s="38"/>
      <c r="AH27" s="165" t="s">
        <v>102</v>
      </c>
      <c r="AK27" s="191"/>
      <c r="AL27" s="226"/>
      <c r="AM27" s="226"/>
      <c r="AN27" s="38"/>
      <c r="AO27" s="283" t="s">
        <v>170</v>
      </c>
      <c r="AP27" s="23"/>
      <c r="AQ27" s="158"/>
      <c r="AR27" s="284"/>
      <c r="AS27" s="161"/>
      <c r="AT27" s="158"/>
      <c r="AU27" s="158"/>
      <c r="AV27" s="154" t="str">
        <f t="array" ref="AV27">TEXTJOIN(" | ", 1, A28:AS28)</f>
        <v>108 | 308 | 314 | 318 | 316 | 104(452 TILL 10/04) | 101 | 317 | 103 | ONLINE (ONLY ON 02/04) starts at 10:50 | 321</v>
      </c>
      <c r="AW27" s="154"/>
      <c r="AX27" s="154"/>
      <c r="AY27" s="154"/>
    </row>
    <row r="28">
      <c r="A28" s="42"/>
      <c r="B28" s="307">
        <v>108.0</v>
      </c>
      <c r="C28" s="51"/>
      <c r="D28" s="51"/>
      <c r="E28" s="51"/>
      <c r="F28" s="51"/>
      <c r="G28" s="51"/>
      <c r="H28" s="51"/>
      <c r="I28" s="51"/>
      <c r="J28" s="51"/>
      <c r="K28" s="52"/>
      <c r="L28" s="42"/>
      <c r="M28" s="179"/>
      <c r="N28" s="308">
        <v>308.0</v>
      </c>
      <c r="O28" s="179"/>
      <c r="P28" s="308">
        <v>314.0</v>
      </c>
      <c r="Q28" s="308">
        <v>318.0</v>
      </c>
      <c r="R28" s="127"/>
      <c r="S28" s="309"/>
      <c r="T28" s="310">
        <v>316.0</v>
      </c>
      <c r="U28" s="311" t="s">
        <v>183</v>
      </c>
      <c r="V28" s="312">
        <v>101.0</v>
      </c>
      <c r="W28" s="52"/>
      <c r="X28" s="42"/>
      <c r="Y28" s="172"/>
      <c r="Z28" s="172"/>
      <c r="AA28" s="172"/>
      <c r="AB28" s="172"/>
      <c r="AC28" s="172"/>
      <c r="AD28" s="172"/>
      <c r="AE28" s="313">
        <v>317.0</v>
      </c>
      <c r="AF28" s="314">
        <v>103.0</v>
      </c>
      <c r="AG28" s="42"/>
      <c r="AH28" s="315" t="s">
        <v>184</v>
      </c>
      <c r="AI28" s="51"/>
      <c r="AJ28" s="51"/>
      <c r="AK28" s="288"/>
      <c r="AL28" s="112"/>
      <c r="AM28" s="112"/>
      <c r="AN28" s="42"/>
      <c r="AO28" s="316">
        <v>321.0</v>
      </c>
      <c r="AP28" s="52"/>
      <c r="AQ28" s="172"/>
      <c r="AR28" s="268"/>
      <c r="AS28" s="172"/>
      <c r="AT28" s="179"/>
      <c r="AU28" s="179"/>
      <c r="AV28" s="180" t="str">
        <f>IFERROR(__xludf.DUMMYFUNCTION("TEXTJOIN("" / "", 1, SORT(UNIQUE(TRANSPOSE(SPLIT(TRIM(REGEXREPLACE(AV27,""([0-9]{3}[a-zA-Z]?)|."",""$1 "")), "" "")))))"),"101 / 103 / 104 / 108 / 308 / 314 / 316 / 317 / 318 / 321 / 452")</f>
        <v>101 / 103 / 104 / 108 / 308 / 314 / 316 / 317 / 318 / 321 / 452</v>
      </c>
      <c r="AW28" s="154"/>
      <c r="AX28" s="154"/>
      <c r="AY28" s="154"/>
    </row>
    <row r="29">
      <c r="A29" s="121" t="s">
        <v>39</v>
      </c>
      <c r="B29" s="317" t="s">
        <v>185</v>
      </c>
      <c r="C29" s="318" t="s">
        <v>186</v>
      </c>
      <c r="D29" s="317" t="s">
        <v>185</v>
      </c>
      <c r="E29" s="319" t="s">
        <v>187</v>
      </c>
      <c r="F29" s="317" t="s">
        <v>185</v>
      </c>
      <c r="G29" s="319" t="s">
        <v>187</v>
      </c>
      <c r="H29" s="317" t="s">
        <v>185</v>
      </c>
      <c r="I29" s="319" t="s">
        <v>187</v>
      </c>
      <c r="J29" s="317" t="s">
        <v>185</v>
      </c>
      <c r="K29" s="320"/>
      <c r="L29" s="138" t="s">
        <v>127</v>
      </c>
      <c r="M29" s="127"/>
      <c r="N29" s="141"/>
      <c r="O29" s="292" t="s">
        <v>173</v>
      </c>
      <c r="P29" s="141"/>
      <c r="Q29" s="141"/>
      <c r="R29" s="292" t="s">
        <v>173</v>
      </c>
      <c r="S29" s="321" t="s">
        <v>173</v>
      </c>
      <c r="T29" s="213" t="s">
        <v>162</v>
      </c>
      <c r="U29" s="294" t="s">
        <v>173</v>
      </c>
      <c r="V29" s="212"/>
      <c r="W29" s="322" t="s">
        <v>188</v>
      </c>
      <c r="X29" s="121" t="s">
        <v>130</v>
      </c>
      <c r="Y29" s="323" t="s">
        <v>189</v>
      </c>
      <c r="Z29" s="7"/>
      <c r="AA29" s="7"/>
      <c r="AB29" s="8"/>
      <c r="AC29" s="142"/>
      <c r="AD29" s="296" t="s">
        <v>174</v>
      </c>
      <c r="AE29" s="142"/>
      <c r="AF29" s="297" t="s">
        <v>175</v>
      </c>
      <c r="AG29" s="121" t="s">
        <v>132</v>
      </c>
      <c r="AH29" s="298" t="s">
        <v>176</v>
      </c>
      <c r="AI29" s="7"/>
      <c r="AJ29" s="7"/>
      <c r="AK29" s="277"/>
      <c r="AL29" s="148"/>
      <c r="AM29" s="148"/>
      <c r="AN29" s="121" t="s">
        <v>39</v>
      </c>
      <c r="AO29" s="324" t="s">
        <v>190</v>
      </c>
      <c r="AP29" s="8"/>
      <c r="AQ29" s="141"/>
      <c r="AR29" s="325" t="s">
        <v>191</v>
      </c>
      <c r="AS29" s="142"/>
      <c r="AT29" s="153"/>
      <c r="AU29" s="153"/>
      <c r="AV29" s="154"/>
      <c r="AW29" s="154"/>
      <c r="AX29" s="154"/>
      <c r="AY29" s="154"/>
    </row>
    <row r="30">
      <c r="A30" s="38"/>
      <c r="B30" s="326" t="s">
        <v>192</v>
      </c>
      <c r="C30" s="327" t="s">
        <v>193</v>
      </c>
      <c r="D30" s="326" t="s">
        <v>192</v>
      </c>
      <c r="E30" s="328" t="s">
        <v>43</v>
      </c>
      <c r="F30" s="326" t="s">
        <v>192</v>
      </c>
      <c r="G30" s="328" t="s">
        <v>194</v>
      </c>
      <c r="H30" s="326" t="s">
        <v>192</v>
      </c>
      <c r="I30" s="328" t="s">
        <v>195</v>
      </c>
      <c r="J30" s="326" t="s">
        <v>192</v>
      </c>
      <c r="K30" s="329"/>
      <c r="L30" s="38"/>
      <c r="M30" s="127"/>
      <c r="N30" s="158"/>
      <c r="O30" s="301" t="s">
        <v>136</v>
      </c>
      <c r="P30" s="161"/>
      <c r="Q30" s="161"/>
      <c r="R30" s="330" t="s">
        <v>177</v>
      </c>
      <c r="S30" s="301" t="s">
        <v>180</v>
      </c>
      <c r="T30" s="269" t="s">
        <v>135</v>
      </c>
      <c r="U30" s="303" t="s">
        <v>179</v>
      </c>
      <c r="V30" s="161"/>
      <c r="W30" s="331" t="s">
        <v>196</v>
      </c>
      <c r="X30" s="38"/>
      <c r="Y30" s="332" t="s">
        <v>197</v>
      </c>
      <c r="AB30" s="23"/>
      <c r="AC30" s="161"/>
      <c r="AD30" s="333" t="s">
        <v>198</v>
      </c>
      <c r="AE30" s="161"/>
      <c r="AF30" s="306" t="s">
        <v>182</v>
      </c>
      <c r="AG30" s="38"/>
      <c r="AH30" s="165" t="s">
        <v>102</v>
      </c>
      <c r="AK30" s="191"/>
      <c r="AL30" s="158"/>
      <c r="AM30" s="158"/>
      <c r="AN30" s="38"/>
      <c r="AO30" s="334" t="s">
        <v>199</v>
      </c>
      <c r="AP30" s="23"/>
      <c r="AQ30" s="161"/>
      <c r="AR30" s="335" t="s">
        <v>200</v>
      </c>
      <c r="AS30" s="161"/>
      <c r="AT30" s="158"/>
      <c r="AU30" s="158"/>
      <c r="AV30" s="336" t="str">
        <f t="array" ref="AV30">TEXTJOIN(" | ", 1, A31:AS31)</f>
        <v>106/108/301/312/321/421 | 303 | 106/108/301/312/321/421 | 300 | 106/108/301/312/321/421 | 318 | 106/108/301/312/321/421 | 320 | 106/108/301/312/321/421 | 314 | 308 | 101 | 104 | 316 | 102 | 106 (ONLY ON 16/04) | 317 | 103 | ONLINE (ONLY ON 02/04) starts at 12:50 | STARTS AT 13:00 | ONLINE</v>
      </c>
      <c r="AW30" s="154"/>
      <c r="AX30" s="154"/>
      <c r="AY30" s="154"/>
    </row>
    <row r="31">
      <c r="A31" s="42"/>
      <c r="B31" s="337" t="s">
        <v>201</v>
      </c>
      <c r="C31" s="338">
        <v>303.0</v>
      </c>
      <c r="D31" s="337" t="s">
        <v>201</v>
      </c>
      <c r="E31" s="339">
        <v>300.0</v>
      </c>
      <c r="F31" s="337" t="s">
        <v>201</v>
      </c>
      <c r="G31" s="339">
        <v>318.0</v>
      </c>
      <c r="H31" s="337" t="s">
        <v>201</v>
      </c>
      <c r="I31" s="339">
        <v>320.0</v>
      </c>
      <c r="J31" s="337" t="s">
        <v>201</v>
      </c>
      <c r="K31" s="340"/>
      <c r="L31" s="42"/>
      <c r="M31" s="127"/>
      <c r="N31" s="179"/>
      <c r="O31" s="308">
        <v>314.0</v>
      </c>
      <c r="P31" s="179"/>
      <c r="Q31" s="179"/>
      <c r="R31" s="308">
        <v>308.0</v>
      </c>
      <c r="S31" s="310">
        <v>101.0</v>
      </c>
      <c r="T31" s="311">
        <v>104.0</v>
      </c>
      <c r="U31" s="310">
        <v>316.0</v>
      </c>
      <c r="V31" s="179"/>
      <c r="W31" s="341">
        <v>102.0</v>
      </c>
      <c r="X31" s="42"/>
      <c r="Y31" s="342" t="s">
        <v>202</v>
      </c>
      <c r="Z31" s="51"/>
      <c r="AA31" s="51"/>
      <c r="AB31" s="52"/>
      <c r="AC31" s="172"/>
      <c r="AD31" s="313">
        <v>317.0</v>
      </c>
      <c r="AE31" s="172"/>
      <c r="AF31" s="314">
        <v>103.0</v>
      </c>
      <c r="AG31" s="42"/>
      <c r="AH31" s="315" t="s">
        <v>203</v>
      </c>
      <c r="AI31" s="51"/>
      <c r="AJ31" s="51"/>
      <c r="AK31" s="288"/>
      <c r="AL31" s="171"/>
      <c r="AM31" s="171"/>
      <c r="AN31" s="42"/>
      <c r="AO31" s="343" t="s">
        <v>204</v>
      </c>
      <c r="AP31" s="52"/>
      <c r="AQ31" s="161"/>
      <c r="AR31" s="344" t="s">
        <v>138</v>
      </c>
      <c r="AS31" s="172"/>
      <c r="AT31" s="179"/>
      <c r="AU31" s="179"/>
      <c r="AV31" s="180" t="str">
        <f>IFERROR(__xludf.DUMMYFUNCTION("TEXTJOIN("" / "", 1, SORT(UNIQUE(TRANSPOSE(SPLIT(TRIM(REGEXREPLACE(AV30,""([0-9]{3}[a-zA-Z]?)|."",""$1 "")), "" "")))))"),"101 / 102 / 103 / 104 / 106 / 108 / 300 / 301 / 303 / 308 / 312 / 314 / 316 / 317 / 318 / 320 / 321 / 421")</f>
        <v>101 / 102 / 103 / 104 / 106 / 108 / 300 / 301 / 303 / 308 / 312 / 314 / 316 / 317 / 318 / 320 / 321 / 421</v>
      </c>
      <c r="AW31" s="154"/>
      <c r="AX31" s="154"/>
      <c r="AY31" s="154"/>
    </row>
    <row r="32">
      <c r="A32" s="121" t="s">
        <v>41</v>
      </c>
      <c r="B32" s="318" t="s">
        <v>186</v>
      </c>
      <c r="C32" s="317" t="s">
        <v>185</v>
      </c>
      <c r="D32" s="319" t="s">
        <v>187</v>
      </c>
      <c r="E32" s="317" t="s">
        <v>185</v>
      </c>
      <c r="F32" s="319" t="s">
        <v>187</v>
      </c>
      <c r="G32" s="317" t="s">
        <v>185</v>
      </c>
      <c r="H32" s="319" t="s">
        <v>187</v>
      </c>
      <c r="I32" s="317" t="s">
        <v>185</v>
      </c>
      <c r="J32" s="144"/>
      <c r="K32" s="317" t="s">
        <v>185</v>
      </c>
      <c r="L32" s="138" t="s">
        <v>141</v>
      </c>
      <c r="M32" s="294" t="s">
        <v>173</v>
      </c>
      <c r="N32" s="345"/>
      <c r="O32" s="143"/>
      <c r="P32" s="345"/>
      <c r="Q32" s="143"/>
      <c r="R32" s="142"/>
      <c r="S32" s="143"/>
      <c r="T32" s="127"/>
      <c r="U32" s="141"/>
      <c r="V32" s="346"/>
      <c r="W32" s="322" t="s">
        <v>188</v>
      </c>
      <c r="X32" s="121" t="s">
        <v>143</v>
      </c>
      <c r="Y32" s="142"/>
      <c r="Z32" s="142"/>
      <c r="AA32" s="142"/>
      <c r="AB32" s="142"/>
      <c r="AC32" s="296" t="s">
        <v>174</v>
      </c>
      <c r="AD32" s="142"/>
      <c r="AE32" s="142"/>
      <c r="AF32" s="142"/>
      <c r="AG32" s="121" t="s">
        <v>146</v>
      </c>
      <c r="AH32" s="298" t="s">
        <v>176</v>
      </c>
      <c r="AI32" s="7"/>
      <c r="AJ32" s="7"/>
      <c r="AK32" s="277"/>
      <c r="AL32" s="148"/>
      <c r="AM32" s="347"/>
      <c r="AN32" s="121" t="s">
        <v>41</v>
      </c>
      <c r="AO32" s="153"/>
      <c r="AP32" s="153"/>
      <c r="AQ32" s="141"/>
      <c r="AR32" s="254"/>
      <c r="AS32" s="142"/>
      <c r="AT32" s="153"/>
      <c r="AU32" s="153"/>
      <c r="AV32" s="154"/>
      <c r="AW32" s="154"/>
      <c r="AX32" s="154"/>
      <c r="AY32" s="154"/>
    </row>
    <row r="33">
      <c r="A33" s="38"/>
      <c r="B33" s="327" t="s">
        <v>193</v>
      </c>
      <c r="C33" s="326" t="s">
        <v>192</v>
      </c>
      <c r="D33" s="328" t="s">
        <v>43</v>
      </c>
      <c r="E33" s="326" t="s">
        <v>192</v>
      </c>
      <c r="F33" s="328" t="s">
        <v>194</v>
      </c>
      <c r="G33" s="326" t="s">
        <v>192</v>
      </c>
      <c r="H33" s="328" t="s">
        <v>195</v>
      </c>
      <c r="I33" s="326" t="s">
        <v>192</v>
      </c>
      <c r="J33" s="144"/>
      <c r="K33" s="326" t="s">
        <v>192</v>
      </c>
      <c r="L33" s="38"/>
      <c r="M33" s="348" t="s">
        <v>177</v>
      </c>
      <c r="N33" s="127"/>
      <c r="O33" s="159"/>
      <c r="P33" s="127"/>
      <c r="Q33" s="159"/>
      <c r="R33" s="161"/>
      <c r="S33" s="161"/>
      <c r="T33" s="127"/>
      <c r="U33" s="158"/>
      <c r="V33" s="284"/>
      <c r="W33" s="331" t="s">
        <v>196</v>
      </c>
      <c r="X33" s="38"/>
      <c r="Y33" s="161"/>
      <c r="Z33" s="161"/>
      <c r="AA33" s="161"/>
      <c r="AB33" s="161"/>
      <c r="AC33" s="333" t="s">
        <v>198</v>
      </c>
      <c r="AD33" s="161"/>
      <c r="AE33" s="161"/>
      <c r="AF33" s="161"/>
      <c r="AG33" s="38"/>
      <c r="AH33" s="165" t="s">
        <v>102</v>
      </c>
      <c r="AK33" s="191"/>
      <c r="AL33" s="158"/>
      <c r="AM33" s="158"/>
      <c r="AN33" s="38"/>
      <c r="AO33" s="158"/>
      <c r="AP33" s="158"/>
      <c r="AQ33" s="161"/>
      <c r="AR33" s="163"/>
      <c r="AS33" s="161"/>
      <c r="AT33" s="158"/>
      <c r="AU33" s="158"/>
      <c r="AV33" s="336" t="str">
        <f t="array" ref="AV33">TEXTJOIN(" | ", 1, A34:AS34)</f>
        <v>303 | 106/108/301/304/312/321/421 | 300 | 106/108/301/304/312/321/421 | 318 | 106/108/301/304/312/321/421 | 320 | 106/108/301/304/312/321/421 | 106/108/301/304/312/321/421 | 308 | 102 | 317 | ONLINE (ONLY ON 02/04) starts at 14:20</v>
      </c>
      <c r="AW33" s="154"/>
      <c r="AX33" s="154"/>
      <c r="AY33" s="154"/>
    </row>
    <row r="34">
      <c r="A34" s="42"/>
      <c r="B34" s="338">
        <v>303.0</v>
      </c>
      <c r="C34" s="337" t="s">
        <v>205</v>
      </c>
      <c r="D34" s="339">
        <v>300.0</v>
      </c>
      <c r="E34" s="337" t="s">
        <v>205</v>
      </c>
      <c r="F34" s="339">
        <v>318.0</v>
      </c>
      <c r="G34" s="337" t="s">
        <v>205</v>
      </c>
      <c r="H34" s="339">
        <v>320.0</v>
      </c>
      <c r="I34" s="337" t="s">
        <v>205</v>
      </c>
      <c r="J34" s="173"/>
      <c r="K34" s="337" t="s">
        <v>205</v>
      </c>
      <c r="L34" s="42"/>
      <c r="M34" s="308">
        <v>308.0</v>
      </c>
      <c r="N34" s="127"/>
      <c r="O34" s="171"/>
      <c r="P34" s="127"/>
      <c r="Q34" s="171"/>
      <c r="R34" s="179"/>
      <c r="S34" s="172"/>
      <c r="T34" s="127"/>
      <c r="U34" s="179"/>
      <c r="V34" s="204"/>
      <c r="W34" s="341">
        <v>102.0</v>
      </c>
      <c r="X34" s="42"/>
      <c r="Y34" s="172"/>
      <c r="Z34" s="172"/>
      <c r="AA34" s="172"/>
      <c r="AB34" s="172"/>
      <c r="AC34" s="313">
        <v>317.0</v>
      </c>
      <c r="AD34" s="172"/>
      <c r="AE34" s="172"/>
      <c r="AF34" s="172"/>
      <c r="AG34" s="42"/>
      <c r="AH34" s="349" t="s">
        <v>206</v>
      </c>
      <c r="AI34" s="51"/>
      <c r="AJ34" s="51"/>
      <c r="AK34" s="350"/>
      <c r="AL34" s="171"/>
      <c r="AM34" s="160"/>
      <c r="AN34" s="42"/>
      <c r="AO34" s="179"/>
      <c r="AP34" s="179"/>
      <c r="AQ34" s="179"/>
      <c r="AR34" s="249"/>
      <c r="AS34" s="172"/>
      <c r="AT34" s="179"/>
      <c r="AU34" s="179"/>
      <c r="AV34" s="180" t="str">
        <f>IFERROR(__xludf.DUMMYFUNCTION("TEXTJOIN("" / "", 1, SORT(UNIQUE(TRANSPOSE(SPLIT(TRIM(REGEXREPLACE(AV33,""([0-9]{3}[a-zA-Z]?)|."",""$1 "")), "" "")))))"),"102 / 106 / 108 / 300 / 301 / 303 / 304 / 308 / 312 / 317 / 318 / 320 / 321 / 421")</f>
        <v>102 / 106 / 108 / 300 / 301 / 303 / 304 / 308 / 312 / 317 / 318 / 320 / 321 / 421</v>
      </c>
      <c r="AW34" s="154"/>
      <c r="AX34" s="154"/>
      <c r="AY34" s="154"/>
    </row>
    <row r="35">
      <c r="A35" s="121" t="s">
        <v>47</v>
      </c>
      <c r="B35" s="317" t="s">
        <v>185</v>
      </c>
      <c r="C35" s="317" t="s">
        <v>185</v>
      </c>
      <c r="D35" s="317" t="s">
        <v>185</v>
      </c>
      <c r="E35" s="317" t="s">
        <v>185</v>
      </c>
      <c r="F35" s="317" t="s">
        <v>185</v>
      </c>
      <c r="G35" s="317" t="s">
        <v>185</v>
      </c>
      <c r="H35" s="317" t="s">
        <v>185</v>
      </c>
      <c r="I35" s="317" t="s">
        <v>185</v>
      </c>
      <c r="J35" s="317" t="s">
        <v>185</v>
      </c>
      <c r="K35" s="317" t="s">
        <v>185</v>
      </c>
      <c r="L35" s="138" t="s">
        <v>152</v>
      </c>
      <c r="M35" s="351" t="s">
        <v>207</v>
      </c>
      <c r="N35" s="7"/>
      <c r="O35" s="7"/>
      <c r="P35" s="7"/>
      <c r="Q35" s="8"/>
      <c r="R35" s="143"/>
      <c r="S35" s="143"/>
      <c r="T35" s="351" t="s">
        <v>207</v>
      </c>
      <c r="U35" s="8"/>
      <c r="V35" s="345"/>
      <c r="W35" s="143"/>
      <c r="X35" s="121" t="s">
        <v>153</v>
      </c>
      <c r="Y35" s="323" t="s">
        <v>189</v>
      </c>
      <c r="Z35" s="7"/>
      <c r="AA35" s="7"/>
      <c r="AB35" s="8"/>
      <c r="AC35" s="142"/>
      <c r="AD35" s="142"/>
      <c r="AE35" s="142"/>
      <c r="AF35" s="142"/>
      <c r="AG35" s="121" t="s">
        <v>155</v>
      </c>
      <c r="AH35" s="212"/>
      <c r="AI35" s="212"/>
      <c r="AJ35" s="212"/>
      <c r="AK35" s="212"/>
      <c r="AL35" s="141"/>
      <c r="AM35" s="212"/>
      <c r="AN35" s="121" t="s">
        <v>47</v>
      </c>
      <c r="AO35" s="153"/>
      <c r="AP35" s="153"/>
      <c r="AQ35" s="127"/>
      <c r="AR35" s="254"/>
      <c r="AS35" s="317" t="s">
        <v>208</v>
      </c>
      <c r="AT35" s="153"/>
      <c r="AU35" s="153"/>
      <c r="AV35" s="279"/>
      <c r="AW35" s="279"/>
      <c r="AX35" s="279"/>
      <c r="AY35" s="279"/>
    </row>
    <row r="36">
      <c r="A36" s="38"/>
      <c r="B36" s="326" t="s">
        <v>192</v>
      </c>
      <c r="C36" s="326" t="s">
        <v>192</v>
      </c>
      <c r="D36" s="326" t="s">
        <v>192</v>
      </c>
      <c r="E36" s="326" t="s">
        <v>192</v>
      </c>
      <c r="F36" s="326" t="s">
        <v>192</v>
      </c>
      <c r="G36" s="326" t="s">
        <v>192</v>
      </c>
      <c r="H36" s="326" t="s">
        <v>192</v>
      </c>
      <c r="I36" s="326" t="s">
        <v>192</v>
      </c>
      <c r="J36" s="326" t="s">
        <v>192</v>
      </c>
      <c r="K36" s="326" t="s">
        <v>192</v>
      </c>
      <c r="L36" s="38"/>
      <c r="M36" s="352" t="s">
        <v>209</v>
      </c>
      <c r="Q36" s="23"/>
      <c r="R36" s="161"/>
      <c r="S36" s="161"/>
      <c r="T36" s="353" t="s">
        <v>209</v>
      </c>
      <c r="U36" s="23"/>
      <c r="V36" s="127"/>
      <c r="W36" s="158"/>
      <c r="X36" s="38"/>
      <c r="Y36" s="332" t="s">
        <v>197</v>
      </c>
      <c r="AB36" s="23"/>
      <c r="AC36" s="161"/>
      <c r="AD36" s="161"/>
      <c r="AE36" s="161"/>
      <c r="AF36" s="161"/>
      <c r="AG36" s="38"/>
      <c r="AH36" s="226"/>
      <c r="AI36" s="226"/>
      <c r="AJ36" s="226"/>
      <c r="AK36" s="226"/>
      <c r="AL36" s="161"/>
      <c r="AM36" s="226"/>
      <c r="AN36" s="38"/>
      <c r="AO36" s="158"/>
      <c r="AP36" s="158"/>
      <c r="AQ36" s="127"/>
      <c r="AR36" s="163"/>
      <c r="AS36" s="246" t="s">
        <v>210</v>
      </c>
      <c r="AT36" s="158"/>
      <c r="AU36" s="158"/>
      <c r="AV36" s="336" t="str">
        <f t="array" ref="AV36">TEXTJOIN(" | ", 1, A37:AS37)</f>
        <v>106/301/304/312/321/421 | 106/301/304/312/321/421 | 106/301/304/312/321/421 | 106/301/304/312/321/421 | 106/301/304/312/321/421 | 106/301/304/312/321/421 | 106/301/304/312/321/421 | 106/301/304/312/321/421 | 106/301/304/312/321/421 | 106/301/304/312/321/421 | 105 | 105 | 106 (EXCEPT 16/04) | 103</v>
      </c>
      <c r="AW36" s="279"/>
      <c r="AX36" s="279"/>
      <c r="AY36" s="279"/>
    </row>
    <row r="37">
      <c r="A37" s="42"/>
      <c r="B37" s="337" t="s">
        <v>211</v>
      </c>
      <c r="C37" s="337" t="s">
        <v>211</v>
      </c>
      <c r="D37" s="337" t="s">
        <v>211</v>
      </c>
      <c r="E37" s="337" t="s">
        <v>211</v>
      </c>
      <c r="F37" s="337" t="s">
        <v>211</v>
      </c>
      <c r="G37" s="337" t="s">
        <v>211</v>
      </c>
      <c r="H37" s="337" t="s">
        <v>211</v>
      </c>
      <c r="I37" s="337" t="s">
        <v>211</v>
      </c>
      <c r="J37" s="337" t="s">
        <v>211</v>
      </c>
      <c r="K37" s="337" t="s">
        <v>211</v>
      </c>
      <c r="L37" s="42"/>
      <c r="M37" s="354">
        <v>105.0</v>
      </c>
      <c r="N37" s="51"/>
      <c r="O37" s="51"/>
      <c r="P37" s="51"/>
      <c r="Q37" s="52"/>
      <c r="R37" s="172"/>
      <c r="S37" s="172"/>
      <c r="T37" s="354">
        <v>105.0</v>
      </c>
      <c r="U37" s="52"/>
      <c r="V37" s="127"/>
      <c r="W37" s="172"/>
      <c r="X37" s="42"/>
      <c r="Y37" s="342" t="s">
        <v>212</v>
      </c>
      <c r="Z37" s="51"/>
      <c r="AA37" s="51"/>
      <c r="AB37" s="52"/>
      <c r="AC37" s="172"/>
      <c r="AD37" s="172"/>
      <c r="AE37" s="172"/>
      <c r="AF37" s="172"/>
      <c r="AG37" s="42"/>
      <c r="AH37" s="112"/>
      <c r="AI37" s="112"/>
      <c r="AJ37" s="112"/>
      <c r="AK37" s="112"/>
      <c r="AL37" s="179"/>
      <c r="AM37" s="112"/>
      <c r="AN37" s="42"/>
      <c r="AO37" s="179"/>
      <c r="AP37" s="179"/>
      <c r="AQ37" s="127"/>
      <c r="AR37" s="249"/>
      <c r="AS37" s="251">
        <v>103.0</v>
      </c>
      <c r="AT37" s="179"/>
      <c r="AU37" s="179"/>
      <c r="AV37" s="180" t="str">
        <f>IFERROR(__xludf.DUMMYFUNCTION("TEXTJOIN("" / "", 1, SORT(UNIQUE(TRANSPOSE(SPLIT(TRIM(REGEXREPLACE(AV36,""([0-9]{3}[a-zA-Z]?)|."",""$1 "")), "" "")))))"),"103 / 105 / 106 / 301 / 304 / 312 / 321 / 421")</f>
        <v>103 / 105 / 106 / 301 / 304 / 312 / 321 / 421</v>
      </c>
      <c r="AW37" s="154"/>
      <c r="AX37" s="154"/>
      <c r="AY37" s="154"/>
    </row>
    <row r="38">
      <c r="A38" s="121" t="s">
        <v>48</v>
      </c>
      <c r="B38" s="142"/>
      <c r="C38" s="142"/>
      <c r="D38" s="141"/>
      <c r="E38" s="142"/>
      <c r="F38" s="142"/>
      <c r="G38" s="142"/>
      <c r="H38" s="355"/>
      <c r="I38" s="142"/>
      <c r="J38" s="356" t="s">
        <v>187</v>
      </c>
      <c r="K38" s="318" t="s">
        <v>186</v>
      </c>
      <c r="L38" s="138" t="s">
        <v>159</v>
      </c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21" t="s">
        <v>160</v>
      </c>
      <c r="Y38" s="142"/>
      <c r="Z38" s="142"/>
      <c r="AA38" s="142"/>
      <c r="AB38" s="142"/>
      <c r="AC38" s="142"/>
      <c r="AD38" s="142"/>
      <c r="AE38" s="142"/>
      <c r="AF38" s="142"/>
      <c r="AG38" s="121" t="s">
        <v>161</v>
      </c>
      <c r="AH38" s="212"/>
      <c r="AI38" s="212"/>
      <c r="AJ38" s="212"/>
      <c r="AK38" s="212"/>
      <c r="AL38" s="141"/>
      <c r="AM38" s="212"/>
      <c r="AN38" s="121" t="s">
        <v>48</v>
      </c>
      <c r="AO38" s="153"/>
      <c r="AP38" s="153"/>
      <c r="AQ38" s="153"/>
      <c r="AR38" s="141"/>
      <c r="AS38" s="127"/>
      <c r="AT38" s="153"/>
      <c r="AU38" s="153"/>
      <c r="AV38" s="279"/>
      <c r="AW38" s="279"/>
      <c r="AX38" s="279"/>
      <c r="AY38" s="279"/>
    </row>
    <row r="39">
      <c r="A39" s="38"/>
      <c r="B39" s="185"/>
      <c r="C39" s="185"/>
      <c r="D39" s="161"/>
      <c r="E39" s="185"/>
      <c r="F39" s="185"/>
      <c r="G39" s="185"/>
      <c r="H39" s="357"/>
      <c r="I39" s="185"/>
      <c r="J39" s="358" t="s">
        <v>43</v>
      </c>
      <c r="K39" s="327" t="s">
        <v>193</v>
      </c>
      <c r="L39" s="3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38"/>
      <c r="Y39" s="161"/>
      <c r="Z39" s="161"/>
      <c r="AA39" s="161"/>
      <c r="AB39" s="161"/>
      <c r="AC39" s="161"/>
      <c r="AD39" s="161"/>
      <c r="AE39" s="161"/>
      <c r="AF39" s="161"/>
      <c r="AG39" s="38"/>
      <c r="AH39" s="226"/>
      <c r="AI39" s="226"/>
      <c r="AJ39" s="226"/>
      <c r="AK39" s="226"/>
      <c r="AL39" s="158"/>
      <c r="AM39" s="226"/>
      <c r="AN39" s="38"/>
      <c r="AO39" s="158"/>
      <c r="AP39" s="158"/>
      <c r="AQ39" s="158"/>
      <c r="AR39" s="161"/>
      <c r="AS39" s="127"/>
      <c r="AT39" s="158"/>
      <c r="AU39" s="158"/>
      <c r="AV39" s="154" t="str">
        <f t="array" ref="AV39">TEXTJOIN(" | ", 1, A40:AS40)</f>
        <v>300 | 303</v>
      </c>
      <c r="AW39" s="279"/>
      <c r="AX39" s="279"/>
      <c r="AY39" s="279"/>
    </row>
    <row r="40">
      <c r="A40" s="42"/>
      <c r="B40" s="204"/>
      <c r="C40" s="204"/>
      <c r="D40" s="179"/>
      <c r="E40" s="204"/>
      <c r="F40" s="204"/>
      <c r="G40" s="204"/>
      <c r="H40" s="359"/>
      <c r="I40" s="204"/>
      <c r="J40" s="360">
        <v>300.0</v>
      </c>
      <c r="K40" s="338">
        <v>303.0</v>
      </c>
      <c r="L40" s="4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42"/>
      <c r="Y40" s="172"/>
      <c r="Z40" s="172"/>
      <c r="AA40" s="172"/>
      <c r="AB40" s="172"/>
      <c r="AC40" s="172"/>
      <c r="AD40" s="172"/>
      <c r="AE40" s="172"/>
      <c r="AF40" s="172"/>
      <c r="AG40" s="42"/>
      <c r="AH40" s="112"/>
      <c r="AI40" s="112"/>
      <c r="AJ40" s="112"/>
      <c r="AK40" s="112"/>
      <c r="AL40" s="179"/>
      <c r="AM40" s="112"/>
      <c r="AN40" s="42"/>
      <c r="AO40" s="179"/>
      <c r="AP40" s="179"/>
      <c r="AQ40" s="179"/>
      <c r="AR40" s="179"/>
      <c r="AS40" s="127"/>
      <c r="AT40" s="179"/>
      <c r="AU40" s="179"/>
      <c r="AV40" s="180" t="str">
        <f>IFERROR(__xludf.DUMMYFUNCTION("TEXTJOIN("" / "", 1, SORT(UNIQUE(TRANSPOSE(SPLIT(TRIM(REGEXREPLACE(AV39,""([0-9]{3}[a-zA-Z]?)|."",""$1 "")), "" "")))))"),"300 / 303")</f>
        <v>300 / 303</v>
      </c>
      <c r="AW40" s="181" t="s">
        <v>213</v>
      </c>
      <c r="AX40" s="181" t="s">
        <v>214</v>
      </c>
      <c r="AY40" s="154"/>
    </row>
    <row r="41">
      <c r="A41" s="132" t="s">
        <v>53</v>
      </c>
      <c r="B41" s="135"/>
      <c r="C41" s="3"/>
      <c r="D41" s="3"/>
      <c r="E41" s="3"/>
      <c r="F41" s="3"/>
      <c r="G41" s="3"/>
      <c r="H41" s="3"/>
      <c r="I41" s="3"/>
      <c r="J41" s="3"/>
      <c r="K41" s="4"/>
      <c r="L41" s="132" t="s">
        <v>53</v>
      </c>
      <c r="M41" s="271"/>
      <c r="N41" s="7"/>
      <c r="O41" s="7"/>
      <c r="P41" s="7"/>
      <c r="Q41" s="7"/>
      <c r="R41" s="7"/>
      <c r="S41" s="7"/>
      <c r="T41" s="7"/>
      <c r="U41" s="7"/>
      <c r="V41" s="7"/>
      <c r="W41" s="8"/>
      <c r="X41" s="132" t="s">
        <v>53</v>
      </c>
      <c r="Y41" s="135"/>
      <c r="Z41" s="3"/>
      <c r="AA41" s="3"/>
      <c r="AB41" s="3"/>
      <c r="AC41" s="3"/>
      <c r="AD41" s="3"/>
      <c r="AE41" s="3"/>
      <c r="AF41" s="4"/>
      <c r="AG41" s="132" t="s">
        <v>53</v>
      </c>
      <c r="AH41" s="271"/>
      <c r="AI41" s="7"/>
      <c r="AJ41" s="7"/>
      <c r="AK41" s="7"/>
      <c r="AL41" s="7"/>
      <c r="AM41" s="8"/>
      <c r="AN41" s="132" t="s">
        <v>53</v>
      </c>
      <c r="AO41" s="272"/>
      <c r="AP41" s="3"/>
      <c r="AQ41" s="3"/>
      <c r="AR41" s="3"/>
      <c r="AS41" s="4"/>
      <c r="AT41" s="272"/>
      <c r="AU41" s="4"/>
      <c r="AV41" s="136"/>
      <c r="AW41" s="136"/>
      <c r="AX41" s="136"/>
      <c r="AY41" s="136"/>
    </row>
    <row r="42">
      <c r="A42" s="121" t="s">
        <v>30</v>
      </c>
      <c r="B42" s="361" t="s">
        <v>55</v>
      </c>
      <c r="C42" s="7"/>
      <c r="D42" s="7"/>
      <c r="E42" s="7"/>
      <c r="F42" s="7"/>
      <c r="G42" s="7"/>
      <c r="H42" s="7"/>
      <c r="I42" s="7"/>
      <c r="J42" s="7"/>
      <c r="K42" s="8"/>
      <c r="L42" s="138" t="s">
        <v>91</v>
      </c>
      <c r="M42" s="362" t="s">
        <v>55</v>
      </c>
      <c r="N42" s="7"/>
      <c r="O42" s="7"/>
      <c r="P42" s="7"/>
      <c r="Q42" s="7"/>
      <c r="R42" s="7"/>
      <c r="S42" s="7"/>
      <c r="T42" s="7"/>
      <c r="U42" s="7"/>
      <c r="V42" s="7"/>
      <c r="W42" s="8"/>
      <c r="X42" s="121" t="s">
        <v>94</v>
      </c>
      <c r="Y42" s="363" t="s">
        <v>55</v>
      </c>
      <c r="AF42" s="23"/>
      <c r="AG42" s="121" t="s">
        <v>96</v>
      </c>
      <c r="AH42" s="361" t="s">
        <v>215</v>
      </c>
      <c r="AI42" s="7"/>
      <c r="AJ42" s="7"/>
      <c r="AK42" s="7"/>
      <c r="AL42" s="7"/>
      <c r="AM42" s="8"/>
      <c r="AN42" s="121" t="s">
        <v>30</v>
      </c>
      <c r="AO42" s="150" t="s">
        <v>97</v>
      </c>
      <c r="AP42" s="8"/>
      <c r="AQ42" s="212"/>
      <c r="AR42" s="141"/>
      <c r="AS42" s="364" t="s">
        <v>216</v>
      </c>
      <c r="AT42" s="153"/>
      <c r="AU42" s="365"/>
      <c r="AV42" s="366"/>
      <c r="AW42" s="366"/>
      <c r="AX42" s="366"/>
      <c r="AY42" s="366"/>
    </row>
    <row r="43">
      <c r="A43" s="38"/>
      <c r="B43" s="94"/>
      <c r="K43" s="23"/>
      <c r="L43" s="38"/>
      <c r="W43" s="23"/>
      <c r="X43" s="38"/>
      <c r="Y43" s="94"/>
      <c r="AF43" s="23"/>
      <c r="AG43" s="38"/>
      <c r="AH43" s="94"/>
      <c r="AM43" s="23"/>
      <c r="AN43" s="38"/>
      <c r="AO43" s="165" t="s">
        <v>102</v>
      </c>
      <c r="AP43" s="23"/>
      <c r="AQ43" s="161"/>
      <c r="AR43" s="161"/>
      <c r="AS43" s="367" t="s">
        <v>217</v>
      </c>
      <c r="AT43" s="158"/>
      <c r="AU43" s="268"/>
      <c r="AV43" s="154" t="str">
        <f t="array" ref="AV43">TEXTJOIN(" | ", 1, A44:AS44)</f>
        <v>314 (ON 27/03) | ONLINE</v>
      </c>
      <c r="AW43" s="368"/>
      <c r="AX43" s="368"/>
      <c r="AY43" s="368"/>
    </row>
    <row r="44">
      <c r="A44" s="42"/>
      <c r="B44" s="95"/>
      <c r="C44" s="51"/>
      <c r="D44" s="51"/>
      <c r="E44" s="51"/>
      <c r="F44" s="51"/>
      <c r="G44" s="51"/>
      <c r="H44" s="51"/>
      <c r="I44" s="51"/>
      <c r="J44" s="51"/>
      <c r="K44" s="52"/>
      <c r="L44" s="42"/>
      <c r="W44" s="23"/>
      <c r="X44" s="42"/>
      <c r="Y44" s="94"/>
      <c r="AF44" s="23"/>
      <c r="AG44" s="42"/>
      <c r="AH44" s="95"/>
      <c r="AI44" s="51"/>
      <c r="AJ44" s="51"/>
      <c r="AK44" s="51"/>
      <c r="AL44" s="51"/>
      <c r="AM44" s="52"/>
      <c r="AN44" s="42"/>
      <c r="AO44" s="177" t="s">
        <v>218</v>
      </c>
      <c r="AP44" s="52"/>
      <c r="AQ44" s="179"/>
      <c r="AR44" s="179"/>
      <c r="AS44" s="369" t="s">
        <v>138</v>
      </c>
      <c r="AT44" s="179"/>
      <c r="AU44" s="204"/>
      <c r="AV44" s="180" t="str">
        <f>IFERROR(__xludf.DUMMYFUNCTION("TEXTJOIN("" / "", 1, SORT(UNIQUE(TRANSPOSE(SPLIT(TRIM(REGEXREPLACE(AV43,""([0-9]{3}[a-zA-Z]?)|."",""$1 "")), "" "")))))"),"314")</f>
        <v>314</v>
      </c>
      <c r="AW44" s="370"/>
      <c r="AX44" s="370"/>
      <c r="AY44" s="370"/>
    </row>
    <row r="45">
      <c r="A45" s="121" t="s">
        <v>34</v>
      </c>
      <c r="B45" s="371" t="s">
        <v>219</v>
      </c>
      <c r="K45" s="23"/>
      <c r="L45" s="138" t="s">
        <v>108</v>
      </c>
      <c r="M45" s="372" t="s">
        <v>220</v>
      </c>
      <c r="N45" s="7"/>
      <c r="O45" s="7"/>
      <c r="P45" s="7"/>
      <c r="Q45" s="7"/>
      <c r="R45" s="7"/>
      <c r="S45" s="7"/>
      <c r="T45" s="7"/>
      <c r="U45" s="7"/>
      <c r="V45" s="8"/>
      <c r="W45" s="322" t="s">
        <v>221</v>
      </c>
      <c r="X45" s="121" t="s">
        <v>111</v>
      </c>
      <c r="Y45" s="141"/>
      <c r="Z45" s="141"/>
      <c r="AA45" s="141"/>
      <c r="AB45" s="141"/>
      <c r="AC45" s="142"/>
      <c r="AD45" s="142"/>
      <c r="AE45" s="142"/>
      <c r="AF45" s="142"/>
      <c r="AG45" s="121" t="s">
        <v>113</v>
      </c>
      <c r="AH45" s="141"/>
      <c r="AI45" s="141"/>
      <c r="AJ45" s="141"/>
      <c r="AK45" s="212"/>
      <c r="AL45" s="212"/>
      <c r="AM45" s="212"/>
      <c r="AN45" s="121" t="s">
        <v>34</v>
      </c>
      <c r="AO45" s="150" t="s">
        <v>97</v>
      </c>
      <c r="AP45" s="8"/>
      <c r="AQ45" s="141"/>
      <c r="AR45" s="141"/>
      <c r="AS45" s="364" t="s">
        <v>216</v>
      </c>
      <c r="AT45" s="160"/>
      <c r="AU45" s="365"/>
      <c r="AV45" s="366"/>
      <c r="AW45" s="366"/>
      <c r="AX45" s="366"/>
      <c r="AY45" s="366"/>
    </row>
    <row r="46">
      <c r="A46" s="38"/>
      <c r="B46" s="373" t="s">
        <v>222</v>
      </c>
      <c r="K46" s="23"/>
      <c r="L46" s="38"/>
      <c r="M46" s="374" t="s">
        <v>223</v>
      </c>
      <c r="V46" s="23"/>
      <c r="W46" s="331" t="s">
        <v>224</v>
      </c>
      <c r="X46" s="38"/>
      <c r="Y46" s="161"/>
      <c r="Z46" s="161"/>
      <c r="AA46" s="161"/>
      <c r="AB46" s="161"/>
      <c r="AC46" s="161"/>
      <c r="AD46" s="161"/>
      <c r="AE46" s="161"/>
      <c r="AF46" s="375"/>
      <c r="AG46" s="38"/>
      <c r="AH46" s="161"/>
      <c r="AI46" s="161"/>
      <c r="AJ46" s="161"/>
      <c r="AK46" s="226"/>
      <c r="AL46" s="226"/>
      <c r="AM46" s="226"/>
      <c r="AN46" s="38"/>
      <c r="AO46" s="165" t="s">
        <v>102</v>
      </c>
      <c r="AP46" s="23"/>
      <c r="AQ46" s="161"/>
      <c r="AR46" s="161"/>
      <c r="AS46" s="367" t="s">
        <v>217</v>
      </c>
      <c r="AT46" s="158"/>
      <c r="AU46" s="268"/>
      <c r="AV46" s="154" t="str">
        <f t="array" ref="AV46">TEXTJOIN(" | ", 1, A47:AS47)</f>
        <v>108 | ONLINE | 102 | 314 (ON 27/03) | ONLINE</v>
      </c>
      <c r="AW46" s="368"/>
      <c r="AX46" s="368"/>
      <c r="AY46" s="368"/>
    </row>
    <row r="47">
      <c r="A47" s="42"/>
      <c r="B47" s="376">
        <v>108.0</v>
      </c>
      <c r="C47" s="51"/>
      <c r="D47" s="51"/>
      <c r="E47" s="51"/>
      <c r="F47" s="51"/>
      <c r="G47" s="51"/>
      <c r="H47" s="51"/>
      <c r="I47" s="51"/>
      <c r="J47" s="51"/>
      <c r="K47" s="52"/>
      <c r="L47" s="42"/>
      <c r="M47" s="377" t="s">
        <v>138</v>
      </c>
      <c r="N47" s="51"/>
      <c r="O47" s="51"/>
      <c r="P47" s="51"/>
      <c r="Q47" s="51"/>
      <c r="R47" s="51"/>
      <c r="S47" s="51"/>
      <c r="T47" s="51"/>
      <c r="U47" s="51"/>
      <c r="V47" s="52"/>
      <c r="W47" s="341">
        <v>102.0</v>
      </c>
      <c r="X47" s="42"/>
      <c r="Y47" s="172"/>
      <c r="Z47" s="172"/>
      <c r="AA47" s="172"/>
      <c r="AB47" s="172"/>
      <c r="AC47" s="172"/>
      <c r="AD47" s="172"/>
      <c r="AE47" s="172"/>
      <c r="AF47" s="172"/>
      <c r="AG47" s="42"/>
      <c r="AH47" s="172"/>
      <c r="AI47" s="172"/>
      <c r="AJ47" s="172"/>
      <c r="AK47" s="112"/>
      <c r="AL47" s="112"/>
      <c r="AM47" s="112"/>
      <c r="AN47" s="42"/>
      <c r="AO47" s="177" t="s">
        <v>225</v>
      </c>
      <c r="AP47" s="52"/>
      <c r="AQ47" s="179"/>
      <c r="AR47" s="179"/>
      <c r="AS47" s="369" t="s">
        <v>138</v>
      </c>
      <c r="AT47" s="179"/>
      <c r="AU47" s="204"/>
      <c r="AV47" s="180" t="str">
        <f>IFERROR(__xludf.DUMMYFUNCTION("TEXTJOIN("" / "", 1, SORT(UNIQUE(TRANSPOSE(SPLIT(TRIM(REGEXREPLACE(AV46,""([0-9]{3}[a-zA-Z]?)|."",""$1 "")), "" "")))))"),"102 / 108 / 314")</f>
        <v>102 / 108 / 314</v>
      </c>
      <c r="AW47" s="378"/>
      <c r="AX47" s="65" t="s">
        <v>226</v>
      </c>
      <c r="AY47" s="370"/>
    </row>
    <row r="48">
      <c r="A48" s="121" t="s">
        <v>39</v>
      </c>
      <c r="B48" s="371" t="s">
        <v>227</v>
      </c>
      <c r="K48" s="23"/>
      <c r="L48" s="138" t="s">
        <v>127</v>
      </c>
      <c r="M48" s="379" t="s">
        <v>228</v>
      </c>
      <c r="N48" s="7"/>
      <c r="O48" s="7"/>
      <c r="P48" s="7"/>
      <c r="Q48" s="7"/>
      <c r="R48" s="7"/>
      <c r="S48" s="7"/>
      <c r="T48" s="7"/>
      <c r="U48" s="7"/>
      <c r="V48" s="8"/>
      <c r="W48" s="322" t="s">
        <v>221</v>
      </c>
      <c r="X48" s="121" t="s">
        <v>130</v>
      </c>
      <c r="Y48" s="141"/>
      <c r="Z48" s="141"/>
      <c r="AA48" s="141"/>
      <c r="AB48" s="141"/>
      <c r="AC48" s="142"/>
      <c r="AD48" s="142"/>
      <c r="AE48" s="142"/>
      <c r="AF48" s="142"/>
      <c r="AG48" s="121" t="s">
        <v>132</v>
      </c>
      <c r="AH48" s="141"/>
      <c r="AI48" s="141"/>
      <c r="AJ48" s="141"/>
      <c r="AK48" s="212"/>
      <c r="AL48" s="212"/>
      <c r="AM48" s="212"/>
      <c r="AN48" s="121" t="s">
        <v>39</v>
      </c>
      <c r="AO48" s="150" t="s">
        <v>97</v>
      </c>
      <c r="AP48" s="8"/>
      <c r="AQ48" s="141"/>
      <c r="AR48" s="380"/>
      <c r="AS48" s="381"/>
      <c r="AT48" s="153"/>
      <c r="AU48" s="153"/>
      <c r="AV48" s="382"/>
      <c r="AW48" s="382"/>
      <c r="AX48" s="383"/>
      <c r="AY48" s="382"/>
    </row>
    <row r="49">
      <c r="A49" s="38"/>
      <c r="B49" s="373" t="s">
        <v>222</v>
      </c>
      <c r="K49" s="23"/>
      <c r="L49" s="38"/>
      <c r="M49" s="384" t="s">
        <v>229</v>
      </c>
      <c r="V49" s="23"/>
      <c r="W49" s="331" t="s">
        <v>224</v>
      </c>
      <c r="X49" s="38"/>
      <c r="Y49" s="161"/>
      <c r="Z49" s="161"/>
      <c r="AA49" s="161"/>
      <c r="AB49" s="161"/>
      <c r="AC49" s="161"/>
      <c r="AD49" s="161"/>
      <c r="AE49" s="161"/>
      <c r="AF49" s="375"/>
      <c r="AG49" s="38"/>
      <c r="AH49" s="161"/>
      <c r="AI49" s="161"/>
      <c r="AJ49" s="161"/>
      <c r="AK49" s="226"/>
      <c r="AL49" s="226"/>
      <c r="AM49" s="226"/>
      <c r="AN49" s="38"/>
      <c r="AO49" s="165" t="s">
        <v>102</v>
      </c>
      <c r="AP49" s="23"/>
      <c r="AQ49" s="161"/>
      <c r="AR49" s="161"/>
      <c r="AS49" s="166"/>
      <c r="AT49" s="158"/>
      <c r="AU49" s="158"/>
      <c r="AV49" s="154" t="str">
        <f t="array" ref="AV49">TEXTJOIN(" | ", 1, A50:AS50)</f>
        <v>108 | 105 | 102 | 314 (ON 27/03)</v>
      </c>
      <c r="AW49" s="370"/>
      <c r="AX49" s="383"/>
      <c r="AY49" s="370"/>
    </row>
    <row r="50">
      <c r="A50" s="42"/>
      <c r="B50" s="376">
        <v>108.0</v>
      </c>
      <c r="C50" s="51"/>
      <c r="D50" s="51"/>
      <c r="E50" s="51"/>
      <c r="F50" s="51"/>
      <c r="G50" s="51"/>
      <c r="H50" s="51"/>
      <c r="I50" s="51"/>
      <c r="J50" s="51"/>
      <c r="K50" s="52"/>
      <c r="L50" s="42"/>
      <c r="M50" s="385">
        <v>105.0</v>
      </c>
      <c r="N50" s="51"/>
      <c r="O50" s="51"/>
      <c r="P50" s="51"/>
      <c r="Q50" s="51"/>
      <c r="R50" s="51"/>
      <c r="S50" s="51"/>
      <c r="T50" s="51"/>
      <c r="U50" s="51"/>
      <c r="V50" s="52"/>
      <c r="W50" s="341">
        <v>102.0</v>
      </c>
      <c r="X50" s="42"/>
      <c r="Y50" s="172"/>
      <c r="Z50" s="179"/>
      <c r="AA50" s="172"/>
      <c r="AB50" s="172"/>
      <c r="AC50" s="172"/>
      <c r="AD50" s="172"/>
      <c r="AE50" s="172"/>
      <c r="AF50" s="172"/>
      <c r="AG50" s="42"/>
      <c r="AH50" s="172"/>
      <c r="AI50" s="172"/>
      <c r="AJ50" s="172"/>
      <c r="AK50" s="112"/>
      <c r="AL50" s="112"/>
      <c r="AM50" s="112"/>
      <c r="AN50" s="42"/>
      <c r="AO50" s="177" t="s">
        <v>230</v>
      </c>
      <c r="AP50" s="52"/>
      <c r="AQ50" s="179"/>
      <c r="AR50" s="179"/>
      <c r="AS50" s="178"/>
      <c r="AT50" s="179"/>
      <c r="AU50" s="179"/>
      <c r="AV50" s="180" t="str">
        <f>IFERROR(__xludf.DUMMYFUNCTION("TEXTJOIN("" / "", 1, SORT(UNIQUE(TRANSPOSE(SPLIT(TRIM(REGEXREPLACE(AV49,""([0-9]{3}[a-zA-Z]?)|."",""$1 "")), "" "")))))"),"102 / 105 / 108 / 314")</f>
        <v>102 / 105 / 108 / 314</v>
      </c>
      <c r="AW50" s="378"/>
      <c r="AX50" s="65" t="s">
        <v>231</v>
      </c>
      <c r="AY50" s="370"/>
    </row>
    <row r="51">
      <c r="A51" s="121" t="s">
        <v>41</v>
      </c>
      <c r="B51" s="213" t="s">
        <v>232</v>
      </c>
      <c r="C51" s="319" t="s">
        <v>187</v>
      </c>
      <c r="D51" s="213" t="s">
        <v>232</v>
      </c>
      <c r="E51" s="141"/>
      <c r="F51" s="213" t="s">
        <v>232</v>
      </c>
      <c r="G51" s="141"/>
      <c r="H51" s="213" t="s">
        <v>232</v>
      </c>
      <c r="I51" s="141"/>
      <c r="J51" s="213" t="s">
        <v>232</v>
      </c>
      <c r="K51" s="319" t="s">
        <v>187</v>
      </c>
      <c r="L51" s="138" t="s">
        <v>141</v>
      </c>
      <c r="M51" s="386" t="s">
        <v>233</v>
      </c>
      <c r="N51" s="387" t="s">
        <v>234</v>
      </c>
      <c r="O51" s="142"/>
      <c r="P51" s="386" t="s">
        <v>233</v>
      </c>
      <c r="Q51" s="142"/>
      <c r="R51" s="142"/>
      <c r="S51" s="141"/>
      <c r="T51" s="141"/>
      <c r="U51" s="141"/>
      <c r="V51" s="386" t="s">
        <v>233</v>
      </c>
      <c r="W51" s="212"/>
      <c r="X51" s="121" t="s">
        <v>143</v>
      </c>
      <c r="Y51" s="141"/>
      <c r="Z51" s="141"/>
      <c r="AA51" s="141"/>
      <c r="AB51" s="141"/>
      <c r="AC51" s="142"/>
      <c r="AD51" s="142"/>
      <c r="AE51" s="142"/>
      <c r="AF51" s="142"/>
      <c r="AG51" s="121" t="s">
        <v>146</v>
      </c>
      <c r="AH51" s="212"/>
      <c r="AI51" s="212"/>
      <c r="AJ51" s="127"/>
      <c r="AK51" s="212"/>
      <c r="AL51" s="212"/>
      <c r="AM51" s="212"/>
      <c r="AN51" s="121" t="s">
        <v>41</v>
      </c>
      <c r="AO51" s="388" t="s">
        <v>235</v>
      </c>
      <c r="AP51" s="23"/>
      <c r="AQ51" s="389" t="s">
        <v>236</v>
      </c>
      <c r="AR51" s="390"/>
      <c r="AS51" s="141"/>
      <c r="AT51" s="153"/>
      <c r="AU51" s="153"/>
      <c r="AV51" s="382"/>
      <c r="AW51" s="382"/>
      <c r="AX51" s="383"/>
      <c r="AY51" s="382"/>
    </row>
    <row r="52">
      <c r="A52" s="38"/>
      <c r="B52" s="194" t="s">
        <v>121</v>
      </c>
      <c r="C52" s="328" t="s">
        <v>237</v>
      </c>
      <c r="D52" s="391" t="s">
        <v>238</v>
      </c>
      <c r="E52" s="216"/>
      <c r="F52" s="194" t="s">
        <v>239</v>
      </c>
      <c r="G52" s="216"/>
      <c r="H52" s="269" t="s">
        <v>240</v>
      </c>
      <c r="I52" s="216"/>
      <c r="J52" s="194" t="s">
        <v>241</v>
      </c>
      <c r="K52" s="328" t="s">
        <v>242</v>
      </c>
      <c r="L52" s="38"/>
      <c r="M52" s="392" t="s">
        <v>43</v>
      </c>
      <c r="N52" s="393" t="s">
        <v>243</v>
      </c>
      <c r="O52" s="158"/>
      <c r="P52" s="394" t="s">
        <v>46</v>
      </c>
      <c r="Q52" s="161"/>
      <c r="R52" s="161"/>
      <c r="S52" s="395"/>
      <c r="T52" s="158"/>
      <c r="U52" s="158"/>
      <c r="V52" s="396" t="s">
        <v>244</v>
      </c>
      <c r="W52" s="159"/>
      <c r="X52" s="38"/>
      <c r="Y52" s="161"/>
      <c r="Z52" s="161"/>
      <c r="AA52" s="161"/>
      <c r="AB52" s="161"/>
      <c r="AC52" s="397"/>
      <c r="AD52" s="161"/>
      <c r="AE52" s="161"/>
      <c r="AF52" s="161"/>
      <c r="AG52" s="38"/>
      <c r="AH52" s="226"/>
      <c r="AI52" s="226"/>
      <c r="AJ52" s="127"/>
      <c r="AK52" s="226"/>
      <c r="AL52" s="226"/>
      <c r="AM52" s="226"/>
      <c r="AN52" s="38"/>
      <c r="AO52" s="398" t="s">
        <v>245</v>
      </c>
      <c r="AP52" s="23"/>
      <c r="AQ52" s="164" t="s">
        <v>158</v>
      </c>
      <c r="AR52" s="399"/>
      <c r="AS52" s="161"/>
      <c r="AT52" s="158"/>
      <c r="AU52" s="158"/>
      <c r="AV52" s="154" t="str">
        <f t="array" ref="AV52">TEXTJOIN(" | ", 1, A53:AS53)</f>
        <v>318 | 312 | 421 | 303 | 320 | 300 | 316 | 101 | 317 | 308 (313 ON 24.04) | 314 | 321 | 301</v>
      </c>
      <c r="AW52" s="370"/>
      <c r="AX52" s="383"/>
      <c r="AY52" s="370"/>
    </row>
    <row r="53">
      <c r="A53" s="42"/>
      <c r="B53" s="400">
        <v>318.0</v>
      </c>
      <c r="C53" s="360">
        <v>312.0</v>
      </c>
      <c r="D53" s="205">
        <v>421.0</v>
      </c>
      <c r="E53" s="231"/>
      <c r="F53" s="205">
        <v>303.0</v>
      </c>
      <c r="G53" s="231"/>
      <c r="H53" s="205">
        <v>320.0</v>
      </c>
      <c r="I53" s="231"/>
      <c r="J53" s="205">
        <v>300.0</v>
      </c>
      <c r="K53" s="339">
        <v>316.0</v>
      </c>
      <c r="L53" s="42"/>
      <c r="M53" s="401">
        <v>101.0</v>
      </c>
      <c r="N53" s="402">
        <v>317.0</v>
      </c>
      <c r="O53" s="170"/>
      <c r="P53" s="401" t="s">
        <v>246</v>
      </c>
      <c r="Q53" s="172"/>
      <c r="R53" s="172"/>
      <c r="S53" s="201"/>
      <c r="T53" s="179"/>
      <c r="U53" s="179"/>
      <c r="V53" s="403">
        <v>314.0</v>
      </c>
      <c r="W53" s="171"/>
      <c r="X53" s="42"/>
      <c r="Y53" s="179"/>
      <c r="Z53" s="172"/>
      <c r="AA53" s="172"/>
      <c r="AB53" s="172"/>
      <c r="AC53" s="172"/>
      <c r="AD53" s="172"/>
      <c r="AE53" s="172"/>
      <c r="AF53" s="172"/>
      <c r="AG53" s="42"/>
      <c r="AH53" s="112"/>
      <c r="AI53" s="112"/>
      <c r="AJ53" s="127"/>
      <c r="AK53" s="112"/>
      <c r="AL53" s="112"/>
      <c r="AM53" s="112"/>
      <c r="AN53" s="42"/>
      <c r="AO53" s="404">
        <v>321.0</v>
      </c>
      <c r="AP53" s="52"/>
      <c r="AQ53" s="176">
        <v>301.0</v>
      </c>
      <c r="AR53" s="405"/>
      <c r="AS53" s="179"/>
      <c r="AT53" s="179"/>
      <c r="AU53" s="204"/>
      <c r="AV53" s="180" t="str">
        <f>IFERROR(__xludf.DUMMYFUNCTION("TEXTJOIN("" / "", 1, SORT(UNIQUE(TRANSPOSE(SPLIT(TRIM(REGEXREPLACE(AV52,""([0-9]{3}[a-zA-Z]?)|."",""$1 "")), "" "")))))"),"101 / 300 / 301 / 303 / 308 / 312 / 313 / 314 / 316 / 317 / 318 / 320 / 321 / 421")</f>
        <v>101 / 300 / 301 / 303 / 308 / 312 / 313 / 314 / 316 / 317 / 318 / 320 / 321 / 421</v>
      </c>
      <c r="AW53" s="181"/>
      <c r="AX53" s="181" t="s">
        <v>247</v>
      </c>
      <c r="AY53" s="154"/>
    </row>
    <row r="54">
      <c r="A54" s="121" t="s">
        <v>47</v>
      </c>
      <c r="B54" s="319" t="s">
        <v>187</v>
      </c>
      <c r="C54" s="213" t="s">
        <v>232</v>
      </c>
      <c r="D54" s="141"/>
      <c r="E54" s="236"/>
      <c r="F54" s="141"/>
      <c r="G54" s="213" t="s">
        <v>232</v>
      </c>
      <c r="H54" s="141"/>
      <c r="I54" s="213" t="s">
        <v>232</v>
      </c>
      <c r="J54" s="141"/>
      <c r="K54" s="213" t="s">
        <v>232</v>
      </c>
      <c r="L54" s="138" t="s">
        <v>152</v>
      </c>
      <c r="M54" s="387" t="s">
        <v>234</v>
      </c>
      <c r="N54" s="386" t="s">
        <v>233</v>
      </c>
      <c r="O54" s="387" t="s">
        <v>234</v>
      </c>
      <c r="P54" s="387" t="s">
        <v>234</v>
      </c>
      <c r="Q54" s="386" t="s">
        <v>233</v>
      </c>
      <c r="R54" s="142"/>
      <c r="S54" s="386" t="s">
        <v>233</v>
      </c>
      <c r="T54" s="387" t="s">
        <v>234</v>
      </c>
      <c r="U54" s="386" t="s">
        <v>233</v>
      </c>
      <c r="V54" s="141"/>
      <c r="W54" s="141"/>
      <c r="X54" s="121" t="s">
        <v>153</v>
      </c>
      <c r="Y54" s="141"/>
      <c r="Z54" s="141"/>
      <c r="AA54" s="141"/>
      <c r="AB54" s="142"/>
      <c r="AC54" s="142"/>
      <c r="AD54" s="142"/>
      <c r="AE54" s="142"/>
      <c r="AF54" s="142"/>
      <c r="AG54" s="121" t="s">
        <v>155</v>
      </c>
      <c r="AH54" s="212"/>
      <c r="AI54" s="212"/>
      <c r="AJ54" s="212"/>
      <c r="AK54" s="212"/>
      <c r="AL54" s="212"/>
      <c r="AM54" s="212"/>
      <c r="AN54" s="121" t="s">
        <v>47</v>
      </c>
      <c r="AO54" s="212"/>
      <c r="AP54" s="212"/>
      <c r="AQ54" s="389" t="s">
        <v>248</v>
      </c>
      <c r="AR54" s="153"/>
      <c r="AS54" s="317" t="s">
        <v>249</v>
      </c>
      <c r="AT54" s="160"/>
      <c r="AU54" s="153"/>
      <c r="AV54" s="279"/>
      <c r="AW54" s="279"/>
      <c r="AX54" s="279"/>
      <c r="AY54" s="279"/>
    </row>
    <row r="55">
      <c r="A55" s="38"/>
      <c r="B55" s="328" t="s">
        <v>237</v>
      </c>
      <c r="C55" s="194" t="s">
        <v>121</v>
      </c>
      <c r="D55" s="216"/>
      <c r="E55" s="242"/>
      <c r="F55" s="216"/>
      <c r="G55" s="194" t="s">
        <v>241</v>
      </c>
      <c r="H55" s="216"/>
      <c r="I55" s="269" t="s">
        <v>240</v>
      </c>
      <c r="J55" s="161"/>
      <c r="K55" s="194" t="s">
        <v>239</v>
      </c>
      <c r="L55" s="38"/>
      <c r="M55" s="393" t="s">
        <v>250</v>
      </c>
      <c r="N55" s="392" t="s">
        <v>43</v>
      </c>
      <c r="O55" s="393" t="s">
        <v>251</v>
      </c>
      <c r="P55" s="393" t="s">
        <v>252</v>
      </c>
      <c r="Q55" s="394" t="s">
        <v>46</v>
      </c>
      <c r="R55" s="161"/>
      <c r="S55" s="396" t="s">
        <v>253</v>
      </c>
      <c r="T55" s="393" t="s">
        <v>254</v>
      </c>
      <c r="U55" s="396" t="s">
        <v>244</v>
      </c>
      <c r="V55" s="158"/>
      <c r="W55" s="161"/>
      <c r="X55" s="38"/>
      <c r="Y55" s="161"/>
      <c r="Z55" s="161"/>
      <c r="AA55" s="161"/>
      <c r="AB55" s="161"/>
      <c r="AC55" s="161"/>
      <c r="AD55" s="161"/>
      <c r="AE55" s="161"/>
      <c r="AF55" s="161"/>
      <c r="AG55" s="38"/>
      <c r="AH55" s="226"/>
      <c r="AI55" s="226"/>
      <c r="AJ55" s="226"/>
      <c r="AK55" s="226"/>
      <c r="AL55" s="226"/>
      <c r="AM55" s="226"/>
      <c r="AN55" s="38"/>
      <c r="AO55" s="158"/>
      <c r="AP55" s="158"/>
      <c r="AQ55" s="406" t="s">
        <v>255</v>
      </c>
      <c r="AR55" s="158"/>
      <c r="AS55" s="246" t="s">
        <v>210</v>
      </c>
      <c r="AT55" s="158"/>
      <c r="AU55" s="158"/>
      <c r="AV55" s="154" t="str">
        <f t="array" ref="AV55">TEXTJOIN(" | ", 1, A56:AS56)</f>
        <v>312 | 318 | 300 | 320 | 303 | 104 (102 TILL 10/04) | 101 | 317 | 321 | 308 (313 ON 24.04) | 421 | 316 | 314 | 301 | 102</v>
      </c>
      <c r="AW55" s="279"/>
      <c r="AX55" s="279"/>
      <c r="AY55" s="279"/>
    </row>
    <row r="56">
      <c r="A56" s="42"/>
      <c r="B56" s="360">
        <v>312.0</v>
      </c>
      <c r="C56" s="400">
        <v>318.0</v>
      </c>
      <c r="D56" s="231"/>
      <c r="E56" s="242"/>
      <c r="F56" s="231"/>
      <c r="G56" s="205">
        <v>300.0</v>
      </c>
      <c r="H56" s="231"/>
      <c r="I56" s="205">
        <v>320.0</v>
      </c>
      <c r="J56" s="179"/>
      <c r="K56" s="400">
        <v>303.0</v>
      </c>
      <c r="L56" s="42"/>
      <c r="M56" s="402" t="s">
        <v>256</v>
      </c>
      <c r="N56" s="401">
        <v>101.0</v>
      </c>
      <c r="O56" s="402">
        <v>317.0</v>
      </c>
      <c r="P56" s="402">
        <v>321.0</v>
      </c>
      <c r="Q56" s="401" t="s">
        <v>257</v>
      </c>
      <c r="R56" s="172"/>
      <c r="S56" s="403">
        <v>421.0</v>
      </c>
      <c r="T56" s="402">
        <v>316.0</v>
      </c>
      <c r="U56" s="403">
        <v>314.0</v>
      </c>
      <c r="V56" s="179"/>
      <c r="W56" s="172"/>
      <c r="X56" s="42"/>
      <c r="Y56" s="172"/>
      <c r="Z56" s="172"/>
      <c r="AA56" s="179"/>
      <c r="AB56" s="172"/>
      <c r="AC56" s="172"/>
      <c r="AD56" s="172"/>
      <c r="AE56" s="172"/>
      <c r="AF56" s="172"/>
      <c r="AG56" s="42"/>
      <c r="AH56" s="112"/>
      <c r="AI56" s="112"/>
      <c r="AJ56" s="112"/>
      <c r="AK56" s="112"/>
      <c r="AL56" s="112"/>
      <c r="AM56" s="112"/>
      <c r="AN56" s="42"/>
      <c r="AO56" s="158"/>
      <c r="AP56" s="158"/>
      <c r="AQ56" s="406">
        <v>301.0</v>
      </c>
      <c r="AR56" s="179"/>
      <c r="AS56" s="251">
        <v>102.0</v>
      </c>
      <c r="AT56" s="179"/>
      <c r="AU56" s="179"/>
      <c r="AV56" s="180" t="str">
        <f>IFERROR(__xludf.DUMMYFUNCTION("TEXTJOIN("" / "", 1, SORT(UNIQUE(TRANSPOSE(SPLIT(TRIM(REGEXREPLACE(AV55,""([0-9]{3}[a-zA-Z]?)|."",""$1 "")), "" "")))))"),"101 / 102 / 104 / 300 / 301 / 303 / 308 / 312 / 313 / 314 / 316 / 317 / 318 / 320 / 321 / 421")</f>
        <v>101 / 102 / 104 / 300 / 301 / 303 / 308 / 312 / 313 / 314 / 316 / 317 / 318 / 320 / 321 / 421</v>
      </c>
      <c r="AW56" s="279"/>
      <c r="AX56" s="279"/>
      <c r="AY56" s="279"/>
    </row>
    <row r="57">
      <c r="A57" s="121" t="s">
        <v>48</v>
      </c>
      <c r="B57" s="141"/>
      <c r="C57" s="127"/>
      <c r="D57" s="141"/>
      <c r="E57" s="213" t="s">
        <v>232</v>
      </c>
      <c r="F57" s="141"/>
      <c r="G57" s="141"/>
      <c r="H57" s="141"/>
      <c r="I57" s="141"/>
      <c r="J57" s="141"/>
      <c r="K57" s="407" t="s">
        <v>187</v>
      </c>
      <c r="L57" s="138" t="s">
        <v>159</v>
      </c>
      <c r="M57" s="141"/>
      <c r="N57" s="141"/>
      <c r="O57" s="386" t="s">
        <v>233</v>
      </c>
      <c r="P57" s="142"/>
      <c r="Q57" s="387" t="s">
        <v>234</v>
      </c>
      <c r="R57" s="386" t="s">
        <v>233</v>
      </c>
      <c r="S57" s="149" t="s">
        <v>114</v>
      </c>
      <c r="T57" s="386" t="s">
        <v>233</v>
      </c>
      <c r="U57" s="408" t="s">
        <v>234</v>
      </c>
      <c r="V57" s="142"/>
      <c r="W57" s="142"/>
      <c r="X57" s="121" t="s">
        <v>160</v>
      </c>
      <c r="Y57" s="141"/>
      <c r="Z57" s="142"/>
      <c r="AA57" s="142"/>
      <c r="AB57" s="141"/>
      <c r="AC57" s="142"/>
      <c r="AD57" s="142"/>
      <c r="AE57" s="142"/>
      <c r="AF57" s="142"/>
      <c r="AG57" s="121" t="s">
        <v>161</v>
      </c>
      <c r="AH57" s="212"/>
      <c r="AI57" s="212"/>
      <c r="AJ57" s="212"/>
      <c r="AK57" s="212"/>
      <c r="AL57" s="212"/>
      <c r="AM57" s="212"/>
      <c r="AN57" s="121" t="s">
        <v>48</v>
      </c>
      <c r="AO57" s="212"/>
      <c r="AP57" s="212"/>
      <c r="AQ57" s="212"/>
      <c r="AR57" s="141"/>
      <c r="AS57" s="409" t="s">
        <v>258</v>
      </c>
      <c r="AT57" s="153"/>
      <c r="AU57" s="153"/>
      <c r="AV57" s="279"/>
      <c r="AW57" s="279"/>
      <c r="AX57" s="279"/>
      <c r="AY57" s="279"/>
    </row>
    <row r="58">
      <c r="A58" s="38"/>
      <c r="B58" s="161"/>
      <c r="C58" s="127"/>
      <c r="D58" s="161"/>
      <c r="E58" s="194" t="s">
        <v>239</v>
      </c>
      <c r="F58" s="161"/>
      <c r="G58" s="300"/>
      <c r="H58" s="161"/>
      <c r="I58" s="161"/>
      <c r="J58" s="161"/>
      <c r="K58" s="410" t="s">
        <v>237</v>
      </c>
      <c r="L58" s="38"/>
      <c r="M58" s="166"/>
      <c r="N58" s="166"/>
      <c r="O58" s="394" t="s">
        <v>43</v>
      </c>
      <c r="P58" s="158"/>
      <c r="Q58" s="393" t="s">
        <v>251</v>
      </c>
      <c r="R58" s="396" t="s">
        <v>244</v>
      </c>
      <c r="S58" s="164" t="s">
        <v>136</v>
      </c>
      <c r="T58" s="394" t="s">
        <v>46</v>
      </c>
      <c r="U58" s="393" t="s">
        <v>254</v>
      </c>
      <c r="V58" s="411"/>
      <c r="W58" s="158"/>
      <c r="X58" s="38"/>
      <c r="Y58" s="161"/>
      <c r="Z58" s="161"/>
      <c r="AA58" s="161"/>
      <c r="AB58" s="161"/>
      <c r="AC58" s="161"/>
      <c r="AD58" s="161"/>
      <c r="AE58" s="161"/>
      <c r="AF58" s="161"/>
      <c r="AG58" s="38"/>
      <c r="AH58" s="226"/>
      <c r="AI58" s="226"/>
      <c r="AJ58" s="226"/>
      <c r="AK58" s="226"/>
      <c r="AL58" s="226"/>
      <c r="AM58" s="226"/>
      <c r="AN58" s="38"/>
      <c r="AO58" s="158"/>
      <c r="AP58" s="158"/>
      <c r="AQ58" s="158"/>
      <c r="AR58" s="161"/>
      <c r="AS58" s="412" t="s">
        <v>259</v>
      </c>
      <c r="AT58" s="158"/>
      <c r="AU58" s="158"/>
      <c r="AV58" s="154" t="str">
        <f t="array" ref="AV58">TEXTJOIN(" | ", 1, A59:AS59)</f>
        <v>303 | 318 (ONLY ON 03/04, 10/04, 17/04) | 101 | 321 | 314 | 312 | 308 (313 ON 24.04) | 316 | ONLINE</v>
      </c>
      <c r="AW58" s="279"/>
      <c r="AX58" s="279"/>
      <c r="AY58" s="279"/>
    </row>
    <row r="59">
      <c r="A59" s="42"/>
      <c r="B59" s="179"/>
      <c r="C59" s="127"/>
      <c r="D59" s="179"/>
      <c r="E59" s="205">
        <v>303.0</v>
      </c>
      <c r="F59" s="179"/>
      <c r="G59" s="204"/>
      <c r="H59" s="179"/>
      <c r="I59" s="179"/>
      <c r="J59" s="179"/>
      <c r="K59" s="413" t="s">
        <v>260</v>
      </c>
      <c r="L59" s="42"/>
      <c r="M59" s="172"/>
      <c r="N59" s="172"/>
      <c r="O59" s="401">
        <v>101.0</v>
      </c>
      <c r="P59" s="170"/>
      <c r="Q59" s="402">
        <v>321.0</v>
      </c>
      <c r="R59" s="403">
        <v>314.0</v>
      </c>
      <c r="S59" s="176">
        <v>312.0</v>
      </c>
      <c r="T59" s="401" t="s">
        <v>261</v>
      </c>
      <c r="U59" s="414">
        <v>316.0</v>
      </c>
      <c r="V59" s="172"/>
      <c r="W59" s="170"/>
      <c r="X59" s="42"/>
      <c r="Y59" s="172"/>
      <c r="Z59" s="172"/>
      <c r="AA59" s="172"/>
      <c r="AB59" s="179"/>
      <c r="AC59" s="172"/>
      <c r="AD59" s="172"/>
      <c r="AE59" s="172"/>
      <c r="AF59" s="172"/>
      <c r="AG59" s="42"/>
      <c r="AH59" s="112"/>
      <c r="AI59" s="112"/>
      <c r="AJ59" s="112"/>
      <c r="AK59" s="112"/>
      <c r="AL59" s="112"/>
      <c r="AM59" s="112"/>
      <c r="AN59" s="42"/>
      <c r="AO59" s="158"/>
      <c r="AP59" s="158"/>
      <c r="AQ59" s="158"/>
      <c r="AR59" s="179"/>
      <c r="AS59" s="415" t="s">
        <v>138</v>
      </c>
      <c r="AT59" s="179"/>
      <c r="AU59" s="179"/>
      <c r="AV59" s="180" t="str">
        <f>IFERROR(__xludf.DUMMYFUNCTION("TEXTJOIN("" / "", 1, SORT(UNIQUE(TRANSPOSE(SPLIT(TRIM(REGEXREPLACE(AV58,""([0-9]{3}[a-zA-Z]?)|."",""$1 "")), "" "")))))"),"101 / 303 / 308 / 312 / 313 / 314 / 316 / 318 / 321")</f>
        <v>101 / 303 / 308 / 312 / 313 / 314 / 316 / 318 / 321</v>
      </c>
      <c r="AW59" s="279"/>
      <c r="AX59" s="181">
        <v>301.0</v>
      </c>
      <c r="AY59" s="279"/>
    </row>
    <row r="60">
      <c r="A60" s="132" t="s">
        <v>56</v>
      </c>
      <c r="B60" s="272"/>
      <c r="C60" s="3"/>
      <c r="D60" s="3"/>
      <c r="E60" s="3"/>
      <c r="F60" s="3"/>
      <c r="G60" s="3"/>
      <c r="H60" s="3"/>
      <c r="I60" s="3"/>
      <c r="J60" s="3"/>
      <c r="K60" s="4"/>
      <c r="L60" s="132" t="s">
        <v>56</v>
      </c>
      <c r="M60" s="416"/>
      <c r="W60" s="23"/>
      <c r="X60" s="132" t="s">
        <v>56</v>
      </c>
      <c r="Y60" s="271"/>
      <c r="Z60" s="7"/>
      <c r="AA60" s="7"/>
      <c r="AB60" s="7"/>
      <c r="AC60" s="7"/>
      <c r="AD60" s="7"/>
      <c r="AE60" s="7"/>
      <c r="AF60" s="8"/>
      <c r="AG60" s="132" t="s">
        <v>56</v>
      </c>
      <c r="AH60" s="135"/>
      <c r="AI60" s="3"/>
      <c r="AJ60" s="3"/>
      <c r="AK60" s="3"/>
      <c r="AL60" s="3"/>
      <c r="AM60" s="4"/>
      <c r="AN60" s="132" t="s">
        <v>56</v>
      </c>
      <c r="AO60" s="272"/>
      <c r="AP60" s="3"/>
      <c r="AQ60" s="3"/>
      <c r="AR60" s="3"/>
      <c r="AS60" s="4"/>
      <c r="AT60" s="417"/>
      <c r="AU60" s="23"/>
      <c r="AV60" s="136"/>
      <c r="AW60" s="136"/>
      <c r="AX60" s="136"/>
      <c r="AY60" s="136"/>
    </row>
    <row r="61">
      <c r="A61" s="121" t="s">
        <v>30</v>
      </c>
      <c r="B61" s="361" t="s">
        <v>55</v>
      </c>
      <c r="C61" s="7"/>
      <c r="D61" s="7"/>
      <c r="E61" s="7"/>
      <c r="F61" s="7"/>
      <c r="G61" s="7"/>
      <c r="H61" s="7"/>
      <c r="I61" s="7"/>
      <c r="J61" s="7"/>
      <c r="K61" s="8"/>
      <c r="L61" s="138" t="s">
        <v>91</v>
      </c>
      <c r="M61" s="362" t="s">
        <v>55</v>
      </c>
      <c r="N61" s="7"/>
      <c r="O61" s="7"/>
      <c r="P61" s="7"/>
      <c r="Q61" s="7"/>
      <c r="R61" s="7"/>
      <c r="S61" s="7"/>
      <c r="T61" s="7"/>
      <c r="U61" s="7"/>
      <c r="V61" s="7"/>
      <c r="W61" s="8"/>
      <c r="X61" s="121" t="s">
        <v>94</v>
      </c>
      <c r="Y61" s="361" t="s">
        <v>55</v>
      </c>
      <c r="Z61" s="7"/>
      <c r="AA61" s="7"/>
      <c r="AB61" s="7"/>
      <c r="AC61" s="7"/>
      <c r="AD61" s="7"/>
      <c r="AE61" s="7"/>
      <c r="AF61" s="8"/>
      <c r="AG61" s="121" t="s">
        <v>96</v>
      </c>
      <c r="AH61" s="361" t="s">
        <v>215</v>
      </c>
      <c r="AI61" s="7"/>
      <c r="AJ61" s="7"/>
      <c r="AK61" s="7"/>
      <c r="AL61" s="7"/>
      <c r="AM61" s="8"/>
      <c r="AN61" s="121" t="s">
        <v>30</v>
      </c>
      <c r="AO61" s="418" t="s">
        <v>262</v>
      </c>
      <c r="AP61" s="8"/>
      <c r="AQ61" s="139" t="s">
        <v>263</v>
      </c>
      <c r="AR61" s="419" t="s">
        <v>264</v>
      </c>
      <c r="AS61" s="420"/>
      <c r="AT61" s="139" t="s">
        <v>265</v>
      </c>
      <c r="AU61" s="8"/>
      <c r="AV61" s="279"/>
      <c r="AW61" s="279"/>
      <c r="AX61" s="279"/>
      <c r="AY61" s="279"/>
    </row>
    <row r="62">
      <c r="A62" s="38"/>
      <c r="B62" s="94"/>
      <c r="K62" s="23"/>
      <c r="L62" s="38"/>
      <c r="W62" s="23"/>
      <c r="X62" s="38"/>
      <c r="Y62" s="94"/>
      <c r="AF62" s="23"/>
      <c r="AG62" s="38"/>
      <c r="AH62" s="94"/>
      <c r="AM62" s="23"/>
      <c r="AN62" s="38"/>
      <c r="AO62" s="421" t="s">
        <v>266</v>
      </c>
      <c r="AP62" s="23"/>
      <c r="AQ62" s="422" t="s">
        <v>267</v>
      </c>
      <c r="AR62" s="197" t="s">
        <v>268</v>
      </c>
      <c r="AS62" s="423"/>
      <c r="AT62" s="422" t="s">
        <v>267</v>
      </c>
      <c r="AU62" s="23"/>
      <c r="AV62" s="154" t="str">
        <f t="array" ref="AV62">TEXTJOIN(" | ", 1, A63:AS63)</f>
        <v>321 | ONLINE | ONLINE</v>
      </c>
      <c r="AW62" s="279"/>
      <c r="AX62" s="279"/>
      <c r="AY62" s="279"/>
    </row>
    <row r="63">
      <c r="A63" s="42"/>
      <c r="B63" s="95"/>
      <c r="C63" s="51"/>
      <c r="D63" s="51"/>
      <c r="E63" s="51"/>
      <c r="F63" s="51"/>
      <c r="G63" s="51"/>
      <c r="H63" s="51"/>
      <c r="I63" s="51"/>
      <c r="J63" s="51"/>
      <c r="K63" s="52"/>
      <c r="L63" s="42"/>
      <c r="W63" s="23"/>
      <c r="X63" s="42"/>
      <c r="Y63" s="94"/>
      <c r="AF63" s="23"/>
      <c r="AG63" s="42"/>
      <c r="AH63" s="95"/>
      <c r="AI63" s="51"/>
      <c r="AJ63" s="51"/>
      <c r="AK63" s="51"/>
      <c r="AL63" s="51"/>
      <c r="AM63" s="52"/>
      <c r="AN63" s="42"/>
      <c r="AO63" s="424">
        <v>321.0</v>
      </c>
      <c r="AP63" s="52"/>
      <c r="AQ63" s="425" t="s">
        <v>138</v>
      </c>
      <c r="AR63" s="426" t="s">
        <v>138</v>
      </c>
      <c r="AS63" s="427"/>
      <c r="AT63" s="428" t="s">
        <v>138</v>
      </c>
      <c r="AU63" s="52"/>
      <c r="AV63" s="180" t="str">
        <f>IFERROR(__xludf.DUMMYFUNCTION("TEXTJOIN("" / "", 1, SORT(UNIQUE(TRANSPOSE(SPLIT(TRIM(REGEXREPLACE(AV62,""([0-9]{3}[a-zA-Z]?)|."",""$1 "")), "" "")))))"),"321")</f>
        <v>321</v>
      </c>
      <c r="AW63" s="154"/>
      <c r="AX63" s="154"/>
      <c r="AY63" s="154"/>
    </row>
    <row r="64">
      <c r="A64" s="121" t="s">
        <v>34</v>
      </c>
      <c r="B64" s="429" t="s">
        <v>269</v>
      </c>
      <c r="C64" s="7"/>
      <c r="D64" s="7"/>
      <c r="E64" s="7"/>
      <c r="F64" s="7"/>
      <c r="G64" s="7"/>
      <c r="H64" s="7"/>
      <c r="I64" s="7"/>
      <c r="J64" s="7"/>
      <c r="K64" s="8"/>
      <c r="L64" s="138" t="s">
        <v>108</v>
      </c>
      <c r="M64" s="351" t="s">
        <v>207</v>
      </c>
      <c r="N64" s="7"/>
      <c r="O64" s="7"/>
      <c r="P64" s="7"/>
      <c r="Q64" s="8"/>
      <c r="R64" s="141"/>
      <c r="S64" s="141"/>
      <c r="T64" s="351" t="s">
        <v>207</v>
      </c>
      <c r="U64" s="8"/>
      <c r="V64" s="430" t="s">
        <v>270</v>
      </c>
      <c r="W64" s="431" t="s">
        <v>271</v>
      </c>
      <c r="X64" s="121" t="s">
        <v>111</v>
      </c>
      <c r="Y64" s="432" t="s">
        <v>272</v>
      </c>
      <c r="Z64" s="7"/>
      <c r="AA64" s="8"/>
      <c r="AB64" s="409" t="s">
        <v>273</v>
      </c>
      <c r="AC64" s="142"/>
      <c r="AD64" s="142"/>
      <c r="AE64" s="142"/>
      <c r="AF64" s="433" t="s">
        <v>274</v>
      </c>
      <c r="AG64" s="121" t="s">
        <v>113</v>
      </c>
      <c r="AH64" s="434" t="s">
        <v>275</v>
      </c>
      <c r="AI64" s="434" t="s">
        <v>275</v>
      </c>
      <c r="AJ64" s="434" t="s">
        <v>275</v>
      </c>
      <c r="AK64" s="434" t="s">
        <v>275</v>
      </c>
      <c r="AL64" s="434" t="s">
        <v>275</v>
      </c>
      <c r="AM64" s="434" t="s">
        <v>275</v>
      </c>
      <c r="AN64" s="121" t="s">
        <v>34</v>
      </c>
      <c r="AO64" s="418" t="s">
        <v>276</v>
      </c>
      <c r="AP64" s="8"/>
      <c r="AQ64" s="435" t="s">
        <v>277</v>
      </c>
      <c r="AR64" s="419" t="s">
        <v>278</v>
      </c>
      <c r="AS64" s="436"/>
      <c r="AT64" s="139" t="s">
        <v>279</v>
      </c>
      <c r="AU64" s="8"/>
      <c r="AV64" s="154"/>
      <c r="AW64" s="154"/>
      <c r="AX64" s="154"/>
      <c r="AY64" s="154"/>
    </row>
    <row r="65">
      <c r="A65" s="38"/>
      <c r="B65" s="437" t="s">
        <v>245</v>
      </c>
      <c r="K65" s="23"/>
      <c r="L65" s="38"/>
      <c r="M65" s="352" t="s">
        <v>209</v>
      </c>
      <c r="Q65" s="23"/>
      <c r="R65" s="395"/>
      <c r="S65" s="161"/>
      <c r="T65" s="353" t="s">
        <v>209</v>
      </c>
      <c r="U65" s="23"/>
      <c r="V65" s="438" t="s">
        <v>266</v>
      </c>
      <c r="W65" s="439" t="s">
        <v>280</v>
      </c>
      <c r="X65" s="38"/>
      <c r="Y65" s="440" t="s">
        <v>281</v>
      </c>
      <c r="AA65" s="23"/>
      <c r="AB65" s="441" t="s">
        <v>267</v>
      </c>
      <c r="AC65" s="161"/>
      <c r="AD65" s="161"/>
      <c r="AE65" s="161"/>
      <c r="AF65" s="442" t="s">
        <v>101</v>
      </c>
      <c r="AG65" s="38"/>
      <c r="AH65" s="443" t="s">
        <v>282</v>
      </c>
      <c r="AI65" s="443" t="s">
        <v>282</v>
      </c>
      <c r="AJ65" s="443" t="s">
        <v>282</v>
      </c>
      <c r="AK65" s="443" t="s">
        <v>282</v>
      </c>
      <c r="AL65" s="443" t="s">
        <v>282</v>
      </c>
      <c r="AM65" s="443" t="s">
        <v>282</v>
      </c>
      <c r="AN65" s="38"/>
      <c r="AO65" s="421" t="s">
        <v>283</v>
      </c>
      <c r="AP65" s="23"/>
      <c r="AQ65" s="444" t="s">
        <v>284</v>
      </c>
      <c r="AR65" s="197" t="s">
        <v>268</v>
      </c>
      <c r="AS65" s="166"/>
      <c r="AT65" s="422" t="s">
        <v>164</v>
      </c>
      <c r="AU65" s="23"/>
      <c r="AV65" s="154" t="str">
        <f t="array" ref="AV65">TEXTJOIN(" | ", 1, A66:AS66)</f>
        <v>108 | 105 | 105 | 103 | ONLINE | Online | Online | 104 | 304/314/421/301 | 304/314/421/301 | 304/314/421/301 | 304/314/421/301 | 304/314/421/301 | 304/314/421/301 | 321 | ONLINE | ONLINE</v>
      </c>
      <c r="AW65" s="154"/>
      <c r="AX65" s="154"/>
      <c r="AY65" s="154"/>
    </row>
    <row r="66">
      <c r="A66" s="42"/>
      <c r="B66" s="233">
        <v>108.0</v>
      </c>
      <c r="C66" s="51"/>
      <c r="D66" s="51"/>
      <c r="E66" s="51"/>
      <c r="F66" s="51"/>
      <c r="G66" s="51"/>
      <c r="H66" s="51"/>
      <c r="I66" s="51"/>
      <c r="J66" s="51"/>
      <c r="K66" s="52"/>
      <c r="L66" s="42"/>
      <c r="M66" s="354">
        <v>105.0</v>
      </c>
      <c r="N66" s="51"/>
      <c r="O66" s="51"/>
      <c r="P66" s="51"/>
      <c r="Q66" s="52"/>
      <c r="R66" s="201"/>
      <c r="S66" s="172"/>
      <c r="T66" s="354">
        <v>105.0</v>
      </c>
      <c r="U66" s="52"/>
      <c r="V66" s="445">
        <v>103.0</v>
      </c>
      <c r="W66" s="446" t="s">
        <v>138</v>
      </c>
      <c r="X66" s="42"/>
      <c r="Y66" s="447" t="s">
        <v>33</v>
      </c>
      <c r="Z66" s="51"/>
      <c r="AA66" s="52"/>
      <c r="AB66" s="448" t="s">
        <v>33</v>
      </c>
      <c r="AC66" s="172"/>
      <c r="AD66" s="172"/>
      <c r="AE66" s="172"/>
      <c r="AF66" s="449">
        <v>104.0</v>
      </c>
      <c r="AG66" s="42"/>
      <c r="AH66" s="313" t="s">
        <v>285</v>
      </c>
      <c r="AI66" s="313" t="s">
        <v>285</v>
      </c>
      <c r="AJ66" s="313" t="s">
        <v>285</v>
      </c>
      <c r="AK66" s="313" t="s">
        <v>285</v>
      </c>
      <c r="AL66" s="313" t="s">
        <v>285</v>
      </c>
      <c r="AM66" s="313" t="s">
        <v>285</v>
      </c>
      <c r="AN66" s="42"/>
      <c r="AO66" s="424">
        <v>321.0</v>
      </c>
      <c r="AP66" s="52"/>
      <c r="AQ66" s="450" t="s">
        <v>138</v>
      </c>
      <c r="AR66" s="426" t="s">
        <v>138</v>
      </c>
      <c r="AS66" s="166"/>
      <c r="AT66" s="428">
        <v>318.0</v>
      </c>
      <c r="AU66" s="52"/>
      <c r="AV66" s="180" t="str">
        <f>IFERROR(__xludf.DUMMYFUNCTION("TEXTJOIN("" / "", 1, SORT(UNIQUE(TRANSPOSE(SPLIT(TRIM(REGEXREPLACE(AV65,""([0-9]{3}[a-zA-Z]?)|."",""$1 "")), "" "")))))"),"103 / 104 / 105 / 108 / 301 / 304 / 314 / 321 / 421")</f>
        <v>103 / 104 / 105 / 108 / 301 / 304 / 314 / 321 / 421</v>
      </c>
      <c r="AW66" s="154"/>
      <c r="AX66" s="154"/>
      <c r="AY66" s="154"/>
    </row>
    <row r="67">
      <c r="A67" s="121" t="s">
        <v>39</v>
      </c>
      <c r="B67" s="451" t="s">
        <v>286</v>
      </c>
      <c r="K67" s="23"/>
      <c r="L67" s="138" t="s">
        <v>127</v>
      </c>
      <c r="M67" s="141"/>
      <c r="N67" s="387" t="s">
        <v>234</v>
      </c>
      <c r="O67" s="141"/>
      <c r="P67" s="452"/>
      <c r="Q67" s="387" t="s">
        <v>234</v>
      </c>
      <c r="R67" s="453"/>
      <c r="S67" s="141"/>
      <c r="T67" s="452"/>
      <c r="U67" s="387" t="s">
        <v>234</v>
      </c>
      <c r="V67" s="143"/>
      <c r="W67" s="431" t="s">
        <v>287</v>
      </c>
      <c r="X67" s="121" t="s">
        <v>130</v>
      </c>
      <c r="Y67" s="144"/>
      <c r="Z67" s="454" t="s">
        <v>288</v>
      </c>
      <c r="AA67" s="454" t="s">
        <v>288</v>
      </c>
      <c r="AB67" s="409" t="s">
        <v>273</v>
      </c>
      <c r="AC67" s="142"/>
      <c r="AD67" s="455" t="s">
        <v>289</v>
      </c>
      <c r="AE67" s="8"/>
      <c r="AF67" s="433" t="s">
        <v>274</v>
      </c>
      <c r="AG67" s="121" t="s">
        <v>132</v>
      </c>
      <c r="AH67" s="434" t="s">
        <v>275</v>
      </c>
      <c r="AI67" s="434" t="s">
        <v>275</v>
      </c>
      <c r="AJ67" s="434" t="s">
        <v>275</v>
      </c>
      <c r="AK67" s="434" t="s">
        <v>275</v>
      </c>
      <c r="AL67" s="434" t="s">
        <v>275</v>
      </c>
      <c r="AM67" s="434" t="s">
        <v>275</v>
      </c>
      <c r="AN67" s="121" t="s">
        <v>39</v>
      </c>
      <c r="AO67" s="236"/>
      <c r="AP67" s="236"/>
      <c r="AQ67" s="456" t="s">
        <v>290</v>
      </c>
      <c r="AR67" s="141"/>
      <c r="AS67" s="381"/>
      <c r="AT67" s="153"/>
      <c r="AU67" s="153"/>
      <c r="AV67" s="154"/>
      <c r="AW67" s="154"/>
      <c r="AX67" s="154"/>
      <c r="AY67" s="154"/>
    </row>
    <row r="68">
      <c r="A68" s="38"/>
      <c r="B68" s="437" t="s">
        <v>291</v>
      </c>
      <c r="K68" s="23"/>
      <c r="L68" s="38"/>
      <c r="M68" s="158"/>
      <c r="N68" s="393" t="s">
        <v>243</v>
      </c>
      <c r="O68" s="158"/>
      <c r="P68" s="228"/>
      <c r="Q68" s="393" t="s">
        <v>251</v>
      </c>
      <c r="R68" s="383"/>
      <c r="S68" s="395"/>
      <c r="T68" s="228"/>
      <c r="U68" s="393" t="s">
        <v>254</v>
      </c>
      <c r="V68" s="161"/>
      <c r="W68" s="439" t="s">
        <v>292</v>
      </c>
      <c r="X68" s="38"/>
      <c r="Y68" s="144"/>
      <c r="Z68" s="457" t="s">
        <v>120</v>
      </c>
      <c r="AA68" s="457" t="s">
        <v>293</v>
      </c>
      <c r="AB68" s="441" t="s">
        <v>267</v>
      </c>
      <c r="AC68" s="161"/>
      <c r="AD68" s="458" t="s">
        <v>284</v>
      </c>
      <c r="AE68" s="23"/>
      <c r="AF68" s="442" t="s">
        <v>294</v>
      </c>
      <c r="AG68" s="38"/>
      <c r="AH68" s="443" t="s">
        <v>282</v>
      </c>
      <c r="AI68" s="443" t="s">
        <v>282</v>
      </c>
      <c r="AJ68" s="443" t="s">
        <v>282</v>
      </c>
      <c r="AK68" s="443" t="s">
        <v>282</v>
      </c>
      <c r="AL68" s="443" t="s">
        <v>282</v>
      </c>
      <c r="AM68" s="443" t="s">
        <v>282</v>
      </c>
      <c r="AN68" s="38"/>
      <c r="AO68" s="242"/>
      <c r="AP68" s="242"/>
      <c r="AQ68" s="459" t="s">
        <v>164</v>
      </c>
      <c r="AR68" s="161"/>
      <c r="AS68" s="166"/>
      <c r="AT68" s="158"/>
      <c r="AU68" s="158"/>
      <c r="AV68" s="154" t="str">
        <f t="array" ref="AV68">TEXTJOIN(" | ", 1, A69:AS69)</f>
        <v>108 | 308 (312 ON 28/03,25/04) | 103 | 317 | 102 | 320 | 316 | Online | Online | 104 | 304/314/421/301 | 304/314/421/301 | 304/314/421/301 | 304/314/421/301 | 304/314/421/301 | 304/314/421/301 | 318</v>
      </c>
      <c r="AW68" s="154"/>
      <c r="AX68" s="154"/>
      <c r="AY68" s="154"/>
    </row>
    <row r="69">
      <c r="A69" s="42"/>
      <c r="B69" s="233">
        <v>108.0</v>
      </c>
      <c r="C69" s="51"/>
      <c r="D69" s="51"/>
      <c r="E69" s="51"/>
      <c r="F69" s="51"/>
      <c r="G69" s="51"/>
      <c r="H69" s="51"/>
      <c r="I69" s="51"/>
      <c r="J69" s="51"/>
      <c r="K69" s="52"/>
      <c r="L69" s="42"/>
      <c r="M69" s="170"/>
      <c r="N69" s="402" t="s">
        <v>295</v>
      </c>
      <c r="O69" s="170"/>
      <c r="P69" s="235"/>
      <c r="Q69" s="460">
        <v>103.0</v>
      </c>
      <c r="R69" s="235"/>
      <c r="S69" s="201"/>
      <c r="T69" s="235"/>
      <c r="U69" s="402">
        <v>317.0</v>
      </c>
      <c r="V69" s="179"/>
      <c r="W69" s="446">
        <v>102.0</v>
      </c>
      <c r="X69" s="42"/>
      <c r="Y69" s="173"/>
      <c r="Z69" s="461">
        <v>320.0</v>
      </c>
      <c r="AA69" s="461">
        <v>316.0</v>
      </c>
      <c r="AB69" s="448" t="s">
        <v>33</v>
      </c>
      <c r="AC69" s="172"/>
      <c r="AD69" s="462" t="s">
        <v>33</v>
      </c>
      <c r="AE69" s="52"/>
      <c r="AF69" s="449">
        <v>104.0</v>
      </c>
      <c r="AG69" s="42"/>
      <c r="AH69" s="313" t="s">
        <v>285</v>
      </c>
      <c r="AI69" s="313" t="s">
        <v>285</v>
      </c>
      <c r="AJ69" s="313" t="s">
        <v>285</v>
      </c>
      <c r="AK69" s="313" t="s">
        <v>285</v>
      </c>
      <c r="AL69" s="313" t="s">
        <v>285</v>
      </c>
      <c r="AM69" s="313" t="s">
        <v>285</v>
      </c>
      <c r="AN69" s="42"/>
      <c r="AO69" s="248"/>
      <c r="AP69" s="248"/>
      <c r="AQ69" s="463">
        <v>318.0</v>
      </c>
      <c r="AR69" s="179"/>
      <c r="AS69" s="178"/>
      <c r="AT69" s="179"/>
      <c r="AU69" s="179"/>
      <c r="AV69" s="180" t="str">
        <f>IFERROR(__xludf.DUMMYFUNCTION("TEXTJOIN("" / "", 1, SORT(UNIQUE(TRANSPOSE(SPLIT(TRIM(REGEXREPLACE(AV68,""([0-9]{3}[a-zA-Z]?)|."",""$1 "")), "" "")))))"),"102 / 103 / 104 / 108 / 301 / 304 / 308 / 312 / 314 / 316 / 317 / 318 / 320 / 421")</f>
        <v>102 / 103 / 104 / 108 / 301 / 304 / 308 / 312 / 314 / 316 / 317 / 318 / 320 / 421</v>
      </c>
      <c r="AW69" s="154"/>
      <c r="AX69" s="154"/>
      <c r="AY69" s="154"/>
    </row>
    <row r="70">
      <c r="A70" s="121" t="s">
        <v>41</v>
      </c>
      <c r="B70" s="141"/>
      <c r="C70" s="237" t="s">
        <v>296</v>
      </c>
      <c r="D70" s="141"/>
      <c r="E70" s="237" t="s">
        <v>296</v>
      </c>
      <c r="F70" s="237" t="s">
        <v>296</v>
      </c>
      <c r="G70" s="237" t="s">
        <v>296</v>
      </c>
      <c r="H70" s="143"/>
      <c r="I70" s="143"/>
      <c r="J70" s="237" t="s">
        <v>296</v>
      </c>
      <c r="K70" s="141"/>
      <c r="L70" s="138" t="s">
        <v>141</v>
      </c>
      <c r="M70" s="387" t="s">
        <v>234</v>
      </c>
      <c r="N70" s="185"/>
      <c r="O70" s="464" t="s">
        <v>297</v>
      </c>
      <c r="P70" s="387" t="s">
        <v>234</v>
      </c>
      <c r="Q70" s="141"/>
      <c r="R70" s="141"/>
      <c r="S70" s="141"/>
      <c r="T70" s="387" t="s">
        <v>234</v>
      </c>
      <c r="U70" s="465"/>
      <c r="V70" s="466" t="s">
        <v>298</v>
      </c>
      <c r="W70" s="127"/>
      <c r="X70" s="121" t="s">
        <v>143</v>
      </c>
      <c r="Y70" s="454" t="s">
        <v>288</v>
      </c>
      <c r="Z70" s="144"/>
      <c r="AA70" s="144"/>
      <c r="AB70" s="241" t="s">
        <v>145</v>
      </c>
      <c r="AC70" s="467" t="s">
        <v>299</v>
      </c>
      <c r="AD70" s="468" t="s">
        <v>300</v>
      </c>
      <c r="AE70" s="142"/>
      <c r="AF70" s="142"/>
      <c r="AG70" s="121" t="s">
        <v>146</v>
      </c>
      <c r="AH70" s="212"/>
      <c r="AI70" s="212"/>
      <c r="AJ70" s="212"/>
      <c r="AK70" s="212"/>
      <c r="AL70" s="212"/>
      <c r="AM70" s="212"/>
      <c r="AN70" s="121" t="s">
        <v>41</v>
      </c>
      <c r="AO70" s="212"/>
      <c r="AP70" s="212"/>
      <c r="AQ70" s="469" t="s">
        <v>301</v>
      </c>
      <c r="AR70" s="254"/>
      <c r="AS70" s="470"/>
      <c r="AT70" s="143"/>
      <c r="AU70" s="239"/>
      <c r="AV70" s="154"/>
      <c r="AW70" s="154"/>
      <c r="AX70" s="154"/>
      <c r="AY70" s="154"/>
    </row>
    <row r="71">
      <c r="A71" s="38"/>
      <c r="B71" s="211"/>
      <c r="C71" s="471" t="s">
        <v>119</v>
      </c>
      <c r="D71" s="158"/>
      <c r="E71" s="472" t="s">
        <v>291</v>
      </c>
      <c r="F71" s="473" t="s">
        <v>302</v>
      </c>
      <c r="G71" s="471" t="s">
        <v>303</v>
      </c>
      <c r="H71" s="161"/>
      <c r="I71" s="161"/>
      <c r="J71" s="473" t="s">
        <v>237</v>
      </c>
      <c r="K71" s="161"/>
      <c r="L71" s="38"/>
      <c r="M71" s="393" t="s">
        <v>250</v>
      </c>
      <c r="N71" s="300"/>
      <c r="O71" s="270" t="s">
        <v>253</v>
      </c>
      <c r="P71" s="393" t="s">
        <v>252</v>
      </c>
      <c r="Q71" s="158"/>
      <c r="R71" s="158"/>
      <c r="S71" s="158"/>
      <c r="T71" s="393" t="s">
        <v>254</v>
      </c>
      <c r="U71" s="383"/>
      <c r="V71" s="474" t="s">
        <v>304</v>
      </c>
      <c r="W71" s="127"/>
      <c r="X71" s="38"/>
      <c r="Y71" s="475" t="s">
        <v>305</v>
      </c>
      <c r="Z71" s="144"/>
      <c r="AA71" s="144"/>
      <c r="AB71" s="246" t="s">
        <v>150</v>
      </c>
      <c r="AC71" s="476" t="s">
        <v>38</v>
      </c>
      <c r="AD71" s="477" t="s">
        <v>134</v>
      </c>
      <c r="AE71" s="161"/>
      <c r="AF71" s="161"/>
      <c r="AG71" s="38"/>
      <c r="AH71" s="226"/>
      <c r="AI71" s="226"/>
      <c r="AJ71" s="226"/>
      <c r="AK71" s="226"/>
      <c r="AL71" s="226"/>
      <c r="AM71" s="226"/>
      <c r="AN71" s="38"/>
      <c r="AO71" s="158"/>
      <c r="AP71" s="158"/>
      <c r="AQ71" s="478" t="s">
        <v>306</v>
      </c>
      <c r="AR71" s="163"/>
      <c r="AS71" s="479"/>
      <c r="AT71" s="158"/>
      <c r="AU71" s="268"/>
      <c r="AV71" s="154" t="str">
        <f t="array" ref="AV71">TEXTJOIN(" | ", 1, A72:AS72)</f>
        <v>300 | 318 | 321 | 303 | 101 | 301 | 304 (ONLY ON 25/04) | 421 | 314 | 103 | 316 | 308 (320 ON 25/04) | 317 | 312 | 104 (106 TILL 10/04)</v>
      </c>
      <c r="AW71" s="154"/>
      <c r="AX71" s="154"/>
      <c r="AY71" s="154"/>
    </row>
    <row r="72">
      <c r="A72" s="42"/>
      <c r="B72" s="172"/>
      <c r="C72" s="250">
        <v>300.0</v>
      </c>
      <c r="D72" s="179"/>
      <c r="E72" s="199">
        <v>318.0</v>
      </c>
      <c r="F72" s="199">
        <v>321.0</v>
      </c>
      <c r="G72" s="250">
        <v>303.0</v>
      </c>
      <c r="H72" s="171"/>
      <c r="I72" s="171"/>
      <c r="J72" s="199">
        <v>101.0</v>
      </c>
      <c r="K72" s="179"/>
      <c r="L72" s="42"/>
      <c r="M72" s="402">
        <v>301.0</v>
      </c>
      <c r="N72" s="204"/>
      <c r="O72" s="480" t="s">
        <v>307</v>
      </c>
      <c r="P72" s="402">
        <v>421.0</v>
      </c>
      <c r="Q72" s="179"/>
      <c r="R72" s="170"/>
      <c r="S72" s="170"/>
      <c r="T72" s="402">
        <v>314.0</v>
      </c>
      <c r="U72" s="235"/>
      <c r="V72" s="445">
        <v>103.0</v>
      </c>
      <c r="W72" s="127"/>
      <c r="X72" s="42"/>
      <c r="Y72" s="461">
        <v>316.0</v>
      </c>
      <c r="Z72" s="173"/>
      <c r="AA72" s="173"/>
      <c r="AB72" s="251" t="s">
        <v>308</v>
      </c>
      <c r="AC72" s="481">
        <v>317.0</v>
      </c>
      <c r="AD72" s="482">
        <v>312.0</v>
      </c>
      <c r="AE72" s="172"/>
      <c r="AF72" s="172"/>
      <c r="AG72" s="42"/>
      <c r="AH72" s="112"/>
      <c r="AI72" s="112"/>
      <c r="AJ72" s="112"/>
      <c r="AK72" s="112"/>
      <c r="AL72" s="112"/>
      <c r="AM72" s="112"/>
      <c r="AN72" s="42"/>
      <c r="AO72" s="158"/>
      <c r="AP72" s="158"/>
      <c r="AQ72" s="483" t="s">
        <v>309</v>
      </c>
      <c r="AR72" s="249"/>
      <c r="AS72" s="484"/>
      <c r="AT72" s="179"/>
      <c r="AU72" s="204"/>
      <c r="AV72" s="180" t="str">
        <f>IFERROR(__xludf.DUMMYFUNCTION("TEXTJOIN("" / "", 1, SORT(UNIQUE(TRANSPOSE(SPLIT(TRIM(REGEXREPLACE(AV71,""([0-9]{3}[a-zA-Z]?)|."",""$1 "")), "" "")))))"),"101 / 103 / 104 / 106 / 300 / 301 / 303 / 304 / 308 / 312 / 314 / 316 / 317 / 318 / 320 / 321 / 421")</f>
        <v>101 / 103 / 104 / 106 / 300 / 301 / 303 / 304 / 308 / 312 / 314 / 316 / 317 / 318 / 320 / 321 / 421</v>
      </c>
      <c r="AW72" s="154"/>
      <c r="AX72" s="181">
        <v>320.0</v>
      </c>
      <c r="AY72" s="154"/>
    </row>
    <row r="73">
      <c r="A73" s="121" t="s">
        <v>47</v>
      </c>
      <c r="B73" s="237" t="s">
        <v>296</v>
      </c>
      <c r="C73" s="141"/>
      <c r="D73" s="237" t="s">
        <v>296</v>
      </c>
      <c r="E73" s="141"/>
      <c r="F73" s="141"/>
      <c r="G73" s="141"/>
      <c r="H73" s="237" t="s">
        <v>296</v>
      </c>
      <c r="I73" s="141"/>
      <c r="J73" s="141"/>
      <c r="K73" s="237" t="s">
        <v>296</v>
      </c>
      <c r="L73" s="138" t="s">
        <v>152</v>
      </c>
      <c r="M73" s="485"/>
      <c r="N73" s="465"/>
      <c r="O73" s="387" t="s">
        <v>234</v>
      </c>
      <c r="P73" s="464" t="s">
        <v>297</v>
      </c>
      <c r="Q73" s="452"/>
      <c r="R73" s="465"/>
      <c r="S73" s="142"/>
      <c r="T73" s="465"/>
      <c r="U73" s="142"/>
      <c r="V73" s="142"/>
      <c r="W73" s="143"/>
      <c r="X73" s="121" t="s">
        <v>153</v>
      </c>
      <c r="Y73" s="141"/>
      <c r="Z73" s="142"/>
      <c r="AA73" s="142"/>
      <c r="AB73" s="142"/>
      <c r="AC73" s="467" t="s">
        <v>310</v>
      </c>
      <c r="AD73" s="142"/>
      <c r="AE73" s="468" t="s">
        <v>300</v>
      </c>
      <c r="AF73" s="142"/>
      <c r="AG73" s="121" t="s">
        <v>155</v>
      </c>
      <c r="AH73" s="212"/>
      <c r="AI73" s="212"/>
      <c r="AJ73" s="212"/>
      <c r="AK73" s="212"/>
      <c r="AL73" s="212"/>
      <c r="AM73" s="212"/>
      <c r="AN73" s="121" t="s">
        <v>47</v>
      </c>
      <c r="AO73" s="212"/>
      <c r="AP73" s="212"/>
      <c r="AQ73" s="236"/>
      <c r="AR73" s="127"/>
      <c r="AS73" s="152"/>
      <c r="AT73" s="486"/>
      <c r="AU73" s="242"/>
      <c r="AV73" s="279"/>
      <c r="AW73" s="279"/>
      <c r="AX73" s="279"/>
      <c r="AY73" s="279"/>
    </row>
    <row r="74">
      <c r="A74" s="38"/>
      <c r="B74" s="471" t="s">
        <v>119</v>
      </c>
      <c r="C74" s="211"/>
      <c r="D74" s="471" t="s">
        <v>303</v>
      </c>
      <c r="E74" s="158"/>
      <c r="F74" s="161"/>
      <c r="G74" s="158"/>
      <c r="H74" s="473" t="s">
        <v>302</v>
      </c>
      <c r="I74" s="211"/>
      <c r="J74" s="161"/>
      <c r="K74" s="472" t="s">
        <v>237</v>
      </c>
      <c r="L74" s="38"/>
      <c r="M74" s="161"/>
      <c r="N74" s="383"/>
      <c r="O74" s="393" t="s">
        <v>251</v>
      </c>
      <c r="P74" s="270" t="s">
        <v>253</v>
      </c>
      <c r="Q74" s="228"/>
      <c r="R74" s="383"/>
      <c r="S74" s="161"/>
      <c r="T74" s="383"/>
      <c r="U74" s="161"/>
      <c r="V74" s="411"/>
      <c r="W74" s="158"/>
      <c r="X74" s="38"/>
      <c r="Y74" s="161"/>
      <c r="Z74" s="161"/>
      <c r="AA74" s="161"/>
      <c r="AB74" s="161"/>
      <c r="AC74" s="487" t="s">
        <v>177</v>
      </c>
      <c r="AD74" s="161"/>
      <c r="AE74" s="488" t="s">
        <v>134</v>
      </c>
      <c r="AF74" s="161"/>
      <c r="AG74" s="38"/>
      <c r="AH74" s="226"/>
      <c r="AI74" s="226"/>
      <c r="AJ74" s="226"/>
      <c r="AK74" s="226"/>
      <c r="AL74" s="226"/>
      <c r="AM74" s="226"/>
      <c r="AN74" s="38"/>
      <c r="AO74" s="158"/>
      <c r="AP74" s="158"/>
      <c r="AQ74" s="242"/>
      <c r="AR74" s="127"/>
      <c r="AS74" s="166"/>
      <c r="AT74" s="486"/>
      <c r="AU74" s="242"/>
      <c r="AV74" s="154" t="str">
        <f t="array" ref="AV74">TEXTJOIN(" | ", 1, A75:AS75)</f>
        <v>300 | 303 | 321 | 101 | 314 | 304 (ONLY ON 25/04) | 317 | 312</v>
      </c>
      <c r="AW74" s="279"/>
      <c r="AX74" s="279"/>
      <c r="AY74" s="279"/>
    </row>
    <row r="75">
      <c r="A75" s="42"/>
      <c r="B75" s="250">
        <v>300.0</v>
      </c>
      <c r="C75" s="172"/>
      <c r="D75" s="250">
        <v>303.0</v>
      </c>
      <c r="E75" s="179"/>
      <c r="F75" s="179"/>
      <c r="G75" s="179"/>
      <c r="H75" s="199">
        <v>321.0</v>
      </c>
      <c r="I75" s="172"/>
      <c r="J75" s="179"/>
      <c r="K75" s="199">
        <v>101.0</v>
      </c>
      <c r="L75" s="42"/>
      <c r="M75" s="179"/>
      <c r="N75" s="235"/>
      <c r="O75" s="402">
        <v>314.0</v>
      </c>
      <c r="P75" s="480" t="s">
        <v>307</v>
      </c>
      <c r="Q75" s="235"/>
      <c r="R75" s="235"/>
      <c r="S75" s="172"/>
      <c r="T75" s="235"/>
      <c r="U75" s="172"/>
      <c r="V75" s="172"/>
      <c r="W75" s="171"/>
      <c r="X75" s="42"/>
      <c r="Y75" s="172"/>
      <c r="Z75" s="172"/>
      <c r="AA75" s="172"/>
      <c r="AB75" s="172"/>
      <c r="AC75" s="481">
        <v>317.0</v>
      </c>
      <c r="AD75" s="172"/>
      <c r="AE75" s="482">
        <v>312.0</v>
      </c>
      <c r="AF75" s="172"/>
      <c r="AG75" s="42"/>
      <c r="AH75" s="112"/>
      <c r="AI75" s="112"/>
      <c r="AJ75" s="112"/>
      <c r="AK75" s="112"/>
      <c r="AL75" s="112"/>
      <c r="AM75" s="112"/>
      <c r="AN75" s="42"/>
      <c r="AO75" s="158"/>
      <c r="AP75" s="158"/>
      <c r="AQ75" s="248"/>
      <c r="AR75" s="127"/>
      <c r="AS75" s="178"/>
      <c r="AT75" s="489"/>
      <c r="AU75" s="248"/>
      <c r="AV75" s="180" t="str">
        <f>IFERROR(__xludf.DUMMYFUNCTION("TEXTJOIN("" / "", 1, SORT(UNIQUE(TRANSPOSE(SPLIT(TRIM(REGEXREPLACE(AV74,""([0-9]{3}[a-zA-Z]?)|."",""$1 "")), "" "")))))"),"101 / 300 / 303 / 304 / 312 / 314 / 317 / 321")</f>
        <v>101 / 300 / 303 / 304 / 312 / 314 / 317 / 321</v>
      </c>
      <c r="AW75" s="154"/>
      <c r="AX75" s="181">
        <v>320.0</v>
      </c>
      <c r="AY75" s="154"/>
    </row>
    <row r="76">
      <c r="A76" s="121" t="s">
        <v>48</v>
      </c>
      <c r="B76" s="141"/>
      <c r="C76" s="141"/>
      <c r="D76" s="141"/>
      <c r="E76" s="254"/>
      <c r="F76" s="141"/>
      <c r="G76" s="143"/>
      <c r="H76" s="141"/>
      <c r="I76" s="237" t="s">
        <v>296</v>
      </c>
      <c r="J76" s="141"/>
      <c r="K76" s="141"/>
      <c r="L76" s="138" t="s">
        <v>159</v>
      </c>
      <c r="M76" s="490"/>
      <c r="N76" s="490"/>
      <c r="O76" s="490"/>
      <c r="P76" s="490"/>
      <c r="Q76" s="490"/>
      <c r="R76" s="490"/>
      <c r="S76" s="490"/>
      <c r="T76" s="490"/>
      <c r="U76" s="490"/>
      <c r="V76" s="490"/>
      <c r="W76" s="490"/>
      <c r="X76" s="121" t="s">
        <v>160</v>
      </c>
      <c r="Y76" s="141"/>
      <c r="Z76" s="142"/>
      <c r="AA76" s="142"/>
      <c r="AB76" s="142"/>
      <c r="AC76" s="142"/>
      <c r="AD76" s="142"/>
      <c r="AE76" s="142"/>
      <c r="AF76" s="142"/>
      <c r="AG76" s="121" t="s">
        <v>161</v>
      </c>
      <c r="AH76" s="212"/>
      <c r="AI76" s="212"/>
      <c r="AJ76" s="212"/>
      <c r="AK76" s="212"/>
      <c r="AL76" s="212"/>
      <c r="AM76" s="212"/>
      <c r="AN76" s="121" t="s">
        <v>48</v>
      </c>
      <c r="AO76" s="153"/>
      <c r="AP76" s="153"/>
      <c r="AQ76" s="236"/>
      <c r="AR76" s="141"/>
      <c r="AS76" s="152"/>
      <c r="AT76" s="486"/>
      <c r="AU76" s="242"/>
      <c r="AV76" s="279"/>
      <c r="AW76" s="279"/>
      <c r="AX76" s="279"/>
      <c r="AY76" s="279"/>
    </row>
    <row r="77">
      <c r="A77" s="38"/>
      <c r="B77" s="211"/>
      <c r="C77" s="211"/>
      <c r="D77" s="158"/>
      <c r="E77" s="216"/>
      <c r="F77" s="211"/>
      <c r="G77" s="161"/>
      <c r="H77" s="161"/>
      <c r="I77" s="471" t="s">
        <v>303</v>
      </c>
      <c r="J77" s="185"/>
      <c r="K77" s="211"/>
      <c r="L77" s="38"/>
      <c r="M77" s="491"/>
      <c r="N77" s="491"/>
      <c r="O77" s="491"/>
      <c r="P77" s="491"/>
      <c r="Q77" s="491"/>
      <c r="R77" s="491"/>
      <c r="S77" s="491"/>
      <c r="T77" s="491"/>
      <c r="U77" s="491"/>
      <c r="V77" s="491"/>
      <c r="W77" s="491"/>
      <c r="X77" s="38"/>
      <c r="Y77" s="161"/>
      <c r="Z77" s="161"/>
      <c r="AA77" s="161"/>
      <c r="AB77" s="161"/>
      <c r="AC77" s="161"/>
      <c r="AD77" s="161"/>
      <c r="AE77" s="161"/>
      <c r="AF77" s="161"/>
      <c r="AG77" s="38"/>
      <c r="AH77" s="226"/>
      <c r="AI77" s="226"/>
      <c r="AJ77" s="226"/>
      <c r="AK77" s="226"/>
      <c r="AL77" s="226"/>
      <c r="AM77" s="226"/>
      <c r="AN77" s="38"/>
      <c r="AO77" s="158"/>
      <c r="AP77" s="158"/>
      <c r="AQ77" s="242"/>
      <c r="AR77" s="161"/>
      <c r="AS77" s="166"/>
      <c r="AT77" s="486"/>
      <c r="AU77" s="242"/>
      <c r="AV77" s="154" t="str">
        <f t="array" ref="AV77">TEXTJOIN(" | ", 1, A78:AS78)</f>
        <v>303</v>
      </c>
      <c r="AW77" s="279"/>
      <c r="AX77" s="279"/>
      <c r="AY77" s="279"/>
    </row>
    <row r="78">
      <c r="A78" s="42"/>
      <c r="B78" s="172"/>
      <c r="C78" s="172"/>
      <c r="D78" s="179"/>
      <c r="E78" s="179"/>
      <c r="F78" s="172"/>
      <c r="G78" s="171"/>
      <c r="H78" s="179"/>
      <c r="I78" s="492">
        <v>303.0</v>
      </c>
      <c r="J78" s="172"/>
      <c r="K78" s="172"/>
      <c r="L78" s="42"/>
      <c r="M78" s="493"/>
      <c r="N78" s="493"/>
      <c r="O78" s="493"/>
      <c r="P78" s="493"/>
      <c r="Q78" s="493"/>
      <c r="R78" s="493"/>
      <c r="S78" s="493"/>
      <c r="T78" s="493"/>
      <c r="U78" s="493"/>
      <c r="V78" s="493"/>
      <c r="W78" s="493"/>
      <c r="X78" s="42"/>
      <c r="Y78" s="172"/>
      <c r="Z78" s="172"/>
      <c r="AA78" s="172"/>
      <c r="AB78" s="172"/>
      <c r="AC78" s="172"/>
      <c r="AD78" s="172"/>
      <c r="AE78" s="172"/>
      <c r="AF78" s="172"/>
      <c r="AG78" s="42"/>
      <c r="AH78" s="112"/>
      <c r="AI78" s="112"/>
      <c r="AJ78" s="112"/>
      <c r="AK78" s="112"/>
      <c r="AL78" s="112"/>
      <c r="AM78" s="112"/>
      <c r="AN78" s="42"/>
      <c r="AO78" s="179"/>
      <c r="AP78" s="179"/>
      <c r="AQ78" s="248"/>
      <c r="AR78" s="179"/>
      <c r="AS78" s="178"/>
      <c r="AT78" s="486"/>
      <c r="AU78" s="242"/>
      <c r="AV78" s="180" t="str">
        <f>IFERROR(__xludf.DUMMYFUNCTION("TEXTJOIN("" / "", 1, SORT(UNIQUE(TRANSPOSE(SPLIT(TRIM(REGEXREPLACE(AV77,""([0-9]{3}[a-zA-Z]?)|."",""$1 "")), "" "")))))"),"303")</f>
        <v>303</v>
      </c>
      <c r="AW78" s="181" t="s">
        <v>311</v>
      </c>
      <c r="AX78" s="181"/>
      <c r="AY78" s="154"/>
    </row>
    <row r="79">
      <c r="A79" s="132" t="s">
        <v>57</v>
      </c>
      <c r="B79" s="272"/>
      <c r="C79" s="3"/>
      <c r="D79" s="3"/>
      <c r="E79" s="3"/>
      <c r="F79" s="3"/>
      <c r="G79" s="3"/>
      <c r="H79" s="3"/>
      <c r="I79" s="4"/>
      <c r="J79" s="135"/>
      <c r="K79" s="494"/>
      <c r="L79" s="132" t="s">
        <v>57</v>
      </c>
      <c r="M79" s="271"/>
      <c r="N79" s="7"/>
      <c r="O79" s="7"/>
      <c r="P79" s="7"/>
      <c r="Q79" s="7"/>
      <c r="R79" s="7"/>
      <c r="S79" s="7"/>
      <c r="T79" s="7"/>
      <c r="U79" s="7"/>
      <c r="V79" s="7"/>
      <c r="W79" s="8"/>
      <c r="X79" s="132" t="s">
        <v>57</v>
      </c>
      <c r="Y79" s="135"/>
      <c r="Z79" s="3"/>
      <c r="AA79" s="3"/>
      <c r="AB79" s="3"/>
      <c r="AC79" s="3"/>
      <c r="AD79" s="3"/>
      <c r="AE79" s="3"/>
      <c r="AF79" s="4"/>
      <c r="AG79" s="132" t="s">
        <v>57</v>
      </c>
      <c r="AH79" s="271"/>
      <c r="AI79" s="7"/>
      <c r="AJ79" s="7"/>
      <c r="AK79" s="7"/>
      <c r="AL79" s="7"/>
      <c r="AM79" s="8"/>
      <c r="AN79" s="132" t="s">
        <v>57</v>
      </c>
      <c r="AO79" s="135"/>
      <c r="AP79" s="3"/>
      <c r="AQ79" s="3"/>
      <c r="AR79" s="3"/>
      <c r="AS79" s="4"/>
      <c r="AT79" s="272"/>
      <c r="AU79" s="4"/>
      <c r="AV79" s="136"/>
      <c r="AW79" s="136"/>
      <c r="AX79" s="136"/>
      <c r="AY79" s="136"/>
    </row>
    <row r="80">
      <c r="A80" s="121" t="s">
        <v>30</v>
      </c>
      <c r="B80" s="495" t="s">
        <v>312</v>
      </c>
      <c r="K80" s="23"/>
      <c r="L80" s="138" t="s">
        <v>91</v>
      </c>
      <c r="M80" s="141"/>
      <c r="N80" s="141"/>
      <c r="O80" s="141"/>
      <c r="P80" s="141"/>
      <c r="Q80" s="141"/>
      <c r="R80" s="323" t="s">
        <v>313</v>
      </c>
      <c r="S80" s="8"/>
      <c r="T80" s="141"/>
      <c r="U80" s="141"/>
      <c r="V80" s="496" t="s">
        <v>313</v>
      </c>
      <c r="W80" s="357"/>
      <c r="X80" s="121" t="s">
        <v>94</v>
      </c>
      <c r="Y80" s="357"/>
      <c r="Z80" s="357"/>
      <c r="AA80" s="357"/>
      <c r="AB80" s="497" t="s">
        <v>314</v>
      </c>
      <c r="AC80" s="498" t="s">
        <v>315</v>
      </c>
      <c r="AE80" s="23"/>
      <c r="AF80" s="357"/>
      <c r="AG80" s="121" t="s">
        <v>96</v>
      </c>
      <c r="AH80" s="212"/>
      <c r="AI80" s="212"/>
      <c r="AJ80" s="212"/>
      <c r="AK80" s="212"/>
      <c r="AL80" s="212"/>
      <c r="AM80" s="212"/>
      <c r="AN80" s="121" t="s">
        <v>30</v>
      </c>
      <c r="AO80" s="153"/>
      <c r="AP80" s="153"/>
      <c r="AQ80" s="499"/>
      <c r="AR80" s="254"/>
      <c r="AS80" s="500" t="s">
        <v>316</v>
      </c>
      <c r="AT80" s="153"/>
      <c r="AU80" s="501"/>
      <c r="AV80" s="279"/>
      <c r="AW80" s="279"/>
      <c r="AX80" s="279"/>
      <c r="AY80" s="279"/>
    </row>
    <row r="81">
      <c r="A81" s="38"/>
      <c r="B81" s="502" t="s">
        <v>317</v>
      </c>
      <c r="K81" s="23"/>
      <c r="L81" s="38"/>
      <c r="M81" s="161"/>
      <c r="N81" s="161"/>
      <c r="O81" s="161"/>
      <c r="P81" s="161"/>
      <c r="Q81" s="161"/>
      <c r="R81" s="503" t="s">
        <v>318</v>
      </c>
      <c r="S81" s="23"/>
      <c r="T81" s="161"/>
      <c r="U81" s="161"/>
      <c r="V81" s="504" t="s">
        <v>318</v>
      </c>
      <c r="W81" s="357"/>
      <c r="X81" s="38"/>
      <c r="Y81" s="357"/>
      <c r="Z81" s="357"/>
      <c r="AA81" s="357"/>
      <c r="AB81" s="505" t="s">
        <v>223</v>
      </c>
      <c r="AC81" s="506" t="s">
        <v>319</v>
      </c>
      <c r="AE81" s="23"/>
      <c r="AF81" s="357"/>
      <c r="AG81" s="38"/>
      <c r="AH81" s="226"/>
      <c r="AI81" s="226"/>
      <c r="AJ81" s="226"/>
      <c r="AK81" s="226"/>
      <c r="AL81" s="226"/>
      <c r="AM81" s="226"/>
      <c r="AN81" s="38"/>
      <c r="AO81" s="158"/>
      <c r="AP81" s="158"/>
      <c r="AQ81" s="216"/>
      <c r="AR81" s="163"/>
      <c r="AS81" s="507" t="s">
        <v>44</v>
      </c>
      <c r="AT81" s="158"/>
      <c r="AU81" s="268"/>
      <c r="AV81" s="154" t="str">
        <f t="array" ref="AV81">TEXTJOIN(" | ", 1, A82:AS82)</f>
        <v>108 | ONLINE | ONLINE | Online | 106 | 102</v>
      </c>
      <c r="AW81" s="279"/>
      <c r="AX81" s="279"/>
      <c r="AY81" s="279"/>
    </row>
    <row r="82">
      <c r="A82" s="42"/>
      <c r="B82" s="508">
        <v>108.0</v>
      </c>
      <c r="C82" s="51"/>
      <c r="D82" s="51"/>
      <c r="E82" s="51"/>
      <c r="F82" s="51"/>
      <c r="G82" s="51"/>
      <c r="H82" s="51"/>
      <c r="I82" s="51"/>
      <c r="J82" s="51"/>
      <c r="K82" s="52"/>
      <c r="L82" s="42"/>
      <c r="M82" s="179"/>
      <c r="N82" s="179"/>
      <c r="O82" s="179"/>
      <c r="P82" s="179"/>
      <c r="Q82" s="179"/>
      <c r="R82" s="509" t="s">
        <v>138</v>
      </c>
      <c r="S82" s="52"/>
      <c r="T82" s="179"/>
      <c r="U82" s="179"/>
      <c r="V82" s="510" t="s">
        <v>138</v>
      </c>
      <c r="W82" s="359"/>
      <c r="X82" s="42"/>
      <c r="Y82" s="359"/>
      <c r="Z82" s="359"/>
      <c r="AA82" s="359"/>
      <c r="AB82" s="511" t="s">
        <v>33</v>
      </c>
      <c r="AC82" s="512">
        <v>106.0</v>
      </c>
      <c r="AD82" s="51"/>
      <c r="AE82" s="52"/>
      <c r="AF82" s="359"/>
      <c r="AG82" s="42"/>
      <c r="AH82" s="112"/>
      <c r="AI82" s="112"/>
      <c r="AJ82" s="112"/>
      <c r="AK82" s="112"/>
      <c r="AL82" s="112"/>
      <c r="AM82" s="112"/>
      <c r="AN82" s="42"/>
      <c r="AO82" s="179"/>
      <c r="AP82" s="179"/>
      <c r="AQ82" s="249"/>
      <c r="AR82" s="179"/>
      <c r="AS82" s="513">
        <v>102.0</v>
      </c>
      <c r="AT82" s="179"/>
      <c r="AU82" s="204"/>
      <c r="AV82" s="180" t="str">
        <f>IFERROR(__xludf.DUMMYFUNCTION("TEXTJOIN("" / "", 1, SORT(UNIQUE(TRANSPOSE(SPLIT(TRIM(REGEXREPLACE(AV81,""([0-9]{3}[a-zA-Z]?)|."",""$1 "")), "" "")))))"),"102 / 106 / 108")</f>
        <v>102 / 106 / 108</v>
      </c>
      <c r="AW82" s="154"/>
      <c r="AX82" s="154"/>
      <c r="AY82" s="154"/>
    </row>
    <row r="83">
      <c r="A83" s="121" t="s">
        <v>34</v>
      </c>
      <c r="B83" s="495" t="s">
        <v>312</v>
      </c>
      <c r="K83" s="23"/>
      <c r="L83" s="138" t="s">
        <v>108</v>
      </c>
      <c r="M83" s="514" t="s">
        <v>320</v>
      </c>
      <c r="N83" s="7"/>
      <c r="O83" s="7"/>
      <c r="P83" s="7"/>
      <c r="Q83" s="7"/>
      <c r="R83" s="7"/>
      <c r="S83" s="7"/>
      <c r="T83" s="7"/>
      <c r="U83" s="8"/>
      <c r="V83" s="496" t="s">
        <v>321</v>
      </c>
      <c r="W83" s="357"/>
      <c r="X83" s="121" t="s">
        <v>111</v>
      </c>
      <c r="Y83" s="144"/>
      <c r="Z83" s="144"/>
      <c r="AA83" s="144"/>
      <c r="AB83" s="497" t="s">
        <v>314</v>
      </c>
      <c r="AC83" s="211"/>
      <c r="AD83" s="259"/>
      <c r="AE83" s="259"/>
      <c r="AF83" s="515" t="s">
        <v>322</v>
      </c>
      <c r="AG83" s="121" t="s">
        <v>113</v>
      </c>
      <c r="AH83" s="212"/>
      <c r="AI83" s="212"/>
      <c r="AJ83" s="212"/>
      <c r="AK83" s="212"/>
      <c r="AL83" s="212"/>
      <c r="AM83" s="212"/>
      <c r="AN83" s="121" t="s">
        <v>34</v>
      </c>
      <c r="AO83" s="153"/>
      <c r="AP83" s="153"/>
      <c r="AQ83" s="153"/>
      <c r="AR83" s="254"/>
      <c r="AS83" s="209" t="s">
        <v>323</v>
      </c>
      <c r="AT83" s="153"/>
      <c r="AU83" s="153"/>
      <c r="AV83" s="279"/>
      <c r="AW83" s="279"/>
      <c r="AX83" s="279"/>
      <c r="AY83" s="279"/>
    </row>
    <row r="84">
      <c r="A84" s="38"/>
      <c r="B84" s="502" t="s">
        <v>324</v>
      </c>
      <c r="K84" s="23"/>
      <c r="L84" s="38"/>
      <c r="M84" s="516" t="s">
        <v>325</v>
      </c>
      <c r="U84" s="23"/>
      <c r="V84" s="517" t="s">
        <v>255</v>
      </c>
      <c r="W84" s="357"/>
      <c r="X84" s="38"/>
      <c r="Y84" s="144"/>
      <c r="Z84" s="144"/>
      <c r="AA84" s="144"/>
      <c r="AB84" s="505" t="s">
        <v>223</v>
      </c>
      <c r="AC84" s="158"/>
      <c r="AD84" s="259"/>
      <c r="AE84" s="259"/>
      <c r="AF84" s="518" t="s">
        <v>326</v>
      </c>
      <c r="AG84" s="38"/>
      <c r="AH84" s="226"/>
      <c r="AI84" s="226"/>
      <c r="AJ84" s="226"/>
      <c r="AK84" s="226"/>
      <c r="AL84" s="226"/>
      <c r="AM84" s="226"/>
      <c r="AN84" s="38"/>
      <c r="AO84" s="158"/>
      <c r="AP84" s="158"/>
      <c r="AQ84" s="158"/>
      <c r="AR84" s="163"/>
      <c r="AS84" s="223" t="s">
        <v>327</v>
      </c>
      <c r="AT84" s="158"/>
      <c r="AU84" s="158"/>
      <c r="AV84" s="154" t="str">
        <f t="array" ref="AV84">TEXTJOIN(" | ", 1, A85:AS85)</f>
        <v>108 | 105 | 316 | Online | 104 | ONLINE (STARTS AT 11:00)</v>
      </c>
      <c r="AW84" s="279"/>
      <c r="AX84" s="279"/>
      <c r="AY84" s="279"/>
    </row>
    <row r="85">
      <c r="A85" s="42"/>
      <c r="B85" s="508">
        <v>108.0</v>
      </c>
      <c r="C85" s="51"/>
      <c r="D85" s="51"/>
      <c r="E85" s="51"/>
      <c r="F85" s="51"/>
      <c r="G85" s="51"/>
      <c r="H85" s="51"/>
      <c r="I85" s="51"/>
      <c r="J85" s="51"/>
      <c r="K85" s="52"/>
      <c r="L85" s="42"/>
      <c r="M85" s="519">
        <v>105.0</v>
      </c>
      <c r="N85" s="51"/>
      <c r="O85" s="51"/>
      <c r="P85" s="51"/>
      <c r="Q85" s="51"/>
      <c r="R85" s="51"/>
      <c r="S85" s="51"/>
      <c r="T85" s="51"/>
      <c r="U85" s="52"/>
      <c r="V85" s="510">
        <v>316.0</v>
      </c>
      <c r="W85" s="359"/>
      <c r="X85" s="42"/>
      <c r="Y85" s="173"/>
      <c r="Z85" s="173"/>
      <c r="AA85" s="173"/>
      <c r="AB85" s="511" t="s">
        <v>33</v>
      </c>
      <c r="AC85" s="179"/>
      <c r="AD85" s="263"/>
      <c r="AE85" s="263"/>
      <c r="AF85" s="520">
        <v>104.0</v>
      </c>
      <c r="AG85" s="42"/>
      <c r="AH85" s="112"/>
      <c r="AI85" s="112"/>
      <c r="AJ85" s="112"/>
      <c r="AK85" s="112"/>
      <c r="AL85" s="112"/>
      <c r="AM85" s="112"/>
      <c r="AN85" s="42"/>
      <c r="AO85" s="179"/>
      <c r="AP85" s="179"/>
      <c r="AQ85" s="179"/>
      <c r="AR85" s="179"/>
      <c r="AS85" s="174" t="s">
        <v>328</v>
      </c>
      <c r="AT85" s="179"/>
      <c r="AU85" s="179"/>
      <c r="AV85" s="180" t="str">
        <f>IFERROR(__xludf.DUMMYFUNCTION("TEXTJOIN("" / "", 1, SORT(UNIQUE(TRANSPOSE(SPLIT(TRIM(REGEXREPLACE(AV84,""([0-9]{3}[a-zA-Z]?)|."",""$1 "")), "" "")))))"),"104 / 105 / 108 / 316")</f>
        <v>104 / 105 / 108 / 316</v>
      </c>
      <c r="AW85" s="181">
        <v>305.0</v>
      </c>
      <c r="AX85" s="181"/>
      <c r="AY85" s="154"/>
    </row>
    <row r="86">
      <c r="A86" s="121" t="s">
        <v>39</v>
      </c>
      <c r="B86" s="317" t="s">
        <v>329</v>
      </c>
      <c r="C86" s="236"/>
      <c r="D86" s="317" t="s">
        <v>329</v>
      </c>
      <c r="E86" s="521" t="s">
        <v>186</v>
      </c>
      <c r="F86" s="317" t="s">
        <v>185</v>
      </c>
      <c r="G86" s="521" t="s">
        <v>186</v>
      </c>
      <c r="H86" s="317" t="s">
        <v>185</v>
      </c>
      <c r="I86" s="521" t="s">
        <v>186</v>
      </c>
      <c r="J86" s="521" t="s">
        <v>186</v>
      </c>
      <c r="K86" s="317" t="s">
        <v>185</v>
      </c>
      <c r="L86" s="138" t="s">
        <v>127</v>
      </c>
      <c r="M86" s="514" t="s">
        <v>330</v>
      </c>
      <c r="N86" s="7"/>
      <c r="O86" s="7"/>
      <c r="P86" s="7"/>
      <c r="Q86" s="7"/>
      <c r="R86" s="7"/>
      <c r="S86" s="7"/>
      <c r="T86" s="7"/>
      <c r="U86" s="8"/>
      <c r="V86" s="357"/>
      <c r="W86" s="357"/>
      <c r="X86" s="121" t="s">
        <v>130</v>
      </c>
      <c r="Y86" s="357"/>
      <c r="Z86" s="357"/>
      <c r="AA86" s="357"/>
      <c r="AB86" s="357"/>
      <c r="AC86" s="259"/>
      <c r="AD86" s="127"/>
      <c r="AE86" s="259"/>
      <c r="AF86" s="515" t="s">
        <v>331</v>
      </c>
      <c r="AG86" s="121" t="s">
        <v>132</v>
      </c>
      <c r="AH86" s="142"/>
      <c r="AI86" s="142"/>
      <c r="AJ86" s="142"/>
      <c r="AK86" s="142"/>
      <c r="AL86" s="142"/>
      <c r="AM86" s="142"/>
      <c r="AN86" s="121" t="s">
        <v>39</v>
      </c>
      <c r="AO86" s="522"/>
      <c r="AP86" s="523"/>
      <c r="AQ86" s="141"/>
      <c r="AR86" s="524" t="s">
        <v>263</v>
      </c>
      <c r="AS86" s="525"/>
      <c r="AT86" s="153"/>
      <c r="AU86" s="153"/>
      <c r="AV86" s="279"/>
      <c r="AW86" s="279"/>
      <c r="AX86" s="279"/>
      <c r="AY86" s="279"/>
    </row>
    <row r="87">
      <c r="A87" s="38"/>
      <c r="B87" s="526" t="s">
        <v>192</v>
      </c>
      <c r="C87" s="242"/>
      <c r="D87" s="326" t="s">
        <v>192</v>
      </c>
      <c r="E87" s="527" t="s">
        <v>121</v>
      </c>
      <c r="F87" s="326" t="s">
        <v>192</v>
      </c>
      <c r="G87" s="527" t="s">
        <v>324</v>
      </c>
      <c r="H87" s="326" t="s">
        <v>192</v>
      </c>
      <c r="I87" s="527" t="s">
        <v>332</v>
      </c>
      <c r="J87" s="527" t="s">
        <v>240</v>
      </c>
      <c r="K87" s="326" t="s">
        <v>192</v>
      </c>
      <c r="L87" s="38"/>
      <c r="M87" s="516" t="s">
        <v>325</v>
      </c>
      <c r="U87" s="23"/>
      <c r="V87" s="357"/>
      <c r="W87" s="357"/>
      <c r="X87" s="38"/>
      <c r="Y87" s="357"/>
      <c r="Z87" s="357"/>
      <c r="AA87" s="357"/>
      <c r="AB87" s="357"/>
      <c r="AC87" s="259"/>
      <c r="AD87" s="127"/>
      <c r="AE87" s="259"/>
      <c r="AF87" s="518" t="s">
        <v>326</v>
      </c>
      <c r="AG87" s="38"/>
      <c r="AH87" s="161"/>
      <c r="AI87" s="161"/>
      <c r="AJ87" s="161"/>
      <c r="AK87" s="161"/>
      <c r="AL87" s="161"/>
      <c r="AM87" s="161"/>
      <c r="AN87" s="38"/>
      <c r="AO87" s="528"/>
      <c r="AP87" s="528"/>
      <c r="AQ87" s="161"/>
      <c r="AR87" s="529" t="s">
        <v>333</v>
      </c>
      <c r="AS87" s="525"/>
      <c r="AT87" s="158"/>
      <c r="AU87" s="158"/>
      <c r="AV87" s="154" t="str">
        <f t="array" ref="AV87">TEXTJOIN(" | ", 1, A88:AS88)</f>
        <v>106/301/316/320/321/421 | 106/301/316/320/321/421 | 300 | 106/301/316/320/321/421 | 303 | 106/301/316/320/321/421 | 101 | 318 | 106/301/316/320/321/421 | 105 | 104 | ONLINE</v>
      </c>
      <c r="AW87" s="279"/>
      <c r="AX87" s="279"/>
      <c r="AY87" s="279"/>
    </row>
    <row r="88">
      <c r="A88" s="42"/>
      <c r="B88" s="337" t="s">
        <v>334</v>
      </c>
      <c r="C88" s="248"/>
      <c r="D88" s="337" t="s">
        <v>334</v>
      </c>
      <c r="E88" s="338">
        <v>300.0</v>
      </c>
      <c r="F88" s="337" t="s">
        <v>334</v>
      </c>
      <c r="G88" s="338">
        <v>303.0</v>
      </c>
      <c r="H88" s="337" t="s">
        <v>334</v>
      </c>
      <c r="I88" s="530">
        <v>101.0</v>
      </c>
      <c r="J88" s="531">
        <v>318.0</v>
      </c>
      <c r="K88" s="337" t="s">
        <v>334</v>
      </c>
      <c r="L88" s="42"/>
      <c r="M88" s="519">
        <v>105.0</v>
      </c>
      <c r="N88" s="51"/>
      <c r="O88" s="51"/>
      <c r="P88" s="51"/>
      <c r="Q88" s="51"/>
      <c r="R88" s="51"/>
      <c r="S88" s="51"/>
      <c r="T88" s="51"/>
      <c r="U88" s="52"/>
      <c r="V88" s="359"/>
      <c r="W88" s="359"/>
      <c r="X88" s="42"/>
      <c r="Y88" s="359"/>
      <c r="Z88" s="359"/>
      <c r="AA88" s="359"/>
      <c r="AB88" s="359"/>
      <c r="AC88" s="263"/>
      <c r="AD88" s="532"/>
      <c r="AE88" s="263"/>
      <c r="AF88" s="520">
        <v>104.0</v>
      </c>
      <c r="AG88" s="42"/>
      <c r="AH88" s="172"/>
      <c r="AI88" s="172"/>
      <c r="AJ88" s="172"/>
      <c r="AK88" s="172"/>
      <c r="AL88" s="172"/>
      <c r="AM88" s="172"/>
      <c r="AN88" s="42"/>
      <c r="AO88" s="200"/>
      <c r="AP88" s="200"/>
      <c r="AQ88" s="161"/>
      <c r="AR88" s="533" t="s">
        <v>138</v>
      </c>
      <c r="AS88" s="534"/>
      <c r="AT88" s="179"/>
      <c r="AU88" s="179"/>
      <c r="AV88" s="180" t="str">
        <f>IFERROR(__xludf.DUMMYFUNCTION("TEXTJOIN("" / "", 1, SORT(UNIQUE(TRANSPOSE(SPLIT(TRIM(REGEXREPLACE(AV87,""([0-9]{3}[a-zA-Z]?)|."",""$1 "")), "" "")))))"),"101 / 104 / 105 / 106 / 300 / 301 / 303 / 316 / 318 / 320 / 321 / 421")</f>
        <v>101 / 104 / 105 / 106 / 300 / 301 / 303 / 316 / 318 / 320 / 321 / 421</v>
      </c>
      <c r="AW88" s="181">
        <v>305.0</v>
      </c>
      <c r="AX88" s="181"/>
      <c r="AY88" s="154"/>
    </row>
    <row r="89">
      <c r="A89" s="121" t="s">
        <v>41</v>
      </c>
      <c r="B89" s="236"/>
      <c r="C89" s="317" t="s">
        <v>329</v>
      </c>
      <c r="D89" s="521" t="s">
        <v>186</v>
      </c>
      <c r="E89" s="317" t="s">
        <v>185</v>
      </c>
      <c r="F89" s="521" t="s">
        <v>186</v>
      </c>
      <c r="G89" s="317" t="s">
        <v>185</v>
      </c>
      <c r="H89" s="228"/>
      <c r="I89" s="317" t="s">
        <v>185</v>
      </c>
      <c r="J89" s="317" t="s">
        <v>185</v>
      </c>
      <c r="K89" s="127"/>
      <c r="L89" s="138" t="s">
        <v>141</v>
      </c>
      <c r="M89" s="535" t="s">
        <v>297</v>
      </c>
      <c r="N89" s="144"/>
      <c r="O89" s="535" t="s">
        <v>297</v>
      </c>
      <c r="P89" s="144"/>
      <c r="Q89" s="536" t="s">
        <v>297</v>
      </c>
      <c r="R89" s="537" t="s">
        <v>321</v>
      </c>
      <c r="S89" s="538" t="s">
        <v>297</v>
      </c>
      <c r="T89" s="212"/>
      <c r="U89" s="490"/>
      <c r="V89" s="539" t="s">
        <v>335</v>
      </c>
      <c r="W89" s="357"/>
      <c r="X89" s="121" t="s">
        <v>143</v>
      </c>
      <c r="Y89" s="357"/>
      <c r="Z89" s="357"/>
      <c r="AA89" s="357"/>
      <c r="AB89" s="357"/>
      <c r="AC89" s="540" t="s">
        <v>336</v>
      </c>
      <c r="AD89" s="357"/>
      <c r="AE89" s="236"/>
      <c r="AF89" s="142"/>
      <c r="AG89" s="121" t="s">
        <v>146</v>
      </c>
      <c r="AH89" s="142"/>
      <c r="AI89" s="142"/>
      <c r="AJ89" s="142"/>
      <c r="AK89" s="142"/>
      <c r="AL89" s="142"/>
      <c r="AM89" s="142"/>
      <c r="AN89" s="121" t="s">
        <v>41</v>
      </c>
      <c r="AO89" s="522"/>
      <c r="AP89" s="523"/>
      <c r="AQ89" s="141"/>
      <c r="AR89" s="541" t="s">
        <v>290</v>
      </c>
      <c r="AS89" s="152"/>
      <c r="AT89" s="153"/>
      <c r="AU89" s="153"/>
      <c r="AV89" s="279"/>
      <c r="AW89" s="279"/>
      <c r="AX89" s="279"/>
      <c r="AY89" s="279"/>
    </row>
    <row r="90">
      <c r="A90" s="38"/>
      <c r="B90" s="242"/>
      <c r="C90" s="326" t="s">
        <v>192</v>
      </c>
      <c r="D90" s="527" t="s">
        <v>121</v>
      </c>
      <c r="E90" s="326" t="s">
        <v>192</v>
      </c>
      <c r="F90" s="527" t="s">
        <v>324</v>
      </c>
      <c r="G90" s="326" t="s">
        <v>192</v>
      </c>
      <c r="H90" s="542"/>
      <c r="I90" s="326" t="s">
        <v>192</v>
      </c>
      <c r="J90" s="326" t="s">
        <v>192</v>
      </c>
      <c r="K90" s="127"/>
      <c r="L90" s="38"/>
      <c r="M90" s="543" t="s">
        <v>337</v>
      </c>
      <c r="N90" s="144"/>
      <c r="O90" s="543" t="s">
        <v>253</v>
      </c>
      <c r="P90" s="144"/>
      <c r="Q90" s="544" t="s">
        <v>338</v>
      </c>
      <c r="R90" s="517" t="s">
        <v>255</v>
      </c>
      <c r="S90" s="545" t="s">
        <v>339</v>
      </c>
      <c r="T90" s="159"/>
      <c r="U90" s="491"/>
      <c r="V90" s="546" t="s">
        <v>340</v>
      </c>
      <c r="W90" s="357"/>
      <c r="X90" s="38"/>
      <c r="Y90" s="357"/>
      <c r="Z90" s="357"/>
      <c r="AA90" s="357"/>
      <c r="AB90" s="357"/>
      <c r="AC90" s="330" t="s">
        <v>306</v>
      </c>
      <c r="AD90" s="357"/>
      <c r="AE90" s="242"/>
      <c r="AF90" s="375"/>
      <c r="AG90" s="38"/>
      <c r="AH90" s="161"/>
      <c r="AI90" s="161"/>
      <c r="AJ90" s="161"/>
      <c r="AK90" s="161"/>
      <c r="AL90" s="161"/>
      <c r="AM90" s="161"/>
      <c r="AN90" s="38"/>
      <c r="AO90" s="528"/>
      <c r="AP90" s="528"/>
      <c r="AQ90" s="161"/>
      <c r="AR90" s="547" t="s">
        <v>333</v>
      </c>
      <c r="AS90" s="166"/>
      <c r="AT90" s="158"/>
      <c r="AU90" s="158"/>
      <c r="AV90" s="154" t="str">
        <f t="array" ref="AV90">TEXTJOIN(" | ", 1, A91:AS91)</f>
        <v>102/106/301/320/321/421/452 | 300 | 102/106/301/320/321/421/452 | 303 | 102/106/301/320/321/421/452 | 102/106/301/320/321/421/452 | 102/106/301/320/321/421/452 | 101 | 317 | 308 | 316 | 312 | 104 (ONLY ON 19/04) | 318 | ONLINE</v>
      </c>
      <c r="AW90" s="279"/>
      <c r="AX90" s="279"/>
      <c r="AY90" s="279"/>
    </row>
    <row r="91">
      <c r="A91" s="42"/>
      <c r="B91" s="248"/>
      <c r="C91" s="337" t="s">
        <v>341</v>
      </c>
      <c r="D91" s="338">
        <v>300.0</v>
      </c>
      <c r="E91" s="337" t="s">
        <v>341</v>
      </c>
      <c r="F91" s="338">
        <v>303.0</v>
      </c>
      <c r="G91" s="337" t="s">
        <v>341</v>
      </c>
      <c r="H91" s="235"/>
      <c r="I91" s="337" t="s">
        <v>341</v>
      </c>
      <c r="J91" s="337" t="s">
        <v>341</v>
      </c>
      <c r="K91" s="127"/>
      <c r="L91" s="42"/>
      <c r="M91" s="548">
        <v>101.0</v>
      </c>
      <c r="N91" s="173"/>
      <c r="O91" s="548">
        <v>317.0</v>
      </c>
      <c r="P91" s="173"/>
      <c r="Q91" s="265">
        <v>308.0</v>
      </c>
      <c r="R91" s="549">
        <v>316.0</v>
      </c>
      <c r="S91" s="265">
        <v>312.0</v>
      </c>
      <c r="T91" s="171"/>
      <c r="U91" s="493"/>
      <c r="V91" s="550" t="s">
        <v>342</v>
      </c>
      <c r="W91" s="359"/>
      <c r="X91" s="42"/>
      <c r="Y91" s="359"/>
      <c r="Z91" s="359"/>
      <c r="AA91" s="359"/>
      <c r="AB91" s="359"/>
      <c r="AC91" s="308">
        <v>318.0</v>
      </c>
      <c r="AD91" s="359"/>
      <c r="AE91" s="248"/>
      <c r="AF91" s="172"/>
      <c r="AG91" s="42"/>
      <c r="AH91" s="172"/>
      <c r="AI91" s="172"/>
      <c r="AJ91" s="172"/>
      <c r="AK91" s="172"/>
      <c r="AL91" s="172"/>
      <c r="AM91" s="172"/>
      <c r="AN91" s="42"/>
      <c r="AO91" s="200"/>
      <c r="AP91" s="200"/>
      <c r="AQ91" s="158"/>
      <c r="AR91" s="533" t="s">
        <v>138</v>
      </c>
      <c r="AS91" s="178"/>
      <c r="AT91" s="179"/>
      <c r="AU91" s="179"/>
      <c r="AV91" s="180" t="str">
        <f>IFERROR(__xludf.DUMMYFUNCTION("TEXTJOIN("" / "", 1, SORT(UNIQUE(TRANSPOSE(SPLIT(TRIM(REGEXREPLACE(AV90,""([0-9]{3}[a-zA-Z]?)|."",""$1 "")), "" "")))))"),"101 / 102 / 104 / 106 / 300 / 301 / 303 / 308 / 312 / 316 / 317 / 318 / 320 / 321 / 421 / 452")</f>
        <v>101 / 102 / 104 / 106 / 300 / 301 / 303 / 308 / 312 / 316 / 317 / 318 / 320 / 321 / 421 / 452</v>
      </c>
      <c r="AW91" s="181">
        <v>103.0</v>
      </c>
      <c r="AX91" s="181"/>
      <c r="AY91" s="154"/>
    </row>
    <row r="92">
      <c r="A92" s="121" t="s">
        <v>47</v>
      </c>
      <c r="B92" s="317" t="s">
        <v>185</v>
      </c>
      <c r="C92" s="317" t="s">
        <v>185</v>
      </c>
      <c r="D92" s="317" t="s">
        <v>185</v>
      </c>
      <c r="E92" s="317" t="s">
        <v>185</v>
      </c>
      <c r="F92" s="317" t="s">
        <v>185</v>
      </c>
      <c r="G92" s="317" t="s">
        <v>185</v>
      </c>
      <c r="H92" s="317" t="s">
        <v>185</v>
      </c>
      <c r="I92" s="317" t="s">
        <v>185</v>
      </c>
      <c r="J92" s="317" t="s">
        <v>185</v>
      </c>
      <c r="K92" s="317" t="s">
        <v>185</v>
      </c>
      <c r="L92" s="138" t="s">
        <v>152</v>
      </c>
      <c r="M92" s="144"/>
      <c r="N92" s="535" t="s">
        <v>297</v>
      </c>
      <c r="O92" s="144"/>
      <c r="P92" s="535" t="s">
        <v>297</v>
      </c>
      <c r="Q92" s="212"/>
      <c r="R92" s="538" t="s">
        <v>297</v>
      </c>
      <c r="S92" s="537" t="s">
        <v>321</v>
      </c>
      <c r="T92" s="538" t="s">
        <v>297</v>
      </c>
      <c r="U92" s="536" t="s">
        <v>297</v>
      </c>
      <c r="V92" s="539" t="s">
        <v>335</v>
      </c>
      <c r="W92" s="357"/>
      <c r="X92" s="121" t="s">
        <v>153</v>
      </c>
      <c r="Y92" s="357"/>
      <c r="Z92" s="357"/>
      <c r="AA92" s="357"/>
      <c r="AB92" s="357"/>
      <c r="AC92" s="357"/>
      <c r="AD92" s="357"/>
      <c r="AE92" s="540" t="s">
        <v>336</v>
      </c>
      <c r="AF92" s="142"/>
      <c r="AG92" s="121" t="s">
        <v>155</v>
      </c>
      <c r="AH92" s="142"/>
      <c r="AI92" s="142"/>
      <c r="AJ92" s="142"/>
      <c r="AK92" s="142"/>
      <c r="AL92" s="142"/>
      <c r="AM92" s="142"/>
      <c r="AN92" s="121" t="s">
        <v>47</v>
      </c>
      <c r="AO92" s="523"/>
      <c r="AP92" s="522"/>
      <c r="AQ92" s="153"/>
      <c r="AR92" s="153"/>
      <c r="AS92" s="152"/>
      <c r="AT92" s="153"/>
      <c r="AU92" s="153"/>
      <c r="AV92" s="279"/>
      <c r="AW92" s="279"/>
      <c r="AX92" s="279"/>
      <c r="AY92" s="279"/>
    </row>
    <row r="93">
      <c r="A93" s="38"/>
      <c r="B93" s="526" t="s">
        <v>192</v>
      </c>
      <c r="C93" s="326" t="s">
        <v>192</v>
      </c>
      <c r="D93" s="326" t="s">
        <v>192</v>
      </c>
      <c r="E93" s="326" t="s">
        <v>192</v>
      </c>
      <c r="F93" s="326" t="s">
        <v>192</v>
      </c>
      <c r="G93" s="326" t="s">
        <v>192</v>
      </c>
      <c r="H93" s="326" t="s">
        <v>192</v>
      </c>
      <c r="I93" s="326" t="s">
        <v>192</v>
      </c>
      <c r="J93" s="326" t="s">
        <v>192</v>
      </c>
      <c r="K93" s="326" t="s">
        <v>192</v>
      </c>
      <c r="L93" s="38"/>
      <c r="M93" s="144"/>
      <c r="N93" s="543" t="s">
        <v>337</v>
      </c>
      <c r="O93" s="144"/>
      <c r="P93" s="543" t="s">
        <v>253</v>
      </c>
      <c r="Q93" s="158"/>
      <c r="R93" s="551" t="s">
        <v>338</v>
      </c>
      <c r="S93" s="504" t="s">
        <v>244</v>
      </c>
      <c r="T93" s="545" t="s">
        <v>339</v>
      </c>
      <c r="U93" s="552" t="s">
        <v>343</v>
      </c>
      <c r="V93" s="546" t="s">
        <v>340</v>
      </c>
      <c r="W93" s="357"/>
      <c r="X93" s="38"/>
      <c r="Y93" s="357"/>
      <c r="Z93" s="357"/>
      <c r="AA93" s="357"/>
      <c r="AB93" s="357"/>
      <c r="AC93" s="357"/>
      <c r="AD93" s="357"/>
      <c r="AE93" s="330" t="s">
        <v>306</v>
      </c>
      <c r="AF93" s="375"/>
      <c r="AG93" s="38"/>
      <c r="AH93" s="161"/>
      <c r="AI93" s="161"/>
      <c r="AJ93" s="161"/>
      <c r="AK93" s="161"/>
      <c r="AL93" s="161"/>
      <c r="AM93" s="161"/>
      <c r="AN93" s="38"/>
      <c r="AO93" s="528"/>
      <c r="AP93" s="528"/>
      <c r="AQ93" s="158"/>
      <c r="AR93" s="158"/>
      <c r="AS93" s="166"/>
      <c r="AT93" s="158"/>
      <c r="AU93" s="158"/>
      <c r="AV93" s="336" t="str">
        <f t="array" ref="AV93">TEXTJOIN(" | ", 1, A94:AS94)</f>
        <v>102/106/301/321/421/452 | 102/106/301/321/421/452 | 102/106/301/321/421/452 | 102/106/301/321/421/452 | 102/106/301/321/421/452 | 102/106/301/321/421/452 | 102/106/301/321/421/452 | 102/106/301/321/421/452 | 102/106/301/321/421/452 | 102/106/301/321/421/452 | 101 | 317 | 308 | 316 | 312 | 303 | 104 (ONLY ON 19/04) | 318</v>
      </c>
      <c r="AW93" s="279"/>
      <c r="AX93" s="279"/>
      <c r="AY93" s="279"/>
    </row>
    <row r="94">
      <c r="A94" s="42"/>
      <c r="B94" s="337" t="s">
        <v>344</v>
      </c>
      <c r="C94" s="337" t="s">
        <v>344</v>
      </c>
      <c r="D94" s="337" t="s">
        <v>344</v>
      </c>
      <c r="E94" s="337" t="s">
        <v>344</v>
      </c>
      <c r="F94" s="337" t="s">
        <v>344</v>
      </c>
      <c r="G94" s="337" t="s">
        <v>344</v>
      </c>
      <c r="H94" s="337" t="s">
        <v>344</v>
      </c>
      <c r="I94" s="337" t="s">
        <v>344</v>
      </c>
      <c r="J94" s="337" t="s">
        <v>344</v>
      </c>
      <c r="K94" s="337" t="s">
        <v>344</v>
      </c>
      <c r="L94" s="42"/>
      <c r="M94" s="173"/>
      <c r="N94" s="548">
        <v>101.0</v>
      </c>
      <c r="O94" s="173"/>
      <c r="P94" s="548">
        <v>317.0</v>
      </c>
      <c r="Q94" s="158"/>
      <c r="R94" s="265">
        <v>308.0</v>
      </c>
      <c r="S94" s="549">
        <v>316.0</v>
      </c>
      <c r="T94" s="265">
        <v>312.0</v>
      </c>
      <c r="U94" s="265">
        <v>303.0</v>
      </c>
      <c r="V94" s="550" t="s">
        <v>345</v>
      </c>
      <c r="W94" s="359"/>
      <c r="X94" s="42"/>
      <c r="Y94" s="359"/>
      <c r="Z94" s="359"/>
      <c r="AA94" s="359"/>
      <c r="AB94" s="359"/>
      <c r="AC94" s="359"/>
      <c r="AD94" s="359"/>
      <c r="AE94" s="308">
        <v>318.0</v>
      </c>
      <c r="AF94" s="172"/>
      <c r="AG94" s="42"/>
      <c r="AH94" s="172"/>
      <c r="AI94" s="172"/>
      <c r="AJ94" s="172"/>
      <c r="AK94" s="172"/>
      <c r="AL94" s="172"/>
      <c r="AM94" s="172"/>
      <c r="AN94" s="42"/>
      <c r="AO94" s="200"/>
      <c r="AP94" s="200"/>
      <c r="AQ94" s="179"/>
      <c r="AR94" s="179"/>
      <c r="AS94" s="178"/>
      <c r="AT94" s="179"/>
      <c r="AU94" s="179"/>
      <c r="AV94" s="180" t="str">
        <f>IFERROR(__xludf.DUMMYFUNCTION("TEXTJOIN("" / "", 1, SORT(UNIQUE(TRANSPOSE(SPLIT(TRIM(REGEXREPLACE(AV93,""([0-9]{3}[a-zA-Z]?)|."",""$1 "")), "" "")))))"),"101 / 102 / 104 / 106 / 301 / 303 / 308 / 312 / 316 / 317 / 318 / 321 / 421 / 452")</f>
        <v>101 / 102 / 104 / 106 / 301 / 303 / 308 / 312 / 316 / 317 / 318 / 321 / 421 / 452</v>
      </c>
      <c r="AW94" s="181">
        <v>320.0</v>
      </c>
      <c r="AX94" s="181">
        <v>103.0</v>
      </c>
      <c r="AY94" s="154"/>
    </row>
    <row r="95">
      <c r="A95" s="121" t="s">
        <v>48</v>
      </c>
      <c r="B95" s="357"/>
      <c r="C95" s="357"/>
      <c r="D95" s="357"/>
      <c r="E95" s="357"/>
      <c r="F95" s="357"/>
      <c r="G95" s="357"/>
      <c r="H95" s="521" t="s">
        <v>186</v>
      </c>
      <c r="I95" s="357"/>
      <c r="J95" s="211"/>
      <c r="K95" s="357"/>
      <c r="L95" s="138" t="s">
        <v>159</v>
      </c>
      <c r="M95" s="490"/>
      <c r="N95" s="490"/>
      <c r="O95" s="490"/>
      <c r="P95" s="490"/>
      <c r="Q95" s="490"/>
      <c r="R95" s="490"/>
      <c r="S95" s="490"/>
      <c r="T95" s="490"/>
      <c r="U95" s="490"/>
      <c r="V95" s="539" t="s">
        <v>335</v>
      </c>
      <c r="W95" s="357"/>
      <c r="X95" s="121" t="s">
        <v>160</v>
      </c>
      <c r="Y95" s="357"/>
      <c r="Z95" s="357"/>
      <c r="AA95" s="357"/>
      <c r="AB95" s="357"/>
      <c r="AC95" s="357"/>
      <c r="AD95" s="540" t="s">
        <v>336</v>
      </c>
      <c r="AE95" s="357"/>
      <c r="AF95" s="357"/>
      <c r="AG95" s="121" t="s">
        <v>161</v>
      </c>
      <c r="AH95" s="142"/>
      <c r="AI95" s="142"/>
      <c r="AJ95" s="142"/>
      <c r="AK95" s="142"/>
      <c r="AL95" s="142"/>
      <c r="AM95" s="142"/>
      <c r="AN95" s="121" t="s">
        <v>48</v>
      </c>
      <c r="AO95" s="153"/>
      <c r="AP95" s="153"/>
      <c r="AQ95" s="153"/>
      <c r="AR95" s="153"/>
      <c r="AS95" s="152"/>
      <c r="AT95" s="153"/>
      <c r="AU95" s="153"/>
      <c r="AV95" s="279"/>
      <c r="AW95" s="279"/>
      <c r="AX95" s="279"/>
      <c r="AY95" s="279"/>
    </row>
    <row r="96">
      <c r="A96" s="38"/>
      <c r="B96" s="357"/>
      <c r="C96" s="357"/>
      <c r="D96" s="357"/>
      <c r="E96" s="357"/>
      <c r="F96" s="357"/>
      <c r="G96" s="357"/>
      <c r="H96" s="527" t="s">
        <v>121</v>
      </c>
      <c r="I96" s="357"/>
      <c r="J96" s="211"/>
      <c r="K96" s="357"/>
      <c r="L96" s="38"/>
      <c r="M96" s="491"/>
      <c r="N96" s="491"/>
      <c r="O96" s="491"/>
      <c r="P96" s="491"/>
      <c r="Q96" s="491"/>
      <c r="R96" s="491"/>
      <c r="S96" s="491"/>
      <c r="T96" s="491"/>
      <c r="U96" s="491"/>
      <c r="V96" s="546" t="s">
        <v>340</v>
      </c>
      <c r="W96" s="357"/>
      <c r="X96" s="38"/>
      <c r="Y96" s="357"/>
      <c r="Z96" s="357"/>
      <c r="AA96" s="357"/>
      <c r="AB96" s="357"/>
      <c r="AC96" s="357"/>
      <c r="AD96" s="330" t="s">
        <v>306</v>
      </c>
      <c r="AE96" s="357"/>
      <c r="AF96" s="357"/>
      <c r="AG96" s="38"/>
      <c r="AH96" s="161"/>
      <c r="AI96" s="161"/>
      <c r="AJ96" s="161"/>
      <c r="AK96" s="161"/>
      <c r="AL96" s="161"/>
      <c r="AM96" s="161"/>
      <c r="AN96" s="38"/>
      <c r="AO96" s="158"/>
      <c r="AP96" s="158"/>
      <c r="AQ96" s="158"/>
      <c r="AR96" s="158"/>
      <c r="AS96" s="166"/>
      <c r="AT96" s="158"/>
      <c r="AU96" s="158"/>
      <c r="AV96" s="154" t="str">
        <f t="array" ref="AV96">TEXTJOIN(" | ", 1, A97:AS97)</f>
        <v>300 | 104 (ONLY ON 19/04) | 318</v>
      </c>
      <c r="AW96" s="279"/>
      <c r="AX96" s="279"/>
      <c r="AY96" s="279"/>
    </row>
    <row r="97">
      <c r="A97" s="42"/>
      <c r="B97" s="359"/>
      <c r="C97" s="359"/>
      <c r="D97" s="359"/>
      <c r="E97" s="359"/>
      <c r="F97" s="359"/>
      <c r="G97" s="359"/>
      <c r="H97" s="338">
        <v>300.0</v>
      </c>
      <c r="I97" s="359"/>
      <c r="J97" s="309"/>
      <c r="K97" s="359"/>
      <c r="L97" s="42"/>
      <c r="M97" s="493"/>
      <c r="N97" s="493"/>
      <c r="O97" s="493"/>
      <c r="P97" s="493"/>
      <c r="Q97" s="493"/>
      <c r="R97" s="493"/>
      <c r="S97" s="493"/>
      <c r="T97" s="493"/>
      <c r="U97" s="493"/>
      <c r="V97" s="550" t="s">
        <v>346</v>
      </c>
      <c r="W97" s="359"/>
      <c r="X97" s="42"/>
      <c r="Y97" s="359"/>
      <c r="Z97" s="359"/>
      <c r="AA97" s="359"/>
      <c r="AB97" s="359"/>
      <c r="AC97" s="359"/>
      <c r="AD97" s="308">
        <v>318.0</v>
      </c>
      <c r="AE97" s="359"/>
      <c r="AF97" s="359"/>
      <c r="AG97" s="42"/>
      <c r="AH97" s="172"/>
      <c r="AI97" s="172"/>
      <c r="AJ97" s="172"/>
      <c r="AK97" s="172"/>
      <c r="AL97" s="172"/>
      <c r="AM97" s="172"/>
      <c r="AN97" s="42"/>
      <c r="AO97" s="179"/>
      <c r="AP97" s="179"/>
      <c r="AQ97" s="179"/>
      <c r="AR97" s="179"/>
      <c r="AS97" s="178"/>
      <c r="AT97" s="179"/>
      <c r="AU97" s="179"/>
      <c r="AV97" s="180" t="str">
        <f>IFERROR(__xludf.DUMMYFUNCTION("TEXTJOIN("" / "", 1, SORT(UNIQUE(TRANSPOSE(SPLIT(TRIM(REGEXREPLACE(AV96,""([0-9]{3}[a-zA-Z]?)|."",""$1 "")), "" "")))))"),"104 / 300 / 318")</f>
        <v>104 / 300 / 318</v>
      </c>
      <c r="AW97" s="154"/>
      <c r="AX97" s="154"/>
      <c r="AY97" s="154"/>
    </row>
    <row r="98">
      <c r="A98" s="132" t="s">
        <v>64</v>
      </c>
      <c r="B98" s="553"/>
      <c r="C98" s="51"/>
      <c r="D98" s="51"/>
      <c r="E98" s="51"/>
      <c r="F98" s="51"/>
      <c r="G98" s="51"/>
      <c r="H98" s="51"/>
      <c r="I98" s="51"/>
      <c r="J98" s="51"/>
      <c r="K98" s="52"/>
      <c r="L98" s="132" t="s">
        <v>64</v>
      </c>
      <c r="M98" s="135"/>
      <c r="N98" s="3"/>
      <c r="O98" s="3"/>
      <c r="P98" s="3"/>
      <c r="Q98" s="3"/>
      <c r="R98" s="3"/>
      <c r="S98" s="3"/>
      <c r="T98" s="3"/>
      <c r="U98" s="3"/>
      <c r="V98" s="3"/>
      <c r="W98" s="4"/>
      <c r="X98" s="132" t="s">
        <v>64</v>
      </c>
      <c r="Y98" s="135"/>
      <c r="Z98" s="3"/>
      <c r="AA98" s="3"/>
      <c r="AB98" s="3"/>
      <c r="AC98" s="3"/>
      <c r="AD98" s="3"/>
      <c r="AE98" s="3"/>
      <c r="AF98" s="4"/>
      <c r="AG98" s="132" t="s">
        <v>64</v>
      </c>
      <c r="AH98" s="135"/>
      <c r="AI98" s="3"/>
      <c r="AJ98" s="3"/>
      <c r="AK98" s="3"/>
      <c r="AL98" s="3"/>
      <c r="AM98" s="4"/>
      <c r="AN98" s="132" t="s">
        <v>64</v>
      </c>
      <c r="AO98" s="135"/>
      <c r="AP98" s="3"/>
      <c r="AQ98" s="3"/>
      <c r="AR98" s="3"/>
      <c r="AS98" s="4"/>
      <c r="AT98" s="417"/>
      <c r="AU98" s="23"/>
      <c r="AV98" s="136"/>
      <c r="AW98" s="136"/>
      <c r="AX98" s="136"/>
      <c r="AY98" s="136"/>
    </row>
    <row r="99">
      <c r="A99" s="121" t="s">
        <v>30</v>
      </c>
      <c r="B99" s="141"/>
      <c r="C99" s="141"/>
      <c r="D99" s="141"/>
      <c r="E99" s="141"/>
      <c r="F99" s="141"/>
      <c r="G99" s="141"/>
      <c r="H99" s="141"/>
      <c r="I99" s="141"/>
      <c r="J99" s="141"/>
      <c r="K99" s="141"/>
      <c r="L99" s="138" t="s">
        <v>91</v>
      </c>
      <c r="M99" s="141"/>
      <c r="N99" s="141"/>
      <c r="O99" s="141"/>
      <c r="P99" s="141"/>
      <c r="Q99" s="141"/>
      <c r="R99" s="141"/>
      <c r="S99" s="141"/>
      <c r="T99" s="141"/>
      <c r="U99" s="141"/>
      <c r="V99" s="539" t="s">
        <v>347</v>
      </c>
      <c r="W99" s="141"/>
      <c r="X99" s="121" t="s">
        <v>94</v>
      </c>
      <c r="Y99" s="141"/>
      <c r="Z99" s="141"/>
      <c r="AA99" s="141"/>
      <c r="AB99" s="554" t="s">
        <v>348</v>
      </c>
      <c r="AC99" s="141"/>
      <c r="AD99" s="141"/>
      <c r="AE99" s="141"/>
      <c r="AF99" s="141"/>
      <c r="AG99" s="121" t="s">
        <v>96</v>
      </c>
      <c r="AH99" s="141"/>
      <c r="AI99" s="141"/>
      <c r="AJ99" s="141"/>
      <c r="AK99" s="141"/>
      <c r="AL99" s="141"/>
      <c r="AM99" s="141"/>
      <c r="AN99" s="121" t="s">
        <v>30</v>
      </c>
      <c r="AO99" s="153"/>
      <c r="AP99" s="153"/>
      <c r="AQ99" s="153"/>
      <c r="AR99" s="213" t="s">
        <v>349</v>
      </c>
      <c r="AS99" s="152"/>
      <c r="AT99" s="153"/>
      <c r="AU99" s="153"/>
      <c r="AV99" s="279"/>
      <c r="AW99" s="279"/>
      <c r="AX99" s="279"/>
      <c r="AY99" s="279"/>
    </row>
    <row r="100">
      <c r="A100" s="38"/>
      <c r="B100" s="211"/>
      <c r="C100" s="211"/>
      <c r="D100" s="211"/>
      <c r="E100" s="211"/>
      <c r="F100" s="211"/>
      <c r="G100" s="211"/>
      <c r="H100" s="211"/>
      <c r="I100" s="211"/>
      <c r="J100" s="211"/>
      <c r="K100" s="211"/>
      <c r="L100" s="38"/>
      <c r="M100" s="161"/>
      <c r="N100" s="161"/>
      <c r="O100" s="161"/>
      <c r="P100" s="161"/>
      <c r="Q100" s="161"/>
      <c r="R100" s="161"/>
      <c r="S100" s="161"/>
      <c r="T100" s="161"/>
      <c r="U100" s="161"/>
      <c r="V100" s="546" t="s">
        <v>340</v>
      </c>
      <c r="W100" s="161"/>
      <c r="X100" s="38"/>
      <c r="Y100" s="161"/>
      <c r="Z100" s="161"/>
      <c r="AA100" s="161"/>
      <c r="AB100" s="552" t="s">
        <v>350</v>
      </c>
      <c r="AC100" s="161"/>
      <c r="AD100" s="161"/>
      <c r="AE100" s="161"/>
      <c r="AF100" s="161"/>
      <c r="AG100" s="38"/>
      <c r="AH100" s="161"/>
      <c r="AI100" s="161"/>
      <c r="AJ100" s="161"/>
      <c r="AK100" s="161"/>
      <c r="AL100" s="161"/>
      <c r="AM100" s="161"/>
      <c r="AN100" s="38"/>
      <c r="AO100" s="158"/>
      <c r="AP100" s="158"/>
      <c r="AQ100" s="158"/>
      <c r="AR100" s="391" t="s">
        <v>351</v>
      </c>
      <c r="AS100" s="166"/>
      <c r="AT100" s="158"/>
      <c r="AU100" s="158"/>
      <c r="AV100" s="154" t="str">
        <f t="array" ref="AV100">TEXTJOIN(" | ", 1, A101:AS101)</f>
        <v>104 (ONLY ON 20/04) | Online (EXCEPT 04/05) | 102 (320 ON 20/04)</v>
      </c>
      <c r="AW100" s="181"/>
      <c r="AX100" s="279"/>
      <c r="AY100" s="279"/>
    </row>
    <row r="101">
      <c r="A101" s="42"/>
      <c r="B101" s="172"/>
      <c r="C101" s="172"/>
      <c r="D101" s="172"/>
      <c r="E101" s="172"/>
      <c r="F101" s="172"/>
      <c r="G101" s="172"/>
      <c r="H101" s="172"/>
      <c r="I101" s="172"/>
      <c r="J101" s="172"/>
      <c r="K101" s="172"/>
      <c r="L101" s="42"/>
      <c r="M101" s="179"/>
      <c r="N101" s="179"/>
      <c r="O101" s="179"/>
      <c r="P101" s="179"/>
      <c r="Q101" s="179"/>
      <c r="R101" s="179"/>
      <c r="S101" s="179"/>
      <c r="T101" s="179"/>
      <c r="U101" s="179"/>
      <c r="V101" s="550" t="s">
        <v>352</v>
      </c>
      <c r="W101" s="179"/>
      <c r="X101" s="42"/>
      <c r="Y101" s="179"/>
      <c r="Z101" s="179"/>
      <c r="AA101" s="179"/>
      <c r="AB101" s="555" t="s">
        <v>353</v>
      </c>
      <c r="AC101" s="179"/>
      <c r="AD101" s="179"/>
      <c r="AE101" s="179"/>
      <c r="AF101" s="179"/>
      <c r="AG101" s="42"/>
      <c r="AH101" s="179"/>
      <c r="AI101" s="179"/>
      <c r="AJ101" s="179"/>
      <c r="AK101" s="179"/>
      <c r="AL101" s="179"/>
      <c r="AM101" s="179"/>
      <c r="AN101" s="42"/>
      <c r="AO101" s="179"/>
      <c r="AP101" s="179"/>
      <c r="AQ101" s="179"/>
      <c r="AR101" s="205" t="s">
        <v>354</v>
      </c>
      <c r="AS101" s="178"/>
      <c r="AT101" s="179"/>
      <c r="AU101" s="179"/>
      <c r="AV101" s="180" t="str">
        <f>IFERROR(__xludf.DUMMYFUNCTION("TEXTJOIN("" / "", 1, SORT(UNIQUE(TRANSPOSE(SPLIT(TRIM(REGEXREPLACE(AV100,""([0-9]{3}[a-zA-Z]?)|."",""$1 "")), "" "")))))"),"102 / 104 / 320")</f>
        <v>102 / 104 / 320</v>
      </c>
      <c r="AW101" s="181"/>
      <c r="AX101" s="154">
        <v>301.0</v>
      </c>
      <c r="AY101" s="154"/>
    </row>
    <row r="102">
      <c r="A102" s="121" t="s">
        <v>34</v>
      </c>
      <c r="B102" s="141"/>
      <c r="C102" s="141"/>
      <c r="D102" s="141"/>
      <c r="E102" s="141"/>
      <c r="F102" s="141"/>
      <c r="G102" s="141"/>
      <c r="H102" s="141"/>
      <c r="I102" s="141"/>
      <c r="J102" s="141"/>
      <c r="K102" s="141"/>
      <c r="L102" s="138" t="s">
        <v>108</v>
      </c>
      <c r="M102" s="141"/>
      <c r="N102" s="141"/>
      <c r="O102" s="141"/>
      <c r="P102" s="141"/>
      <c r="Q102" s="141"/>
      <c r="R102" s="141"/>
      <c r="S102" s="141"/>
      <c r="T102" s="141"/>
      <c r="U102" s="141"/>
      <c r="V102" s="539" t="s">
        <v>347</v>
      </c>
      <c r="W102" s="141"/>
      <c r="X102" s="121" t="s">
        <v>111</v>
      </c>
      <c r="Y102" s="141"/>
      <c r="Z102" s="141"/>
      <c r="AA102" s="141"/>
      <c r="AB102" s="554" t="s">
        <v>348</v>
      </c>
      <c r="AC102" s="141"/>
      <c r="AD102" s="141"/>
      <c r="AE102" s="141"/>
      <c r="AF102" s="141"/>
      <c r="AG102" s="121" t="s">
        <v>113</v>
      </c>
      <c r="AH102" s="142"/>
      <c r="AI102" s="142"/>
      <c r="AJ102" s="142"/>
      <c r="AK102" s="142"/>
      <c r="AL102" s="142"/>
      <c r="AM102" s="142"/>
      <c r="AN102" s="121" t="s">
        <v>34</v>
      </c>
      <c r="AO102" s="153"/>
      <c r="AP102" s="153"/>
      <c r="AQ102" s="153"/>
      <c r="AR102" s="213" t="s">
        <v>349</v>
      </c>
      <c r="AS102" s="152"/>
      <c r="AT102" s="153"/>
      <c r="AU102" s="153"/>
      <c r="AV102" s="279"/>
      <c r="AW102" s="279"/>
      <c r="AX102" s="556"/>
      <c r="AY102" s="279"/>
    </row>
    <row r="103">
      <c r="A103" s="38"/>
      <c r="B103" s="211"/>
      <c r="C103" s="211"/>
      <c r="D103" s="211"/>
      <c r="E103" s="211"/>
      <c r="F103" s="211"/>
      <c r="G103" s="211"/>
      <c r="H103" s="211"/>
      <c r="I103" s="211"/>
      <c r="J103" s="211"/>
      <c r="K103" s="211"/>
      <c r="L103" s="38"/>
      <c r="M103" s="161"/>
      <c r="N103" s="161"/>
      <c r="O103" s="161"/>
      <c r="P103" s="161"/>
      <c r="Q103" s="161"/>
      <c r="R103" s="161"/>
      <c r="S103" s="161"/>
      <c r="T103" s="161"/>
      <c r="U103" s="161"/>
      <c r="V103" s="546" t="s">
        <v>340</v>
      </c>
      <c r="W103" s="161"/>
      <c r="X103" s="38"/>
      <c r="Y103" s="161"/>
      <c r="Z103" s="161"/>
      <c r="AA103" s="161"/>
      <c r="AB103" s="552" t="s">
        <v>350</v>
      </c>
      <c r="AC103" s="161"/>
      <c r="AD103" s="161"/>
      <c r="AE103" s="161"/>
      <c r="AF103" s="161"/>
      <c r="AG103" s="38"/>
      <c r="AH103" s="161"/>
      <c r="AI103" s="161"/>
      <c r="AJ103" s="161"/>
      <c r="AK103" s="161"/>
      <c r="AL103" s="161"/>
      <c r="AM103" s="161"/>
      <c r="AN103" s="38"/>
      <c r="AO103" s="158"/>
      <c r="AP103" s="158"/>
      <c r="AQ103" s="158"/>
      <c r="AR103" s="391" t="s">
        <v>351</v>
      </c>
      <c r="AS103" s="166"/>
      <c r="AT103" s="158"/>
      <c r="AU103" s="158"/>
      <c r="AV103" s="154" t="str">
        <f t="array" ref="AV103">TEXTJOIN(" | ", 1, A104:AS104)</f>
        <v>104 (ONLY ON 20/04) | Online (EXCEPT 04/05) | 102 (320 ON 20/04)</v>
      </c>
      <c r="AW103" s="279"/>
      <c r="AX103" s="556"/>
      <c r="AY103" s="279"/>
    </row>
    <row r="104">
      <c r="A104" s="42"/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42"/>
      <c r="M104" s="179"/>
      <c r="N104" s="179"/>
      <c r="O104" s="179"/>
      <c r="P104" s="179"/>
      <c r="Q104" s="179"/>
      <c r="R104" s="179"/>
      <c r="S104" s="179"/>
      <c r="T104" s="179"/>
      <c r="U104" s="179"/>
      <c r="V104" s="550" t="s">
        <v>355</v>
      </c>
      <c r="W104" s="179"/>
      <c r="X104" s="42"/>
      <c r="Y104" s="179"/>
      <c r="Z104" s="179"/>
      <c r="AA104" s="179"/>
      <c r="AB104" s="555" t="s">
        <v>353</v>
      </c>
      <c r="AC104" s="179"/>
      <c r="AD104" s="179"/>
      <c r="AE104" s="179"/>
      <c r="AF104" s="179"/>
      <c r="AG104" s="42"/>
      <c r="AH104" s="172"/>
      <c r="AI104" s="172"/>
      <c r="AJ104" s="172"/>
      <c r="AK104" s="172"/>
      <c r="AL104" s="172"/>
      <c r="AM104" s="172"/>
      <c r="AN104" s="42"/>
      <c r="AO104" s="179"/>
      <c r="AP104" s="179"/>
      <c r="AQ104" s="179"/>
      <c r="AR104" s="205" t="s">
        <v>356</v>
      </c>
      <c r="AS104" s="178"/>
      <c r="AT104" s="179"/>
      <c r="AU104" s="179"/>
      <c r="AV104" s="180" t="str">
        <f>IFERROR(__xludf.DUMMYFUNCTION("TEXTJOIN("" / "", 1, SORT(UNIQUE(TRANSPOSE(SPLIT(TRIM(REGEXREPLACE(AV103,""([0-9]{3}[a-zA-Z]?)|."",""$1 "")), "" "")))))"),"102 / 104 / 320")</f>
        <v>102 / 104 / 320</v>
      </c>
      <c r="AW104" s="181" t="s">
        <v>357</v>
      </c>
      <c r="AX104" s="181" t="s">
        <v>358</v>
      </c>
      <c r="AY104" s="154"/>
    </row>
    <row r="105">
      <c r="A105" s="121" t="s">
        <v>39</v>
      </c>
      <c r="B105" s="141"/>
      <c r="C105" s="141"/>
      <c r="D105" s="141"/>
      <c r="E105" s="141"/>
      <c r="F105" s="141"/>
      <c r="G105" s="141"/>
      <c r="H105" s="141"/>
      <c r="I105" s="141"/>
      <c r="J105" s="141"/>
      <c r="K105" s="141"/>
      <c r="L105" s="138" t="s">
        <v>127</v>
      </c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21" t="s">
        <v>130</v>
      </c>
      <c r="Y105" s="141"/>
      <c r="Z105" s="141"/>
      <c r="AA105" s="141"/>
      <c r="AB105" s="357"/>
      <c r="AC105" s="141"/>
      <c r="AD105" s="141"/>
      <c r="AE105" s="141"/>
      <c r="AF105" s="141"/>
      <c r="AG105" s="121" t="s">
        <v>132</v>
      </c>
      <c r="AH105" s="142"/>
      <c r="AI105" s="142"/>
      <c r="AJ105" s="142"/>
      <c r="AK105" s="142"/>
      <c r="AL105" s="142"/>
      <c r="AM105" s="142"/>
      <c r="AN105" s="121" t="s">
        <v>39</v>
      </c>
      <c r="AO105" s="153"/>
      <c r="AP105" s="153"/>
      <c r="AQ105" s="153"/>
      <c r="AR105" s="213" t="s">
        <v>359</v>
      </c>
      <c r="AS105" s="152"/>
      <c r="AT105" s="153"/>
      <c r="AU105" s="153"/>
      <c r="AV105" s="279"/>
      <c r="AW105" s="279"/>
      <c r="AX105" s="279"/>
      <c r="AY105" s="279"/>
    </row>
    <row r="106">
      <c r="A106" s="38"/>
      <c r="B106" s="211"/>
      <c r="C106" s="211"/>
      <c r="D106" s="211"/>
      <c r="E106" s="211"/>
      <c r="F106" s="211"/>
      <c r="G106" s="211"/>
      <c r="H106" s="211"/>
      <c r="I106" s="211"/>
      <c r="J106" s="211"/>
      <c r="K106" s="211"/>
      <c r="L106" s="38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38"/>
      <c r="Y106" s="161"/>
      <c r="Z106" s="161"/>
      <c r="AA106" s="161"/>
      <c r="AB106" s="357"/>
      <c r="AC106" s="161"/>
      <c r="AD106" s="161"/>
      <c r="AE106" s="161"/>
      <c r="AF106" s="161"/>
      <c r="AG106" s="38"/>
      <c r="AH106" s="161"/>
      <c r="AI106" s="161"/>
      <c r="AJ106" s="161"/>
      <c r="AK106" s="161"/>
      <c r="AL106" s="161"/>
      <c r="AM106" s="161"/>
      <c r="AN106" s="38"/>
      <c r="AO106" s="158"/>
      <c r="AP106" s="158"/>
      <c r="AQ106" s="158"/>
      <c r="AR106" s="391" t="s">
        <v>360</v>
      </c>
      <c r="AS106" s="166"/>
      <c r="AT106" s="158"/>
      <c r="AU106" s="158"/>
      <c r="AV106" s="154" t="str">
        <f t="array" ref="AV106">TEXTJOIN(" | ", 1, A107:AS107)</f>
        <v>102 (320 ON 20/04)</v>
      </c>
      <c r="AW106" s="279"/>
      <c r="AX106" s="279"/>
      <c r="AY106" s="279"/>
    </row>
    <row r="107">
      <c r="A107" s="42"/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42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42"/>
      <c r="Y107" s="179"/>
      <c r="Z107" s="179"/>
      <c r="AA107" s="179"/>
      <c r="AB107" s="359"/>
      <c r="AC107" s="179"/>
      <c r="AD107" s="179"/>
      <c r="AE107" s="179"/>
      <c r="AF107" s="179"/>
      <c r="AG107" s="42"/>
      <c r="AH107" s="172"/>
      <c r="AI107" s="172"/>
      <c r="AJ107" s="172"/>
      <c r="AK107" s="172"/>
      <c r="AL107" s="172"/>
      <c r="AM107" s="172"/>
      <c r="AN107" s="42"/>
      <c r="AO107" s="179"/>
      <c r="AP107" s="179"/>
      <c r="AQ107" s="179"/>
      <c r="AR107" s="205" t="s">
        <v>361</v>
      </c>
      <c r="AS107" s="178"/>
      <c r="AT107" s="179"/>
      <c r="AU107" s="179"/>
      <c r="AV107" s="180" t="str">
        <f>IFERROR(__xludf.DUMMYFUNCTION("TEXTJOIN("" / "", 1, SORT(UNIQUE(TRANSPOSE(SPLIT(TRIM(REGEXREPLACE(AV106,""([0-9]{3}[a-zA-Z]?)|."",""$1 "")), "" "")))))"),"102 / 320")</f>
        <v>102 / 320</v>
      </c>
      <c r="AW107" s="181" t="s">
        <v>362</v>
      </c>
      <c r="AX107" s="181">
        <v>314.0</v>
      </c>
      <c r="AY107" s="154"/>
    </row>
    <row r="108">
      <c r="A108" s="121" t="s">
        <v>41</v>
      </c>
      <c r="B108" s="141"/>
      <c r="C108" s="141"/>
      <c r="D108" s="141"/>
      <c r="E108" s="141"/>
      <c r="F108" s="141"/>
      <c r="G108" s="141"/>
      <c r="H108" s="141"/>
      <c r="I108" s="141"/>
      <c r="J108" s="141"/>
      <c r="K108" s="141"/>
      <c r="L108" s="138" t="s">
        <v>141</v>
      </c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21" t="s">
        <v>143</v>
      </c>
      <c r="Y108" s="141"/>
      <c r="Z108" s="141"/>
      <c r="AA108" s="141"/>
      <c r="AB108" s="141"/>
      <c r="AC108" s="141"/>
      <c r="AD108" s="141"/>
      <c r="AE108" s="141"/>
      <c r="AF108" s="141"/>
      <c r="AG108" s="121" t="s">
        <v>146</v>
      </c>
      <c r="AH108" s="142"/>
      <c r="AI108" s="142"/>
      <c r="AJ108" s="142"/>
      <c r="AK108" s="142"/>
      <c r="AL108" s="142"/>
      <c r="AM108" s="142"/>
      <c r="AN108" s="121" t="s">
        <v>41</v>
      </c>
      <c r="AO108" s="153"/>
      <c r="AP108" s="153"/>
      <c r="AQ108" s="435" t="s">
        <v>277</v>
      </c>
      <c r="AR108" s="213" t="s">
        <v>359</v>
      </c>
      <c r="AS108" s="152"/>
      <c r="AT108" s="153"/>
      <c r="AU108" s="153"/>
      <c r="AV108" s="279"/>
      <c r="AW108" s="279"/>
      <c r="AX108" s="279"/>
      <c r="AY108" s="279"/>
    </row>
    <row r="109">
      <c r="A109" s="38"/>
      <c r="B109" s="211"/>
      <c r="C109" s="211"/>
      <c r="D109" s="211"/>
      <c r="E109" s="211"/>
      <c r="F109" s="211"/>
      <c r="G109" s="211"/>
      <c r="H109" s="211"/>
      <c r="I109" s="211"/>
      <c r="J109" s="211"/>
      <c r="K109" s="211"/>
      <c r="L109" s="38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38"/>
      <c r="Y109" s="161"/>
      <c r="Z109" s="161"/>
      <c r="AA109" s="161"/>
      <c r="AB109" s="161"/>
      <c r="AC109" s="161"/>
      <c r="AD109" s="161"/>
      <c r="AE109" s="161"/>
      <c r="AF109" s="161"/>
      <c r="AG109" s="38"/>
      <c r="AH109" s="161"/>
      <c r="AI109" s="161"/>
      <c r="AJ109" s="161"/>
      <c r="AK109" s="161"/>
      <c r="AL109" s="161"/>
      <c r="AM109" s="161"/>
      <c r="AN109" s="38"/>
      <c r="AO109" s="158"/>
      <c r="AP109" s="158"/>
      <c r="AQ109" s="444" t="s">
        <v>284</v>
      </c>
      <c r="AR109" s="391" t="s">
        <v>360</v>
      </c>
      <c r="AS109" s="166"/>
      <c r="AT109" s="158"/>
      <c r="AU109" s="158"/>
      <c r="AV109" s="154" t="str">
        <f t="array" ref="AV109">TEXTJOIN(" | ", 1, A110:AS110)</f>
        <v>107 (ONLY ON 06/04) | 102 (320 ON 20/04)</v>
      </c>
      <c r="AW109" s="279"/>
      <c r="AX109" s="279"/>
      <c r="AY109" s="279"/>
    </row>
    <row r="110">
      <c r="A110" s="42"/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42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42"/>
      <c r="Y110" s="179"/>
      <c r="Z110" s="179"/>
      <c r="AA110" s="179"/>
      <c r="AB110" s="179"/>
      <c r="AC110" s="179"/>
      <c r="AD110" s="179"/>
      <c r="AE110" s="179"/>
      <c r="AF110" s="179"/>
      <c r="AG110" s="42"/>
      <c r="AH110" s="172"/>
      <c r="AI110" s="172"/>
      <c r="AJ110" s="172"/>
      <c r="AK110" s="172"/>
      <c r="AL110" s="172"/>
      <c r="AM110" s="172"/>
      <c r="AN110" s="42"/>
      <c r="AO110" s="179"/>
      <c r="AP110" s="179"/>
      <c r="AQ110" s="450" t="s">
        <v>363</v>
      </c>
      <c r="AR110" s="205" t="s">
        <v>364</v>
      </c>
      <c r="AS110" s="178"/>
      <c r="AT110" s="179"/>
      <c r="AU110" s="179"/>
      <c r="AV110" s="180" t="str">
        <f>IFERROR(__xludf.DUMMYFUNCTION("TEXTJOIN("" / "", 1, SORT(UNIQUE(TRANSPOSE(SPLIT(TRIM(REGEXREPLACE(AV109,""([0-9]{3}[a-zA-Z]?)|."",""$1 "")), "" "")))))"),"102 / 107 / 320")</f>
        <v>102 / 107 / 320</v>
      </c>
      <c r="AW110" s="181">
        <v>103.0</v>
      </c>
      <c r="AX110" s="154"/>
      <c r="AY110" s="154"/>
    </row>
    <row r="111">
      <c r="A111" s="121" t="s">
        <v>47</v>
      </c>
      <c r="B111" s="141"/>
      <c r="C111" s="141"/>
      <c r="D111" s="141"/>
      <c r="E111" s="141"/>
      <c r="F111" s="141"/>
      <c r="G111" s="141"/>
      <c r="H111" s="141"/>
      <c r="I111" s="141"/>
      <c r="J111" s="141"/>
      <c r="K111" s="141"/>
      <c r="L111" s="138" t="s">
        <v>152</v>
      </c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21" t="s">
        <v>153</v>
      </c>
      <c r="Y111" s="141"/>
      <c r="Z111" s="141"/>
      <c r="AA111" s="141"/>
      <c r="AB111" s="141"/>
      <c r="AC111" s="141"/>
      <c r="AD111" s="142"/>
      <c r="AE111" s="142"/>
      <c r="AF111" s="141"/>
      <c r="AG111" s="121" t="s">
        <v>155</v>
      </c>
      <c r="AH111" s="142"/>
      <c r="AI111" s="142"/>
      <c r="AJ111" s="142"/>
      <c r="AK111" s="142"/>
      <c r="AL111" s="142"/>
      <c r="AM111" s="142"/>
      <c r="AN111" s="121" t="s">
        <v>47</v>
      </c>
      <c r="AO111" s="153"/>
      <c r="AP111" s="153"/>
      <c r="AQ111" s="435" t="s">
        <v>277</v>
      </c>
      <c r="AR111" s="153"/>
      <c r="AS111" s="152"/>
      <c r="AT111" s="153"/>
      <c r="AU111" s="153"/>
      <c r="AV111" s="279"/>
      <c r="AW111" s="279"/>
      <c r="AX111" s="279"/>
      <c r="AY111" s="279"/>
    </row>
    <row r="112">
      <c r="A112" s="38"/>
      <c r="B112" s="211"/>
      <c r="C112" s="211"/>
      <c r="D112" s="211"/>
      <c r="E112" s="211"/>
      <c r="F112" s="211"/>
      <c r="G112" s="211"/>
      <c r="H112" s="211"/>
      <c r="I112" s="211"/>
      <c r="J112" s="211"/>
      <c r="K112" s="211"/>
      <c r="L112" s="38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38"/>
      <c r="Y112" s="161"/>
      <c r="Z112" s="161"/>
      <c r="AA112" s="161"/>
      <c r="AB112" s="161"/>
      <c r="AC112" s="161"/>
      <c r="AD112" s="161"/>
      <c r="AE112" s="161"/>
      <c r="AF112" s="161"/>
      <c r="AG112" s="38"/>
      <c r="AH112" s="161"/>
      <c r="AI112" s="161"/>
      <c r="AJ112" s="161"/>
      <c r="AK112" s="161"/>
      <c r="AL112" s="161"/>
      <c r="AM112" s="161"/>
      <c r="AN112" s="38"/>
      <c r="AO112" s="158"/>
      <c r="AP112" s="158"/>
      <c r="AQ112" s="444" t="s">
        <v>284</v>
      </c>
      <c r="AR112" s="158"/>
      <c r="AS112" s="166"/>
      <c r="AT112" s="158"/>
      <c r="AU112" s="158"/>
      <c r="AV112" s="154"/>
      <c r="AW112" s="279"/>
      <c r="AX112" s="279"/>
      <c r="AY112" s="279"/>
    </row>
    <row r="113">
      <c r="A113" s="42"/>
      <c r="B113" s="172"/>
      <c r="C113" s="172"/>
      <c r="D113" s="172"/>
      <c r="E113" s="172"/>
      <c r="F113" s="172"/>
      <c r="G113" s="172"/>
      <c r="H113" s="172"/>
      <c r="I113" s="172"/>
      <c r="J113" s="172"/>
      <c r="K113" s="172"/>
      <c r="L113" s="42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42"/>
      <c r="Y113" s="179"/>
      <c r="Z113" s="179"/>
      <c r="AA113" s="179"/>
      <c r="AB113" s="179"/>
      <c r="AC113" s="179"/>
      <c r="AD113" s="172"/>
      <c r="AE113" s="172"/>
      <c r="AF113" s="179"/>
      <c r="AG113" s="42"/>
      <c r="AH113" s="172"/>
      <c r="AI113" s="172"/>
      <c r="AJ113" s="172"/>
      <c r="AK113" s="172"/>
      <c r="AL113" s="172"/>
      <c r="AM113" s="172"/>
      <c r="AN113" s="42"/>
      <c r="AO113" s="179"/>
      <c r="AP113" s="179"/>
      <c r="AQ113" s="450" t="s">
        <v>363</v>
      </c>
      <c r="AR113" s="179"/>
      <c r="AS113" s="178"/>
      <c r="AT113" s="179"/>
      <c r="AU113" s="179"/>
      <c r="AV113" s="180"/>
      <c r="AW113" s="154"/>
      <c r="AX113" s="154"/>
      <c r="AY113" s="154"/>
    </row>
    <row r="114">
      <c r="A114" s="121" t="s">
        <v>48</v>
      </c>
      <c r="B114" s="141"/>
      <c r="C114" s="141"/>
      <c r="D114" s="141"/>
      <c r="E114" s="141"/>
      <c r="F114" s="141"/>
      <c r="G114" s="141"/>
      <c r="H114" s="141"/>
      <c r="I114" s="141"/>
      <c r="J114" s="141"/>
      <c r="K114" s="141"/>
      <c r="L114" s="138" t="s">
        <v>159</v>
      </c>
      <c r="M114" s="141"/>
      <c r="N114" s="141"/>
      <c r="O114" s="141"/>
      <c r="P114" s="141"/>
      <c r="Q114" s="141"/>
      <c r="R114" s="141"/>
      <c r="S114" s="141"/>
      <c r="T114" s="141"/>
      <c r="U114" s="141"/>
      <c r="V114" s="141"/>
      <c r="W114" s="141"/>
      <c r="X114" s="121" t="s">
        <v>160</v>
      </c>
      <c r="Y114" s="141"/>
      <c r="Z114" s="141"/>
      <c r="AA114" s="141"/>
      <c r="AB114" s="141"/>
      <c r="AC114" s="141"/>
      <c r="AD114" s="142"/>
      <c r="AE114" s="142"/>
      <c r="AF114" s="141"/>
      <c r="AG114" s="121" t="s">
        <v>161</v>
      </c>
      <c r="AH114" s="141"/>
      <c r="AI114" s="141"/>
      <c r="AJ114" s="141"/>
      <c r="AK114" s="141"/>
      <c r="AL114" s="141"/>
      <c r="AM114" s="141"/>
      <c r="AN114" s="121" t="s">
        <v>48</v>
      </c>
      <c r="AO114" s="153"/>
      <c r="AP114" s="153"/>
      <c r="AQ114" s="215"/>
      <c r="AR114" s="153"/>
      <c r="AS114" s="152"/>
      <c r="AT114" s="153"/>
      <c r="AU114" s="153"/>
      <c r="AV114" s="279"/>
      <c r="AW114" s="279"/>
      <c r="AX114" s="279"/>
      <c r="AY114" s="279"/>
    </row>
    <row r="115">
      <c r="A115" s="38"/>
      <c r="B115" s="211"/>
      <c r="C115" s="211"/>
      <c r="D115" s="211"/>
      <c r="E115" s="211"/>
      <c r="F115" s="211"/>
      <c r="G115" s="211"/>
      <c r="H115" s="211"/>
      <c r="I115" s="211"/>
      <c r="J115" s="211"/>
      <c r="K115" s="211"/>
      <c r="L115" s="38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38"/>
      <c r="Y115" s="161"/>
      <c r="Z115" s="161"/>
      <c r="AA115" s="161"/>
      <c r="AB115" s="161"/>
      <c r="AC115" s="161"/>
      <c r="AD115" s="161"/>
      <c r="AE115" s="395"/>
      <c r="AF115" s="161"/>
      <c r="AG115" s="38"/>
      <c r="AH115" s="161"/>
      <c r="AI115" s="161"/>
      <c r="AJ115" s="161"/>
      <c r="AK115" s="161"/>
      <c r="AL115" s="161"/>
      <c r="AM115" s="161"/>
      <c r="AN115" s="38"/>
      <c r="AO115" s="158"/>
      <c r="AP115" s="158"/>
      <c r="AQ115" s="228"/>
      <c r="AR115" s="158"/>
      <c r="AS115" s="166"/>
      <c r="AT115" s="158"/>
      <c r="AU115" s="158"/>
      <c r="AV115" s="154"/>
      <c r="AW115" s="279"/>
      <c r="AX115" s="279"/>
      <c r="AY115" s="279"/>
    </row>
    <row r="116">
      <c r="A116" s="42"/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42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42"/>
      <c r="Y116" s="179"/>
      <c r="Z116" s="179"/>
      <c r="AA116" s="179"/>
      <c r="AB116" s="179"/>
      <c r="AC116" s="179"/>
      <c r="AD116" s="172"/>
      <c r="AE116" s="172"/>
      <c r="AF116" s="179"/>
      <c r="AG116" s="42"/>
      <c r="AH116" s="179"/>
      <c r="AI116" s="179"/>
      <c r="AJ116" s="179"/>
      <c r="AK116" s="179"/>
      <c r="AL116" s="179"/>
      <c r="AM116" s="179"/>
      <c r="AN116" s="42"/>
      <c r="AO116" s="179"/>
      <c r="AP116" s="179"/>
      <c r="AQ116" s="235"/>
      <c r="AR116" s="179"/>
      <c r="AS116" s="178"/>
      <c r="AT116" s="179"/>
      <c r="AU116" s="179"/>
      <c r="AV116" s="180"/>
      <c r="AW116" s="154"/>
      <c r="AX116" s="154"/>
      <c r="AY116" s="154"/>
    </row>
  </sheetData>
  <mergeCells count="382">
    <mergeCell ref="X23:X25"/>
    <mergeCell ref="X26:X28"/>
    <mergeCell ref="X16:X18"/>
    <mergeCell ref="X19:X21"/>
    <mergeCell ref="M22:W22"/>
    <mergeCell ref="M23:W23"/>
    <mergeCell ref="M24:W24"/>
    <mergeCell ref="M25:W25"/>
    <mergeCell ref="V26:W26"/>
    <mergeCell ref="A23:A25"/>
    <mergeCell ref="A26:A28"/>
    <mergeCell ref="A29:A31"/>
    <mergeCell ref="A32:A34"/>
    <mergeCell ref="A35:A37"/>
    <mergeCell ref="A38:A40"/>
    <mergeCell ref="A42:A44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A73:A75"/>
    <mergeCell ref="A76:A78"/>
    <mergeCell ref="A80:A82"/>
    <mergeCell ref="A83:A85"/>
    <mergeCell ref="A86:A88"/>
    <mergeCell ref="A89:A91"/>
    <mergeCell ref="A92:A94"/>
    <mergeCell ref="A45:A47"/>
    <mergeCell ref="A48:A50"/>
    <mergeCell ref="B48:K48"/>
    <mergeCell ref="L48:L50"/>
    <mergeCell ref="B49:K49"/>
    <mergeCell ref="B50:K50"/>
    <mergeCell ref="L51:L53"/>
    <mergeCell ref="M45:V45"/>
    <mergeCell ref="M46:V46"/>
    <mergeCell ref="M48:V48"/>
    <mergeCell ref="X48:X50"/>
    <mergeCell ref="M49:V49"/>
    <mergeCell ref="M50:V50"/>
    <mergeCell ref="X51:X53"/>
    <mergeCell ref="M64:Q64"/>
    <mergeCell ref="T64:U64"/>
    <mergeCell ref="L54:L56"/>
    <mergeCell ref="L57:L59"/>
    <mergeCell ref="B60:K60"/>
    <mergeCell ref="M60:W60"/>
    <mergeCell ref="B61:K63"/>
    <mergeCell ref="M61:W63"/>
    <mergeCell ref="B64:K64"/>
    <mergeCell ref="B66:K66"/>
    <mergeCell ref="B67:K67"/>
    <mergeCell ref="L67:L69"/>
    <mergeCell ref="B68:K68"/>
    <mergeCell ref="B69:K69"/>
    <mergeCell ref="L70:L72"/>
    <mergeCell ref="L73:L75"/>
    <mergeCell ref="B83:K83"/>
    <mergeCell ref="B84:K84"/>
    <mergeCell ref="B98:K98"/>
    <mergeCell ref="L76:L78"/>
    <mergeCell ref="B79:I79"/>
    <mergeCell ref="B80:K80"/>
    <mergeCell ref="L80:L82"/>
    <mergeCell ref="B81:K81"/>
    <mergeCell ref="B82:K82"/>
    <mergeCell ref="B85:K85"/>
    <mergeCell ref="L105:L107"/>
    <mergeCell ref="L108:L110"/>
    <mergeCell ref="L111:L113"/>
    <mergeCell ref="L114:L116"/>
    <mergeCell ref="L83:L85"/>
    <mergeCell ref="L86:L88"/>
    <mergeCell ref="L89:L91"/>
    <mergeCell ref="L92:L94"/>
    <mergeCell ref="L95:L97"/>
    <mergeCell ref="L99:L101"/>
    <mergeCell ref="L102:L104"/>
    <mergeCell ref="X54:X56"/>
    <mergeCell ref="X57:X59"/>
    <mergeCell ref="X61:X63"/>
    <mergeCell ref="X64:X66"/>
    <mergeCell ref="X67:X69"/>
    <mergeCell ref="X70:X72"/>
    <mergeCell ref="X73:X75"/>
    <mergeCell ref="X102:X104"/>
    <mergeCell ref="X105:X107"/>
    <mergeCell ref="X108:X110"/>
    <mergeCell ref="X111:X113"/>
    <mergeCell ref="X114:X116"/>
    <mergeCell ref="X80:X82"/>
    <mergeCell ref="X83:X85"/>
    <mergeCell ref="X86:X88"/>
    <mergeCell ref="X89:X91"/>
    <mergeCell ref="X92:X94"/>
    <mergeCell ref="X95:X97"/>
    <mergeCell ref="X99:X101"/>
    <mergeCell ref="A4:A6"/>
    <mergeCell ref="B4:K4"/>
    <mergeCell ref="L4:L6"/>
    <mergeCell ref="R4:S4"/>
    <mergeCell ref="X4:X6"/>
    <mergeCell ref="B5:K5"/>
    <mergeCell ref="R5:S5"/>
    <mergeCell ref="R6:S6"/>
    <mergeCell ref="B6:K6"/>
    <mergeCell ref="M6:Q6"/>
    <mergeCell ref="B7:K7"/>
    <mergeCell ref="B8:K8"/>
    <mergeCell ref="B9:K9"/>
    <mergeCell ref="T10:U10"/>
    <mergeCell ref="X13:X15"/>
    <mergeCell ref="B26:K26"/>
    <mergeCell ref="B27:K27"/>
    <mergeCell ref="B28:K28"/>
    <mergeCell ref="A13:A15"/>
    <mergeCell ref="A16:A18"/>
    <mergeCell ref="A19:A21"/>
    <mergeCell ref="B22:K22"/>
    <mergeCell ref="B23:K23"/>
    <mergeCell ref="B24:K24"/>
    <mergeCell ref="B25:K25"/>
    <mergeCell ref="L32:L34"/>
    <mergeCell ref="L35:L37"/>
    <mergeCell ref="M35:Q35"/>
    <mergeCell ref="M36:Q36"/>
    <mergeCell ref="M37:Q37"/>
    <mergeCell ref="B41:K41"/>
    <mergeCell ref="M41:W41"/>
    <mergeCell ref="L61:L63"/>
    <mergeCell ref="L64:L66"/>
    <mergeCell ref="B65:K65"/>
    <mergeCell ref="M65:Q65"/>
    <mergeCell ref="T65:U65"/>
    <mergeCell ref="M66:Q66"/>
    <mergeCell ref="T66:U66"/>
    <mergeCell ref="M85:U85"/>
    <mergeCell ref="M86:U86"/>
    <mergeCell ref="M87:U87"/>
    <mergeCell ref="M88:U88"/>
    <mergeCell ref="M98:W98"/>
    <mergeCell ref="X76:X78"/>
    <mergeCell ref="M79:W79"/>
    <mergeCell ref="R80:S80"/>
    <mergeCell ref="R81:S81"/>
    <mergeCell ref="R82:S82"/>
    <mergeCell ref="M83:U83"/>
    <mergeCell ref="M84:U84"/>
    <mergeCell ref="AG26:AG28"/>
    <mergeCell ref="AG35:AG37"/>
    <mergeCell ref="AG38:AG40"/>
    <mergeCell ref="AG42:AG44"/>
    <mergeCell ref="AG45:AG47"/>
    <mergeCell ref="AG48:AG50"/>
    <mergeCell ref="AG51:AG53"/>
    <mergeCell ref="AG105:AG107"/>
    <mergeCell ref="AG108:AG110"/>
    <mergeCell ref="AG111:AG113"/>
    <mergeCell ref="AG114:AG116"/>
    <mergeCell ref="AG64:AG66"/>
    <mergeCell ref="AG67:AG69"/>
    <mergeCell ref="AG70:AG72"/>
    <mergeCell ref="AG73:AG75"/>
    <mergeCell ref="AG76:AG78"/>
    <mergeCell ref="AG80:AG82"/>
    <mergeCell ref="AG83:AG85"/>
    <mergeCell ref="Y22:AF22"/>
    <mergeCell ref="AC23:AE23"/>
    <mergeCell ref="Y36:AB36"/>
    <mergeCell ref="Y37:AB37"/>
    <mergeCell ref="Y41:AF41"/>
    <mergeCell ref="Y42:AF44"/>
    <mergeCell ref="AG23:AG25"/>
    <mergeCell ref="AC24:AE24"/>
    <mergeCell ref="AC25:AE25"/>
    <mergeCell ref="Y29:AB29"/>
    <mergeCell ref="Y30:AB30"/>
    <mergeCell ref="Y31:AB31"/>
    <mergeCell ref="Y35:AB35"/>
    <mergeCell ref="Y66:AA66"/>
    <mergeCell ref="AD67:AE67"/>
    <mergeCell ref="AD68:AE68"/>
    <mergeCell ref="AD69:AE69"/>
    <mergeCell ref="Y79:AF79"/>
    <mergeCell ref="AC80:AE80"/>
    <mergeCell ref="AC81:AE81"/>
    <mergeCell ref="AC82:AE82"/>
    <mergeCell ref="AG54:AG56"/>
    <mergeCell ref="AG57:AG59"/>
    <mergeCell ref="Y60:AF60"/>
    <mergeCell ref="Y61:AF63"/>
    <mergeCell ref="AG61:AG63"/>
    <mergeCell ref="Y64:AA64"/>
    <mergeCell ref="Y65:AA65"/>
    <mergeCell ref="AG86:AG88"/>
    <mergeCell ref="AG89:AG91"/>
    <mergeCell ref="AG92:AG94"/>
    <mergeCell ref="AG95:AG97"/>
    <mergeCell ref="Y98:AF98"/>
    <mergeCell ref="AG99:AG101"/>
    <mergeCell ref="AG102:AG104"/>
    <mergeCell ref="AH1:AM1"/>
    <mergeCell ref="AN1:AN2"/>
    <mergeCell ref="AO1:AS1"/>
    <mergeCell ref="AT1:AU1"/>
    <mergeCell ref="B3:K3"/>
    <mergeCell ref="M3:W3"/>
    <mergeCell ref="Y3:AF3"/>
    <mergeCell ref="AH3:AM3"/>
    <mergeCell ref="AO3:AS3"/>
    <mergeCell ref="AT3:AU3"/>
    <mergeCell ref="A1:A2"/>
    <mergeCell ref="B1:K1"/>
    <mergeCell ref="L1:L2"/>
    <mergeCell ref="M1:W1"/>
    <mergeCell ref="X1:X2"/>
    <mergeCell ref="Y1:AF1"/>
    <mergeCell ref="AG1:AG2"/>
    <mergeCell ref="M4:Q4"/>
    <mergeCell ref="M5:Q5"/>
    <mergeCell ref="L10:L12"/>
    <mergeCell ref="AO8:AP8"/>
    <mergeCell ref="AO9:AP9"/>
    <mergeCell ref="AN10:AN12"/>
    <mergeCell ref="AO10:AP10"/>
    <mergeCell ref="AO11:AP11"/>
    <mergeCell ref="AO12:AP12"/>
    <mergeCell ref="A7:A9"/>
    <mergeCell ref="A10:A12"/>
    <mergeCell ref="X7:X9"/>
    <mergeCell ref="X10:X12"/>
    <mergeCell ref="Y10:AA10"/>
    <mergeCell ref="AG10:AG12"/>
    <mergeCell ref="T11:U11"/>
    <mergeCell ref="Y11:AA11"/>
    <mergeCell ref="T12:U12"/>
    <mergeCell ref="Y12:AA12"/>
    <mergeCell ref="AO25:AP25"/>
    <mergeCell ref="AH26:AJ26"/>
    <mergeCell ref="AH27:AJ27"/>
    <mergeCell ref="AH28:AJ28"/>
    <mergeCell ref="AH29:AJ29"/>
    <mergeCell ref="AH30:AJ30"/>
    <mergeCell ref="AO31:AP31"/>
    <mergeCell ref="AO23:AP23"/>
    <mergeCell ref="AO24:AP24"/>
    <mergeCell ref="AN26:AN28"/>
    <mergeCell ref="AO26:AP26"/>
    <mergeCell ref="AO27:AP27"/>
    <mergeCell ref="AO28:AP28"/>
    <mergeCell ref="AN29:AN31"/>
    <mergeCell ref="X35:X37"/>
    <mergeCell ref="X38:X40"/>
    <mergeCell ref="V27:W27"/>
    <mergeCell ref="V28:W28"/>
    <mergeCell ref="X29:X31"/>
    <mergeCell ref="X32:X34"/>
    <mergeCell ref="T35:U35"/>
    <mergeCell ref="T36:U36"/>
    <mergeCell ref="T37:U37"/>
    <mergeCell ref="L38:L40"/>
    <mergeCell ref="L45:L47"/>
    <mergeCell ref="L7:L9"/>
    <mergeCell ref="L13:L15"/>
    <mergeCell ref="L16:L18"/>
    <mergeCell ref="L19:L21"/>
    <mergeCell ref="L23:L25"/>
    <mergeCell ref="L26:L28"/>
    <mergeCell ref="L29:L31"/>
    <mergeCell ref="B47:K47"/>
    <mergeCell ref="M47:V47"/>
    <mergeCell ref="B42:K44"/>
    <mergeCell ref="L42:L44"/>
    <mergeCell ref="M42:W44"/>
    <mergeCell ref="X42:X44"/>
    <mergeCell ref="B45:K45"/>
    <mergeCell ref="X45:X47"/>
    <mergeCell ref="B46:K46"/>
    <mergeCell ref="AG4:AG6"/>
    <mergeCell ref="AN4:AN6"/>
    <mergeCell ref="AO4:AP4"/>
    <mergeCell ref="AO5:AP5"/>
    <mergeCell ref="AO6:AP6"/>
    <mergeCell ref="AN7:AN9"/>
    <mergeCell ref="AO7:AP7"/>
    <mergeCell ref="AC4:AE4"/>
    <mergeCell ref="AC5:AE5"/>
    <mergeCell ref="AC6:AE6"/>
    <mergeCell ref="AG7:AG9"/>
    <mergeCell ref="AG13:AG15"/>
    <mergeCell ref="AG16:AG18"/>
    <mergeCell ref="AG19:AG21"/>
    <mergeCell ref="AN13:AN15"/>
    <mergeCell ref="AN16:AN18"/>
    <mergeCell ref="AN19:AN21"/>
    <mergeCell ref="AH22:AM22"/>
    <mergeCell ref="AO22:AS22"/>
    <mergeCell ref="AT22:AU22"/>
    <mergeCell ref="AN23:AN25"/>
    <mergeCell ref="AO29:AP29"/>
    <mergeCell ref="AO30:AP30"/>
    <mergeCell ref="AG29:AG31"/>
    <mergeCell ref="AG32:AG34"/>
    <mergeCell ref="AH31:AJ31"/>
    <mergeCell ref="AH32:AJ32"/>
    <mergeCell ref="AH33:AJ33"/>
    <mergeCell ref="AH34:AJ34"/>
    <mergeCell ref="AH41:AM41"/>
    <mergeCell ref="AH42:AM44"/>
    <mergeCell ref="AN42:AN44"/>
    <mergeCell ref="AN45:AN47"/>
    <mergeCell ref="AN32:AN34"/>
    <mergeCell ref="AN35:AN37"/>
    <mergeCell ref="AN38:AN40"/>
    <mergeCell ref="AO41:AS41"/>
    <mergeCell ref="AT41:AU41"/>
    <mergeCell ref="AO42:AP42"/>
    <mergeCell ref="AO43:AP43"/>
    <mergeCell ref="AN99:AN101"/>
    <mergeCell ref="AN102:AN104"/>
    <mergeCell ref="AN105:AN107"/>
    <mergeCell ref="AN108:AN110"/>
    <mergeCell ref="AN111:AN113"/>
    <mergeCell ref="AN114:AN116"/>
    <mergeCell ref="AN76:AN78"/>
    <mergeCell ref="AN80:AN82"/>
    <mergeCell ref="AN83:AN85"/>
    <mergeCell ref="AN86:AN88"/>
    <mergeCell ref="AN89:AN91"/>
    <mergeCell ref="AN92:AN94"/>
    <mergeCell ref="AN95:AN97"/>
    <mergeCell ref="AO44:AP44"/>
    <mergeCell ref="AO45:AP45"/>
    <mergeCell ref="AO46:AP46"/>
    <mergeCell ref="AO47:AP47"/>
    <mergeCell ref="AO48:AP48"/>
    <mergeCell ref="AO49:AP49"/>
    <mergeCell ref="AO50:AP50"/>
    <mergeCell ref="AT61:AU61"/>
    <mergeCell ref="AT62:AU62"/>
    <mergeCell ref="AO63:AP63"/>
    <mergeCell ref="AT63:AU63"/>
    <mergeCell ref="AO64:AP64"/>
    <mergeCell ref="AT64:AU64"/>
    <mergeCell ref="AO65:AP65"/>
    <mergeCell ref="AT65:AU65"/>
    <mergeCell ref="AO66:AP66"/>
    <mergeCell ref="AT66:AU66"/>
    <mergeCell ref="AO51:AP51"/>
    <mergeCell ref="AO52:AP52"/>
    <mergeCell ref="AO53:AP53"/>
    <mergeCell ref="AO60:AS60"/>
    <mergeCell ref="AT60:AU60"/>
    <mergeCell ref="AO61:AP61"/>
    <mergeCell ref="AO62:AP62"/>
    <mergeCell ref="AN48:AN50"/>
    <mergeCell ref="AN51:AN53"/>
    <mergeCell ref="AN54:AN56"/>
    <mergeCell ref="AN57:AN59"/>
    <mergeCell ref="AH60:AM60"/>
    <mergeCell ref="AH61:AM63"/>
    <mergeCell ref="AN61:AN63"/>
    <mergeCell ref="AN64:AN66"/>
    <mergeCell ref="AN67:AN69"/>
    <mergeCell ref="AN70:AN72"/>
    <mergeCell ref="AN73:AN75"/>
    <mergeCell ref="AH79:AM79"/>
    <mergeCell ref="AO79:AS79"/>
    <mergeCell ref="AT79:AU79"/>
    <mergeCell ref="AH98:AM98"/>
    <mergeCell ref="AO98:AS98"/>
    <mergeCell ref="AT98:AU98"/>
  </mergeCells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1">
      <formula>REGEXMATCH(A1, "(^\s+)|(\s+$)")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2">
      <formula>REGEXMATCH(A1, "[а-яА-Я]")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3">
      <formula>REGEXMATCH(A1, "\s{2,}")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11" width="23.75"/>
  </cols>
  <sheetData>
    <row r="1">
      <c r="A1" s="557"/>
      <c r="B1" s="558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42"/>
      <c r="B2" s="559" t="s">
        <v>3</v>
      </c>
      <c r="C2" s="559" t="s">
        <v>4</v>
      </c>
      <c r="D2" s="559" t="s">
        <v>5</v>
      </c>
      <c r="E2" s="559" t="s">
        <v>6</v>
      </c>
      <c r="F2" s="559" t="s">
        <v>7</v>
      </c>
      <c r="G2" s="559" t="s">
        <v>8</v>
      </c>
      <c r="H2" s="559" t="s">
        <v>9</v>
      </c>
      <c r="I2" s="559" t="s">
        <v>10</v>
      </c>
      <c r="J2" s="559" t="s">
        <v>11</v>
      </c>
      <c r="K2" s="559" t="s">
        <v>12</v>
      </c>
    </row>
    <row r="3">
      <c r="A3" s="560" t="s">
        <v>29</v>
      </c>
      <c r="B3" s="561"/>
      <c r="C3" s="51"/>
      <c r="D3" s="51"/>
      <c r="E3" s="51"/>
      <c r="F3" s="51"/>
      <c r="G3" s="51"/>
      <c r="H3" s="51"/>
      <c r="I3" s="51"/>
      <c r="J3" s="51"/>
      <c r="K3" s="52"/>
    </row>
    <row r="4">
      <c r="A4" s="562" t="s">
        <v>30</v>
      </c>
      <c r="B4" s="563" t="s">
        <v>90</v>
      </c>
      <c r="K4" s="23"/>
    </row>
    <row r="5">
      <c r="A5" s="38"/>
      <c r="B5" s="564" t="s">
        <v>98</v>
      </c>
      <c r="K5" s="23"/>
    </row>
    <row r="6">
      <c r="A6" s="42"/>
      <c r="B6" s="565">
        <v>108.0</v>
      </c>
      <c r="C6" s="51"/>
      <c r="D6" s="51"/>
      <c r="E6" s="51"/>
      <c r="F6" s="51"/>
      <c r="G6" s="51"/>
      <c r="H6" s="51"/>
      <c r="I6" s="51"/>
      <c r="J6" s="51"/>
      <c r="K6" s="52"/>
    </row>
    <row r="7">
      <c r="A7" s="562" t="s">
        <v>34</v>
      </c>
      <c r="B7" s="563" t="s">
        <v>107</v>
      </c>
      <c r="K7" s="23"/>
    </row>
    <row r="8">
      <c r="A8" s="38"/>
      <c r="B8" s="564" t="s">
        <v>98</v>
      </c>
      <c r="K8" s="23"/>
    </row>
    <row r="9">
      <c r="A9" s="42"/>
      <c r="B9" s="198">
        <v>108.0</v>
      </c>
      <c r="C9" s="51"/>
      <c r="D9" s="51"/>
      <c r="E9" s="51"/>
      <c r="F9" s="51"/>
      <c r="G9" s="51"/>
      <c r="H9" s="51"/>
      <c r="I9" s="51"/>
      <c r="J9" s="51"/>
      <c r="K9" s="52"/>
    </row>
    <row r="10">
      <c r="A10" s="562" t="s">
        <v>39</v>
      </c>
      <c r="B10" s="566"/>
      <c r="C10" s="144"/>
      <c r="D10" s="567" t="s">
        <v>126</v>
      </c>
      <c r="E10" s="144"/>
      <c r="F10" s="567" t="s">
        <v>126</v>
      </c>
      <c r="G10" s="144"/>
      <c r="H10" s="144"/>
      <c r="I10" s="567" t="s">
        <v>126</v>
      </c>
      <c r="J10" s="567" t="s">
        <v>126</v>
      </c>
      <c r="K10" s="144"/>
    </row>
    <row r="11">
      <c r="A11" s="38"/>
      <c r="B11" s="566"/>
      <c r="C11" s="144"/>
      <c r="D11" s="568" t="s">
        <v>133</v>
      </c>
      <c r="E11" s="144"/>
      <c r="F11" s="569" t="s">
        <v>134</v>
      </c>
      <c r="G11" s="144"/>
      <c r="H11" s="144"/>
      <c r="I11" s="569" t="s">
        <v>46</v>
      </c>
      <c r="J11" s="569" t="s">
        <v>135</v>
      </c>
      <c r="K11" s="144"/>
    </row>
    <row r="12">
      <c r="A12" s="42"/>
      <c r="B12" s="570"/>
      <c r="C12" s="173"/>
      <c r="D12" s="571">
        <v>303.0</v>
      </c>
      <c r="E12" s="173"/>
      <c r="F12" s="571">
        <v>300.0</v>
      </c>
      <c r="G12" s="173"/>
      <c r="H12" s="173"/>
      <c r="I12" s="571">
        <v>308.0</v>
      </c>
      <c r="J12" s="571">
        <v>101.0</v>
      </c>
      <c r="K12" s="173"/>
    </row>
    <row r="13">
      <c r="A13" s="562" t="s">
        <v>41</v>
      </c>
      <c r="B13" s="144"/>
      <c r="C13" s="567" t="s">
        <v>126</v>
      </c>
      <c r="D13" s="144"/>
      <c r="E13" s="567" t="s">
        <v>126</v>
      </c>
      <c r="F13" s="144"/>
      <c r="G13" s="567" t="s">
        <v>126</v>
      </c>
      <c r="H13" s="144"/>
      <c r="I13" s="566"/>
      <c r="J13" s="144"/>
      <c r="K13" s="567" t="s">
        <v>126</v>
      </c>
    </row>
    <row r="14">
      <c r="A14" s="38"/>
      <c r="B14" s="144"/>
      <c r="C14" s="569" t="s">
        <v>46</v>
      </c>
      <c r="D14" s="144"/>
      <c r="E14" s="568" t="s">
        <v>133</v>
      </c>
      <c r="F14" s="144"/>
      <c r="G14" s="569" t="s">
        <v>134</v>
      </c>
      <c r="H14" s="144"/>
      <c r="I14" s="566"/>
      <c r="J14" s="144"/>
      <c r="K14" s="569" t="s">
        <v>135</v>
      </c>
    </row>
    <row r="15">
      <c r="A15" s="42"/>
      <c r="B15" s="173"/>
      <c r="C15" s="571">
        <v>308.0</v>
      </c>
      <c r="D15" s="173"/>
      <c r="E15" s="571">
        <v>303.0</v>
      </c>
      <c r="F15" s="173"/>
      <c r="G15" s="571">
        <v>300.0</v>
      </c>
      <c r="H15" s="173"/>
      <c r="I15" s="570"/>
      <c r="J15" s="173"/>
      <c r="K15" s="571">
        <v>101.0</v>
      </c>
    </row>
    <row r="16">
      <c r="A16" s="562" t="s">
        <v>47</v>
      </c>
      <c r="B16" s="567" t="s">
        <v>126</v>
      </c>
      <c r="C16" s="144"/>
      <c r="D16" s="144"/>
      <c r="E16" s="144"/>
      <c r="F16" s="144"/>
      <c r="G16" s="144"/>
      <c r="H16" s="567" t="s">
        <v>126</v>
      </c>
      <c r="I16" s="144"/>
      <c r="J16" s="144"/>
      <c r="K16" s="572"/>
    </row>
    <row r="17">
      <c r="A17" s="38"/>
      <c r="B17" s="569" t="s">
        <v>135</v>
      </c>
      <c r="C17" s="144"/>
      <c r="D17" s="144"/>
      <c r="E17" s="144"/>
      <c r="F17" s="144"/>
      <c r="G17" s="144"/>
      <c r="H17" s="569" t="s">
        <v>134</v>
      </c>
      <c r="I17" s="144"/>
      <c r="J17" s="144"/>
      <c r="K17" s="572"/>
    </row>
    <row r="18">
      <c r="A18" s="42"/>
      <c r="B18" s="571">
        <v>101.0</v>
      </c>
      <c r="C18" s="173"/>
      <c r="D18" s="173"/>
      <c r="E18" s="173"/>
      <c r="F18" s="173"/>
      <c r="G18" s="173"/>
      <c r="H18" s="571">
        <v>300.0</v>
      </c>
      <c r="I18" s="173"/>
      <c r="J18" s="173"/>
      <c r="K18" s="573"/>
    </row>
    <row r="19">
      <c r="A19" s="562" t="s">
        <v>48</v>
      </c>
      <c r="B19" s="572"/>
      <c r="C19" s="144"/>
      <c r="D19" s="144"/>
      <c r="E19" s="144"/>
      <c r="F19" s="144"/>
      <c r="G19" s="144"/>
      <c r="H19" s="144"/>
      <c r="I19" s="144"/>
      <c r="J19" s="144"/>
      <c r="K19" s="144"/>
    </row>
    <row r="20">
      <c r="A20" s="38"/>
      <c r="B20" s="144"/>
      <c r="C20" s="144"/>
      <c r="D20" s="144"/>
      <c r="E20" s="144"/>
      <c r="F20" s="144"/>
      <c r="G20" s="144"/>
      <c r="H20" s="144"/>
      <c r="I20" s="144"/>
      <c r="J20" s="144"/>
      <c r="K20" s="144"/>
    </row>
    <row r="21">
      <c r="A21" s="42"/>
      <c r="B21" s="173"/>
      <c r="C21" s="173"/>
      <c r="D21" s="173"/>
      <c r="E21" s="173"/>
      <c r="F21" s="173"/>
      <c r="G21" s="173"/>
      <c r="H21" s="173"/>
      <c r="I21" s="173"/>
      <c r="J21" s="173"/>
      <c r="K21" s="173"/>
    </row>
    <row r="22">
      <c r="A22" s="560" t="s">
        <v>49</v>
      </c>
      <c r="B22" s="561"/>
      <c r="C22" s="51"/>
      <c r="D22" s="51"/>
      <c r="E22" s="51"/>
      <c r="F22" s="51"/>
      <c r="G22" s="51"/>
      <c r="H22" s="51"/>
      <c r="I22" s="51"/>
      <c r="J22" s="51"/>
      <c r="K22" s="52"/>
    </row>
    <row r="23">
      <c r="A23" s="562" t="s">
        <v>30</v>
      </c>
      <c r="B23" s="574" t="s">
        <v>165</v>
      </c>
      <c r="K23" s="23"/>
    </row>
    <row r="24">
      <c r="A24" s="38"/>
      <c r="B24" s="575" t="s">
        <v>365</v>
      </c>
      <c r="K24" s="23"/>
    </row>
    <row r="25">
      <c r="A25" s="42"/>
      <c r="B25" s="576">
        <v>108.0</v>
      </c>
      <c r="C25" s="51"/>
      <c r="D25" s="51"/>
      <c r="E25" s="51"/>
      <c r="F25" s="51"/>
      <c r="G25" s="51"/>
      <c r="H25" s="51"/>
      <c r="I25" s="51"/>
      <c r="J25" s="51"/>
      <c r="K25" s="52"/>
    </row>
    <row r="26">
      <c r="A26" s="562" t="s">
        <v>34</v>
      </c>
      <c r="B26" s="574" t="s">
        <v>172</v>
      </c>
      <c r="K26" s="23"/>
    </row>
    <row r="27">
      <c r="A27" s="38"/>
      <c r="B27" s="575" t="s">
        <v>365</v>
      </c>
      <c r="K27" s="23"/>
    </row>
    <row r="28">
      <c r="A28" s="42"/>
      <c r="B28" s="577">
        <v>108.0</v>
      </c>
      <c r="C28" s="51"/>
      <c r="D28" s="51"/>
      <c r="E28" s="51"/>
      <c r="F28" s="51"/>
      <c r="G28" s="51"/>
      <c r="H28" s="51"/>
      <c r="I28" s="51"/>
      <c r="J28" s="51"/>
      <c r="K28" s="52"/>
    </row>
    <row r="29">
      <c r="A29" s="562" t="s">
        <v>39</v>
      </c>
      <c r="B29" s="578" t="s">
        <v>185</v>
      </c>
      <c r="C29" s="579" t="s">
        <v>186</v>
      </c>
      <c r="D29" s="578" t="s">
        <v>185</v>
      </c>
      <c r="E29" s="407" t="s">
        <v>187</v>
      </c>
      <c r="F29" s="578" t="s">
        <v>185</v>
      </c>
      <c r="G29" s="407" t="s">
        <v>187</v>
      </c>
      <c r="H29" s="578" t="s">
        <v>185</v>
      </c>
      <c r="I29" s="407" t="s">
        <v>187</v>
      </c>
      <c r="J29" s="578" t="s">
        <v>185</v>
      </c>
      <c r="K29" s="525"/>
    </row>
    <row r="30">
      <c r="A30" s="38"/>
      <c r="B30" s="580" t="s">
        <v>192</v>
      </c>
      <c r="C30" s="581" t="s">
        <v>193</v>
      </c>
      <c r="D30" s="580" t="s">
        <v>192</v>
      </c>
      <c r="E30" s="410" t="s">
        <v>43</v>
      </c>
      <c r="F30" s="580" t="s">
        <v>192</v>
      </c>
      <c r="G30" s="410" t="s">
        <v>194</v>
      </c>
      <c r="H30" s="580" t="s">
        <v>192</v>
      </c>
      <c r="I30" s="410" t="s">
        <v>195</v>
      </c>
      <c r="J30" s="580" t="s">
        <v>192</v>
      </c>
      <c r="K30" s="525"/>
    </row>
    <row r="31">
      <c r="A31" s="42"/>
      <c r="B31" s="582" t="s">
        <v>201</v>
      </c>
      <c r="C31" s="583">
        <v>303.0</v>
      </c>
      <c r="D31" s="582" t="s">
        <v>201</v>
      </c>
      <c r="E31" s="584">
        <v>300.0</v>
      </c>
      <c r="F31" s="582" t="s">
        <v>201</v>
      </c>
      <c r="G31" s="584">
        <v>318.0</v>
      </c>
      <c r="H31" s="582" t="s">
        <v>201</v>
      </c>
      <c r="I31" s="584">
        <v>320.0</v>
      </c>
      <c r="J31" s="582" t="s">
        <v>201</v>
      </c>
      <c r="K31" s="534"/>
    </row>
    <row r="32">
      <c r="A32" s="562" t="s">
        <v>41</v>
      </c>
      <c r="B32" s="579" t="s">
        <v>186</v>
      </c>
      <c r="C32" s="578" t="s">
        <v>185</v>
      </c>
      <c r="D32" s="407" t="s">
        <v>187</v>
      </c>
      <c r="E32" s="578" t="s">
        <v>185</v>
      </c>
      <c r="F32" s="407" t="s">
        <v>187</v>
      </c>
      <c r="G32" s="578" t="s">
        <v>185</v>
      </c>
      <c r="H32" s="407" t="s">
        <v>187</v>
      </c>
      <c r="I32" s="578" t="s">
        <v>185</v>
      </c>
      <c r="J32" s="144"/>
      <c r="K32" s="578" t="s">
        <v>185</v>
      </c>
    </row>
    <row r="33">
      <c r="A33" s="38"/>
      <c r="B33" s="581" t="s">
        <v>193</v>
      </c>
      <c r="C33" s="580" t="s">
        <v>192</v>
      </c>
      <c r="D33" s="410" t="s">
        <v>43</v>
      </c>
      <c r="E33" s="580" t="s">
        <v>192</v>
      </c>
      <c r="F33" s="410" t="s">
        <v>194</v>
      </c>
      <c r="G33" s="580" t="s">
        <v>192</v>
      </c>
      <c r="H33" s="410" t="s">
        <v>195</v>
      </c>
      <c r="I33" s="580" t="s">
        <v>192</v>
      </c>
      <c r="J33" s="144"/>
      <c r="K33" s="580" t="s">
        <v>192</v>
      </c>
    </row>
    <row r="34">
      <c r="A34" s="42"/>
      <c r="B34" s="583">
        <v>303.0</v>
      </c>
      <c r="C34" s="582" t="s">
        <v>205</v>
      </c>
      <c r="D34" s="584">
        <v>300.0</v>
      </c>
      <c r="E34" s="582" t="s">
        <v>205</v>
      </c>
      <c r="F34" s="584">
        <v>318.0</v>
      </c>
      <c r="G34" s="582" t="s">
        <v>205</v>
      </c>
      <c r="H34" s="584">
        <v>320.0</v>
      </c>
      <c r="I34" s="582" t="s">
        <v>205</v>
      </c>
      <c r="J34" s="173"/>
      <c r="K34" s="582" t="s">
        <v>205</v>
      </c>
    </row>
    <row r="35">
      <c r="A35" s="562" t="s">
        <v>47</v>
      </c>
      <c r="B35" s="578" t="s">
        <v>185</v>
      </c>
      <c r="C35" s="578" t="s">
        <v>185</v>
      </c>
      <c r="D35" s="578" t="s">
        <v>185</v>
      </c>
      <c r="E35" s="578" t="s">
        <v>185</v>
      </c>
      <c r="F35" s="578" t="s">
        <v>185</v>
      </c>
      <c r="G35" s="578" t="s">
        <v>185</v>
      </c>
      <c r="H35" s="578" t="s">
        <v>185</v>
      </c>
      <c r="I35" s="578" t="s">
        <v>185</v>
      </c>
      <c r="J35" s="578" t="s">
        <v>185</v>
      </c>
      <c r="K35" s="578" t="s">
        <v>185</v>
      </c>
    </row>
    <row r="36">
      <c r="A36" s="38"/>
      <c r="B36" s="580" t="s">
        <v>192</v>
      </c>
      <c r="C36" s="580" t="s">
        <v>192</v>
      </c>
      <c r="D36" s="580" t="s">
        <v>192</v>
      </c>
      <c r="E36" s="580" t="s">
        <v>192</v>
      </c>
      <c r="F36" s="580" t="s">
        <v>192</v>
      </c>
      <c r="G36" s="580" t="s">
        <v>192</v>
      </c>
      <c r="H36" s="580" t="s">
        <v>192</v>
      </c>
      <c r="I36" s="580" t="s">
        <v>192</v>
      </c>
      <c r="J36" s="580" t="s">
        <v>192</v>
      </c>
      <c r="K36" s="580" t="s">
        <v>192</v>
      </c>
    </row>
    <row r="37">
      <c r="A37" s="42"/>
      <c r="B37" s="582" t="s">
        <v>211</v>
      </c>
      <c r="C37" s="582" t="s">
        <v>211</v>
      </c>
      <c r="D37" s="582" t="s">
        <v>211</v>
      </c>
      <c r="E37" s="582" t="s">
        <v>211</v>
      </c>
      <c r="F37" s="582" t="s">
        <v>211</v>
      </c>
      <c r="G37" s="582" t="s">
        <v>211</v>
      </c>
      <c r="H37" s="582" t="s">
        <v>211</v>
      </c>
      <c r="I37" s="582" t="s">
        <v>211</v>
      </c>
      <c r="J37" s="582" t="s">
        <v>211</v>
      </c>
      <c r="K37" s="582" t="s">
        <v>211</v>
      </c>
    </row>
    <row r="38">
      <c r="A38" s="562" t="s">
        <v>48</v>
      </c>
      <c r="B38" s="144"/>
      <c r="C38" s="144"/>
      <c r="D38" s="144"/>
      <c r="E38" s="144"/>
      <c r="F38" s="144"/>
      <c r="G38" s="144"/>
      <c r="H38" s="566"/>
      <c r="I38" s="144"/>
      <c r="J38" s="407" t="s">
        <v>187</v>
      </c>
      <c r="K38" s="579" t="s">
        <v>186</v>
      </c>
    </row>
    <row r="39">
      <c r="A39" s="38"/>
      <c r="B39" s="144"/>
      <c r="C39" s="144"/>
      <c r="D39" s="144"/>
      <c r="E39" s="144"/>
      <c r="F39" s="144"/>
      <c r="G39" s="144"/>
      <c r="H39" s="566"/>
      <c r="I39" s="144"/>
      <c r="J39" s="410" t="s">
        <v>43</v>
      </c>
      <c r="K39" s="581" t="s">
        <v>193</v>
      </c>
    </row>
    <row r="40">
      <c r="A40" s="42"/>
      <c r="B40" s="173"/>
      <c r="C40" s="173"/>
      <c r="D40" s="173"/>
      <c r="E40" s="173"/>
      <c r="F40" s="173"/>
      <c r="G40" s="173"/>
      <c r="H40" s="570"/>
      <c r="I40" s="173"/>
      <c r="J40" s="339">
        <v>300.0</v>
      </c>
      <c r="K40" s="583">
        <v>303.0</v>
      </c>
    </row>
    <row r="41">
      <c r="A41" s="560" t="s">
        <v>53</v>
      </c>
      <c r="B41" s="561"/>
      <c r="C41" s="51"/>
      <c r="D41" s="51"/>
      <c r="E41" s="51"/>
      <c r="F41" s="51"/>
      <c r="G41" s="51"/>
      <c r="H41" s="51"/>
      <c r="I41" s="51"/>
      <c r="J41" s="51"/>
      <c r="K41" s="52"/>
    </row>
    <row r="42">
      <c r="A42" s="562" t="s">
        <v>30</v>
      </c>
      <c r="B42" s="585" t="s">
        <v>55</v>
      </c>
      <c r="K42" s="23"/>
    </row>
    <row r="43">
      <c r="A43" s="38"/>
      <c r="K43" s="23"/>
    </row>
    <row r="44">
      <c r="A44" s="42"/>
      <c r="B44" s="51"/>
      <c r="C44" s="51"/>
      <c r="D44" s="51"/>
      <c r="E44" s="51"/>
      <c r="F44" s="51"/>
      <c r="G44" s="51"/>
      <c r="H44" s="51"/>
      <c r="I44" s="51"/>
      <c r="J44" s="51"/>
      <c r="K44" s="52"/>
    </row>
    <row r="45">
      <c r="A45" s="562" t="s">
        <v>34</v>
      </c>
      <c r="B45" s="586" t="s">
        <v>219</v>
      </c>
      <c r="K45" s="23"/>
    </row>
    <row r="46">
      <c r="A46" s="38"/>
      <c r="B46" s="587" t="s">
        <v>222</v>
      </c>
      <c r="K46" s="23"/>
    </row>
    <row r="47">
      <c r="A47" s="42"/>
      <c r="B47" s="588">
        <v>108.0</v>
      </c>
      <c r="C47" s="51"/>
      <c r="D47" s="51"/>
      <c r="E47" s="51"/>
      <c r="F47" s="51"/>
      <c r="G47" s="51"/>
      <c r="H47" s="51"/>
      <c r="I47" s="51"/>
      <c r="J47" s="51"/>
      <c r="K47" s="52"/>
    </row>
    <row r="48">
      <c r="A48" s="562" t="s">
        <v>39</v>
      </c>
      <c r="B48" s="586" t="s">
        <v>227</v>
      </c>
      <c r="K48" s="23"/>
    </row>
    <row r="49">
      <c r="A49" s="38"/>
      <c r="B49" s="587" t="s">
        <v>222</v>
      </c>
      <c r="K49" s="23"/>
    </row>
    <row r="50">
      <c r="A50" s="42"/>
      <c r="B50" s="588">
        <v>108.0</v>
      </c>
      <c r="C50" s="51"/>
      <c r="D50" s="51"/>
      <c r="E50" s="51"/>
      <c r="F50" s="51"/>
      <c r="G50" s="51"/>
      <c r="H50" s="51"/>
      <c r="I50" s="51"/>
      <c r="J50" s="51"/>
      <c r="K50" s="52"/>
    </row>
    <row r="51">
      <c r="A51" s="562" t="s">
        <v>41</v>
      </c>
      <c r="B51" s="589" t="s">
        <v>232</v>
      </c>
      <c r="C51" s="407" t="s">
        <v>187</v>
      </c>
      <c r="D51" s="589" t="s">
        <v>232</v>
      </c>
      <c r="E51" s="144"/>
      <c r="F51" s="589" t="s">
        <v>232</v>
      </c>
      <c r="G51" s="144"/>
      <c r="H51" s="589" t="s">
        <v>232</v>
      </c>
      <c r="I51" s="144"/>
      <c r="J51" s="589" t="s">
        <v>232</v>
      </c>
      <c r="K51" s="407" t="s">
        <v>187</v>
      </c>
    </row>
    <row r="52">
      <c r="A52" s="38"/>
      <c r="B52" s="590" t="s">
        <v>121</v>
      </c>
      <c r="C52" s="410" t="s">
        <v>237</v>
      </c>
      <c r="D52" s="590" t="s">
        <v>238</v>
      </c>
      <c r="E52" s="144"/>
      <c r="F52" s="590" t="s">
        <v>239</v>
      </c>
      <c r="G52" s="144"/>
      <c r="H52" s="591" t="s">
        <v>240</v>
      </c>
      <c r="I52" s="144"/>
      <c r="J52" s="590" t="s">
        <v>241</v>
      </c>
      <c r="K52" s="410" t="s">
        <v>242</v>
      </c>
    </row>
    <row r="53">
      <c r="A53" s="42"/>
      <c r="B53" s="592">
        <v>318.0</v>
      </c>
      <c r="C53" s="584">
        <v>312.0</v>
      </c>
      <c r="D53" s="592">
        <v>421.0</v>
      </c>
      <c r="E53" s="173"/>
      <c r="F53" s="593" t="s">
        <v>366</v>
      </c>
      <c r="G53" s="173"/>
      <c r="H53" s="592">
        <v>320.0</v>
      </c>
      <c r="I53" s="173"/>
      <c r="J53" s="592">
        <v>300.0</v>
      </c>
      <c r="K53" s="584">
        <v>316.0</v>
      </c>
    </row>
    <row r="54">
      <c r="A54" s="562" t="s">
        <v>47</v>
      </c>
      <c r="B54" s="407" t="s">
        <v>187</v>
      </c>
      <c r="C54" s="589" t="s">
        <v>232</v>
      </c>
      <c r="D54" s="144"/>
      <c r="E54" s="566"/>
      <c r="F54" s="144"/>
      <c r="G54" s="589" t="s">
        <v>232</v>
      </c>
      <c r="H54" s="144"/>
      <c r="I54" s="589" t="s">
        <v>232</v>
      </c>
      <c r="J54" s="144"/>
      <c r="K54" s="589" t="s">
        <v>232</v>
      </c>
    </row>
    <row r="55">
      <c r="A55" s="38"/>
      <c r="B55" s="410" t="s">
        <v>237</v>
      </c>
      <c r="C55" s="590" t="s">
        <v>121</v>
      </c>
      <c r="D55" s="144"/>
      <c r="E55" s="566"/>
      <c r="F55" s="144"/>
      <c r="G55" s="590" t="s">
        <v>241</v>
      </c>
      <c r="H55" s="144"/>
      <c r="I55" s="591" t="s">
        <v>240</v>
      </c>
      <c r="J55" s="144"/>
      <c r="K55" s="590" t="s">
        <v>239</v>
      </c>
    </row>
    <row r="56">
      <c r="A56" s="42"/>
      <c r="B56" s="584">
        <v>312.0</v>
      </c>
      <c r="C56" s="592">
        <v>318.0</v>
      </c>
      <c r="D56" s="173"/>
      <c r="E56" s="570"/>
      <c r="F56" s="173"/>
      <c r="G56" s="592">
        <v>300.0</v>
      </c>
      <c r="H56" s="173"/>
      <c r="I56" s="592">
        <v>320.0</v>
      </c>
      <c r="J56" s="173"/>
      <c r="K56" s="593" t="s">
        <v>367</v>
      </c>
    </row>
    <row r="57">
      <c r="A57" s="562" t="s">
        <v>48</v>
      </c>
      <c r="B57" s="144"/>
      <c r="C57" s="566"/>
      <c r="D57" s="144"/>
      <c r="E57" s="589" t="s">
        <v>232</v>
      </c>
      <c r="F57" s="144"/>
      <c r="G57" s="144"/>
      <c r="H57" s="144"/>
      <c r="I57" s="144"/>
      <c r="J57" s="144"/>
      <c r="K57" s="144"/>
    </row>
    <row r="58">
      <c r="A58" s="38"/>
      <c r="B58" s="144"/>
      <c r="C58" s="566"/>
      <c r="D58" s="144"/>
      <c r="E58" s="590" t="s">
        <v>239</v>
      </c>
      <c r="F58" s="144"/>
      <c r="G58" s="144"/>
      <c r="H58" s="144"/>
      <c r="I58" s="144"/>
      <c r="J58" s="144"/>
      <c r="K58" s="144"/>
    </row>
    <row r="59">
      <c r="A59" s="42"/>
      <c r="B59" s="173"/>
      <c r="C59" s="570"/>
      <c r="D59" s="173"/>
      <c r="E59" s="593" t="s">
        <v>368</v>
      </c>
      <c r="F59" s="173"/>
      <c r="G59" s="173"/>
      <c r="H59" s="173"/>
      <c r="I59" s="173"/>
      <c r="J59" s="173"/>
      <c r="K59" s="173"/>
    </row>
    <row r="60">
      <c r="A60" s="560" t="s">
        <v>56</v>
      </c>
      <c r="B60" s="561"/>
      <c r="C60" s="51"/>
      <c r="D60" s="51"/>
      <c r="E60" s="51"/>
      <c r="F60" s="51"/>
      <c r="G60" s="51"/>
      <c r="H60" s="51"/>
      <c r="I60" s="51"/>
      <c r="J60" s="51"/>
      <c r="K60" s="52"/>
    </row>
    <row r="61">
      <c r="A61" s="562" t="s">
        <v>30</v>
      </c>
      <c r="B61" s="585" t="s">
        <v>55</v>
      </c>
      <c r="K61" s="23"/>
    </row>
    <row r="62">
      <c r="A62" s="38"/>
      <c r="K62" s="23"/>
    </row>
    <row r="63">
      <c r="A63" s="42"/>
      <c r="B63" s="51"/>
      <c r="C63" s="51"/>
      <c r="D63" s="51"/>
      <c r="E63" s="51"/>
      <c r="F63" s="51"/>
      <c r="G63" s="51"/>
      <c r="H63" s="51"/>
      <c r="I63" s="51"/>
      <c r="J63" s="51"/>
      <c r="K63" s="52"/>
    </row>
    <row r="64">
      <c r="A64" s="562" t="s">
        <v>34</v>
      </c>
      <c r="B64" s="594" t="s">
        <v>269</v>
      </c>
      <c r="K64" s="23"/>
    </row>
    <row r="65">
      <c r="A65" s="38"/>
      <c r="B65" s="595" t="s">
        <v>245</v>
      </c>
      <c r="K65" s="23"/>
    </row>
    <row r="66">
      <c r="A66" s="42"/>
      <c r="B66" s="596">
        <v>108.0</v>
      </c>
      <c r="C66" s="51"/>
      <c r="D66" s="51"/>
      <c r="E66" s="51"/>
      <c r="F66" s="51"/>
      <c r="G66" s="51"/>
      <c r="H66" s="51"/>
      <c r="I66" s="51"/>
      <c r="J66" s="51"/>
      <c r="K66" s="52"/>
    </row>
    <row r="67">
      <c r="A67" s="562" t="s">
        <v>39</v>
      </c>
      <c r="B67" s="594" t="s">
        <v>286</v>
      </c>
      <c r="K67" s="23"/>
    </row>
    <row r="68">
      <c r="A68" s="38"/>
      <c r="B68" s="595" t="s">
        <v>291</v>
      </c>
      <c r="K68" s="23"/>
    </row>
    <row r="69">
      <c r="A69" s="42"/>
      <c r="B69" s="596">
        <v>108.0</v>
      </c>
      <c r="C69" s="51"/>
      <c r="D69" s="51"/>
      <c r="E69" s="51"/>
      <c r="F69" s="51"/>
      <c r="G69" s="51"/>
      <c r="H69" s="51"/>
      <c r="I69" s="51"/>
      <c r="J69" s="51"/>
      <c r="K69" s="52"/>
    </row>
    <row r="70">
      <c r="A70" s="562" t="s">
        <v>41</v>
      </c>
      <c r="B70" s="144"/>
      <c r="C70" s="597" t="s">
        <v>296</v>
      </c>
      <c r="D70" s="144"/>
      <c r="E70" s="597" t="s">
        <v>296</v>
      </c>
      <c r="F70" s="597" t="s">
        <v>296</v>
      </c>
      <c r="G70" s="597" t="s">
        <v>296</v>
      </c>
      <c r="H70" s="144"/>
      <c r="I70" s="144"/>
      <c r="J70" s="597" t="s">
        <v>296</v>
      </c>
      <c r="K70" s="144"/>
    </row>
    <row r="71">
      <c r="A71" s="38"/>
      <c r="B71" s="144"/>
      <c r="C71" s="245" t="s">
        <v>119</v>
      </c>
      <c r="D71" s="144"/>
      <c r="E71" s="598" t="s">
        <v>291</v>
      </c>
      <c r="F71" s="245" t="s">
        <v>302</v>
      </c>
      <c r="G71" s="245" t="s">
        <v>303</v>
      </c>
      <c r="H71" s="144"/>
      <c r="I71" s="144"/>
      <c r="J71" s="245" t="s">
        <v>237</v>
      </c>
      <c r="K71" s="144"/>
    </row>
    <row r="72">
      <c r="A72" s="42"/>
      <c r="B72" s="173"/>
      <c r="C72" s="599">
        <v>300.0</v>
      </c>
      <c r="D72" s="173"/>
      <c r="E72" s="599">
        <v>318.0</v>
      </c>
      <c r="F72" s="599">
        <v>321.0</v>
      </c>
      <c r="G72" s="599">
        <v>303.0</v>
      </c>
      <c r="H72" s="173"/>
      <c r="I72" s="173"/>
      <c r="J72" s="599">
        <v>101.0</v>
      </c>
      <c r="K72" s="173"/>
    </row>
    <row r="73">
      <c r="A73" s="562" t="s">
        <v>47</v>
      </c>
      <c r="B73" s="597" t="s">
        <v>296</v>
      </c>
      <c r="C73" s="144"/>
      <c r="D73" s="597" t="s">
        <v>296</v>
      </c>
      <c r="E73" s="144"/>
      <c r="F73" s="144"/>
      <c r="G73" s="144"/>
      <c r="H73" s="597" t="s">
        <v>296</v>
      </c>
      <c r="I73" s="144"/>
      <c r="J73" s="144"/>
      <c r="K73" s="597" t="s">
        <v>296</v>
      </c>
    </row>
    <row r="74">
      <c r="A74" s="38"/>
      <c r="B74" s="245" t="s">
        <v>119</v>
      </c>
      <c r="C74" s="144"/>
      <c r="D74" s="245" t="s">
        <v>303</v>
      </c>
      <c r="E74" s="144"/>
      <c r="F74" s="144"/>
      <c r="G74" s="144"/>
      <c r="H74" s="245" t="s">
        <v>302</v>
      </c>
      <c r="I74" s="144"/>
      <c r="J74" s="144"/>
      <c r="K74" s="598" t="s">
        <v>237</v>
      </c>
    </row>
    <row r="75">
      <c r="A75" s="42"/>
      <c r="B75" s="599">
        <v>300.0</v>
      </c>
      <c r="C75" s="173"/>
      <c r="D75" s="599">
        <v>303.0</v>
      </c>
      <c r="E75" s="173"/>
      <c r="F75" s="173"/>
      <c r="G75" s="173"/>
      <c r="H75" s="599">
        <v>321.0</v>
      </c>
      <c r="I75" s="173"/>
      <c r="J75" s="173"/>
      <c r="K75" s="599">
        <v>101.0</v>
      </c>
    </row>
    <row r="76">
      <c r="A76" s="562" t="s">
        <v>48</v>
      </c>
      <c r="B76" s="144"/>
      <c r="C76" s="144"/>
      <c r="D76" s="144"/>
      <c r="E76" s="144"/>
      <c r="F76" s="144"/>
      <c r="G76" s="144"/>
      <c r="H76" s="144"/>
      <c r="I76" s="597" t="s">
        <v>296</v>
      </c>
      <c r="J76" s="144"/>
      <c r="K76" s="144"/>
    </row>
    <row r="77">
      <c r="A77" s="38"/>
      <c r="B77" s="144"/>
      <c r="C77" s="144"/>
      <c r="D77" s="144"/>
      <c r="E77" s="144"/>
      <c r="F77" s="144"/>
      <c r="G77" s="144"/>
      <c r="H77" s="144"/>
      <c r="I77" s="245" t="s">
        <v>303</v>
      </c>
      <c r="J77" s="144"/>
      <c r="K77" s="144"/>
    </row>
    <row r="78">
      <c r="A78" s="42"/>
      <c r="B78" s="173"/>
      <c r="C78" s="173"/>
      <c r="D78" s="173"/>
      <c r="E78" s="173"/>
      <c r="F78" s="173"/>
      <c r="G78" s="173"/>
      <c r="H78" s="173"/>
      <c r="I78" s="600">
        <v>303.0</v>
      </c>
      <c r="J78" s="173"/>
      <c r="K78" s="173"/>
    </row>
    <row r="79">
      <c r="A79" s="560" t="s">
        <v>57</v>
      </c>
      <c r="B79" s="561"/>
      <c r="C79" s="51"/>
      <c r="D79" s="51"/>
      <c r="E79" s="51"/>
      <c r="F79" s="51"/>
      <c r="G79" s="51"/>
      <c r="H79" s="51"/>
      <c r="I79" s="52"/>
      <c r="J79" s="561"/>
      <c r="K79" s="601"/>
    </row>
    <row r="80">
      <c r="A80" s="562" t="s">
        <v>30</v>
      </c>
      <c r="B80" s="602" t="s">
        <v>312</v>
      </c>
      <c r="K80" s="23"/>
    </row>
    <row r="81">
      <c r="A81" s="38"/>
      <c r="B81" s="603" t="s">
        <v>317</v>
      </c>
      <c r="K81" s="23"/>
    </row>
    <row r="82">
      <c r="A82" s="42"/>
      <c r="B82" s="604">
        <v>108.0</v>
      </c>
      <c r="C82" s="51"/>
      <c r="D82" s="51"/>
      <c r="E82" s="51"/>
      <c r="F82" s="51"/>
      <c r="G82" s="51"/>
      <c r="H82" s="51"/>
      <c r="I82" s="51"/>
      <c r="J82" s="51"/>
      <c r="K82" s="52"/>
    </row>
    <row r="83">
      <c r="A83" s="562" t="s">
        <v>34</v>
      </c>
      <c r="B83" s="602" t="s">
        <v>312</v>
      </c>
      <c r="K83" s="23"/>
    </row>
    <row r="84">
      <c r="A84" s="38"/>
      <c r="B84" s="603" t="s">
        <v>324</v>
      </c>
      <c r="K84" s="23"/>
    </row>
    <row r="85">
      <c r="A85" s="42"/>
      <c r="B85" s="604">
        <v>108.0</v>
      </c>
      <c r="C85" s="51"/>
      <c r="D85" s="51"/>
      <c r="E85" s="51"/>
      <c r="F85" s="51"/>
      <c r="G85" s="51"/>
      <c r="H85" s="51"/>
      <c r="I85" s="51"/>
      <c r="J85" s="51"/>
      <c r="K85" s="52"/>
    </row>
    <row r="86">
      <c r="A86" s="562" t="s">
        <v>39</v>
      </c>
      <c r="B86" s="578" t="s">
        <v>329</v>
      </c>
      <c r="C86" s="566"/>
      <c r="D86" s="578" t="s">
        <v>329</v>
      </c>
      <c r="E86" s="579" t="s">
        <v>186</v>
      </c>
      <c r="F86" s="578" t="s">
        <v>185</v>
      </c>
      <c r="G86" s="579" t="s">
        <v>186</v>
      </c>
      <c r="H86" s="578" t="s">
        <v>185</v>
      </c>
      <c r="I86" s="579" t="s">
        <v>186</v>
      </c>
      <c r="J86" s="579" t="s">
        <v>186</v>
      </c>
      <c r="K86" s="578" t="s">
        <v>185</v>
      </c>
    </row>
    <row r="87">
      <c r="A87" s="38"/>
      <c r="B87" s="580" t="s">
        <v>192</v>
      </c>
      <c r="C87" s="566"/>
      <c r="D87" s="580" t="s">
        <v>192</v>
      </c>
      <c r="E87" s="581" t="s">
        <v>121</v>
      </c>
      <c r="F87" s="580" t="s">
        <v>192</v>
      </c>
      <c r="G87" s="581" t="s">
        <v>324</v>
      </c>
      <c r="H87" s="580" t="s">
        <v>192</v>
      </c>
      <c r="I87" s="581" t="s">
        <v>332</v>
      </c>
      <c r="J87" s="581" t="s">
        <v>240</v>
      </c>
      <c r="K87" s="580" t="s">
        <v>192</v>
      </c>
    </row>
    <row r="88">
      <c r="A88" s="42"/>
      <c r="B88" s="582" t="s">
        <v>334</v>
      </c>
      <c r="C88" s="570"/>
      <c r="D88" s="582" t="s">
        <v>334</v>
      </c>
      <c r="E88" s="583">
        <v>300.0</v>
      </c>
      <c r="F88" s="582" t="s">
        <v>334</v>
      </c>
      <c r="G88" s="583" t="s">
        <v>369</v>
      </c>
      <c r="H88" s="582" t="s">
        <v>334</v>
      </c>
      <c r="I88" s="583">
        <v>101.0</v>
      </c>
      <c r="J88" s="583">
        <v>318.0</v>
      </c>
      <c r="K88" s="582" t="s">
        <v>334</v>
      </c>
    </row>
    <row r="89">
      <c r="A89" s="562" t="s">
        <v>41</v>
      </c>
      <c r="B89" s="566"/>
      <c r="C89" s="578" t="s">
        <v>329</v>
      </c>
      <c r="D89" s="579" t="s">
        <v>186</v>
      </c>
      <c r="E89" s="578" t="s">
        <v>185</v>
      </c>
      <c r="F89" s="579" t="s">
        <v>186</v>
      </c>
      <c r="G89" s="578" t="s">
        <v>185</v>
      </c>
      <c r="H89" s="525"/>
      <c r="I89" s="578" t="s">
        <v>185</v>
      </c>
      <c r="J89" s="578" t="s">
        <v>185</v>
      </c>
      <c r="K89" s="566"/>
    </row>
    <row r="90">
      <c r="A90" s="38"/>
      <c r="B90" s="566"/>
      <c r="C90" s="580" t="s">
        <v>192</v>
      </c>
      <c r="D90" s="581" t="s">
        <v>121</v>
      </c>
      <c r="E90" s="580" t="s">
        <v>192</v>
      </c>
      <c r="F90" s="581" t="s">
        <v>324</v>
      </c>
      <c r="G90" s="580" t="s">
        <v>192</v>
      </c>
      <c r="H90" s="525"/>
      <c r="I90" s="580" t="s">
        <v>192</v>
      </c>
      <c r="J90" s="580" t="s">
        <v>192</v>
      </c>
      <c r="K90" s="566"/>
    </row>
    <row r="91">
      <c r="A91" s="42"/>
      <c r="B91" s="570"/>
      <c r="C91" s="582" t="s">
        <v>341</v>
      </c>
      <c r="D91" s="583">
        <v>300.0</v>
      </c>
      <c r="E91" s="582" t="s">
        <v>341</v>
      </c>
      <c r="F91" s="583" t="s">
        <v>370</v>
      </c>
      <c r="G91" s="582" t="s">
        <v>341</v>
      </c>
      <c r="H91" s="534"/>
      <c r="I91" s="582" t="s">
        <v>341</v>
      </c>
      <c r="J91" s="582" t="s">
        <v>341</v>
      </c>
      <c r="K91" s="570"/>
    </row>
    <row r="92">
      <c r="A92" s="562" t="s">
        <v>47</v>
      </c>
      <c r="B92" s="578" t="s">
        <v>185</v>
      </c>
      <c r="C92" s="578" t="s">
        <v>185</v>
      </c>
      <c r="D92" s="578" t="s">
        <v>185</v>
      </c>
      <c r="E92" s="578" t="s">
        <v>185</v>
      </c>
      <c r="F92" s="578" t="s">
        <v>185</v>
      </c>
      <c r="G92" s="578" t="s">
        <v>185</v>
      </c>
      <c r="H92" s="578" t="s">
        <v>185</v>
      </c>
      <c r="I92" s="578" t="s">
        <v>185</v>
      </c>
      <c r="J92" s="578" t="s">
        <v>185</v>
      </c>
      <c r="K92" s="578" t="s">
        <v>185</v>
      </c>
    </row>
    <row r="93">
      <c r="A93" s="38"/>
      <c r="B93" s="580" t="s">
        <v>192</v>
      </c>
      <c r="C93" s="580" t="s">
        <v>192</v>
      </c>
      <c r="D93" s="580" t="s">
        <v>192</v>
      </c>
      <c r="E93" s="580" t="s">
        <v>192</v>
      </c>
      <c r="F93" s="580" t="s">
        <v>192</v>
      </c>
      <c r="G93" s="580" t="s">
        <v>192</v>
      </c>
      <c r="H93" s="580" t="s">
        <v>192</v>
      </c>
      <c r="I93" s="580" t="s">
        <v>192</v>
      </c>
      <c r="J93" s="580" t="s">
        <v>192</v>
      </c>
      <c r="K93" s="580" t="s">
        <v>192</v>
      </c>
    </row>
    <row r="94">
      <c r="A94" s="42"/>
      <c r="B94" s="582" t="s">
        <v>344</v>
      </c>
      <c r="C94" s="582" t="s">
        <v>344</v>
      </c>
      <c r="D94" s="582" t="s">
        <v>344</v>
      </c>
      <c r="E94" s="582" t="s">
        <v>344</v>
      </c>
      <c r="F94" s="582" t="s">
        <v>344</v>
      </c>
      <c r="G94" s="582" t="s">
        <v>344</v>
      </c>
      <c r="H94" s="582" t="s">
        <v>344</v>
      </c>
      <c r="I94" s="582" t="s">
        <v>344</v>
      </c>
      <c r="J94" s="582" t="s">
        <v>344</v>
      </c>
      <c r="K94" s="582" t="s">
        <v>344</v>
      </c>
    </row>
    <row r="95">
      <c r="A95" s="562" t="s">
        <v>48</v>
      </c>
      <c r="B95" s="566"/>
      <c r="C95" s="566"/>
      <c r="D95" s="566"/>
      <c r="E95" s="566"/>
      <c r="F95" s="566"/>
      <c r="G95" s="566"/>
      <c r="H95" s="579" t="s">
        <v>186</v>
      </c>
      <c r="I95" s="566"/>
      <c r="J95" s="144"/>
      <c r="K95" s="566"/>
    </row>
    <row r="96">
      <c r="A96" s="38"/>
      <c r="B96" s="566"/>
      <c r="C96" s="566"/>
      <c r="D96" s="566"/>
      <c r="E96" s="566"/>
      <c r="F96" s="566"/>
      <c r="G96" s="566"/>
      <c r="H96" s="581" t="s">
        <v>121</v>
      </c>
      <c r="I96" s="566"/>
      <c r="J96" s="144"/>
      <c r="K96" s="566"/>
    </row>
    <row r="97">
      <c r="A97" s="42"/>
      <c r="B97" s="570"/>
      <c r="C97" s="570"/>
      <c r="D97" s="570"/>
      <c r="E97" s="570"/>
      <c r="F97" s="570"/>
      <c r="G97" s="570"/>
      <c r="H97" s="583">
        <v>300.0</v>
      </c>
      <c r="I97" s="570"/>
      <c r="J97" s="173"/>
      <c r="K97" s="570"/>
    </row>
    <row r="98">
      <c r="A98" s="560" t="s">
        <v>64</v>
      </c>
      <c r="B98" s="561"/>
      <c r="C98" s="51"/>
      <c r="D98" s="51"/>
      <c r="E98" s="51"/>
      <c r="F98" s="51"/>
      <c r="G98" s="51"/>
      <c r="H98" s="51"/>
      <c r="I98" s="51"/>
      <c r="J98" s="51"/>
      <c r="K98" s="52"/>
    </row>
    <row r="99">
      <c r="A99" s="562" t="s">
        <v>30</v>
      </c>
      <c r="B99" s="144"/>
      <c r="C99" s="144"/>
      <c r="D99" s="144"/>
      <c r="E99" s="144"/>
      <c r="F99" s="144"/>
      <c r="G99" s="144"/>
      <c r="H99" s="144"/>
      <c r="I99" s="144"/>
      <c r="J99" s="144"/>
      <c r="K99" s="144"/>
    </row>
    <row r="100">
      <c r="A100" s="38"/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</row>
    <row r="101">
      <c r="A101" s="42"/>
      <c r="B101" s="173"/>
      <c r="C101" s="173"/>
      <c r="D101" s="173"/>
      <c r="E101" s="173"/>
      <c r="F101" s="173"/>
      <c r="G101" s="173"/>
      <c r="H101" s="173"/>
      <c r="I101" s="173"/>
      <c r="J101" s="173"/>
      <c r="K101" s="173"/>
    </row>
    <row r="102">
      <c r="A102" s="562" t="s">
        <v>34</v>
      </c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</row>
    <row r="103">
      <c r="A103" s="38"/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</row>
    <row r="104">
      <c r="A104" s="42"/>
      <c r="B104" s="173"/>
      <c r="C104" s="173"/>
      <c r="D104" s="173"/>
      <c r="E104" s="173"/>
      <c r="F104" s="173"/>
      <c r="G104" s="173"/>
      <c r="H104" s="173"/>
      <c r="I104" s="173"/>
      <c r="J104" s="173"/>
      <c r="K104" s="173"/>
    </row>
    <row r="105">
      <c r="A105" s="562" t="s">
        <v>39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</row>
    <row r="106">
      <c r="A106" s="38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</row>
    <row r="107">
      <c r="A107" s="42"/>
      <c r="B107" s="173"/>
      <c r="C107" s="173"/>
      <c r="D107" s="173"/>
      <c r="E107" s="173"/>
      <c r="F107" s="173"/>
      <c r="G107" s="173"/>
      <c r="H107" s="173"/>
      <c r="I107" s="173"/>
      <c r="J107" s="173"/>
      <c r="K107" s="173"/>
    </row>
    <row r="108">
      <c r="A108" s="562" t="s">
        <v>41</v>
      </c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</row>
    <row r="109">
      <c r="A109" s="38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</row>
    <row r="110">
      <c r="A110" s="42"/>
      <c r="B110" s="173"/>
      <c r="C110" s="173"/>
      <c r="D110" s="173"/>
      <c r="E110" s="173"/>
      <c r="F110" s="173"/>
      <c r="G110" s="173"/>
      <c r="H110" s="173"/>
      <c r="I110" s="173"/>
      <c r="J110" s="173"/>
      <c r="K110" s="173"/>
    </row>
    <row r="111">
      <c r="A111" s="562" t="s">
        <v>47</v>
      </c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</row>
    <row r="112">
      <c r="A112" s="38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</row>
    <row r="113">
      <c r="A113" s="42"/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</row>
    <row r="114">
      <c r="A114" s="562" t="s">
        <v>48</v>
      </c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</row>
    <row r="115">
      <c r="A115" s="38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</row>
    <row r="116">
      <c r="A116" s="42"/>
      <c r="B116" s="173"/>
      <c r="C116" s="173"/>
      <c r="D116" s="173"/>
      <c r="E116" s="173"/>
      <c r="F116" s="173"/>
      <c r="G116" s="173"/>
      <c r="H116" s="173"/>
      <c r="I116" s="173"/>
      <c r="J116" s="173"/>
      <c r="K116" s="173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I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3.75"/>
    <col customWidth="1" min="3" max="12" width="22.38"/>
  </cols>
  <sheetData>
    <row r="1">
      <c r="A1" s="123"/>
      <c r="B1" s="124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42"/>
      <c r="B2" s="15" t="s">
        <v>13</v>
      </c>
      <c r="C2" s="128" t="s">
        <v>14</v>
      </c>
      <c r="D2" s="128" t="s">
        <v>15</v>
      </c>
      <c r="E2" s="129" t="s">
        <v>72</v>
      </c>
      <c r="F2" s="129" t="s">
        <v>73</v>
      </c>
      <c r="G2" s="128" t="s">
        <v>18</v>
      </c>
      <c r="H2" s="128" t="s">
        <v>19</v>
      </c>
      <c r="I2" s="128" t="s">
        <v>20</v>
      </c>
      <c r="J2" s="128" t="s">
        <v>21</v>
      </c>
      <c r="K2" s="128" t="s">
        <v>22</v>
      </c>
      <c r="L2" s="128" t="s">
        <v>23</v>
      </c>
    </row>
    <row r="3">
      <c r="A3" s="132" t="s">
        <v>29</v>
      </c>
      <c r="B3" s="133"/>
      <c r="L3" s="23"/>
    </row>
    <row r="4">
      <c r="A4" s="138" t="s">
        <v>91</v>
      </c>
      <c r="B4" s="139" t="s">
        <v>92</v>
      </c>
      <c r="C4" s="7"/>
      <c r="D4" s="7"/>
      <c r="E4" s="7"/>
      <c r="F4" s="8"/>
      <c r="G4" s="140" t="s">
        <v>93</v>
      </c>
      <c r="H4" s="8"/>
      <c r="I4" s="141"/>
      <c r="J4" s="141"/>
      <c r="K4" s="142"/>
      <c r="L4" s="143"/>
    </row>
    <row r="5">
      <c r="A5" s="38"/>
      <c r="B5" s="156" t="s">
        <v>99</v>
      </c>
      <c r="F5" s="23"/>
      <c r="G5" s="157" t="s">
        <v>100</v>
      </c>
      <c r="H5" s="23"/>
      <c r="I5" s="158"/>
      <c r="J5" s="158"/>
      <c r="K5" s="159"/>
      <c r="L5" s="160"/>
    </row>
    <row r="6">
      <c r="A6" s="42"/>
      <c r="B6" s="168" t="s">
        <v>103</v>
      </c>
      <c r="C6" s="51"/>
      <c r="D6" s="51"/>
      <c r="E6" s="51"/>
      <c r="F6" s="52"/>
      <c r="G6" s="169">
        <v>106.0</v>
      </c>
      <c r="H6" s="52"/>
      <c r="I6" s="170"/>
      <c r="J6" s="170"/>
      <c r="K6" s="171"/>
      <c r="L6" s="171"/>
    </row>
    <row r="7">
      <c r="A7" s="138" t="s">
        <v>108</v>
      </c>
      <c r="B7" s="141"/>
      <c r="C7" s="182" t="s">
        <v>109</v>
      </c>
      <c r="D7" s="142"/>
      <c r="E7" s="182" t="s">
        <v>109</v>
      </c>
      <c r="F7" s="142"/>
      <c r="G7" s="183"/>
      <c r="H7" s="141"/>
      <c r="I7" s="141"/>
      <c r="J7" s="141"/>
      <c r="K7" s="142"/>
      <c r="L7" s="184" t="s">
        <v>110</v>
      </c>
    </row>
    <row r="8">
      <c r="A8" s="38"/>
      <c r="B8" s="158"/>
      <c r="C8" s="190" t="s">
        <v>116</v>
      </c>
      <c r="D8" s="158"/>
      <c r="E8" s="190" t="s">
        <v>117</v>
      </c>
      <c r="F8" s="158"/>
      <c r="G8" s="191"/>
      <c r="H8" s="158"/>
      <c r="I8" s="158"/>
      <c r="J8" s="158"/>
      <c r="K8" s="159"/>
      <c r="L8" s="192" t="s">
        <v>118</v>
      </c>
    </row>
    <row r="9">
      <c r="A9" s="42"/>
      <c r="B9" s="170"/>
      <c r="C9" s="199">
        <v>312.0</v>
      </c>
      <c r="D9" s="170"/>
      <c r="E9" s="199">
        <v>317.0</v>
      </c>
      <c r="F9" s="170"/>
      <c r="G9" s="200"/>
      <c r="H9" s="201"/>
      <c r="I9" s="172"/>
      <c r="J9" s="170"/>
      <c r="K9" s="202"/>
      <c r="L9" s="203">
        <v>102.0</v>
      </c>
    </row>
    <row r="10">
      <c r="A10" s="138" t="s">
        <v>127</v>
      </c>
      <c r="B10" s="208" t="s">
        <v>109</v>
      </c>
      <c r="C10" s="141"/>
      <c r="D10" s="142"/>
      <c r="E10" s="142"/>
      <c r="F10" s="182" t="s">
        <v>109</v>
      </c>
      <c r="G10" s="188" t="s">
        <v>114</v>
      </c>
      <c r="H10" s="127"/>
      <c r="I10" s="209" t="s">
        <v>128</v>
      </c>
      <c r="J10" s="8"/>
      <c r="K10" s="141"/>
      <c r="L10" s="184" t="s">
        <v>129</v>
      </c>
    </row>
    <row r="11">
      <c r="A11" s="38"/>
      <c r="B11" s="221" t="s">
        <v>116</v>
      </c>
      <c r="C11" s="158"/>
      <c r="D11" s="158"/>
      <c r="E11" s="158"/>
      <c r="F11" s="190" t="s">
        <v>117</v>
      </c>
      <c r="G11" s="222" t="s">
        <v>136</v>
      </c>
      <c r="H11" s="127"/>
      <c r="I11" s="223" t="s">
        <v>137</v>
      </c>
      <c r="J11" s="23"/>
      <c r="K11" s="159"/>
      <c r="L11" s="192" t="s">
        <v>118</v>
      </c>
    </row>
    <row r="12">
      <c r="A12" s="42"/>
      <c r="B12" s="199">
        <v>312.0</v>
      </c>
      <c r="C12" s="172"/>
      <c r="D12" s="170"/>
      <c r="E12" s="170"/>
      <c r="F12" s="199">
        <v>317.0</v>
      </c>
      <c r="G12" s="232">
        <v>314.0</v>
      </c>
      <c r="H12" s="127"/>
      <c r="I12" s="174" t="s">
        <v>138</v>
      </c>
      <c r="J12" s="52"/>
      <c r="K12" s="171"/>
      <c r="L12" s="203">
        <v>102.0</v>
      </c>
    </row>
    <row r="13">
      <c r="A13" s="138" t="s">
        <v>141</v>
      </c>
      <c r="B13" s="141"/>
      <c r="C13" s="142"/>
      <c r="D13" s="237" t="s">
        <v>109</v>
      </c>
      <c r="E13" s="141"/>
      <c r="F13" s="142"/>
      <c r="G13" s="141"/>
      <c r="H13" s="238"/>
      <c r="I13" s="127"/>
      <c r="J13" s="141"/>
      <c r="K13" s="239"/>
      <c r="L13" s="184" t="s">
        <v>142</v>
      </c>
    </row>
    <row r="14">
      <c r="A14" s="38"/>
      <c r="B14" s="158"/>
      <c r="C14" s="65"/>
      <c r="D14" s="221" t="s">
        <v>116</v>
      </c>
      <c r="E14" s="161"/>
      <c r="F14" s="158"/>
      <c r="G14" s="158"/>
      <c r="H14" s="163"/>
      <c r="I14" s="127"/>
      <c r="J14" s="158"/>
      <c r="K14" s="160"/>
      <c r="L14" s="192" t="s">
        <v>118</v>
      </c>
    </row>
    <row r="15">
      <c r="A15" s="42"/>
      <c r="B15" s="179"/>
      <c r="C15" s="172"/>
      <c r="D15" s="199">
        <v>312.0</v>
      </c>
      <c r="E15" s="172"/>
      <c r="F15" s="170"/>
      <c r="G15" s="201"/>
      <c r="H15" s="249"/>
      <c r="I15" s="127"/>
      <c r="J15" s="170"/>
      <c r="K15" s="171"/>
      <c r="L15" s="203">
        <v>102.0</v>
      </c>
    </row>
    <row r="16">
      <c r="A16" s="138" t="s">
        <v>152</v>
      </c>
      <c r="B16" s="141"/>
      <c r="C16" s="142"/>
      <c r="D16" s="142"/>
      <c r="E16" s="142"/>
      <c r="F16" s="141"/>
      <c r="G16" s="142"/>
      <c r="H16" s="142"/>
      <c r="I16" s="142"/>
      <c r="J16" s="256"/>
      <c r="K16" s="142"/>
      <c r="L16" s="142"/>
    </row>
    <row r="17" ht="21.75" customHeight="1">
      <c r="A17" s="38"/>
      <c r="B17" s="159"/>
      <c r="C17" s="159"/>
      <c r="D17" s="159"/>
      <c r="E17" s="159"/>
      <c r="F17" s="159"/>
      <c r="G17" s="159"/>
      <c r="H17" s="159"/>
      <c r="I17" s="161"/>
      <c r="J17" s="127"/>
      <c r="K17" s="159"/>
      <c r="L17" s="159"/>
    </row>
    <row r="18">
      <c r="A18" s="42"/>
      <c r="B18" s="171"/>
      <c r="C18" s="171"/>
      <c r="D18" s="171"/>
      <c r="E18" s="171"/>
      <c r="F18" s="171"/>
      <c r="G18" s="171"/>
      <c r="H18" s="171"/>
      <c r="I18" s="172"/>
      <c r="J18" s="127"/>
      <c r="K18" s="171"/>
      <c r="L18" s="171"/>
    </row>
    <row r="19">
      <c r="A19" s="138" t="s">
        <v>159</v>
      </c>
      <c r="B19" s="141"/>
      <c r="C19" s="143"/>
      <c r="D19" s="143"/>
      <c r="E19" s="143"/>
      <c r="F19" s="143"/>
      <c r="G19" s="143"/>
      <c r="H19" s="143"/>
      <c r="I19" s="143"/>
      <c r="J19" s="143"/>
      <c r="K19" s="143"/>
      <c r="L19" s="142"/>
    </row>
    <row r="20">
      <c r="A20" s="38"/>
      <c r="B20" s="158"/>
      <c r="C20" s="159"/>
      <c r="D20" s="159"/>
      <c r="E20" s="159"/>
      <c r="F20" s="159"/>
      <c r="G20" s="159"/>
      <c r="H20" s="159"/>
      <c r="I20" s="159"/>
      <c r="J20" s="159"/>
      <c r="K20" s="159"/>
      <c r="L20" s="159"/>
    </row>
    <row r="21">
      <c r="A21" s="42"/>
      <c r="B21" s="170"/>
      <c r="C21" s="171"/>
      <c r="D21" s="171"/>
      <c r="E21" s="171"/>
      <c r="F21" s="171"/>
      <c r="G21" s="171"/>
      <c r="H21" s="171"/>
      <c r="I21" s="171"/>
      <c r="J21" s="171"/>
      <c r="K21" s="171"/>
      <c r="L21" s="171"/>
    </row>
    <row r="22">
      <c r="A22" s="132" t="s">
        <v>49</v>
      </c>
      <c r="B22" s="135"/>
      <c r="C22" s="3"/>
      <c r="D22" s="3"/>
      <c r="E22" s="3"/>
      <c r="F22" s="3"/>
      <c r="G22" s="3"/>
      <c r="H22" s="3"/>
      <c r="I22" s="3"/>
      <c r="J22" s="3"/>
      <c r="K22" s="3"/>
      <c r="L22" s="4"/>
    </row>
    <row r="23">
      <c r="A23" s="138" t="s">
        <v>91</v>
      </c>
      <c r="B23" s="275" t="s">
        <v>166</v>
      </c>
      <c r="C23" s="7"/>
      <c r="D23" s="7"/>
      <c r="E23" s="7"/>
      <c r="F23" s="7"/>
      <c r="G23" s="7"/>
      <c r="H23" s="7"/>
      <c r="I23" s="7"/>
      <c r="J23" s="7"/>
      <c r="K23" s="7"/>
      <c r="L23" s="8"/>
    </row>
    <row r="24">
      <c r="A24" s="38"/>
      <c r="B24" s="281" t="s">
        <v>169</v>
      </c>
      <c r="L24" s="23"/>
    </row>
    <row r="25">
      <c r="A25" s="42"/>
      <c r="B25" s="286" t="s">
        <v>138</v>
      </c>
      <c r="C25" s="51"/>
      <c r="D25" s="51"/>
      <c r="E25" s="51"/>
      <c r="F25" s="51"/>
      <c r="G25" s="51"/>
      <c r="H25" s="51"/>
      <c r="I25" s="51"/>
      <c r="J25" s="51"/>
      <c r="K25" s="51"/>
      <c r="L25" s="52"/>
    </row>
    <row r="26">
      <c r="A26" s="138" t="s">
        <v>108</v>
      </c>
      <c r="B26" s="141"/>
      <c r="C26" s="291" t="s">
        <v>173</v>
      </c>
      <c r="D26" s="142"/>
      <c r="E26" s="292" t="s">
        <v>173</v>
      </c>
      <c r="F26" s="291" t="s">
        <v>173</v>
      </c>
      <c r="G26" s="127"/>
      <c r="H26" s="293"/>
      <c r="I26" s="294" t="s">
        <v>173</v>
      </c>
      <c r="J26" s="213" t="s">
        <v>162</v>
      </c>
      <c r="K26" s="295" t="s">
        <v>173</v>
      </c>
      <c r="L26" s="8"/>
    </row>
    <row r="27">
      <c r="A27" s="38"/>
      <c r="B27" s="158"/>
      <c r="C27" s="299" t="s">
        <v>177</v>
      </c>
      <c r="D27" s="300"/>
      <c r="E27" s="301" t="s">
        <v>136</v>
      </c>
      <c r="F27" s="301" t="s">
        <v>178</v>
      </c>
      <c r="G27" s="127"/>
      <c r="H27" s="302"/>
      <c r="I27" s="303" t="s">
        <v>179</v>
      </c>
      <c r="J27" s="269" t="s">
        <v>135</v>
      </c>
      <c r="K27" s="304" t="s">
        <v>180</v>
      </c>
      <c r="L27" s="23"/>
    </row>
    <row r="28">
      <c r="A28" s="42"/>
      <c r="B28" s="179"/>
      <c r="C28" s="308">
        <v>308.0</v>
      </c>
      <c r="D28" s="179"/>
      <c r="E28" s="308">
        <v>314.0</v>
      </c>
      <c r="F28" s="308">
        <v>318.0</v>
      </c>
      <c r="G28" s="127"/>
      <c r="H28" s="309"/>
      <c r="I28" s="310">
        <v>316.0</v>
      </c>
      <c r="J28" s="311" t="s">
        <v>371</v>
      </c>
      <c r="K28" s="312">
        <v>101.0</v>
      </c>
      <c r="L28" s="52"/>
    </row>
    <row r="29">
      <c r="A29" s="138" t="s">
        <v>127</v>
      </c>
      <c r="B29" s="127"/>
      <c r="C29" s="141"/>
      <c r="D29" s="292" t="s">
        <v>173</v>
      </c>
      <c r="E29" s="141"/>
      <c r="F29" s="141"/>
      <c r="G29" s="292" t="s">
        <v>173</v>
      </c>
      <c r="H29" s="321" t="s">
        <v>173</v>
      </c>
      <c r="I29" s="213" t="s">
        <v>162</v>
      </c>
      <c r="J29" s="294" t="s">
        <v>173</v>
      </c>
      <c r="K29" s="212"/>
      <c r="L29" s="322" t="s">
        <v>188</v>
      </c>
    </row>
    <row r="30">
      <c r="A30" s="38"/>
      <c r="B30" s="127"/>
      <c r="C30" s="158"/>
      <c r="D30" s="301" t="s">
        <v>136</v>
      </c>
      <c r="E30" s="161"/>
      <c r="F30" s="161"/>
      <c r="G30" s="330" t="s">
        <v>177</v>
      </c>
      <c r="H30" s="301" t="s">
        <v>180</v>
      </c>
      <c r="I30" s="269" t="s">
        <v>135</v>
      </c>
      <c r="J30" s="303" t="s">
        <v>179</v>
      </c>
      <c r="K30" s="161"/>
      <c r="L30" s="331" t="s">
        <v>196</v>
      </c>
    </row>
    <row r="31">
      <c r="A31" s="42"/>
      <c r="B31" s="127"/>
      <c r="C31" s="179"/>
      <c r="D31" s="308">
        <v>314.0</v>
      </c>
      <c r="E31" s="179"/>
      <c r="F31" s="179"/>
      <c r="G31" s="308">
        <v>308.0</v>
      </c>
      <c r="H31" s="310">
        <v>101.0</v>
      </c>
      <c r="I31" s="311">
        <v>104.0</v>
      </c>
      <c r="J31" s="310">
        <v>316.0</v>
      </c>
      <c r="K31" s="179"/>
      <c r="L31" s="341">
        <v>102.0</v>
      </c>
    </row>
    <row r="32">
      <c r="A32" s="138" t="s">
        <v>141</v>
      </c>
      <c r="B32" s="294" t="s">
        <v>173</v>
      </c>
      <c r="C32" s="345"/>
      <c r="D32" s="143"/>
      <c r="E32" s="345"/>
      <c r="F32" s="143"/>
      <c r="G32" s="142"/>
      <c r="H32" s="143"/>
      <c r="I32" s="127"/>
      <c r="J32" s="141"/>
      <c r="K32" s="346"/>
      <c r="L32" s="322" t="s">
        <v>188</v>
      </c>
    </row>
    <row r="33">
      <c r="A33" s="38"/>
      <c r="B33" s="348" t="s">
        <v>177</v>
      </c>
      <c r="C33" s="127"/>
      <c r="D33" s="159"/>
      <c r="E33" s="127"/>
      <c r="F33" s="159"/>
      <c r="G33" s="161"/>
      <c r="H33" s="161"/>
      <c r="I33" s="127"/>
      <c r="J33" s="158"/>
      <c r="K33" s="284"/>
      <c r="L33" s="331" t="s">
        <v>196</v>
      </c>
    </row>
    <row r="34">
      <c r="A34" s="42"/>
      <c r="B34" s="308">
        <v>308.0</v>
      </c>
      <c r="C34" s="127"/>
      <c r="D34" s="171"/>
      <c r="E34" s="127"/>
      <c r="F34" s="171"/>
      <c r="G34" s="179"/>
      <c r="H34" s="172"/>
      <c r="I34" s="127"/>
      <c r="J34" s="179"/>
      <c r="K34" s="204"/>
      <c r="L34" s="341">
        <v>102.0</v>
      </c>
    </row>
    <row r="35">
      <c r="A35" s="138" t="s">
        <v>152</v>
      </c>
      <c r="B35" s="351" t="s">
        <v>207</v>
      </c>
      <c r="C35" s="7"/>
      <c r="D35" s="7"/>
      <c r="E35" s="7"/>
      <c r="F35" s="8"/>
      <c r="G35" s="143"/>
      <c r="H35" s="143"/>
      <c r="I35" s="351" t="s">
        <v>207</v>
      </c>
      <c r="J35" s="8"/>
      <c r="K35" s="345"/>
      <c r="L35" s="143"/>
    </row>
    <row r="36">
      <c r="A36" s="38"/>
      <c r="B36" s="352" t="s">
        <v>209</v>
      </c>
      <c r="F36" s="23"/>
      <c r="G36" s="161"/>
      <c r="H36" s="161"/>
      <c r="I36" s="353" t="s">
        <v>209</v>
      </c>
      <c r="J36" s="23"/>
      <c r="K36" s="127"/>
      <c r="L36" s="158"/>
    </row>
    <row r="37">
      <c r="A37" s="42"/>
      <c r="B37" s="354">
        <v>105.0</v>
      </c>
      <c r="C37" s="51"/>
      <c r="D37" s="51"/>
      <c r="E37" s="51"/>
      <c r="F37" s="52"/>
      <c r="G37" s="172"/>
      <c r="H37" s="172"/>
      <c r="I37" s="354">
        <v>105.0</v>
      </c>
      <c r="J37" s="52"/>
      <c r="K37" s="127"/>
      <c r="L37" s="172"/>
    </row>
    <row r="38">
      <c r="A38" s="138" t="s">
        <v>159</v>
      </c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</row>
    <row r="39">
      <c r="A39" s="38"/>
      <c r="B39" s="158"/>
      <c r="C39" s="158"/>
      <c r="D39" s="158"/>
      <c r="E39" s="158"/>
      <c r="F39" s="158"/>
      <c r="G39" s="158"/>
      <c r="H39" s="158"/>
      <c r="I39" s="158"/>
      <c r="J39" s="158"/>
      <c r="K39" s="158"/>
      <c r="L39" s="158"/>
    </row>
    <row r="40">
      <c r="A40" s="42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</row>
    <row r="41">
      <c r="A41" s="132" t="s">
        <v>53</v>
      </c>
      <c r="B41" s="271"/>
      <c r="C41" s="7"/>
      <c r="D41" s="7"/>
      <c r="E41" s="7"/>
      <c r="F41" s="7"/>
      <c r="G41" s="7"/>
      <c r="H41" s="7"/>
      <c r="I41" s="7"/>
      <c r="J41" s="7"/>
      <c r="K41" s="7"/>
      <c r="L41" s="8"/>
    </row>
    <row r="42">
      <c r="A42" s="138" t="s">
        <v>91</v>
      </c>
      <c r="B42" s="362" t="s">
        <v>55</v>
      </c>
      <c r="C42" s="7"/>
      <c r="D42" s="7"/>
      <c r="E42" s="7"/>
      <c r="F42" s="7"/>
      <c r="G42" s="7"/>
      <c r="H42" s="7"/>
      <c r="I42" s="7"/>
      <c r="J42" s="7"/>
      <c r="K42" s="7"/>
      <c r="L42" s="8"/>
    </row>
    <row r="43">
      <c r="A43" s="38"/>
      <c r="L43" s="23"/>
    </row>
    <row r="44">
      <c r="A44" s="42"/>
      <c r="L44" s="23"/>
    </row>
    <row r="45">
      <c r="A45" s="138" t="s">
        <v>108</v>
      </c>
      <c r="B45" s="372" t="s">
        <v>220</v>
      </c>
      <c r="C45" s="7"/>
      <c r="D45" s="7"/>
      <c r="E45" s="7"/>
      <c r="F45" s="7"/>
      <c r="G45" s="7"/>
      <c r="H45" s="7"/>
      <c r="I45" s="7"/>
      <c r="J45" s="7"/>
      <c r="K45" s="8"/>
      <c r="L45" s="322" t="s">
        <v>221</v>
      </c>
    </row>
    <row r="46">
      <c r="A46" s="38"/>
      <c r="B46" s="374" t="s">
        <v>223</v>
      </c>
      <c r="K46" s="23"/>
      <c r="L46" s="331" t="s">
        <v>224</v>
      </c>
    </row>
    <row r="47">
      <c r="A47" s="42"/>
      <c r="B47" s="377" t="s">
        <v>138</v>
      </c>
      <c r="C47" s="51"/>
      <c r="D47" s="51"/>
      <c r="E47" s="51"/>
      <c r="F47" s="51"/>
      <c r="G47" s="51"/>
      <c r="H47" s="51"/>
      <c r="I47" s="51"/>
      <c r="J47" s="51"/>
      <c r="K47" s="52"/>
      <c r="L47" s="341">
        <v>102.0</v>
      </c>
    </row>
    <row r="48">
      <c r="A48" s="138" t="s">
        <v>127</v>
      </c>
      <c r="B48" s="379" t="s">
        <v>228</v>
      </c>
      <c r="C48" s="7"/>
      <c r="D48" s="7"/>
      <c r="E48" s="7"/>
      <c r="F48" s="7"/>
      <c r="G48" s="7"/>
      <c r="H48" s="7"/>
      <c r="I48" s="7"/>
      <c r="J48" s="7"/>
      <c r="K48" s="8"/>
      <c r="L48" s="322" t="s">
        <v>221</v>
      </c>
    </row>
    <row r="49">
      <c r="A49" s="38"/>
      <c r="B49" s="384" t="s">
        <v>229</v>
      </c>
      <c r="K49" s="23"/>
      <c r="L49" s="331" t="s">
        <v>224</v>
      </c>
    </row>
    <row r="50">
      <c r="A50" s="42"/>
      <c r="B50" s="385">
        <v>105.0</v>
      </c>
      <c r="C50" s="51"/>
      <c r="D50" s="51"/>
      <c r="E50" s="51"/>
      <c r="F50" s="51"/>
      <c r="G50" s="51"/>
      <c r="H50" s="51"/>
      <c r="I50" s="51"/>
      <c r="J50" s="51"/>
      <c r="K50" s="52"/>
      <c r="L50" s="341">
        <v>102.0</v>
      </c>
    </row>
    <row r="51">
      <c r="A51" s="138" t="s">
        <v>141</v>
      </c>
      <c r="B51" s="386" t="s">
        <v>233</v>
      </c>
      <c r="C51" s="387" t="s">
        <v>234</v>
      </c>
      <c r="D51" s="142"/>
      <c r="E51" s="386" t="s">
        <v>233</v>
      </c>
      <c r="F51" s="142"/>
      <c r="G51" s="142"/>
      <c r="H51" s="141"/>
      <c r="I51" s="141"/>
      <c r="J51" s="141"/>
      <c r="K51" s="386" t="s">
        <v>233</v>
      </c>
      <c r="L51" s="212"/>
    </row>
    <row r="52">
      <c r="A52" s="38"/>
      <c r="B52" s="392" t="s">
        <v>43</v>
      </c>
      <c r="C52" s="393" t="s">
        <v>243</v>
      </c>
      <c r="D52" s="158"/>
      <c r="E52" s="394" t="s">
        <v>46</v>
      </c>
      <c r="F52" s="161"/>
      <c r="G52" s="161"/>
      <c r="H52" s="395"/>
      <c r="I52" s="158"/>
      <c r="J52" s="158"/>
      <c r="K52" s="396" t="s">
        <v>244</v>
      </c>
      <c r="L52" s="159"/>
    </row>
    <row r="53">
      <c r="A53" s="42"/>
      <c r="B53" s="401">
        <v>101.0</v>
      </c>
      <c r="C53" s="402">
        <v>317.0</v>
      </c>
      <c r="D53" s="170"/>
      <c r="E53" s="401" t="s">
        <v>372</v>
      </c>
      <c r="F53" s="172"/>
      <c r="G53" s="172"/>
      <c r="H53" s="201"/>
      <c r="I53" s="179"/>
      <c r="J53" s="179"/>
      <c r="K53" s="403">
        <v>314.0</v>
      </c>
      <c r="L53" s="171"/>
    </row>
    <row r="54">
      <c r="A54" s="138" t="s">
        <v>152</v>
      </c>
      <c r="B54" s="387" t="s">
        <v>234</v>
      </c>
      <c r="C54" s="386" t="s">
        <v>233</v>
      </c>
      <c r="D54" s="387" t="s">
        <v>234</v>
      </c>
      <c r="E54" s="387" t="s">
        <v>234</v>
      </c>
      <c r="F54" s="386" t="s">
        <v>233</v>
      </c>
      <c r="G54" s="142"/>
      <c r="H54" s="386" t="s">
        <v>233</v>
      </c>
      <c r="I54" s="387" t="s">
        <v>234</v>
      </c>
      <c r="J54" s="386" t="s">
        <v>233</v>
      </c>
      <c r="K54" s="141"/>
      <c r="L54" s="141"/>
    </row>
    <row r="55">
      <c r="A55" s="38"/>
      <c r="B55" s="393" t="s">
        <v>250</v>
      </c>
      <c r="C55" s="392" t="s">
        <v>43</v>
      </c>
      <c r="D55" s="393" t="s">
        <v>251</v>
      </c>
      <c r="E55" s="393" t="s">
        <v>252</v>
      </c>
      <c r="F55" s="394" t="s">
        <v>46</v>
      </c>
      <c r="G55" s="161"/>
      <c r="H55" s="396" t="s">
        <v>253</v>
      </c>
      <c r="I55" s="393" t="s">
        <v>254</v>
      </c>
      <c r="J55" s="396" t="s">
        <v>244</v>
      </c>
      <c r="K55" s="158"/>
      <c r="L55" s="161"/>
    </row>
    <row r="56">
      <c r="A56" s="42"/>
      <c r="B56" s="402" t="s">
        <v>373</v>
      </c>
      <c r="C56" s="401">
        <v>101.0</v>
      </c>
      <c r="D56" s="402">
        <v>317.0</v>
      </c>
      <c r="E56" s="402">
        <v>321.0</v>
      </c>
      <c r="F56" s="401" t="s">
        <v>374</v>
      </c>
      <c r="G56" s="172"/>
      <c r="H56" s="403">
        <v>421.0</v>
      </c>
      <c r="I56" s="402">
        <v>316.0</v>
      </c>
      <c r="J56" s="403">
        <v>314.0</v>
      </c>
      <c r="K56" s="179"/>
      <c r="L56" s="172"/>
    </row>
    <row r="57">
      <c r="A57" s="138" t="s">
        <v>159</v>
      </c>
      <c r="B57" s="141"/>
      <c r="C57" s="141"/>
      <c r="D57" s="386" t="s">
        <v>233</v>
      </c>
      <c r="E57" s="142"/>
      <c r="F57" s="387" t="s">
        <v>234</v>
      </c>
      <c r="G57" s="386" t="s">
        <v>233</v>
      </c>
      <c r="H57" s="149" t="s">
        <v>114</v>
      </c>
      <c r="I57" s="386" t="s">
        <v>233</v>
      </c>
      <c r="J57" s="408" t="s">
        <v>234</v>
      </c>
      <c r="K57" s="142"/>
      <c r="L57" s="142"/>
    </row>
    <row r="58">
      <c r="A58" s="38"/>
      <c r="B58" s="166"/>
      <c r="C58" s="166"/>
      <c r="D58" s="394" t="s">
        <v>43</v>
      </c>
      <c r="E58" s="158"/>
      <c r="F58" s="393" t="s">
        <v>251</v>
      </c>
      <c r="G58" s="396" t="s">
        <v>244</v>
      </c>
      <c r="H58" s="164" t="s">
        <v>136</v>
      </c>
      <c r="I58" s="394" t="s">
        <v>46</v>
      </c>
      <c r="J58" s="393" t="s">
        <v>254</v>
      </c>
      <c r="K58" s="411"/>
      <c r="L58" s="158"/>
    </row>
    <row r="59">
      <c r="A59" s="42"/>
      <c r="B59" s="172"/>
      <c r="C59" s="172"/>
      <c r="D59" s="401">
        <v>101.0</v>
      </c>
      <c r="E59" s="170"/>
      <c r="F59" s="402">
        <v>321.0</v>
      </c>
      <c r="G59" s="403">
        <v>314.0</v>
      </c>
      <c r="H59" s="176">
        <v>312.0</v>
      </c>
      <c r="I59" s="401" t="s">
        <v>375</v>
      </c>
      <c r="J59" s="414">
        <v>316.0</v>
      </c>
      <c r="K59" s="172"/>
      <c r="L59" s="170"/>
    </row>
    <row r="60">
      <c r="A60" s="132" t="s">
        <v>56</v>
      </c>
      <c r="B60" s="416"/>
      <c r="L60" s="23"/>
    </row>
    <row r="61">
      <c r="A61" s="138" t="s">
        <v>91</v>
      </c>
      <c r="B61" s="362" t="s">
        <v>55</v>
      </c>
      <c r="C61" s="7"/>
      <c r="D61" s="7"/>
      <c r="E61" s="7"/>
      <c r="F61" s="7"/>
      <c r="G61" s="7"/>
      <c r="H61" s="7"/>
      <c r="I61" s="7"/>
      <c r="J61" s="7"/>
      <c r="K61" s="7"/>
      <c r="L61" s="8"/>
    </row>
    <row r="62">
      <c r="A62" s="38"/>
      <c r="L62" s="23"/>
    </row>
    <row r="63">
      <c r="A63" s="42"/>
      <c r="L63" s="23"/>
    </row>
    <row r="64">
      <c r="A64" s="138" t="s">
        <v>108</v>
      </c>
      <c r="B64" s="351" t="s">
        <v>207</v>
      </c>
      <c r="C64" s="7"/>
      <c r="D64" s="7"/>
      <c r="E64" s="7"/>
      <c r="F64" s="8"/>
      <c r="G64" s="141"/>
      <c r="H64" s="141"/>
      <c r="I64" s="351" t="s">
        <v>207</v>
      </c>
      <c r="J64" s="8"/>
      <c r="K64" s="430" t="s">
        <v>270</v>
      </c>
      <c r="L64" s="431" t="s">
        <v>271</v>
      </c>
    </row>
    <row r="65">
      <c r="A65" s="38"/>
      <c r="B65" s="352" t="s">
        <v>209</v>
      </c>
      <c r="F65" s="23"/>
      <c r="G65" s="395"/>
      <c r="H65" s="161"/>
      <c r="I65" s="353" t="s">
        <v>209</v>
      </c>
      <c r="J65" s="23"/>
      <c r="K65" s="438" t="s">
        <v>266</v>
      </c>
      <c r="L65" s="439" t="s">
        <v>280</v>
      </c>
    </row>
    <row r="66">
      <c r="A66" s="42"/>
      <c r="B66" s="354">
        <v>105.0</v>
      </c>
      <c r="C66" s="51"/>
      <c r="D66" s="51"/>
      <c r="E66" s="51"/>
      <c r="F66" s="52"/>
      <c r="G66" s="201"/>
      <c r="H66" s="172"/>
      <c r="I66" s="354">
        <v>105.0</v>
      </c>
      <c r="J66" s="52"/>
      <c r="K66" s="445">
        <v>103.0</v>
      </c>
      <c r="L66" s="446" t="s">
        <v>138</v>
      </c>
    </row>
    <row r="67">
      <c r="A67" s="138" t="s">
        <v>127</v>
      </c>
      <c r="B67" s="141"/>
      <c r="C67" s="387" t="s">
        <v>234</v>
      </c>
      <c r="D67" s="141"/>
      <c r="E67" s="452"/>
      <c r="F67" s="387" t="s">
        <v>234</v>
      </c>
      <c r="G67" s="453"/>
      <c r="H67" s="141"/>
      <c r="I67" s="452"/>
      <c r="J67" s="387" t="s">
        <v>234</v>
      </c>
      <c r="K67" s="143"/>
      <c r="L67" s="431" t="s">
        <v>287</v>
      </c>
    </row>
    <row r="68">
      <c r="A68" s="38"/>
      <c r="B68" s="158"/>
      <c r="C68" s="393" t="s">
        <v>243</v>
      </c>
      <c r="D68" s="158"/>
      <c r="E68" s="228"/>
      <c r="F68" s="393" t="s">
        <v>251</v>
      </c>
      <c r="G68" s="383"/>
      <c r="H68" s="395"/>
      <c r="I68" s="228"/>
      <c r="J68" s="393" t="s">
        <v>254</v>
      </c>
      <c r="K68" s="161"/>
      <c r="L68" s="439" t="s">
        <v>292</v>
      </c>
    </row>
    <row r="69">
      <c r="A69" s="42"/>
      <c r="B69" s="170"/>
      <c r="C69" s="402" t="s">
        <v>376</v>
      </c>
      <c r="D69" s="170"/>
      <c r="E69" s="235"/>
      <c r="F69" s="460">
        <v>103.0</v>
      </c>
      <c r="G69" s="235"/>
      <c r="H69" s="201"/>
      <c r="I69" s="235"/>
      <c r="J69" s="402">
        <v>317.0</v>
      </c>
      <c r="K69" s="179"/>
      <c r="L69" s="446">
        <v>102.0</v>
      </c>
    </row>
    <row r="70">
      <c r="A70" s="138" t="s">
        <v>141</v>
      </c>
      <c r="B70" s="387" t="s">
        <v>234</v>
      </c>
      <c r="C70" s="185"/>
      <c r="D70" s="464" t="s">
        <v>297</v>
      </c>
      <c r="E70" s="387" t="s">
        <v>234</v>
      </c>
      <c r="F70" s="141"/>
      <c r="G70" s="141"/>
      <c r="H70" s="141"/>
      <c r="I70" s="387" t="s">
        <v>234</v>
      </c>
      <c r="J70" s="465"/>
      <c r="K70" s="466" t="s">
        <v>298</v>
      </c>
      <c r="L70" s="127"/>
    </row>
    <row r="71">
      <c r="A71" s="38"/>
      <c r="B71" s="393" t="s">
        <v>250</v>
      </c>
      <c r="C71" s="300"/>
      <c r="D71" s="270" t="s">
        <v>253</v>
      </c>
      <c r="E71" s="393" t="s">
        <v>252</v>
      </c>
      <c r="F71" s="158"/>
      <c r="G71" s="158"/>
      <c r="H71" s="158"/>
      <c r="I71" s="393" t="s">
        <v>254</v>
      </c>
      <c r="J71" s="383"/>
      <c r="K71" s="474" t="s">
        <v>304</v>
      </c>
      <c r="L71" s="127"/>
    </row>
    <row r="72">
      <c r="A72" s="42"/>
      <c r="B72" s="402">
        <v>301.0</v>
      </c>
      <c r="C72" s="204"/>
      <c r="D72" s="480" t="s">
        <v>307</v>
      </c>
      <c r="E72" s="402">
        <v>421.0</v>
      </c>
      <c r="F72" s="179"/>
      <c r="G72" s="170"/>
      <c r="H72" s="170"/>
      <c r="I72" s="402">
        <v>314.0</v>
      </c>
      <c r="J72" s="235"/>
      <c r="K72" s="445">
        <v>103.0</v>
      </c>
      <c r="L72" s="127"/>
    </row>
    <row r="73">
      <c r="A73" s="138" t="s">
        <v>152</v>
      </c>
      <c r="B73" s="485"/>
      <c r="C73" s="465"/>
      <c r="D73" s="387" t="s">
        <v>234</v>
      </c>
      <c r="E73" s="464" t="s">
        <v>297</v>
      </c>
      <c r="F73" s="452"/>
      <c r="G73" s="465"/>
      <c r="H73" s="142"/>
      <c r="I73" s="465"/>
      <c r="J73" s="142"/>
      <c r="K73" s="142"/>
      <c r="L73" s="143"/>
    </row>
    <row r="74">
      <c r="A74" s="38"/>
      <c r="B74" s="161"/>
      <c r="C74" s="383"/>
      <c r="D74" s="393" t="s">
        <v>251</v>
      </c>
      <c r="E74" s="270" t="s">
        <v>253</v>
      </c>
      <c r="F74" s="228"/>
      <c r="G74" s="383"/>
      <c r="H74" s="161"/>
      <c r="I74" s="383"/>
      <c r="J74" s="161"/>
      <c r="K74" s="411"/>
      <c r="L74" s="158"/>
    </row>
    <row r="75">
      <c r="A75" s="42"/>
      <c r="B75" s="179"/>
      <c r="C75" s="235"/>
      <c r="D75" s="402">
        <v>314.0</v>
      </c>
      <c r="E75" s="480" t="s">
        <v>307</v>
      </c>
      <c r="F75" s="235"/>
      <c r="G75" s="235"/>
      <c r="H75" s="172"/>
      <c r="I75" s="235"/>
      <c r="J75" s="172"/>
      <c r="K75" s="172"/>
      <c r="L75" s="171"/>
    </row>
    <row r="76">
      <c r="A76" s="138" t="s">
        <v>159</v>
      </c>
      <c r="B76" s="490"/>
      <c r="C76" s="490"/>
      <c r="D76" s="490"/>
      <c r="E76" s="490"/>
      <c r="F76" s="490"/>
      <c r="G76" s="490"/>
      <c r="H76" s="490"/>
      <c r="I76" s="490"/>
      <c r="J76" s="490"/>
      <c r="K76" s="490"/>
      <c r="L76" s="490"/>
    </row>
    <row r="77">
      <c r="A77" s="38"/>
      <c r="B77" s="491"/>
      <c r="C77" s="491"/>
      <c r="D77" s="491"/>
      <c r="E77" s="491"/>
      <c r="F77" s="491"/>
      <c r="G77" s="491"/>
      <c r="H77" s="491"/>
      <c r="I77" s="491"/>
      <c r="J77" s="491"/>
      <c r="K77" s="491"/>
      <c r="L77" s="491"/>
    </row>
    <row r="78">
      <c r="A78" s="42"/>
      <c r="B78" s="493"/>
      <c r="C78" s="493"/>
      <c r="D78" s="493"/>
      <c r="E78" s="493"/>
      <c r="F78" s="493"/>
      <c r="G78" s="493"/>
      <c r="H78" s="493"/>
      <c r="I78" s="493"/>
      <c r="J78" s="493"/>
      <c r="K78" s="493"/>
      <c r="L78" s="493"/>
    </row>
    <row r="79">
      <c r="A79" s="132" t="s">
        <v>57</v>
      </c>
      <c r="B79" s="271"/>
      <c r="C79" s="7"/>
      <c r="D79" s="7"/>
      <c r="E79" s="7"/>
      <c r="F79" s="7"/>
      <c r="G79" s="7"/>
      <c r="H79" s="7"/>
      <c r="I79" s="7"/>
      <c r="J79" s="7"/>
      <c r="K79" s="7"/>
      <c r="L79" s="8"/>
    </row>
    <row r="80">
      <c r="A80" s="138" t="s">
        <v>91</v>
      </c>
      <c r="B80" s="141"/>
      <c r="C80" s="141"/>
      <c r="D80" s="141"/>
      <c r="E80" s="141"/>
      <c r="F80" s="141"/>
      <c r="G80" s="323" t="s">
        <v>313</v>
      </c>
      <c r="H80" s="8"/>
      <c r="I80" s="141"/>
      <c r="J80" s="141"/>
      <c r="K80" s="496" t="s">
        <v>313</v>
      </c>
      <c r="L80" s="357"/>
    </row>
    <row r="81">
      <c r="A81" s="38"/>
      <c r="B81" s="161"/>
      <c r="C81" s="161"/>
      <c r="D81" s="161"/>
      <c r="E81" s="161"/>
      <c r="F81" s="161"/>
      <c r="G81" s="503" t="s">
        <v>318</v>
      </c>
      <c r="H81" s="23"/>
      <c r="I81" s="161"/>
      <c r="J81" s="161"/>
      <c r="K81" s="504" t="s">
        <v>318</v>
      </c>
      <c r="L81" s="357"/>
    </row>
    <row r="82">
      <c r="A82" s="42"/>
      <c r="B82" s="179"/>
      <c r="C82" s="179"/>
      <c r="D82" s="179"/>
      <c r="E82" s="179"/>
      <c r="F82" s="179"/>
      <c r="G82" s="509" t="s">
        <v>138</v>
      </c>
      <c r="H82" s="52"/>
      <c r="I82" s="179"/>
      <c r="J82" s="179"/>
      <c r="K82" s="510" t="s">
        <v>138</v>
      </c>
      <c r="L82" s="359"/>
    </row>
    <row r="83">
      <c r="A83" s="138" t="s">
        <v>108</v>
      </c>
      <c r="B83" s="514" t="s">
        <v>320</v>
      </c>
      <c r="C83" s="7"/>
      <c r="D83" s="7"/>
      <c r="E83" s="7"/>
      <c r="F83" s="7"/>
      <c r="G83" s="7"/>
      <c r="H83" s="7"/>
      <c r="I83" s="7"/>
      <c r="J83" s="8"/>
      <c r="K83" s="496" t="s">
        <v>321</v>
      </c>
      <c r="L83" s="357"/>
    </row>
    <row r="84">
      <c r="A84" s="38"/>
      <c r="B84" s="516" t="s">
        <v>325</v>
      </c>
      <c r="J84" s="23"/>
      <c r="K84" s="517" t="s">
        <v>255</v>
      </c>
      <c r="L84" s="357"/>
    </row>
    <row r="85">
      <c r="A85" s="42"/>
      <c r="B85" s="519">
        <v>105.0</v>
      </c>
      <c r="C85" s="51"/>
      <c r="D85" s="51"/>
      <c r="E85" s="51"/>
      <c r="F85" s="51"/>
      <c r="G85" s="51"/>
      <c r="H85" s="51"/>
      <c r="I85" s="51"/>
      <c r="J85" s="52"/>
      <c r="K85" s="510">
        <v>316.0</v>
      </c>
      <c r="L85" s="359"/>
    </row>
    <row r="86">
      <c r="A86" s="138" t="s">
        <v>127</v>
      </c>
      <c r="B86" s="514" t="s">
        <v>330</v>
      </c>
      <c r="C86" s="7"/>
      <c r="D86" s="7"/>
      <c r="E86" s="7"/>
      <c r="F86" s="7"/>
      <c r="G86" s="7"/>
      <c r="H86" s="7"/>
      <c r="I86" s="7"/>
      <c r="J86" s="8"/>
      <c r="K86" s="357"/>
      <c r="L86" s="357"/>
    </row>
    <row r="87">
      <c r="A87" s="38"/>
      <c r="B87" s="516" t="s">
        <v>325</v>
      </c>
      <c r="J87" s="23"/>
      <c r="K87" s="357"/>
      <c r="L87" s="357"/>
    </row>
    <row r="88">
      <c r="A88" s="42"/>
      <c r="B88" s="519">
        <v>105.0</v>
      </c>
      <c r="C88" s="51"/>
      <c r="D88" s="51"/>
      <c r="E88" s="51"/>
      <c r="F88" s="51"/>
      <c r="G88" s="51"/>
      <c r="H88" s="51"/>
      <c r="I88" s="51"/>
      <c r="J88" s="52"/>
      <c r="K88" s="359"/>
      <c r="L88" s="359"/>
    </row>
    <row r="89">
      <c r="A89" s="138" t="s">
        <v>141</v>
      </c>
      <c r="B89" s="535" t="s">
        <v>297</v>
      </c>
      <c r="C89" s="144"/>
      <c r="D89" s="535" t="s">
        <v>297</v>
      </c>
      <c r="E89" s="144"/>
      <c r="F89" s="536" t="s">
        <v>297</v>
      </c>
      <c r="G89" s="537" t="s">
        <v>321</v>
      </c>
      <c r="H89" s="538" t="s">
        <v>297</v>
      </c>
      <c r="I89" s="212"/>
      <c r="J89" s="490"/>
      <c r="K89" s="539" t="s">
        <v>335</v>
      </c>
      <c r="L89" s="357"/>
    </row>
    <row r="90">
      <c r="A90" s="38"/>
      <c r="B90" s="543" t="s">
        <v>337</v>
      </c>
      <c r="C90" s="144"/>
      <c r="D90" s="543" t="s">
        <v>253</v>
      </c>
      <c r="E90" s="144"/>
      <c r="F90" s="544" t="s">
        <v>338</v>
      </c>
      <c r="G90" s="517" t="s">
        <v>255</v>
      </c>
      <c r="H90" s="545" t="s">
        <v>339</v>
      </c>
      <c r="I90" s="159"/>
      <c r="J90" s="491"/>
      <c r="K90" s="546" t="s">
        <v>340</v>
      </c>
      <c r="L90" s="357"/>
    </row>
    <row r="91">
      <c r="A91" s="42"/>
      <c r="B91" s="548">
        <v>101.0</v>
      </c>
      <c r="C91" s="173"/>
      <c r="D91" s="548">
        <v>317.0</v>
      </c>
      <c r="E91" s="173"/>
      <c r="F91" s="265">
        <v>308.0</v>
      </c>
      <c r="G91" s="549">
        <v>316.0</v>
      </c>
      <c r="H91" s="265">
        <v>312.0</v>
      </c>
      <c r="I91" s="171"/>
      <c r="J91" s="493"/>
      <c r="K91" s="550" t="s">
        <v>377</v>
      </c>
      <c r="L91" s="359"/>
    </row>
    <row r="92">
      <c r="A92" s="138" t="s">
        <v>152</v>
      </c>
      <c r="B92" s="144"/>
      <c r="C92" s="535" t="s">
        <v>297</v>
      </c>
      <c r="D92" s="144"/>
      <c r="E92" s="535" t="s">
        <v>297</v>
      </c>
      <c r="F92" s="212"/>
      <c r="G92" s="538" t="s">
        <v>297</v>
      </c>
      <c r="H92" s="537" t="s">
        <v>321</v>
      </c>
      <c r="I92" s="538" t="s">
        <v>297</v>
      </c>
      <c r="J92" s="536" t="s">
        <v>297</v>
      </c>
      <c r="K92" s="539" t="s">
        <v>335</v>
      </c>
      <c r="L92" s="357"/>
    </row>
    <row r="93">
      <c r="A93" s="38"/>
      <c r="B93" s="144"/>
      <c r="C93" s="543" t="s">
        <v>337</v>
      </c>
      <c r="D93" s="144"/>
      <c r="E93" s="543" t="s">
        <v>253</v>
      </c>
      <c r="F93" s="158"/>
      <c r="G93" s="551" t="s">
        <v>338</v>
      </c>
      <c r="H93" s="504" t="s">
        <v>244</v>
      </c>
      <c r="I93" s="545" t="s">
        <v>339</v>
      </c>
      <c r="J93" s="552" t="s">
        <v>343</v>
      </c>
      <c r="K93" s="546" t="s">
        <v>340</v>
      </c>
      <c r="L93" s="357"/>
    </row>
    <row r="94">
      <c r="A94" s="42"/>
      <c r="B94" s="173"/>
      <c r="C94" s="548">
        <v>101.0</v>
      </c>
      <c r="D94" s="173"/>
      <c r="E94" s="548">
        <v>317.0</v>
      </c>
      <c r="F94" s="158"/>
      <c r="G94" s="265">
        <v>308.0</v>
      </c>
      <c r="H94" s="549">
        <v>316.0</v>
      </c>
      <c r="I94" s="265">
        <v>312.0</v>
      </c>
      <c r="J94" s="265">
        <v>303.0</v>
      </c>
      <c r="K94" s="550" t="s">
        <v>378</v>
      </c>
      <c r="L94" s="359"/>
    </row>
    <row r="95">
      <c r="A95" s="138" t="s">
        <v>159</v>
      </c>
      <c r="B95" s="490"/>
      <c r="C95" s="490"/>
      <c r="D95" s="490"/>
      <c r="E95" s="490"/>
      <c r="F95" s="490"/>
      <c r="G95" s="490"/>
      <c r="H95" s="490"/>
      <c r="I95" s="490"/>
      <c r="J95" s="490"/>
      <c r="K95" s="539" t="s">
        <v>335</v>
      </c>
      <c r="L95" s="357"/>
    </row>
    <row r="96">
      <c r="A96" s="38"/>
      <c r="B96" s="491"/>
      <c r="C96" s="491"/>
      <c r="D96" s="491"/>
      <c r="E96" s="491"/>
      <c r="F96" s="491"/>
      <c r="G96" s="491"/>
      <c r="H96" s="491"/>
      <c r="I96" s="491"/>
      <c r="J96" s="491"/>
      <c r="K96" s="546" t="s">
        <v>340</v>
      </c>
      <c r="L96" s="357"/>
    </row>
    <row r="97">
      <c r="A97" s="42"/>
      <c r="B97" s="493"/>
      <c r="C97" s="493"/>
      <c r="D97" s="493"/>
      <c r="E97" s="493"/>
      <c r="F97" s="493"/>
      <c r="G97" s="493"/>
      <c r="H97" s="493"/>
      <c r="I97" s="493"/>
      <c r="J97" s="493"/>
      <c r="K97" s="550" t="s">
        <v>379</v>
      </c>
      <c r="L97" s="359"/>
    </row>
    <row r="98">
      <c r="A98" s="132" t="s">
        <v>64</v>
      </c>
      <c r="B98" s="135"/>
      <c r="C98" s="3"/>
      <c r="D98" s="3"/>
      <c r="E98" s="3"/>
      <c r="F98" s="3"/>
      <c r="G98" s="3"/>
      <c r="H98" s="3"/>
      <c r="I98" s="3"/>
      <c r="J98" s="3"/>
      <c r="K98" s="3"/>
      <c r="L98" s="4"/>
    </row>
    <row r="99">
      <c r="A99" s="138" t="s">
        <v>91</v>
      </c>
      <c r="B99" s="141"/>
      <c r="C99" s="141"/>
      <c r="D99" s="141"/>
      <c r="E99" s="141"/>
      <c r="F99" s="141"/>
      <c r="G99" s="141"/>
      <c r="H99" s="141"/>
      <c r="I99" s="141"/>
      <c r="J99" s="141"/>
      <c r="K99" s="539" t="s">
        <v>347</v>
      </c>
      <c r="L99" s="141"/>
    </row>
    <row r="100">
      <c r="A100" s="38"/>
      <c r="B100" s="161"/>
      <c r="C100" s="161"/>
      <c r="D100" s="161"/>
      <c r="E100" s="161"/>
      <c r="F100" s="161"/>
      <c r="G100" s="161"/>
      <c r="H100" s="161"/>
      <c r="I100" s="161"/>
      <c r="J100" s="161"/>
      <c r="K100" s="546" t="s">
        <v>340</v>
      </c>
      <c r="L100" s="161"/>
    </row>
    <row r="101">
      <c r="A101" s="42"/>
      <c r="B101" s="179"/>
      <c r="C101" s="179"/>
      <c r="D101" s="179"/>
      <c r="E101" s="179"/>
      <c r="F101" s="179"/>
      <c r="G101" s="179"/>
      <c r="H101" s="179"/>
      <c r="I101" s="179"/>
      <c r="J101" s="179"/>
      <c r="K101" s="550" t="s">
        <v>380</v>
      </c>
      <c r="L101" s="179"/>
    </row>
    <row r="102">
      <c r="A102" s="138" t="s">
        <v>108</v>
      </c>
      <c r="B102" s="141"/>
      <c r="C102" s="141"/>
      <c r="D102" s="141"/>
      <c r="E102" s="141"/>
      <c r="F102" s="141"/>
      <c r="G102" s="141"/>
      <c r="H102" s="141"/>
      <c r="I102" s="141"/>
      <c r="J102" s="141"/>
      <c r="K102" s="539" t="s">
        <v>347</v>
      </c>
      <c r="L102" s="141"/>
    </row>
    <row r="103">
      <c r="A103" s="38"/>
      <c r="B103" s="161"/>
      <c r="C103" s="161"/>
      <c r="D103" s="161"/>
      <c r="E103" s="161"/>
      <c r="F103" s="161"/>
      <c r="G103" s="161"/>
      <c r="H103" s="161"/>
      <c r="I103" s="161"/>
      <c r="J103" s="161"/>
      <c r="K103" s="546" t="s">
        <v>340</v>
      </c>
      <c r="L103" s="161"/>
    </row>
    <row r="104">
      <c r="A104" s="42"/>
      <c r="B104" s="179"/>
      <c r="C104" s="179"/>
      <c r="D104" s="179"/>
      <c r="E104" s="179"/>
      <c r="F104" s="179"/>
      <c r="G104" s="179"/>
      <c r="H104" s="179"/>
      <c r="I104" s="179"/>
      <c r="J104" s="179"/>
      <c r="K104" s="550" t="s">
        <v>381</v>
      </c>
      <c r="L104" s="179"/>
    </row>
    <row r="105">
      <c r="A105" s="138" t="s">
        <v>127</v>
      </c>
      <c r="B105" s="141"/>
      <c r="C105" s="141"/>
      <c r="D105" s="141"/>
      <c r="E105" s="141"/>
      <c r="F105" s="141"/>
      <c r="G105" s="141"/>
      <c r="H105" s="141"/>
      <c r="I105" s="141"/>
      <c r="J105" s="141"/>
      <c r="K105" s="141"/>
      <c r="L105" s="141"/>
    </row>
    <row r="106">
      <c r="A106" s="38"/>
      <c r="B106" s="161"/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</row>
    <row r="107">
      <c r="A107" s="42"/>
      <c r="B107" s="179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</row>
    <row r="108">
      <c r="A108" s="138" t="s">
        <v>141</v>
      </c>
      <c r="B108" s="141"/>
      <c r="C108" s="141"/>
      <c r="D108" s="141"/>
      <c r="E108" s="141"/>
      <c r="F108" s="141"/>
      <c r="G108" s="141"/>
      <c r="H108" s="141"/>
      <c r="I108" s="141"/>
      <c r="J108" s="141"/>
      <c r="K108" s="141"/>
      <c r="L108" s="141"/>
    </row>
    <row r="109">
      <c r="A109" s="38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</row>
    <row r="110">
      <c r="A110" s="42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</row>
    <row r="111">
      <c r="A111" s="138" t="s">
        <v>152</v>
      </c>
      <c r="B111" s="141"/>
      <c r="C111" s="141"/>
      <c r="D111" s="141"/>
      <c r="E111" s="141"/>
      <c r="F111" s="141"/>
      <c r="G111" s="141"/>
      <c r="H111" s="141"/>
      <c r="I111" s="141"/>
      <c r="J111" s="141"/>
      <c r="K111" s="141"/>
      <c r="L111" s="141"/>
    </row>
    <row r="112">
      <c r="A112" s="38"/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</row>
    <row r="113">
      <c r="A113" s="42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</row>
    <row r="114">
      <c r="A114" s="138" t="s">
        <v>159</v>
      </c>
      <c r="B114" s="141"/>
      <c r="C114" s="141"/>
      <c r="D114" s="141"/>
      <c r="E114" s="141"/>
      <c r="F114" s="141"/>
      <c r="G114" s="141"/>
      <c r="H114" s="141"/>
      <c r="I114" s="141"/>
      <c r="J114" s="141"/>
      <c r="K114" s="141"/>
      <c r="L114" s="141"/>
    </row>
    <row r="115">
      <c r="A115" s="38"/>
      <c r="B115" s="161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</row>
    <row r="116">
      <c r="A116" s="42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</row>
  </sheetData>
  <mergeCells count="88">
    <mergeCell ref="B64:F64"/>
    <mergeCell ref="B65:F65"/>
    <mergeCell ref="A54:A56"/>
    <mergeCell ref="A57:A59"/>
    <mergeCell ref="B60:L60"/>
    <mergeCell ref="A61:A63"/>
    <mergeCell ref="B61:L63"/>
    <mergeCell ref="I64:J64"/>
    <mergeCell ref="I65:J65"/>
    <mergeCell ref="I66:J66"/>
    <mergeCell ref="A64:A66"/>
    <mergeCell ref="B66:F66"/>
    <mergeCell ref="A67:A69"/>
    <mergeCell ref="A70:A72"/>
    <mergeCell ref="A73:A75"/>
    <mergeCell ref="A76:A78"/>
    <mergeCell ref="A80:A82"/>
    <mergeCell ref="B86:J86"/>
    <mergeCell ref="B87:J87"/>
    <mergeCell ref="B88:J88"/>
    <mergeCell ref="B98:L98"/>
    <mergeCell ref="B79:L79"/>
    <mergeCell ref="G80:H80"/>
    <mergeCell ref="G81:H81"/>
    <mergeCell ref="G82:H82"/>
    <mergeCell ref="B83:J83"/>
    <mergeCell ref="B84:J84"/>
    <mergeCell ref="B85:J85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A99:A101"/>
    <mergeCell ref="A102:A104"/>
    <mergeCell ref="A1:A2"/>
    <mergeCell ref="B1:L1"/>
    <mergeCell ref="B3:L3"/>
    <mergeCell ref="A4:A6"/>
    <mergeCell ref="B4:F4"/>
    <mergeCell ref="G4:H4"/>
    <mergeCell ref="G5:H5"/>
    <mergeCell ref="G6:H6"/>
    <mergeCell ref="B5:F5"/>
    <mergeCell ref="B6:F6"/>
    <mergeCell ref="A7:A9"/>
    <mergeCell ref="A10:A12"/>
    <mergeCell ref="I10:J10"/>
    <mergeCell ref="I11:J11"/>
    <mergeCell ref="I12:J12"/>
    <mergeCell ref="K26:L26"/>
    <mergeCell ref="K27:L27"/>
    <mergeCell ref="K28:L28"/>
    <mergeCell ref="I35:J35"/>
    <mergeCell ref="I36:J36"/>
    <mergeCell ref="I37:J37"/>
    <mergeCell ref="A13:A15"/>
    <mergeCell ref="A16:A18"/>
    <mergeCell ref="A19:A21"/>
    <mergeCell ref="B22:L22"/>
    <mergeCell ref="B23:L23"/>
    <mergeCell ref="B24:L24"/>
    <mergeCell ref="B25:L25"/>
    <mergeCell ref="A23:A25"/>
    <mergeCell ref="A26:A28"/>
    <mergeCell ref="A29:A31"/>
    <mergeCell ref="A32:A34"/>
    <mergeCell ref="B35:F35"/>
    <mergeCell ref="B36:F36"/>
    <mergeCell ref="B37:F37"/>
    <mergeCell ref="A35:A37"/>
    <mergeCell ref="A38:A40"/>
    <mergeCell ref="B41:L41"/>
    <mergeCell ref="A42:A44"/>
    <mergeCell ref="B42:L44"/>
    <mergeCell ref="A45:A47"/>
    <mergeCell ref="B45:K45"/>
    <mergeCell ref="B46:K46"/>
    <mergeCell ref="B47:K47"/>
    <mergeCell ref="A48:A50"/>
    <mergeCell ref="B48:K48"/>
    <mergeCell ref="B49:K49"/>
    <mergeCell ref="B50:K50"/>
    <mergeCell ref="A51:A53"/>
  </mergeCells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1">
      <formula>REGEXMATCH(A1, "(^\s+)|(\s+$)")</formula>
    </cfRule>
  </conditionalFormatting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2">
      <formula>REGEXMATCH(A1, "[а-яА-Я]")</formula>
    </cfRule>
  </conditionalFormatting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3">
      <formula>REGEXMATCH(A1, "\s{2,}")</formula>
    </cfRule>
  </conditionalFormatting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4">
      <formula>REGEXMATCH(A1, "(\S\()|(\)\S)")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25"/>
    <col customWidth="1" min="3" max="3" width="27.5"/>
    <col customWidth="1" min="4" max="4" width="29.38"/>
    <col customWidth="1" min="5" max="5" width="27.13"/>
    <col customWidth="1" min="6" max="6" width="29.38"/>
    <col customWidth="1" min="7" max="8" width="28.13"/>
    <col customWidth="1" min="9" max="9" width="26.38"/>
  </cols>
  <sheetData>
    <row r="1">
      <c r="A1" s="123"/>
      <c r="B1" s="122" t="s">
        <v>69</v>
      </c>
      <c r="C1" s="3"/>
      <c r="D1" s="3"/>
      <c r="E1" s="3"/>
      <c r="F1" s="3"/>
      <c r="G1" s="3"/>
      <c r="H1" s="3"/>
      <c r="I1" s="4"/>
    </row>
    <row r="2">
      <c r="A2" s="42"/>
      <c r="B2" s="130" t="s">
        <v>74</v>
      </c>
      <c r="C2" s="130" t="s">
        <v>75</v>
      </c>
      <c r="D2" s="130" t="s">
        <v>76</v>
      </c>
      <c r="E2" s="130" t="s">
        <v>77</v>
      </c>
      <c r="F2" s="130" t="s">
        <v>78</v>
      </c>
      <c r="G2" s="130" t="s">
        <v>79</v>
      </c>
      <c r="H2" s="130" t="s">
        <v>80</v>
      </c>
      <c r="I2" s="130" t="s">
        <v>81</v>
      </c>
    </row>
    <row r="3">
      <c r="A3" s="132" t="s">
        <v>29</v>
      </c>
      <c r="B3" s="134"/>
      <c r="C3" s="51"/>
      <c r="D3" s="51"/>
      <c r="E3" s="51"/>
      <c r="F3" s="51"/>
      <c r="G3" s="51"/>
      <c r="H3" s="51"/>
      <c r="I3" s="52"/>
    </row>
    <row r="4">
      <c r="A4" s="121" t="s">
        <v>94</v>
      </c>
      <c r="B4" s="142"/>
      <c r="C4" s="142"/>
      <c r="D4" s="142"/>
      <c r="E4" s="144"/>
      <c r="F4" s="145" t="s">
        <v>95</v>
      </c>
      <c r="G4" s="7"/>
      <c r="H4" s="8"/>
      <c r="I4" s="142"/>
    </row>
    <row r="5">
      <c r="A5" s="38"/>
      <c r="B5" s="161"/>
      <c r="C5" s="161"/>
      <c r="D5" s="161"/>
      <c r="E5" s="144"/>
      <c r="F5" s="162" t="s">
        <v>101</v>
      </c>
      <c r="H5" s="23"/>
      <c r="I5" s="161"/>
    </row>
    <row r="6">
      <c r="A6" s="42"/>
      <c r="B6" s="172"/>
      <c r="C6" s="172"/>
      <c r="D6" s="172"/>
      <c r="E6" s="173"/>
      <c r="F6" s="174">
        <v>321.0</v>
      </c>
      <c r="G6" s="51"/>
      <c r="H6" s="52"/>
      <c r="I6" s="172"/>
    </row>
    <row r="7">
      <c r="A7" s="121" t="s">
        <v>111</v>
      </c>
      <c r="B7" s="141"/>
      <c r="C7" s="141"/>
      <c r="D7" s="141"/>
      <c r="E7" s="185"/>
      <c r="F7" s="186" t="s">
        <v>112</v>
      </c>
      <c r="G7" s="142"/>
      <c r="H7" s="142"/>
      <c r="I7" s="142"/>
    </row>
    <row r="8">
      <c r="A8" s="38"/>
      <c r="B8" s="161"/>
      <c r="C8" s="161"/>
      <c r="D8" s="161"/>
      <c r="E8" s="193"/>
      <c r="F8" s="194" t="s">
        <v>119</v>
      </c>
      <c r="G8" s="161"/>
      <c r="H8" s="161"/>
      <c r="I8" s="195"/>
    </row>
    <row r="9">
      <c r="A9" s="42"/>
      <c r="B9" s="179"/>
      <c r="C9" s="179"/>
      <c r="D9" s="179"/>
      <c r="E9" s="204"/>
      <c r="F9" s="205">
        <v>321.0</v>
      </c>
      <c r="G9" s="172"/>
      <c r="H9" s="172"/>
      <c r="I9" s="206"/>
    </row>
    <row r="10">
      <c r="A10" s="121" t="s">
        <v>130</v>
      </c>
      <c r="B10" s="210" t="s">
        <v>131</v>
      </c>
      <c r="C10" s="7"/>
      <c r="D10" s="8"/>
      <c r="E10" s="185"/>
      <c r="F10" s="142"/>
      <c r="G10" s="186" t="s">
        <v>112</v>
      </c>
      <c r="H10" s="142"/>
      <c r="I10" s="211"/>
    </row>
    <row r="11">
      <c r="A11" s="38"/>
      <c r="B11" s="224" t="s">
        <v>98</v>
      </c>
      <c r="D11" s="23"/>
      <c r="E11" s="144"/>
      <c r="F11" s="161"/>
      <c r="G11" s="194" t="s">
        <v>119</v>
      </c>
      <c r="H11" s="161"/>
      <c r="I11" s="225"/>
    </row>
    <row r="12">
      <c r="A12" s="42"/>
      <c r="B12" s="233">
        <v>106.0</v>
      </c>
      <c r="C12" s="51"/>
      <c r="D12" s="52"/>
      <c r="E12" s="204"/>
      <c r="F12" s="172"/>
      <c r="G12" s="205">
        <v>321.0</v>
      </c>
      <c r="H12" s="172"/>
      <c r="I12" s="206"/>
    </row>
    <row r="13">
      <c r="A13" s="121" t="s">
        <v>143</v>
      </c>
      <c r="B13" s="237" t="s">
        <v>144</v>
      </c>
      <c r="C13" s="240" t="s">
        <v>144</v>
      </c>
      <c r="D13" s="144"/>
      <c r="E13" s="241" t="s">
        <v>145</v>
      </c>
      <c r="F13" s="142"/>
      <c r="G13" s="142"/>
      <c r="H13" s="186" t="s">
        <v>112</v>
      </c>
      <c r="I13" s="142"/>
    </row>
    <row r="14">
      <c r="A14" s="38"/>
      <c r="B14" s="244" t="s">
        <v>148</v>
      </c>
      <c r="C14" s="245" t="s">
        <v>149</v>
      </c>
      <c r="D14" s="144"/>
      <c r="E14" s="246" t="s">
        <v>150</v>
      </c>
      <c r="F14" s="161"/>
      <c r="G14" s="161"/>
      <c r="H14" s="194" t="s">
        <v>119</v>
      </c>
      <c r="I14" s="161"/>
    </row>
    <row r="15">
      <c r="A15" s="42"/>
      <c r="B15" s="250" t="s">
        <v>382</v>
      </c>
      <c r="C15" s="250">
        <v>316.0</v>
      </c>
      <c r="D15" s="173"/>
      <c r="E15" s="251">
        <v>317.0</v>
      </c>
      <c r="F15" s="172"/>
      <c r="G15" s="172"/>
      <c r="H15" s="205">
        <v>321.0</v>
      </c>
      <c r="I15" s="172"/>
    </row>
    <row r="16">
      <c r="A16" s="121" t="s">
        <v>153</v>
      </c>
      <c r="B16" s="215"/>
      <c r="C16" s="144"/>
      <c r="D16" s="240" t="s">
        <v>144</v>
      </c>
      <c r="E16" s="142"/>
      <c r="F16" s="142"/>
      <c r="G16" s="142"/>
      <c r="H16" s="142"/>
      <c r="I16" s="257" t="s">
        <v>154</v>
      </c>
    </row>
    <row r="17">
      <c r="A17" s="38"/>
      <c r="B17" s="228"/>
      <c r="C17" s="144"/>
      <c r="D17" s="245" t="s">
        <v>148</v>
      </c>
      <c r="E17" s="161"/>
      <c r="F17" s="161"/>
      <c r="G17" s="161"/>
      <c r="H17" s="161"/>
      <c r="I17" s="260" t="s">
        <v>157</v>
      </c>
    </row>
    <row r="18">
      <c r="A18" s="42"/>
      <c r="B18" s="235"/>
      <c r="C18" s="173"/>
      <c r="D18" s="250">
        <v>313.0</v>
      </c>
      <c r="E18" s="172"/>
      <c r="F18" s="172"/>
      <c r="G18" s="172"/>
      <c r="H18" s="172"/>
      <c r="I18" s="264">
        <v>104.0</v>
      </c>
    </row>
    <row r="19">
      <c r="A19" s="121" t="s">
        <v>160</v>
      </c>
      <c r="B19" s="142"/>
      <c r="C19" s="142"/>
      <c r="D19" s="142"/>
      <c r="E19" s="142"/>
      <c r="F19" s="142"/>
      <c r="G19" s="142"/>
      <c r="H19" s="142"/>
      <c r="I19" s="257" t="s">
        <v>154</v>
      </c>
    </row>
    <row r="20">
      <c r="A20" s="38"/>
      <c r="B20" s="161"/>
      <c r="C20" s="161"/>
      <c r="D20" s="161"/>
      <c r="E20" s="161"/>
      <c r="F20" s="161"/>
      <c r="G20" s="161"/>
      <c r="H20" s="161"/>
      <c r="I20" s="260" t="s">
        <v>157</v>
      </c>
    </row>
    <row r="21">
      <c r="A21" s="42"/>
      <c r="B21" s="172"/>
      <c r="C21" s="172"/>
      <c r="D21" s="172"/>
      <c r="E21" s="172"/>
      <c r="F21" s="172"/>
      <c r="G21" s="172"/>
      <c r="H21" s="172"/>
      <c r="I21" s="264">
        <v>104.0</v>
      </c>
    </row>
    <row r="22">
      <c r="A22" s="132" t="s">
        <v>49</v>
      </c>
      <c r="B22" s="271"/>
      <c r="C22" s="7"/>
      <c r="D22" s="7"/>
      <c r="E22" s="7"/>
      <c r="F22" s="7"/>
      <c r="G22" s="7"/>
      <c r="H22" s="7"/>
      <c r="I22" s="8"/>
    </row>
    <row r="23">
      <c r="A23" s="121" t="s">
        <v>94</v>
      </c>
      <c r="B23" s="142"/>
      <c r="C23" s="142"/>
      <c r="D23" s="142"/>
      <c r="E23" s="142"/>
      <c r="F23" s="276" t="s">
        <v>167</v>
      </c>
      <c r="G23" s="7"/>
      <c r="H23" s="8"/>
      <c r="I23" s="142"/>
    </row>
    <row r="24">
      <c r="A24" s="38"/>
      <c r="B24" s="161"/>
      <c r="C24" s="161"/>
      <c r="D24" s="161"/>
      <c r="E24" s="161"/>
      <c r="F24" s="282" t="s">
        <v>100</v>
      </c>
      <c r="H24" s="23"/>
      <c r="I24" s="161"/>
    </row>
    <row r="25">
      <c r="A25" s="42"/>
      <c r="B25" s="172"/>
      <c r="C25" s="172"/>
      <c r="D25" s="172"/>
      <c r="E25" s="172"/>
      <c r="F25" s="287">
        <v>106.0</v>
      </c>
      <c r="G25" s="51"/>
      <c r="H25" s="52"/>
      <c r="I25" s="172"/>
    </row>
    <row r="26">
      <c r="A26" s="121" t="s">
        <v>111</v>
      </c>
      <c r="B26" s="142"/>
      <c r="C26" s="142"/>
      <c r="D26" s="142"/>
      <c r="E26" s="142"/>
      <c r="F26" s="142"/>
      <c r="G26" s="142"/>
      <c r="H26" s="296" t="s">
        <v>174</v>
      </c>
      <c r="I26" s="297" t="s">
        <v>175</v>
      </c>
    </row>
    <row r="27">
      <c r="A27" s="38"/>
      <c r="B27" s="161"/>
      <c r="C27" s="161"/>
      <c r="D27" s="161"/>
      <c r="E27" s="161"/>
      <c r="F27" s="161"/>
      <c r="G27" s="161"/>
      <c r="H27" s="305" t="s">
        <v>181</v>
      </c>
      <c r="I27" s="306" t="s">
        <v>182</v>
      </c>
    </row>
    <row r="28">
      <c r="A28" s="42"/>
      <c r="B28" s="172"/>
      <c r="C28" s="172"/>
      <c r="D28" s="172"/>
      <c r="E28" s="172"/>
      <c r="F28" s="172"/>
      <c r="G28" s="172"/>
      <c r="H28" s="313">
        <v>317.0</v>
      </c>
      <c r="I28" s="314">
        <v>103.0</v>
      </c>
    </row>
    <row r="29">
      <c r="A29" s="121" t="s">
        <v>130</v>
      </c>
      <c r="B29" s="323" t="s">
        <v>189</v>
      </c>
      <c r="C29" s="7"/>
      <c r="D29" s="7"/>
      <c r="E29" s="8"/>
      <c r="F29" s="142"/>
      <c r="G29" s="296" t="s">
        <v>174</v>
      </c>
      <c r="H29" s="142"/>
      <c r="I29" s="297" t="s">
        <v>175</v>
      </c>
    </row>
    <row r="30">
      <c r="A30" s="38"/>
      <c r="B30" s="332" t="s">
        <v>197</v>
      </c>
      <c r="E30" s="23"/>
      <c r="F30" s="161"/>
      <c r="G30" s="333" t="s">
        <v>198</v>
      </c>
      <c r="H30" s="161"/>
      <c r="I30" s="306" t="s">
        <v>182</v>
      </c>
    </row>
    <row r="31">
      <c r="A31" s="42"/>
      <c r="B31" s="342" t="s">
        <v>383</v>
      </c>
      <c r="C31" s="51"/>
      <c r="D31" s="51"/>
      <c r="E31" s="52"/>
      <c r="F31" s="172"/>
      <c r="G31" s="313">
        <v>317.0</v>
      </c>
      <c r="H31" s="172"/>
      <c r="I31" s="314">
        <v>103.0</v>
      </c>
    </row>
    <row r="32">
      <c r="A32" s="121" t="s">
        <v>143</v>
      </c>
      <c r="B32" s="142"/>
      <c r="C32" s="142"/>
      <c r="D32" s="142"/>
      <c r="E32" s="142"/>
      <c r="F32" s="296" t="s">
        <v>174</v>
      </c>
      <c r="G32" s="142"/>
      <c r="H32" s="142"/>
      <c r="I32" s="142"/>
    </row>
    <row r="33">
      <c r="A33" s="38"/>
      <c r="B33" s="161"/>
      <c r="C33" s="161"/>
      <c r="D33" s="161"/>
      <c r="E33" s="161"/>
      <c r="F33" s="333" t="s">
        <v>198</v>
      </c>
      <c r="G33" s="161"/>
      <c r="H33" s="161"/>
      <c r="I33" s="161"/>
    </row>
    <row r="34">
      <c r="A34" s="42"/>
      <c r="B34" s="172"/>
      <c r="C34" s="172"/>
      <c r="D34" s="172"/>
      <c r="E34" s="172"/>
      <c r="F34" s="313">
        <v>317.0</v>
      </c>
      <c r="G34" s="172"/>
      <c r="H34" s="172"/>
      <c r="I34" s="172"/>
    </row>
    <row r="35">
      <c r="A35" s="121" t="s">
        <v>153</v>
      </c>
      <c r="B35" s="323" t="s">
        <v>189</v>
      </c>
      <c r="C35" s="7"/>
      <c r="D35" s="7"/>
      <c r="E35" s="8"/>
      <c r="F35" s="142"/>
      <c r="G35" s="142"/>
      <c r="H35" s="142"/>
      <c r="I35" s="142"/>
    </row>
    <row r="36">
      <c r="A36" s="38"/>
      <c r="B36" s="332" t="s">
        <v>197</v>
      </c>
      <c r="E36" s="23"/>
      <c r="F36" s="161"/>
      <c r="G36" s="161"/>
      <c r="H36" s="161"/>
      <c r="I36" s="161"/>
    </row>
    <row r="37">
      <c r="A37" s="42"/>
      <c r="B37" s="342" t="s">
        <v>384</v>
      </c>
      <c r="C37" s="51"/>
      <c r="D37" s="51"/>
      <c r="E37" s="52"/>
      <c r="F37" s="172"/>
      <c r="G37" s="172"/>
      <c r="H37" s="172"/>
      <c r="I37" s="172"/>
    </row>
    <row r="38">
      <c r="A38" s="121" t="s">
        <v>160</v>
      </c>
      <c r="B38" s="142"/>
      <c r="C38" s="142"/>
      <c r="D38" s="142"/>
      <c r="E38" s="142"/>
      <c r="F38" s="142"/>
      <c r="G38" s="142"/>
      <c r="H38" s="142"/>
      <c r="I38" s="142"/>
    </row>
    <row r="39">
      <c r="A39" s="38"/>
      <c r="B39" s="161"/>
      <c r="C39" s="161"/>
      <c r="D39" s="161"/>
      <c r="E39" s="161"/>
      <c r="F39" s="161"/>
      <c r="G39" s="161"/>
      <c r="H39" s="161"/>
      <c r="I39" s="161"/>
    </row>
    <row r="40">
      <c r="A40" s="42"/>
      <c r="B40" s="172"/>
      <c r="C40" s="172"/>
      <c r="D40" s="172"/>
      <c r="E40" s="172"/>
      <c r="F40" s="172"/>
      <c r="G40" s="172"/>
      <c r="H40" s="172"/>
      <c r="I40" s="172"/>
    </row>
    <row r="41">
      <c r="A41" s="132" t="s">
        <v>53</v>
      </c>
      <c r="B41" s="135"/>
      <c r="C41" s="3"/>
      <c r="D41" s="3"/>
      <c r="E41" s="3"/>
      <c r="F41" s="3"/>
      <c r="G41" s="3"/>
      <c r="H41" s="3"/>
      <c r="I41" s="4"/>
    </row>
    <row r="42">
      <c r="A42" s="121" t="s">
        <v>94</v>
      </c>
      <c r="B42" s="363" t="s">
        <v>55</v>
      </c>
      <c r="I42" s="23"/>
    </row>
    <row r="43">
      <c r="A43" s="38"/>
      <c r="B43" s="94"/>
      <c r="I43" s="23"/>
    </row>
    <row r="44">
      <c r="A44" s="42"/>
      <c r="B44" s="94"/>
      <c r="I44" s="23"/>
    </row>
    <row r="45">
      <c r="A45" s="121" t="s">
        <v>111</v>
      </c>
      <c r="B45" s="141"/>
      <c r="C45" s="141"/>
      <c r="D45" s="141"/>
      <c r="E45" s="141"/>
      <c r="F45" s="142"/>
      <c r="G45" s="142"/>
      <c r="H45" s="142"/>
      <c r="I45" s="142"/>
    </row>
    <row r="46">
      <c r="A46" s="38"/>
      <c r="B46" s="161"/>
      <c r="C46" s="161"/>
      <c r="D46" s="161"/>
      <c r="E46" s="161"/>
      <c r="F46" s="161"/>
      <c r="G46" s="161"/>
      <c r="H46" s="161"/>
      <c r="I46" s="375"/>
    </row>
    <row r="47">
      <c r="A47" s="42"/>
      <c r="B47" s="172"/>
      <c r="C47" s="172"/>
      <c r="D47" s="172"/>
      <c r="E47" s="172"/>
      <c r="F47" s="172"/>
      <c r="G47" s="172"/>
      <c r="H47" s="172"/>
      <c r="I47" s="172"/>
    </row>
    <row r="48">
      <c r="A48" s="121" t="s">
        <v>130</v>
      </c>
      <c r="B48" s="141"/>
      <c r="C48" s="141"/>
      <c r="D48" s="141"/>
      <c r="E48" s="141"/>
      <c r="F48" s="142"/>
      <c r="G48" s="142"/>
      <c r="H48" s="142"/>
      <c r="I48" s="142"/>
    </row>
    <row r="49">
      <c r="A49" s="38"/>
      <c r="B49" s="161"/>
      <c r="C49" s="161"/>
      <c r="D49" s="161"/>
      <c r="E49" s="161"/>
      <c r="F49" s="161"/>
      <c r="G49" s="161"/>
      <c r="H49" s="161"/>
      <c r="I49" s="375"/>
    </row>
    <row r="50" ht="15.75" customHeight="1">
      <c r="A50" s="42"/>
      <c r="B50" s="172"/>
      <c r="C50" s="179"/>
      <c r="D50" s="172"/>
      <c r="E50" s="172"/>
      <c r="F50" s="172"/>
      <c r="G50" s="172"/>
      <c r="H50" s="172"/>
      <c r="I50" s="172"/>
    </row>
    <row r="51">
      <c r="A51" s="121" t="s">
        <v>143</v>
      </c>
      <c r="B51" s="141"/>
      <c r="C51" s="141"/>
      <c r="D51" s="141"/>
      <c r="E51" s="141"/>
      <c r="F51" s="142"/>
      <c r="G51" s="142"/>
      <c r="H51" s="142"/>
      <c r="I51" s="142"/>
    </row>
    <row r="52">
      <c r="A52" s="38"/>
      <c r="B52" s="161"/>
      <c r="C52" s="161"/>
      <c r="D52" s="161"/>
      <c r="E52" s="161"/>
      <c r="F52" s="397"/>
      <c r="G52" s="161"/>
      <c r="H52" s="161"/>
      <c r="I52" s="161"/>
    </row>
    <row r="53" ht="15.75" customHeight="1">
      <c r="A53" s="42"/>
      <c r="B53" s="179"/>
      <c r="C53" s="172"/>
      <c r="D53" s="172"/>
      <c r="E53" s="172"/>
      <c r="F53" s="172"/>
      <c r="G53" s="172"/>
      <c r="H53" s="172"/>
      <c r="I53" s="172"/>
    </row>
    <row r="54">
      <c r="A54" s="121" t="s">
        <v>153</v>
      </c>
      <c r="B54" s="141"/>
      <c r="C54" s="141"/>
      <c r="D54" s="141"/>
      <c r="E54" s="142"/>
      <c r="F54" s="142"/>
      <c r="G54" s="142"/>
      <c r="H54" s="142"/>
      <c r="I54" s="142"/>
    </row>
    <row r="55">
      <c r="A55" s="38"/>
      <c r="B55" s="161"/>
      <c r="C55" s="161"/>
      <c r="D55" s="161"/>
      <c r="E55" s="161"/>
      <c r="F55" s="161"/>
      <c r="G55" s="161"/>
      <c r="H55" s="161"/>
      <c r="I55" s="161"/>
    </row>
    <row r="56">
      <c r="A56" s="42"/>
      <c r="B56" s="172"/>
      <c r="C56" s="172"/>
      <c r="D56" s="179"/>
      <c r="E56" s="172"/>
      <c r="F56" s="172"/>
      <c r="G56" s="172"/>
      <c r="H56" s="172"/>
      <c r="I56" s="172"/>
    </row>
    <row r="57">
      <c r="A57" s="121" t="s">
        <v>160</v>
      </c>
      <c r="B57" s="141"/>
      <c r="C57" s="142"/>
      <c r="D57" s="142"/>
      <c r="E57" s="141"/>
      <c r="F57" s="142"/>
      <c r="G57" s="142"/>
      <c r="H57" s="142"/>
      <c r="I57" s="142"/>
    </row>
    <row r="58">
      <c r="A58" s="38"/>
      <c r="B58" s="161"/>
      <c r="C58" s="161"/>
      <c r="D58" s="161"/>
      <c r="E58" s="161"/>
      <c r="F58" s="161"/>
      <c r="G58" s="161"/>
      <c r="H58" s="161"/>
      <c r="I58" s="161"/>
    </row>
    <row r="59">
      <c r="A59" s="42"/>
      <c r="B59" s="172"/>
      <c r="C59" s="172"/>
      <c r="D59" s="172"/>
      <c r="E59" s="179"/>
      <c r="F59" s="172"/>
      <c r="G59" s="172"/>
      <c r="H59" s="172"/>
      <c r="I59" s="172"/>
    </row>
    <row r="60">
      <c r="A60" s="132" t="s">
        <v>56</v>
      </c>
      <c r="B60" s="271"/>
      <c r="C60" s="7"/>
      <c r="D60" s="7"/>
      <c r="E60" s="7"/>
      <c r="F60" s="7"/>
      <c r="G60" s="7"/>
      <c r="H60" s="7"/>
      <c r="I60" s="8"/>
    </row>
    <row r="61">
      <c r="A61" s="121" t="s">
        <v>94</v>
      </c>
      <c r="B61" s="361" t="s">
        <v>55</v>
      </c>
      <c r="C61" s="7"/>
      <c r="D61" s="7"/>
      <c r="E61" s="7"/>
      <c r="F61" s="7"/>
      <c r="G61" s="7"/>
      <c r="H61" s="7"/>
      <c r="I61" s="8"/>
    </row>
    <row r="62">
      <c r="A62" s="38"/>
      <c r="B62" s="94"/>
      <c r="I62" s="23"/>
    </row>
    <row r="63">
      <c r="A63" s="42"/>
      <c r="B63" s="94"/>
      <c r="I63" s="23"/>
    </row>
    <row r="64">
      <c r="A64" s="121" t="s">
        <v>111</v>
      </c>
      <c r="B64" s="432" t="s">
        <v>272</v>
      </c>
      <c r="C64" s="7"/>
      <c r="D64" s="8"/>
      <c r="E64" s="409" t="s">
        <v>273</v>
      </c>
      <c r="F64" s="142"/>
      <c r="G64" s="142"/>
      <c r="H64" s="142"/>
      <c r="I64" s="433" t="s">
        <v>274</v>
      </c>
    </row>
    <row r="65">
      <c r="A65" s="38"/>
      <c r="B65" s="440" t="s">
        <v>281</v>
      </c>
      <c r="D65" s="23"/>
      <c r="E65" s="441" t="s">
        <v>267</v>
      </c>
      <c r="F65" s="161"/>
      <c r="G65" s="161"/>
      <c r="H65" s="161"/>
      <c r="I65" s="442" t="s">
        <v>101</v>
      </c>
    </row>
    <row r="66">
      <c r="A66" s="42"/>
      <c r="B66" s="447" t="s">
        <v>33</v>
      </c>
      <c r="C66" s="51"/>
      <c r="D66" s="52"/>
      <c r="E66" s="448" t="s">
        <v>33</v>
      </c>
      <c r="F66" s="172"/>
      <c r="G66" s="172"/>
      <c r="H66" s="172"/>
      <c r="I66" s="449">
        <v>104.0</v>
      </c>
    </row>
    <row r="67">
      <c r="A67" s="121" t="s">
        <v>130</v>
      </c>
      <c r="B67" s="144"/>
      <c r="C67" s="454" t="s">
        <v>288</v>
      </c>
      <c r="D67" s="454" t="s">
        <v>288</v>
      </c>
      <c r="E67" s="409" t="s">
        <v>273</v>
      </c>
      <c r="F67" s="142"/>
      <c r="G67" s="455" t="s">
        <v>289</v>
      </c>
      <c r="H67" s="8"/>
      <c r="I67" s="433" t="s">
        <v>274</v>
      </c>
    </row>
    <row r="68">
      <c r="A68" s="38"/>
      <c r="B68" s="144"/>
      <c r="C68" s="457" t="s">
        <v>120</v>
      </c>
      <c r="D68" s="457" t="s">
        <v>293</v>
      </c>
      <c r="E68" s="441" t="s">
        <v>267</v>
      </c>
      <c r="F68" s="161"/>
      <c r="G68" s="458" t="s">
        <v>284</v>
      </c>
      <c r="H68" s="23"/>
      <c r="I68" s="442" t="s">
        <v>294</v>
      </c>
    </row>
    <row r="69">
      <c r="A69" s="42"/>
      <c r="B69" s="173"/>
      <c r="C69" s="461">
        <v>320.0</v>
      </c>
      <c r="D69" s="461">
        <v>316.0</v>
      </c>
      <c r="E69" s="448" t="s">
        <v>33</v>
      </c>
      <c r="F69" s="172"/>
      <c r="G69" s="462" t="s">
        <v>33</v>
      </c>
      <c r="H69" s="52"/>
      <c r="I69" s="449">
        <v>104.0</v>
      </c>
    </row>
    <row r="70">
      <c r="A70" s="121" t="s">
        <v>143</v>
      </c>
      <c r="B70" s="454" t="s">
        <v>288</v>
      </c>
      <c r="C70" s="144"/>
      <c r="D70" s="144"/>
      <c r="E70" s="241" t="s">
        <v>145</v>
      </c>
      <c r="F70" s="467" t="s">
        <v>299</v>
      </c>
      <c r="G70" s="468" t="s">
        <v>300</v>
      </c>
      <c r="H70" s="142"/>
      <c r="I70" s="142"/>
    </row>
    <row r="71" ht="16.5" customHeight="1">
      <c r="A71" s="38"/>
      <c r="B71" s="475" t="s">
        <v>305</v>
      </c>
      <c r="C71" s="144"/>
      <c r="D71" s="144"/>
      <c r="E71" s="246" t="s">
        <v>150</v>
      </c>
      <c r="F71" s="476" t="s">
        <v>38</v>
      </c>
      <c r="G71" s="477" t="s">
        <v>134</v>
      </c>
      <c r="H71" s="161"/>
      <c r="I71" s="161"/>
    </row>
    <row r="72">
      <c r="A72" s="42"/>
      <c r="B72" s="461">
        <v>316.0</v>
      </c>
      <c r="C72" s="173"/>
      <c r="D72" s="173"/>
      <c r="E72" s="251" t="s">
        <v>385</v>
      </c>
      <c r="F72" s="481">
        <v>317.0</v>
      </c>
      <c r="G72" s="482">
        <v>312.0</v>
      </c>
      <c r="H72" s="172"/>
      <c r="I72" s="172"/>
    </row>
    <row r="73">
      <c r="A73" s="121" t="s">
        <v>153</v>
      </c>
      <c r="B73" s="141"/>
      <c r="C73" s="142"/>
      <c r="D73" s="142"/>
      <c r="E73" s="142"/>
      <c r="F73" s="467" t="s">
        <v>310</v>
      </c>
      <c r="G73" s="142"/>
      <c r="H73" s="468" t="s">
        <v>300</v>
      </c>
      <c r="I73" s="142"/>
    </row>
    <row r="74">
      <c r="A74" s="38"/>
      <c r="B74" s="161"/>
      <c r="C74" s="161"/>
      <c r="D74" s="161"/>
      <c r="E74" s="161"/>
      <c r="F74" s="487" t="s">
        <v>177</v>
      </c>
      <c r="G74" s="161"/>
      <c r="H74" s="488" t="s">
        <v>134</v>
      </c>
      <c r="I74" s="161"/>
    </row>
    <row r="75">
      <c r="A75" s="42"/>
      <c r="B75" s="172"/>
      <c r="C75" s="172"/>
      <c r="D75" s="172"/>
      <c r="E75" s="172"/>
      <c r="F75" s="481">
        <v>317.0</v>
      </c>
      <c r="G75" s="172"/>
      <c r="H75" s="482">
        <v>312.0</v>
      </c>
      <c r="I75" s="172"/>
    </row>
    <row r="76">
      <c r="A76" s="121" t="s">
        <v>160</v>
      </c>
      <c r="B76" s="141"/>
      <c r="C76" s="142"/>
      <c r="D76" s="142"/>
      <c r="E76" s="142"/>
      <c r="F76" s="142"/>
      <c r="G76" s="142"/>
      <c r="H76" s="142"/>
      <c r="I76" s="142"/>
    </row>
    <row r="77" ht="19.5" customHeight="1">
      <c r="A77" s="38"/>
      <c r="B77" s="161"/>
      <c r="C77" s="161"/>
      <c r="D77" s="161"/>
      <c r="E77" s="161"/>
      <c r="F77" s="161"/>
      <c r="G77" s="161"/>
      <c r="H77" s="161"/>
      <c r="I77" s="161"/>
    </row>
    <row r="78">
      <c r="A78" s="42"/>
      <c r="B78" s="172"/>
      <c r="C78" s="172"/>
      <c r="D78" s="172"/>
      <c r="E78" s="172"/>
      <c r="F78" s="172"/>
      <c r="G78" s="172"/>
      <c r="H78" s="172"/>
      <c r="I78" s="172"/>
    </row>
    <row r="79">
      <c r="A79" s="132" t="s">
        <v>57</v>
      </c>
      <c r="B79" s="135"/>
      <c r="C79" s="3"/>
      <c r="D79" s="3"/>
      <c r="E79" s="3"/>
      <c r="F79" s="3"/>
      <c r="G79" s="3"/>
      <c r="H79" s="3"/>
      <c r="I79" s="4"/>
    </row>
    <row r="80">
      <c r="A80" s="121" t="s">
        <v>94</v>
      </c>
      <c r="B80" s="357"/>
      <c r="C80" s="357"/>
      <c r="D80" s="357"/>
      <c r="E80" s="497" t="s">
        <v>314</v>
      </c>
      <c r="F80" s="498" t="s">
        <v>315</v>
      </c>
      <c r="H80" s="23"/>
      <c r="I80" s="357"/>
    </row>
    <row r="81">
      <c r="A81" s="38"/>
      <c r="B81" s="357"/>
      <c r="C81" s="357"/>
      <c r="D81" s="357"/>
      <c r="E81" s="505" t="s">
        <v>223</v>
      </c>
      <c r="F81" s="506" t="s">
        <v>319</v>
      </c>
      <c r="H81" s="23"/>
      <c r="I81" s="357"/>
    </row>
    <row r="82">
      <c r="A82" s="42"/>
      <c r="B82" s="359"/>
      <c r="C82" s="359"/>
      <c r="D82" s="359"/>
      <c r="E82" s="511" t="s">
        <v>33</v>
      </c>
      <c r="F82" s="512">
        <v>106.0</v>
      </c>
      <c r="G82" s="51"/>
      <c r="H82" s="52"/>
      <c r="I82" s="359"/>
    </row>
    <row r="83">
      <c r="A83" s="121" t="s">
        <v>111</v>
      </c>
      <c r="B83" s="144"/>
      <c r="C83" s="144"/>
      <c r="D83" s="144"/>
      <c r="E83" s="497" t="s">
        <v>314</v>
      </c>
      <c r="F83" s="211"/>
      <c r="G83" s="259"/>
      <c r="H83" s="259"/>
      <c r="I83" s="515" t="s">
        <v>322</v>
      </c>
    </row>
    <row r="84">
      <c r="A84" s="38"/>
      <c r="B84" s="144"/>
      <c r="C84" s="144"/>
      <c r="D84" s="144"/>
      <c r="E84" s="505" t="s">
        <v>223</v>
      </c>
      <c r="F84" s="158"/>
      <c r="G84" s="259"/>
      <c r="H84" s="259"/>
      <c r="I84" s="518" t="s">
        <v>326</v>
      </c>
    </row>
    <row r="85">
      <c r="A85" s="42"/>
      <c r="B85" s="173"/>
      <c r="C85" s="173"/>
      <c r="D85" s="173"/>
      <c r="E85" s="511" t="s">
        <v>33</v>
      </c>
      <c r="F85" s="179"/>
      <c r="G85" s="263"/>
      <c r="H85" s="263"/>
      <c r="I85" s="520">
        <v>104.0</v>
      </c>
    </row>
    <row r="86">
      <c r="A86" s="121" t="s">
        <v>130</v>
      </c>
      <c r="B86" s="357"/>
      <c r="C86" s="357"/>
      <c r="D86" s="357"/>
      <c r="E86" s="357"/>
      <c r="F86" s="259"/>
      <c r="G86" s="127"/>
      <c r="H86" s="259"/>
      <c r="I86" s="515" t="s">
        <v>331</v>
      </c>
    </row>
    <row r="87">
      <c r="A87" s="38"/>
      <c r="B87" s="357"/>
      <c r="C87" s="357"/>
      <c r="D87" s="357"/>
      <c r="E87" s="357"/>
      <c r="F87" s="259"/>
      <c r="G87" s="127"/>
      <c r="H87" s="259"/>
      <c r="I87" s="518" t="s">
        <v>326</v>
      </c>
    </row>
    <row r="88">
      <c r="A88" s="42"/>
      <c r="B88" s="359"/>
      <c r="C88" s="359"/>
      <c r="D88" s="359"/>
      <c r="E88" s="359"/>
      <c r="F88" s="263"/>
      <c r="G88" s="532"/>
      <c r="H88" s="263"/>
      <c r="I88" s="520">
        <v>104.0</v>
      </c>
    </row>
    <row r="89">
      <c r="A89" s="121" t="s">
        <v>143</v>
      </c>
      <c r="B89" s="357"/>
      <c r="C89" s="357"/>
      <c r="D89" s="357"/>
      <c r="E89" s="357"/>
      <c r="F89" s="540" t="s">
        <v>336</v>
      </c>
      <c r="G89" s="357"/>
      <c r="H89" s="236"/>
      <c r="I89" s="142"/>
    </row>
    <row r="90">
      <c r="A90" s="38"/>
      <c r="B90" s="357"/>
      <c r="C90" s="357"/>
      <c r="D90" s="357"/>
      <c r="E90" s="357"/>
      <c r="F90" s="330" t="s">
        <v>306</v>
      </c>
      <c r="G90" s="357"/>
      <c r="H90" s="242"/>
      <c r="I90" s="375"/>
    </row>
    <row r="91">
      <c r="A91" s="42"/>
      <c r="B91" s="359"/>
      <c r="C91" s="359"/>
      <c r="D91" s="359"/>
      <c r="E91" s="359"/>
      <c r="F91" s="308">
        <v>318.0</v>
      </c>
      <c r="G91" s="359"/>
      <c r="H91" s="248"/>
      <c r="I91" s="172"/>
    </row>
    <row r="92">
      <c r="A92" s="121" t="s">
        <v>153</v>
      </c>
      <c r="B92" s="357"/>
      <c r="C92" s="357"/>
      <c r="D92" s="357"/>
      <c r="E92" s="357"/>
      <c r="F92" s="357"/>
      <c r="G92" s="357"/>
      <c r="H92" s="540" t="s">
        <v>336</v>
      </c>
      <c r="I92" s="142"/>
    </row>
    <row r="93">
      <c r="A93" s="38"/>
      <c r="B93" s="357"/>
      <c r="C93" s="357"/>
      <c r="D93" s="357"/>
      <c r="E93" s="357"/>
      <c r="F93" s="357"/>
      <c r="G93" s="357"/>
      <c r="H93" s="330" t="s">
        <v>306</v>
      </c>
      <c r="I93" s="375"/>
    </row>
    <row r="94">
      <c r="A94" s="42"/>
      <c r="B94" s="359"/>
      <c r="C94" s="359"/>
      <c r="D94" s="359"/>
      <c r="E94" s="359"/>
      <c r="F94" s="359"/>
      <c r="G94" s="359"/>
      <c r="H94" s="308">
        <v>318.0</v>
      </c>
      <c r="I94" s="172"/>
    </row>
    <row r="95">
      <c r="A95" s="121" t="s">
        <v>160</v>
      </c>
      <c r="B95" s="357"/>
      <c r="C95" s="357"/>
      <c r="D95" s="357"/>
      <c r="E95" s="357"/>
      <c r="F95" s="357"/>
      <c r="G95" s="540" t="s">
        <v>336</v>
      </c>
      <c r="H95" s="357"/>
      <c r="I95" s="357"/>
    </row>
    <row r="96">
      <c r="A96" s="38"/>
      <c r="B96" s="357"/>
      <c r="C96" s="357"/>
      <c r="D96" s="357"/>
      <c r="E96" s="357"/>
      <c r="F96" s="357"/>
      <c r="G96" s="330" t="s">
        <v>306</v>
      </c>
      <c r="H96" s="357"/>
      <c r="I96" s="357"/>
    </row>
    <row r="97">
      <c r="A97" s="42"/>
      <c r="B97" s="359"/>
      <c r="C97" s="359"/>
      <c r="D97" s="359"/>
      <c r="E97" s="359"/>
      <c r="F97" s="359"/>
      <c r="G97" s="308">
        <v>318.0</v>
      </c>
      <c r="H97" s="359"/>
      <c r="I97" s="359"/>
    </row>
    <row r="98">
      <c r="A98" s="132" t="s">
        <v>64</v>
      </c>
      <c r="B98" s="135"/>
      <c r="C98" s="3"/>
      <c r="D98" s="3"/>
      <c r="E98" s="3"/>
      <c r="F98" s="3"/>
      <c r="G98" s="3"/>
      <c r="H98" s="3"/>
      <c r="I98" s="4"/>
    </row>
    <row r="99">
      <c r="A99" s="121" t="s">
        <v>94</v>
      </c>
      <c r="B99" s="141"/>
      <c r="C99" s="141"/>
      <c r="D99" s="141"/>
      <c r="E99" s="554" t="s">
        <v>348</v>
      </c>
      <c r="F99" s="141"/>
      <c r="G99" s="141"/>
      <c r="H99" s="141"/>
      <c r="I99" s="141"/>
    </row>
    <row r="100">
      <c r="A100" s="38"/>
      <c r="B100" s="161"/>
      <c r="C100" s="161"/>
      <c r="D100" s="161"/>
      <c r="E100" s="552" t="s">
        <v>350</v>
      </c>
      <c r="F100" s="161"/>
      <c r="G100" s="161"/>
      <c r="H100" s="161"/>
      <c r="I100" s="161"/>
    </row>
    <row r="101">
      <c r="A101" s="42"/>
      <c r="B101" s="179"/>
      <c r="C101" s="179"/>
      <c r="D101" s="179"/>
      <c r="E101" s="555" t="s">
        <v>353</v>
      </c>
      <c r="F101" s="179"/>
      <c r="G101" s="179"/>
      <c r="H101" s="179"/>
      <c r="I101" s="179"/>
    </row>
    <row r="102">
      <c r="A102" s="121" t="s">
        <v>111</v>
      </c>
      <c r="B102" s="141"/>
      <c r="C102" s="141"/>
      <c r="D102" s="141"/>
      <c r="E102" s="554" t="s">
        <v>348</v>
      </c>
      <c r="F102" s="141"/>
      <c r="G102" s="141"/>
      <c r="H102" s="141"/>
      <c r="I102" s="141"/>
    </row>
    <row r="103">
      <c r="A103" s="38"/>
      <c r="B103" s="161"/>
      <c r="C103" s="161"/>
      <c r="D103" s="161"/>
      <c r="E103" s="552" t="s">
        <v>350</v>
      </c>
      <c r="F103" s="161"/>
      <c r="G103" s="161"/>
      <c r="H103" s="161"/>
      <c r="I103" s="161"/>
    </row>
    <row r="104">
      <c r="A104" s="42"/>
      <c r="B104" s="179"/>
      <c r="C104" s="179"/>
      <c r="D104" s="179"/>
      <c r="E104" s="555" t="s">
        <v>353</v>
      </c>
      <c r="F104" s="179"/>
      <c r="G104" s="179"/>
      <c r="H104" s="179"/>
      <c r="I104" s="179"/>
    </row>
    <row r="105">
      <c r="A105" s="121" t="s">
        <v>130</v>
      </c>
      <c r="B105" s="141"/>
      <c r="C105" s="141"/>
      <c r="D105" s="141"/>
      <c r="E105" s="357"/>
      <c r="F105" s="141"/>
      <c r="G105" s="141"/>
      <c r="H105" s="141"/>
      <c r="I105" s="141"/>
    </row>
    <row r="106">
      <c r="A106" s="38"/>
      <c r="B106" s="161"/>
      <c r="C106" s="161"/>
      <c r="D106" s="161"/>
      <c r="E106" s="357"/>
      <c r="F106" s="161"/>
      <c r="G106" s="161"/>
      <c r="H106" s="161"/>
      <c r="I106" s="161"/>
    </row>
    <row r="107">
      <c r="A107" s="42"/>
      <c r="B107" s="179"/>
      <c r="C107" s="179"/>
      <c r="D107" s="179"/>
      <c r="E107" s="359"/>
      <c r="F107" s="179"/>
      <c r="G107" s="179"/>
      <c r="H107" s="179"/>
      <c r="I107" s="179"/>
    </row>
    <row r="108">
      <c r="A108" s="121" t="s">
        <v>143</v>
      </c>
      <c r="B108" s="141"/>
      <c r="C108" s="141"/>
      <c r="D108" s="141"/>
      <c r="E108" s="141"/>
      <c r="F108" s="141"/>
      <c r="G108" s="141"/>
      <c r="H108" s="141"/>
      <c r="I108" s="141"/>
    </row>
    <row r="109">
      <c r="A109" s="38"/>
      <c r="B109" s="161"/>
      <c r="C109" s="161"/>
      <c r="D109" s="161"/>
      <c r="E109" s="161"/>
      <c r="F109" s="161"/>
      <c r="G109" s="161"/>
      <c r="H109" s="161"/>
      <c r="I109" s="161"/>
    </row>
    <row r="110">
      <c r="A110" s="42"/>
      <c r="B110" s="179"/>
      <c r="C110" s="179"/>
      <c r="D110" s="179"/>
      <c r="E110" s="179"/>
      <c r="F110" s="179"/>
      <c r="G110" s="179"/>
      <c r="H110" s="179"/>
      <c r="I110" s="179"/>
    </row>
    <row r="111">
      <c r="A111" s="121" t="s">
        <v>153</v>
      </c>
      <c r="B111" s="141"/>
      <c r="C111" s="141"/>
      <c r="D111" s="141"/>
      <c r="E111" s="141"/>
      <c r="F111" s="141"/>
      <c r="G111" s="142"/>
      <c r="H111" s="142"/>
      <c r="I111" s="141"/>
    </row>
    <row r="112">
      <c r="A112" s="38"/>
      <c r="B112" s="161"/>
      <c r="C112" s="161"/>
      <c r="D112" s="161"/>
      <c r="E112" s="161"/>
      <c r="F112" s="161"/>
      <c r="G112" s="161"/>
      <c r="H112" s="161"/>
      <c r="I112" s="161"/>
    </row>
    <row r="113">
      <c r="A113" s="42"/>
      <c r="B113" s="179"/>
      <c r="C113" s="179"/>
      <c r="D113" s="179"/>
      <c r="E113" s="179"/>
      <c r="F113" s="179"/>
      <c r="G113" s="172"/>
      <c r="H113" s="172"/>
      <c r="I113" s="179"/>
    </row>
    <row r="114">
      <c r="A114" s="121" t="s">
        <v>160</v>
      </c>
      <c r="B114" s="141"/>
      <c r="C114" s="141"/>
      <c r="D114" s="141"/>
      <c r="E114" s="141"/>
      <c r="F114" s="141"/>
      <c r="G114" s="142"/>
      <c r="H114" s="142"/>
      <c r="I114" s="141"/>
    </row>
    <row r="115">
      <c r="A115" s="38"/>
      <c r="B115" s="161"/>
      <c r="C115" s="161"/>
      <c r="D115" s="161"/>
      <c r="E115" s="161"/>
      <c r="F115" s="161"/>
      <c r="G115" s="161"/>
      <c r="H115" s="395"/>
      <c r="I115" s="161"/>
    </row>
    <row r="116">
      <c r="A116" s="42"/>
      <c r="B116" s="179"/>
      <c r="C116" s="179"/>
      <c r="D116" s="179"/>
      <c r="E116" s="179"/>
      <c r="F116" s="179"/>
      <c r="G116" s="172"/>
      <c r="H116" s="172"/>
      <c r="I116" s="179"/>
    </row>
  </sheetData>
  <mergeCells count="70">
    <mergeCell ref="B36:E36"/>
    <mergeCell ref="B37:E37"/>
    <mergeCell ref="B41:I41"/>
    <mergeCell ref="B42:I44"/>
    <mergeCell ref="B60:I60"/>
    <mergeCell ref="B61:I63"/>
    <mergeCell ref="B64:D64"/>
    <mergeCell ref="B65:D65"/>
    <mergeCell ref="B66:D66"/>
    <mergeCell ref="G67:H67"/>
    <mergeCell ref="G68:H68"/>
    <mergeCell ref="G69:H69"/>
    <mergeCell ref="B79:I79"/>
    <mergeCell ref="F80:H80"/>
    <mergeCell ref="A38:A40"/>
    <mergeCell ref="A42:A44"/>
    <mergeCell ref="A45:A47"/>
    <mergeCell ref="A48:A50"/>
    <mergeCell ref="A51:A53"/>
    <mergeCell ref="A54:A56"/>
    <mergeCell ref="A57:A59"/>
    <mergeCell ref="A105:A107"/>
    <mergeCell ref="A108:A110"/>
    <mergeCell ref="A111:A113"/>
    <mergeCell ref="A114:A116"/>
    <mergeCell ref="A61:A63"/>
    <mergeCell ref="A64:A66"/>
    <mergeCell ref="A67:A69"/>
    <mergeCell ref="A70:A72"/>
    <mergeCell ref="A73:A75"/>
    <mergeCell ref="A76:A78"/>
    <mergeCell ref="A80:A82"/>
    <mergeCell ref="A1:A2"/>
    <mergeCell ref="B1:I1"/>
    <mergeCell ref="B3:I3"/>
    <mergeCell ref="A4:A6"/>
    <mergeCell ref="F4:H4"/>
    <mergeCell ref="F5:H5"/>
    <mergeCell ref="F6:H6"/>
    <mergeCell ref="A7:A9"/>
    <mergeCell ref="A10:A12"/>
    <mergeCell ref="B10:D10"/>
    <mergeCell ref="B11:D11"/>
    <mergeCell ref="B12:D12"/>
    <mergeCell ref="A13:A15"/>
    <mergeCell ref="A16:A18"/>
    <mergeCell ref="A19:A21"/>
    <mergeCell ref="B22:I22"/>
    <mergeCell ref="A23:A25"/>
    <mergeCell ref="F23:H23"/>
    <mergeCell ref="F24:H24"/>
    <mergeCell ref="F25:H25"/>
    <mergeCell ref="A26:A28"/>
    <mergeCell ref="A29:A31"/>
    <mergeCell ref="B29:E29"/>
    <mergeCell ref="B30:E30"/>
    <mergeCell ref="B31:E31"/>
    <mergeCell ref="A32:A34"/>
    <mergeCell ref="A35:A37"/>
    <mergeCell ref="B35:E35"/>
    <mergeCell ref="F81:H81"/>
    <mergeCell ref="F82:H82"/>
    <mergeCell ref="A83:A85"/>
    <mergeCell ref="A86:A88"/>
    <mergeCell ref="A89:A91"/>
    <mergeCell ref="A92:A94"/>
    <mergeCell ref="A95:A97"/>
    <mergeCell ref="B98:I98"/>
    <mergeCell ref="A99:A101"/>
    <mergeCell ref="A102:A104"/>
  </mergeCells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1">
      <formula>REGEXMATCH(A1, "(^\s+)|(\s+$)")</formula>
    </cfRule>
  </conditionalFormatting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2">
      <formula>REGEXMATCH(A1, "[а-яА-Я]")</formula>
    </cfRule>
  </conditionalFormatting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3">
      <formula>REGEXMATCH(A1, "\s{2,}")</formula>
    </cfRule>
  </conditionalFormatting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3" width="29.13"/>
    <col customWidth="1" min="4" max="4" width="27.88"/>
    <col customWidth="1" min="5" max="5" width="29.88"/>
    <col customWidth="1" min="6" max="6" width="27.88"/>
    <col customWidth="1" min="7" max="7" width="31.38"/>
  </cols>
  <sheetData>
    <row r="1">
      <c r="A1" s="605"/>
      <c r="B1" s="606" t="s">
        <v>70</v>
      </c>
      <c r="C1" s="3"/>
      <c r="D1" s="3"/>
      <c r="E1" s="3"/>
      <c r="F1" s="3"/>
      <c r="G1" s="4"/>
    </row>
    <row r="2">
      <c r="A2" s="52"/>
      <c r="B2" s="559" t="s">
        <v>82</v>
      </c>
      <c r="C2" s="559" t="s">
        <v>83</v>
      </c>
      <c r="D2" s="559" t="s">
        <v>84</v>
      </c>
      <c r="E2" s="559" t="s">
        <v>85</v>
      </c>
      <c r="F2" s="559" t="s">
        <v>86</v>
      </c>
      <c r="G2" s="559" t="s">
        <v>87</v>
      </c>
    </row>
    <row r="3">
      <c r="A3" s="607" t="s">
        <v>29</v>
      </c>
      <c r="B3" s="561"/>
      <c r="C3" s="51"/>
      <c r="D3" s="51"/>
      <c r="E3" s="51"/>
      <c r="F3" s="51"/>
      <c r="G3" s="52"/>
    </row>
    <row r="4">
      <c r="A4" s="608" t="s">
        <v>96</v>
      </c>
      <c r="B4" s="144"/>
      <c r="C4" s="144"/>
      <c r="D4" s="572"/>
      <c r="E4" s="609" t="s">
        <v>93</v>
      </c>
      <c r="F4" s="572"/>
      <c r="G4" s="609" t="s">
        <v>93</v>
      </c>
    </row>
    <row r="5">
      <c r="A5" s="23"/>
      <c r="B5" s="144"/>
      <c r="C5" s="144"/>
      <c r="D5" s="144"/>
      <c r="E5" s="610" t="s">
        <v>100</v>
      </c>
      <c r="F5" s="144"/>
      <c r="G5" s="610" t="s">
        <v>100</v>
      </c>
    </row>
    <row r="6">
      <c r="A6" s="52"/>
      <c r="B6" s="173"/>
      <c r="C6" s="173"/>
      <c r="D6" s="173"/>
      <c r="E6" s="611" t="s">
        <v>386</v>
      </c>
      <c r="F6" s="173"/>
      <c r="G6" s="611" t="s">
        <v>387</v>
      </c>
    </row>
    <row r="7">
      <c r="A7" s="608" t="s">
        <v>113</v>
      </c>
      <c r="B7" s="144"/>
      <c r="C7" s="144"/>
      <c r="D7" s="572"/>
      <c r="E7" s="609" t="s">
        <v>114</v>
      </c>
      <c r="F7" s="572"/>
      <c r="G7" s="609" t="s">
        <v>114</v>
      </c>
    </row>
    <row r="8">
      <c r="A8" s="23"/>
      <c r="B8" s="144"/>
      <c r="C8" s="144"/>
      <c r="D8" s="144"/>
      <c r="E8" s="610" t="s">
        <v>120</v>
      </c>
      <c r="F8" s="144"/>
      <c r="G8" s="610" t="s">
        <v>121</v>
      </c>
    </row>
    <row r="9">
      <c r="A9" s="52"/>
      <c r="B9" s="173"/>
      <c r="C9" s="173"/>
      <c r="D9" s="173"/>
      <c r="E9" s="611" t="s">
        <v>388</v>
      </c>
      <c r="F9" s="173"/>
      <c r="G9" s="611" t="s">
        <v>389</v>
      </c>
    </row>
    <row r="10">
      <c r="A10" s="608" t="s">
        <v>132</v>
      </c>
      <c r="B10" s="144"/>
      <c r="C10" s="144"/>
      <c r="D10" s="144"/>
      <c r="E10" s="144"/>
      <c r="F10" s="589" t="s">
        <v>128</v>
      </c>
      <c r="G10" s="566"/>
    </row>
    <row r="11">
      <c r="A11" s="23"/>
      <c r="B11" s="144"/>
      <c r="C11" s="144"/>
      <c r="D11" s="144"/>
      <c r="E11" s="144"/>
      <c r="F11" s="590" t="s">
        <v>137</v>
      </c>
      <c r="G11" s="566"/>
    </row>
    <row r="12">
      <c r="A12" s="52"/>
      <c r="B12" s="173"/>
      <c r="C12" s="173"/>
      <c r="D12" s="173"/>
      <c r="E12" s="173"/>
      <c r="F12" s="612" t="s">
        <v>139</v>
      </c>
      <c r="G12" s="566"/>
    </row>
    <row r="13">
      <c r="A13" s="608" t="s">
        <v>146</v>
      </c>
      <c r="B13" s="525"/>
      <c r="C13" s="525"/>
      <c r="D13" s="525"/>
      <c r="E13" s="525"/>
      <c r="F13" s="525"/>
      <c r="G13" s="525"/>
    </row>
    <row r="14">
      <c r="A14" s="23"/>
      <c r="B14" s="525"/>
      <c r="C14" s="525"/>
      <c r="D14" s="525"/>
      <c r="E14" s="525"/>
      <c r="F14" s="525"/>
      <c r="G14" s="525"/>
    </row>
    <row r="15">
      <c r="A15" s="52"/>
      <c r="B15" s="534"/>
      <c r="C15" s="534"/>
      <c r="D15" s="534"/>
      <c r="E15" s="534"/>
      <c r="F15" s="534"/>
      <c r="G15" s="534"/>
    </row>
    <row r="16">
      <c r="A16" s="608" t="s">
        <v>155</v>
      </c>
      <c r="B16" s="525"/>
      <c r="C16" s="525"/>
      <c r="D16" s="525"/>
      <c r="E16" s="525"/>
      <c r="F16" s="525"/>
      <c r="G16" s="525"/>
    </row>
    <row r="17">
      <c r="A17" s="23"/>
      <c r="B17" s="525"/>
      <c r="C17" s="525"/>
      <c r="D17" s="525"/>
      <c r="E17" s="525"/>
      <c r="F17" s="525"/>
      <c r="G17" s="525"/>
    </row>
    <row r="18">
      <c r="A18" s="52"/>
      <c r="B18" s="534"/>
      <c r="C18" s="534"/>
      <c r="D18" s="534"/>
      <c r="E18" s="534"/>
      <c r="F18" s="534"/>
      <c r="G18" s="534"/>
    </row>
    <row r="19">
      <c r="A19" s="608" t="s">
        <v>161</v>
      </c>
      <c r="B19" s="144"/>
      <c r="C19" s="144"/>
      <c r="D19" s="144"/>
      <c r="E19" s="144"/>
      <c r="F19" s="589" t="s">
        <v>162</v>
      </c>
      <c r="G19" s="144"/>
    </row>
    <row r="20">
      <c r="A20" s="23"/>
      <c r="B20" s="144"/>
      <c r="C20" s="144"/>
      <c r="D20" s="144"/>
      <c r="E20" s="144"/>
      <c r="F20" s="591" t="s">
        <v>135</v>
      </c>
      <c r="G20" s="144"/>
    </row>
    <row r="21">
      <c r="A21" s="52"/>
      <c r="B21" s="173"/>
      <c r="C21" s="173"/>
      <c r="D21" s="173"/>
      <c r="E21" s="173"/>
      <c r="F21" s="592">
        <v>303.0</v>
      </c>
      <c r="G21" s="173"/>
    </row>
    <row r="22">
      <c r="A22" s="607" t="s">
        <v>49</v>
      </c>
      <c r="B22" s="561"/>
      <c r="C22" s="51"/>
      <c r="D22" s="51"/>
      <c r="E22" s="51"/>
      <c r="F22" s="51"/>
      <c r="G22" s="52"/>
    </row>
    <row r="23">
      <c r="A23" s="608" t="s">
        <v>96</v>
      </c>
      <c r="B23" s="613" t="s">
        <v>176</v>
      </c>
      <c r="C23" s="7"/>
      <c r="D23" s="8"/>
      <c r="E23" s="525"/>
      <c r="F23" s="144"/>
      <c r="G23" s="144"/>
    </row>
    <row r="24">
      <c r="A24" s="23"/>
      <c r="B24" s="614" t="s">
        <v>102</v>
      </c>
      <c r="D24" s="23"/>
      <c r="E24" s="525"/>
      <c r="F24" s="144"/>
      <c r="G24" s="144"/>
    </row>
    <row r="25">
      <c r="A25" s="52"/>
      <c r="B25" s="615" t="s">
        <v>390</v>
      </c>
      <c r="C25" s="51"/>
      <c r="D25" s="52"/>
      <c r="E25" s="534"/>
      <c r="F25" s="173"/>
      <c r="G25" s="173"/>
    </row>
    <row r="26">
      <c r="A26" s="608" t="s">
        <v>113</v>
      </c>
      <c r="B26" s="613" t="s">
        <v>176</v>
      </c>
      <c r="C26" s="7"/>
      <c r="D26" s="8"/>
      <c r="E26" s="525"/>
      <c r="F26" s="144"/>
      <c r="G26" s="144"/>
    </row>
    <row r="27">
      <c r="A27" s="23"/>
      <c r="B27" s="614" t="s">
        <v>102</v>
      </c>
      <c r="D27" s="23"/>
      <c r="E27" s="525"/>
      <c r="F27" s="144"/>
      <c r="G27" s="144"/>
    </row>
    <row r="28">
      <c r="A28" s="52"/>
      <c r="B28" s="615" t="s">
        <v>391</v>
      </c>
      <c r="C28" s="51"/>
      <c r="D28" s="52"/>
      <c r="E28" s="534"/>
      <c r="F28" s="173"/>
      <c r="G28" s="173"/>
    </row>
    <row r="29">
      <c r="A29" s="608" t="s">
        <v>132</v>
      </c>
      <c r="B29" s="616" t="s">
        <v>176</v>
      </c>
      <c r="D29" s="23"/>
      <c r="E29" s="525"/>
      <c r="F29" s="572"/>
      <c r="G29" s="572"/>
    </row>
    <row r="30">
      <c r="A30" s="23"/>
      <c r="B30" s="614" t="s">
        <v>102</v>
      </c>
      <c r="D30" s="23"/>
      <c r="E30" s="525"/>
      <c r="F30" s="144"/>
      <c r="G30" s="144"/>
    </row>
    <row r="31">
      <c r="A31" s="52"/>
      <c r="B31" s="615" t="s">
        <v>392</v>
      </c>
      <c r="C31" s="51"/>
      <c r="D31" s="52"/>
      <c r="E31" s="534"/>
      <c r="F31" s="173"/>
      <c r="G31" s="173"/>
    </row>
    <row r="32">
      <c r="A32" s="608" t="s">
        <v>146</v>
      </c>
      <c r="B32" s="616" t="s">
        <v>393</v>
      </c>
      <c r="D32" s="23"/>
      <c r="E32" s="525"/>
      <c r="F32" s="572"/>
      <c r="G32" s="144"/>
    </row>
    <row r="33">
      <c r="A33" s="23"/>
      <c r="B33" s="614" t="s">
        <v>394</v>
      </c>
      <c r="D33" s="23"/>
      <c r="E33" s="525"/>
      <c r="F33" s="144"/>
      <c r="G33" s="144"/>
    </row>
    <row r="34">
      <c r="A34" s="52"/>
      <c r="B34" s="615" t="s">
        <v>395</v>
      </c>
      <c r="C34" s="51"/>
      <c r="D34" s="52"/>
      <c r="E34" s="534"/>
      <c r="F34" s="173"/>
      <c r="G34" s="173"/>
    </row>
    <row r="35">
      <c r="A35" s="608" t="s">
        <v>155</v>
      </c>
      <c r="B35" s="144"/>
      <c r="C35" s="144"/>
      <c r="D35" s="144"/>
      <c r="E35" s="144"/>
      <c r="F35" s="144"/>
      <c r="G35" s="144"/>
    </row>
    <row r="36">
      <c r="A36" s="23"/>
      <c r="B36" s="144"/>
      <c r="C36" s="144"/>
      <c r="D36" s="144"/>
      <c r="E36" s="144"/>
      <c r="F36" s="144"/>
      <c r="G36" s="144"/>
    </row>
    <row r="37">
      <c r="A37" s="52"/>
      <c r="B37" s="173"/>
      <c r="C37" s="173"/>
      <c r="D37" s="173"/>
      <c r="E37" s="173"/>
      <c r="F37" s="173"/>
      <c r="G37" s="173"/>
    </row>
    <row r="38">
      <c r="A38" s="608" t="s">
        <v>161</v>
      </c>
      <c r="B38" s="144"/>
      <c r="C38" s="144"/>
      <c r="D38" s="144"/>
      <c r="E38" s="144"/>
      <c r="F38" s="144"/>
      <c r="G38" s="144"/>
    </row>
    <row r="39">
      <c r="A39" s="23"/>
      <c r="B39" s="144"/>
      <c r="C39" s="144"/>
      <c r="D39" s="144"/>
      <c r="E39" s="144"/>
      <c r="F39" s="144"/>
      <c r="G39" s="144"/>
    </row>
    <row r="40">
      <c r="A40" s="52"/>
      <c r="B40" s="173"/>
      <c r="C40" s="173"/>
      <c r="D40" s="173"/>
      <c r="E40" s="173"/>
      <c r="F40" s="173"/>
      <c r="G40" s="173"/>
    </row>
    <row r="41">
      <c r="A41" s="607" t="s">
        <v>53</v>
      </c>
      <c r="B41" s="561"/>
      <c r="C41" s="51"/>
      <c r="D41" s="51"/>
      <c r="E41" s="51"/>
      <c r="F41" s="51"/>
      <c r="G41" s="52"/>
    </row>
    <row r="42">
      <c r="A42" s="608" t="s">
        <v>96</v>
      </c>
      <c r="B42" s="585" t="s">
        <v>215</v>
      </c>
      <c r="G42" s="23"/>
    </row>
    <row r="43">
      <c r="A43" s="23"/>
      <c r="G43" s="23"/>
    </row>
    <row r="44">
      <c r="A44" s="52"/>
      <c r="B44" s="51"/>
      <c r="C44" s="51"/>
      <c r="D44" s="51"/>
      <c r="E44" s="51"/>
      <c r="F44" s="51"/>
      <c r="G44" s="52"/>
    </row>
    <row r="45">
      <c r="A45" s="608" t="s">
        <v>113</v>
      </c>
      <c r="B45" s="144"/>
      <c r="C45" s="144"/>
      <c r="D45" s="144"/>
      <c r="E45" s="144"/>
      <c r="F45" s="144"/>
      <c r="G45" s="144"/>
    </row>
    <row r="46">
      <c r="A46" s="23"/>
      <c r="B46" s="144"/>
      <c r="C46" s="144"/>
      <c r="D46" s="144"/>
      <c r="E46" s="144"/>
      <c r="F46" s="144"/>
      <c r="G46" s="144"/>
    </row>
    <row r="47">
      <c r="A47" s="52"/>
      <c r="B47" s="173"/>
      <c r="C47" s="173"/>
      <c r="D47" s="173"/>
      <c r="E47" s="173"/>
      <c r="F47" s="173"/>
      <c r="G47" s="173"/>
    </row>
    <row r="48">
      <c r="A48" s="608" t="s">
        <v>132</v>
      </c>
      <c r="B48" s="144"/>
      <c r="C48" s="144"/>
      <c r="D48" s="144"/>
      <c r="E48" s="144"/>
      <c r="F48" s="144"/>
      <c r="G48" s="144"/>
    </row>
    <row r="49">
      <c r="A49" s="23"/>
      <c r="B49" s="144"/>
      <c r="C49" s="144"/>
      <c r="D49" s="144"/>
      <c r="E49" s="144"/>
      <c r="F49" s="144"/>
      <c r="G49" s="144"/>
    </row>
    <row r="50">
      <c r="A50" s="52"/>
      <c r="B50" s="173"/>
      <c r="C50" s="173"/>
      <c r="D50" s="173"/>
      <c r="E50" s="173"/>
      <c r="F50" s="173"/>
      <c r="G50" s="173"/>
    </row>
    <row r="51">
      <c r="A51" s="608" t="s">
        <v>146</v>
      </c>
      <c r="B51" s="144"/>
      <c r="C51" s="144"/>
      <c r="D51" s="566"/>
      <c r="E51" s="144"/>
      <c r="F51" s="144"/>
      <c r="G51" s="144"/>
    </row>
    <row r="52">
      <c r="A52" s="23"/>
      <c r="B52" s="144"/>
      <c r="C52" s="144"/>
      <c r="D52" s="566"/>
      <c r="E52" s="144"/>
      <c r="F52" s="144"/>
      <c r="G52" s="144"/>
    </row>
    <row r="53">
      <c r="A53" s="52"/>
      <c r="B53" s="173"/>
      <c r="C53" s="173"/>
      <c r="D53" s="570"/>
      <c r="E53" s="173"/>
      <c r="F53" s="173"/>
      <c r="G53" s="173"/>
    </row>
    <row r="54">
      <c r="A54" s="608" t="s">
        <v>155</v>
      </c>
      <c r="B54" s="144"/>
      <c r="C54" s="144"/>
      <c r="D54" s="144"/>
      <c r="E54" s="144"/>
      <c r="F54" s="144"/>
      <c r="G54" s="144"/>
    </row>
    <row r="55">
      <c r="A55" s="23"/>
      <c r="B55" s="144"/>
      <c r="C55" s="144"/>
      <c r="D55" s="144"/>
      <c r="E55" s="144"/>
      <c r="F55" s="144"/>
      <c r="G55" s="144"/>
    </row>
    <row r="56">
      <c r="A56" s="52"/>
      <c r="B56" s="173"/>
      <c r="C56" s="173"/>
      <c r="D56" s="173"/>
      <c r="E56" s="173"/>
      <c r="F56" s="173"/>
      <c r="G56" s="173"/>
    </row>
    <row r="57">
      <c r="A57" s="608" t="s">
        <v>161</v>
      </c>
      <c r="B57" s="144"/>
      <c r="C57" s="144"/>
      <c r="D57" s="144"/>
      <c r="E57" s="144"/>
      <c r="F57" s="144"/>
      <c r="G57" s="144"/>
    </row>
    <row r="58">
      <c r="A58" s="23"/>
      <c r="B58" s="144"/>
      <c r="C58" s="144"/>
      <c r="D58" s="144"/>
      <c r="E58" s="144"/>
      <c r="F58" s="144"/>
      <c r="G58" s="144"/>
    </row>
    <row r="59">
      <c r="A59" s="52"/>
      <c r="B59" s="173"/>
      <c r="C59" s="173"/>
      <c r="D59" s="173"/>
      <c r="E59" s="173"/>
      <c r="F59" s="173"/>
      <c r="G59" s="173"/>
    </row>
    <row r="60">
      <c r="A60" s="607" t="s">
        <v>56</v>
      </c>
      <c r="B60" s="561"/>
      <c r="C60" s="51"/>
      <c r="D60" s="51"/>
      <c r="E60" s="51"/>
      <c r="F60" s="51"/>
      <c r="G60" s="52"/>
    </row>
    <row r="61">
      <c r="A61" s="608" t="s">
        <v>96</v>
      </c>
      <c r="B61" s="585" t="s">
        <v>215</v>
      </c>
      <c r="G61" s="23"/>
    </row>
    <row r="62">
      <c r="A62" s="23"/>
      <c r="G62" s="23"/>
    </row>
    <row r="63">
      <c r="A63" s="52"/>
      <c r="B63" s="51"/>
      <c r="C63" s="51"/>
      <c r="D63" s="51"/>
      <c r="E63" s="51"/>
      <c r="F63" s="51"/>
      <c r="G63" s="52"/>
    </row>
    <row r="64">
      <c r="A64" s="608" t="s">
        <v>113</v>
      </c>
      <c r="B64" s="617" t="s">
        <v>275</v>
      </c>
      <c r="C64" s="617" t="s">
        <v>275</v>
      </c>
      <c r="D64" s="617" t="s">
        <v>275</v>
      </c>
      <c r="E64" s="617" t="s">
        <v>275</v>
      </c>
      <c r="F64" s="617" t="s">
        <v>275</v>
      </c>
      <c r="G64" s="617" t="s">
        <v>275</v>
      </c>
    </row>
    <row r="65">
      <c r="A65" s="23"/>
      <c r="B65" s="618" t="s">
        <v>282</v>
      </c>
      <c r="C65" s="618" t="s">
        <v>282</v>
      </c>
      <c r="D65" s="618" t="s">
        <v>282</v>
      </c>
      <c r="E65" s="618" t="s">
        <v>282</v>
      </c>
      <c r="F65" s="618" t="s">
        <v>282</v>
      </c>
      <c r="G65" s="618" t="s">
        <v>282</v>
      </c>
    </row>
    <row r="66">
      <c r="A66" s="52"/>
      <c r="B66" s="619" t="s">
        <v>285</v>
      </c>
      <c r="C66" s="619" t="s">
        <v>285</v>
      </c>
      <c r="D66" s="619" t="s">
        <v>285</v>
      </c>
      <c r="E66" s="619" t="s">
        <v>285</v>
      </c>
      <c r="F66" s="619" t="s">
        <v>285</v>
      </c>
      <c r="G66" s="619" t="s">
        <v>285</v>
      </c>
    </row>
    <row r="67">
      <c r="A67" s="608" t="s">
        <v>132</v>
      </c>
      <c r="B67" s="617" t="s">
        <v>275</v>
      </c>
      <c r="C67" s="617" t="s">
        <v>275</v>
      </c>
      <c r="D67" s="617" t="s">
        <v>275</v>
      </c>
      <c r="E67" s="617" t="s">
        <v>275</v>
      </c>
      <c r="F67" s="617" t="s">
        <v>275</v>
      </c>
      <c r="G67" s="617" t="s">
        <v>275</v>
      </c>
    </row>
    <row r="68">
      <c r="A68" s="23"/>
      <c r="B68" s="618" t="s">
        <v>282</v>
      </c>
      <c r="C68" s="618" t="s">
        <v>282</v>
      </c>
      <c r="D68" s="618" t="s">
        <v>282</v>
      </c>
      <c r="E68" s="618" t="s">
        <v>282</v>
      </c>
      <c r="F68" s="618" t="s">
        <v>282</v>
      </c>
      <c r="G68" s="618" t="s">
        <v>282</v>
      </c>
    </row>
    <row r="69">
      <c r="A69" s="52"/>
      <c r="B69" s="619" t="s">
        <v>285</v>
      </c>
      <c r="C69" s="619" t="s">
        <v>285</v>
      </c>
      <c r="D69" s="619" t="s">
        <v>285</v>
      </c>
      <c r="E69" s="619" t="s">
        <v>285</v>
      </c>
      <c r="F69" s="619" t="s">
        <v>285</v>
      </c>
      <c r="G69" s="619" t="s">
        <v>285</v>
      </c>
    </row>
    <row r="70">
      <c r="A70" s="608" t="s">
        <v>146</v>
      </c>
      <c r="B70" s="144"/>
      <c r="C70" s="144"/>
      <c r="D70" s="144"/>
      <c r="E70" s="144"/>
      <c r="F70" s="144"/>
      <c r="G70" s="144"/>
    </row>
    <row r="71">
      <c r="A71" s="23"/>
      <c r="B71" s="144"/>
      <c r="C71" s="144"/>
      <c r="D71" s="144"/>
      <c r="E71" s="144"/>
      <c r="F71" s="144"/>
      <c r="G71" s="144"/>
    </row>
    <row r="72">
      <c r="A72" s="52"/>
      <c r="B72" s="173"/>
      <c r="C72" s="173"/>
      <c r="D72" s="173"/>
      <c r="E72" s="173"/>
      <c r="F72" s="173"/>
      <c r="G72" s="173"/>
    </row>
    <row r="73">
      <c r="A73" s="608" t="s">
        <v>155</v>
      </c>
      <c r="B73" s="144"/>
      <c r="C73" s="144"/>
      <c r="D73" s="144"/>
      <c r="E73" s="144"/>
      <c r="F73" s="144"/>
      <c r="G73" s="144"/>
    </row>
    <row r="74">
      <c r="A74" s="23"/>
      <c r="B74" s="144"/>
      <c r="C74" s="144"/>
      <c r="D74" s="144"/>
      <c r="E74" s="144"/>
      <c r="F74" s="144"/>
      <c r="G74" s="144"/>
    </row>
    <row r="75">
      <c r="A75" s="52"/>
      <c r="B75" s="173"/>
      <c r="C75" s="173"/>
      <c r="D75" s="173"/>
      <c r="E75" s="173"/>
      <c r="F75" s="173"/>
      <c r="G75" s="173"/>
    </row>
    <row r="76">
      <c r="A76" s="608" t="s">
        <v>161</v>
      </c>
      <c r="B76" s="144"/>
      <c r="C76" s="144"/>
      <c r="D76" s="144"/>
      <c r="E76" s="144"/>
      <c r="F76" s="144"/>
      <c r="G76" s="144"/>
    </row>
    <row r="77">
      <c r="A77" s="23"/>
      <c r="B77" s="144"/>
      <c r="C77" s="144"/>
      <c r="D77" s="144"/>
      <c r="E77" s="144"/>
      <c r="F77" s="144"/>
      <c r="G77" s="144"/>
    </row>
    <row r="78">
      <c r="A78" s="52"/>
      <c r="B78" s="173"/>
      <c r="C78" s="173"/>
      <c r="D78" s="173"/>
      <c r="E78" s="173"/>
      <c r="F78" s="173"/>
      <c r="G78" s="173"/>
    </row>
    <row r="79">
      <c r="A79" s="607" t="s">
        <v>57</v>
      </c>
      <c r="B79" s="561"/>
      <c r="C79" s="51"/>
      <c r="D79" s="51"/>
      <c r="E79" s="51"/>
      <c r="F79" s="51"/>
      <c r="G79" s="52"/>
    </row>
    <row r="80">
      <c r="A80" s="608" t="s">
        <v>96</v>
      </c>
      <c r="B80" s="144"/>
      <c r="C80" s="144"/>
      <c r="D80" s="144"/>
      <c r="E80" s="144"/>
      <c r="F80" s="144"/>
      <c r="G80" s="144"/>
    </row>
    <row r="81">
      <c r="A81" s="23"/>
      <c r="B81" s="144"/>
      <c r="C81" s="144"/>
      <c r="D81" s="144"/>
      <c r="E81" s="144"/>
      <c r="F81" s="144"/>
      <c r="G81" s="144"/>
    </row>
    <row r="82">
      <c r="A82" s="52"/>
      <c r="B82" s="173"/>
      <c r="C82" s="173"/>
      <c r="D82" s="173"/>
      <c r="E82" s="173"/>
      <c r="F82" s="173"/>
      <c r="G82" s="173"/>
    </row>
    <row r="83">
      <c r="A83" s="608" t="s">
        <v>113</v>
      </c>
      <c r="B83" s="144"/>
      <c r="C83" s="144"/>
      <c r="D83" s="144"/>
      <c r="E83" s="144"/>
      <c r="F83" s="144"/>
      <c r="G83" s="144"/>
    </row>
    <row r="84">
      <c r="A84" s="23"/>
      <c r="B84" s="144"/>
      <c r="C84" s="144"/>
      <c r="D84" s="144"/>
      <c r="E84" s="144"/>
      <c r="F84" s="144"/>
      <c r="G84" s="144"/>
    </row>
    <row r="85">
      <c r="A85" s="52"/>
      <c r="B85" s="173"/>
      <c r="C85" s="173"/>
      <c r="D85" s="173"/>
      <c r="E85" s="173"/>
      <c r="F85" s="173"/>
      <c r="G85" s="173"/>
    </row>
    <row r="86">
      <c r="A86" s="608" t="s">
        <v>132</v>
      </c>
      <c r="B86" s="525"/>
      <c r="C86" s="525"/>
      <c r="D86" s="525"/>
      <c r="E86" s="525"/>
      <c r="F86" s="525"/>
      <c r="G86" s="525"/>
    </row>
    <row r="87">
      <c r="A87" s="23"/>
      <c r="B87" s="525"/>
      <c r="C87" s="525"/>
      <c r="D87" s="525"/>
      <c r="E87" s="525"/>
      <c r="F87" s="525"/>
      <c r="G87" s="525"/>
    </row>
    <row r="88">
      <c r="A88" s="52"/>
      <c r="B88" s="534"/>
      <c r="C88" s="534"/>
      <c r="D88" s="534"/>
      <c r="E88" s="534"/>
      <c r="F88" s="534"/>
      <c r="G88" s="534"/>
    </row>
    <row r="89">
      <c r="A89" s="608" t="s">
        <v>146</v>
      </c>
      <c r="B89" s="525"/>
      <c r="C89" s="525"/>
      <c r="D89" s="525"/>
      <c r="E89" s="525"/>
      <c r="F89" s="525"/>
      <c r="G89" s="525"/>
    </row>
    <row r="90">
      <c r="A90" s="23"/>
      <c r="B90" s="525"/>
      <c r="C90" s="525"/>
      <c r="D90" s="525"/>
      <c r="E90" s="525"/>
      <c r="F90" s="525"/>
      <c r="G90" s="525"/>
    </row>
    <row r="91">
      <c r="A91" s="52"/>
      <c r="B91" s="534"/>
      <c r="C91" s="534"/>
      <c r="D91" s="534"/>
      <c r="E91" s="534"/>
      <c r="F91" s="534"/>
      <c r="G91" s="534"/>
    </row>
    <row r="92">
      <c r="A92" s="608" t="s">
        <v>155</v>
      </c>
      <c r="B92" s="525"/>
      <c r="C92" s="525"/>
      <c r="D92" s="525"/>
      <c r="E92" s="525"/>
      <c r="F92" s="525"/>
      <c r="G92" s="525"/>
    </row>
    <row r="93">
      <c r="A93" s="23"/>
      <c r="B93" s="525"/>
      <c r="C93" s="525"/>
      <c r="D93" s="525"/>
      <c r="E93" s="525"/>
      <c r="F93" s="525"/>
      <c r="G93" s="525"/>
    </row>
    <row r="94">
      <c r="A94" s="52"/>
      <c r="B94" s="534"/>
      <c r="C94" s="534"/>
      <c r="D94" s="534"/>
      <c r="E94" s="534"/>
      <c r="F94" s="534"/>
      <c r="G94" s="534"/>
    </row>
    <row r="95">
      <c r="A95" s="608" t="s">
        <v>161</v>
      </c>
      <c r="B95" s="525"/>
      <c r="C95" s="525"/>
      <c r="D95" s="525"/>
      <c r="E95" s="525"/>
      <c r="F95" s="525"/>
      <c r="G95" s="525"/>
    </row>
    <row r="96">
      <c r="A96" s="23"/>
      <c r="B96" s="525"/>
      <c r="C96" s="525"/>
      <c r="D96" s="525"/>
      <c r="E96" s="525"/>
      <c r="F96" s="525"/>
      <c r="G96" s="525"/>
    </row>
    <row r="97">
      <c r="A97" s="52"/>
      <c r="B97" s="534"/>
      <c r="C97" s="534"/>
      <c r="D97" s="534"/>
      <c r="E97" s="534"/>
      <c r="F97" s="534"/>
      <c r="G97" s="534"/>
    </row>
    <row r="98">
      <c r="A98" s="607" t="s">
        <v>64</v>
      </c>
      <c r="B98" s="561"/>
      <c r="C98" s="51"/>
      <c r="D98" s="51"/>
      <c r="E98" s="51"/>
      <c r="F98" s="51"/>
      <c r="G98" s="52"/>
    </row>
    <row r="99">
      <c r="A99" s="608" t="s">
        <v>96</v>
      </c>
      <c r="B99" s="144"/>
      <c r="C99" s="144"/>
      <c r="D99" s="144"/>
      <c r="E99" s="144"/>
      <c r="F99" s="144"/>
      <c r="G99" s="144"/>
    </row>
    <row r="100">
      <c r="A100" s="23"/>
      <c r="B100" s="144"/>
      <c r="C100" s="144"/>
      <c r="D100" s="144"/>
      <c r="E100" s="144"/>
      <c r="F100" s="144"/>
      <c r="G100" s="144"/>
    </row>
    <row r="101">
      <c r="A101" s="52"/>
      <c r="B101" s="173"/>
      <c r="C101" s="173"/>
      <c r="D101" s="173"/>
      <c r="E101" s="173"/>
      <c r="F101" s="173"/>
      <c r="G101" s="173"/>
    </row>
    <row r="102">
      <c r="A102" s="608" t="s">
        <v>113</v>
      </c>
      <c r="B102" s="525"/>
      <c r="C102" s="525"/>
      <c r="D102" s="525"/>
      <c r="E102" s="525"/>
      <c r="F102" s="525"/>
      <c r="G102" s="525"/>
    </row>
    <row r="103">
      <c r="A103" s="23"/>
      <c r="B103" s="525"/>
      <c r="C103" s="525"/>
      <c r="D103" s="525"/>
      <c r="E103" s="525"/>
      <c r="F103" s="525"/>
      <c r="G103" s="525"/>
    </row>
    <row r="104">
      <c r="A104" s="52"/>
      <c r="B104" s="534"/>
      <c r="C104" s="534"/>
      <c r="D104" s="534"/>
      <c r="E104" s="534"/>
      <c r="F104" s="534"/>
      <c r="G104" s="534"/>
    </row>
    <row r="105">
      <c r="A105" s="608" t="s">
        <v>132</v>
      </c>
      <c r="B105" s="525"/>
      <c r="C105" s="525"/>
      <c r="D105" s="525"/>
      <c r="E105" s="525"/>
      <c r="F105" s="525"/>
      <c r="G105" s="525"/>
    </row>
    <row r="106">
      <c r="A106" s="23"/>
      <c r="B106" s="525"/>
      <c r="C106" s="525"/>
      <c r="D106" s="525"/>
      <c r="E106" s="525"/>
      <c r="F106" s="525"/>
      <c r="G106" s="525"/>
    </row>
    <row r="107">
      <c r="A107" s="52"/>
      <c r="B107" s="534"/>
      <c r="C107" s="534"/>
      <c r="D107" s="534"/>
      <c r="E107" s="534"/>
      <c r="F107" s="534"/>
      <c r="G107" s="534"/>
    </row>
    <row r="108">
      <c r="A108" s="608" t="s">
        <v>146</v>
      </c>
      <c r="B108" s="525"/>
      <c r="C108" s="525"/>
      <c r="D108" s="525"/>
      <c r="E108" s="525"/>
      <c r="F108" s="525"/>
      <c r="G108" s="525"/>
    </row>
    <row r="109">
      <c r="A109" s="23"/>
      <c r="B109" s="525"/>
      <c r="C109" s="525"/>
      <c r="D109" s="525"/>
      <c r="E109" s="525"/>
      <c r="F109" s="525"/>
      <c r="G109" s="525"/>
    </row>
    <row r="110">
      <c r="A110" s="52"/>
      <c r="B110" s="534"/>
      <c r="C110" s="534"/>
      <c r="D110" s="534"/>
      <c r="E110" s="534"/>
      <c r="F110" s="534"/>
      <c r="G110" s="534"/>
    </row>
    <row r="111">
      <c r="A111" s="608" t="s">
        <v>155</v>
      </c>
      <c r="B111" s="525"/>
      <c r="C111" s="525"/>
      <c r="D111" s="525"/>
      <c r="E111" s="525"/>
      <c r="F111" s="525"/>
      <c r="G111" s="525"/>
    </row>
    <row r="112">
      <c r="A112" s="23"/>
      <c r="B112" s="525"/>
      <c r="C112" s="525"/>
      <c r="D112" s="525"/>
      <c r="E112" s="525"/>
      <c r="F112" s="525"/>
      <c r="G112" s="525"/>
    </row>
    <row r="113">
      <c r="A113" s="52"/>
      <c r="B113" s="534"/>
      <c r="C113" s="534"/>
      <c r="D113" s="534"/>
      <c r="E113" s="534"/>
      <c r="F113" s="534"/>
      <c r="G113" s="534"/>
    </row>
    <row r="114">
      <c r="A114" s="608" t="s">
        <v>161</v>
      </c>
      <c r="B114" s="144"/>
      <c r="C114" s="144"/>
      <c r="D114" s="144"/>
      <c r="E114" s="144"/>
      <c r="F114" s="144"/>
      <c r="G114" s="144"/>
    </row>
    <row r="115">
      <c r="A115" s="23"/>
      <c r="B115" s="144"/>
      <c r="C115" s="144"/>
      <c r="D115" s="144"/>
      <c r="E115" s="144"/>
      <c r="F115" s="144"/>
      <c r="G115" s="144"/>
    </row>
    <row r="116">
      <c r="A116" s="52"/>
      <c r="B116" s="173"/>
      <c r="C116" s="173"/>
      <c r="D116" s="173"/>
      <c r="E116" s="173"/>
      <c r="F116" s="173"/>
      <c r="G116" s="173"/>
    </row>
  </sheetData>
  <mergeCells count="58">
    <mergeCell ref="A54:A56"/>
    <mergeCell ref="A57:A59"/>
    <mergeCell ref="B60:G60"/>
    <mergeCell ref="B61:G63"/>
    <mergeCell ref="B79:G79"/>
    <mergeCell ref="A61:A63"/>
    <mergeCell ref="A64:A66"/>
    <mergeCell ref="A67:A69"/>
    <mergeCell ref="A70:A72"/>
    <mergeCell ref="A73:A75"/>
    <mergeCell ref="A76:A78"/>
    <mergeCell ref="A80:A82"/>
    <mergeCell ref="A1:A2"/>
    <mergeCell ref="B1:G1"/>
    <mergeCell ref="B3:G3"/>
    <mergeCell ref="A4:A6"/>
    <mergeCell ref="A7:A9"/>
    <mergeCell ref="A10:A12"/>
    <mergeCell ref="A13:A15"/>
    <mergeCell ref="B25:D25"/>
    <mergeCell ref="B26:D26"/>
    <mergeCell ref="A16:A18"/>
    <mergeCell ref="A19:A21"/>
    <mergeCell ref="B22:G22"/>
    <mergeCell ref="A23:A25"/>
    <mergeCell ref="B23:D23"/>
    <mergeCell ref="B24:D24"/>
    <mergeCell ref="A26:A28"/>
    <mergeCell ref="B32:D32"/>
    <mergeCell ref="B33:D33"/>
    <mergeCell ref="B41:G41"/>
    <mergeCell ref="B42:G44"/>
    <mergeCell ref="B27:D27"/>
    <mergeCell ref="B28:D28"/>
    <mergeCell ref="A29:A31"/>
    <mergeCell ref="B29:D29"/>
    <mergeCell ref="B30:D30"/>
    <mergeCell ref="B31:D31"/>
    <mergeCell ref="B34:D34"/>
    <mergeCell ref="A32:A34"/>
    <mergeCell ref="A35:A37"/>
    <mergeCell ref="A38:A40"/>
    <mergeCell ref="A42:A44"/>
    <mergeCell ref="A45:A47"/>
    <mergeCell ref="A48:A50"/>
    <mergeCell ref="A51:A53"/>
    <mergeCell ref="A102:A104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B98:G98"/>
    <mergeCell ref="A99:A101"/>
  </mergeCells>
  <conditionalFormatting sqref="A1:G21 B23:C34 G23:G40 D26:F37 A29:A37 B39:D40 F39:F40 A42:D56 E42:E53 F42:F56 G42:G59 A61:B69 C61:C72 D61:F69 G61:G78 A80:A88 B80:B82 G80:G82 B86:B91 E86:G91 C87:D88 C90:D91 B93:G94 B96:G97 A99:A107 B99:B113 G99:G116 C112:F113 B115:F116">
    <cfRule type="expression" dxfId="0" priority="1">
      <formula>REGEXMATCH(A1, "(^\s+)|(\s+$)")</formula>
    </cfRule>
  </conditionalFormatting>
  <conditionalFormatting sqref="A1:G21 B23:C34 G23:G40 D26:F37 A29:A37 B39:D40 F39:F40 A42:D56 E42:E53 F42:F56 G42:G59 A61:B69 C61:C72 D61:F69 G61:G78 A80:A88 B80:B82 G80:G82 B86:B91 E86:G91 C87:D88 C90:D91 B93:G94 B96:G97 A99:A107 B99:B113 G99:G116 C112:F113 B115:F116">
    <cfRule type="expression" dxfId="0" priority="2">
      <formula>REGEXMATCH(A1, "[а-яА-Я]")</formula>
    </cfRule>
  </conditionalFormatting>
  <conditionalFormatting sqref="A1:G21 B23:C34 G23:G40 D26:F37 A29:A37 B39:D40 F39:F40 A42:D56 E42:E53 F42:F56 G42:G59 A61:B69 C61:C72 D61:F69 G61:G78 A80:A88 B80:B82 G80:G82 B86:B91 E86:G91 C87:D88 C90:D91 B93:G94 B96:G97 A99:A107 B99:B113 G99:G116 C112:F113 B115:F116">
    <cfRule type="expression" dxfId="0" priority="3">
      <formula>REGEXMATCH(A1, "\s{2,}")</formula>
    </cfRule>
  </conditionalFormatting>
  <conditionalFormatting sqref="A1:G21 B23:C34 G23:G40 D26:F37 A29:A37 B39:D40 F39:F40 A42:D56 E42:E53 F42:F56 G42:G59 A61:B69 C61:C72 D61:F69 G61:G78 A80:A88 B80:B82 G80:G82 B86:B91 E86:G91 C87:D88 C90:D91 B93:G94 B96:G97 A99:A107 B99:B113 G99:G116 C112:F113 B115:F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13"/>
    <col customWidth="1" min="3" max="3" width="27.38"/>
    <col customWidth="1" min="4" max="4" width="34.0"/>
    <col customWidth="1" min="5" max="8" width="26.38"/>
  </cols>
  <sheetData>
    <row r="1">
      <c r="A1" s="123"/>
      <c r="B1" s="125" t="s">
        <v>2</v>
      </c>
      <c r="C1" s="3"/>
      <c r="D1" s="3"/>
      <c r="E1" s="3"/>
      <c r="F1" s="4"/>
      <c r="G1" s="126" t="s">
        <v>71</v>
      </c>
      <c r="H1" s="4"/>
    </row>
    <row r="2">
      <c r="A2" s="42"/>
      <c r="B2" s="130" t="s">
        <v>24</v>
      </c>
      <c r="C2" s="130" t="s">
        <v>25</v>
      </c>
      <c r="D2" s="130" t="s">
        <v>26</v>
      </c>
      <c r="E2" s="131" t="s">
        <v>27</v>
      </c>
      <c r="F2" s="130" t="s">
        <v>28</v>
      </c>
      <c r="G2" s="130" t="s">
        <v>88</v>
      </c>
      <c r="H2" s="130" t="s">
        <v>89</v>
      </c>
    </row>
    <row r="3">
      <c r="A3" s="132" t="s">
        <v>29</v>
      </c>
      <c r="B3" s="135"/>
      <c r="C3" s="3"/>
      <c r="D3" s="3"/>
      <c r="E3" s="3"/>
      <c r="F3" s="4"/>
      <c r="G3" s="136"/>
    </row>
    <row r="4">
      <c r="A4" s="121" t="s">
        <v>30</v>
      </c>
      <c r="B4" s="150" t="s">
        <v>97</v>
      </c>
      <c r="C4" s="8"/>
      <c r="D4" s="127"/>
      <c r="E4" s="151"/>
      <c r="F4" s="152"/>
      <c r="G4" s="153"/>
      <c r="H4" s="153"/>
    </row>
    <row r="5">
      <c r="A5" s="38"/>
      <c r="B5" s="165" t="s">
        <v>102</v>
      </c>
      <c r="C5" s="23"/>
      <c r="D5" s="127"/>
      <c r="E5" s="166"/>
      <c r="F5" s="166"/>
      <c r="G5" s="158"/>
      <c r="H5" s="158"/>
    </row>
    <row r="6">
      <c r="A6" s="42"/>
      <c r="B6" s="177" t="s">
        <v>396</v>
      </c>
      <c r="C6" s="52"/>
      <c r="D6" s="127"/>
      <c r="E6" s="178"/>
      <c r="F6" s="178"/>
      <c r="G6" s="179"/>
      <c r="H6" s="179"/>
    </row>
    <row r="7">
      <c r="A7" s="121" t="s">
        <v>34</v>
      </c>
      <c r="B7" s="150" t="s">
        <v>97</v>
      </c>
      <c r="C7" s="8"/>
      <c r="D7" s="189" t="s">
        <v>115</v>
      </c>
      <c r="E7" s="143"/>
      <c r="F7" s="152"/>
      <c r="G7" s="153"/>
      <c r="H7" s="153"/>
    </row>
    <row r="8">
      <c r="A8" s="38"/>
      <c r="B8" s="165" t="s">
        <v>102</v>
      </c>
      <c r="C8" s="23"/>
      <c r="D8" s="197" t="s">
        <v>122</v>
      </c>
      <c r="E8" s="158"/>
      <c r="F8" s="166"/>
      <c r="G8" s="158"/>
      <c r="H8" s="158"/>
    </row>
    <row r="9">
      <c r="A9" s="42"/>
      <c r="B9" s="177" t="s">
        <v>397</v>
      </c>
      <c r="C9" s="52"/>
      <c r="D9" s="203">
        <v>300.0</v>
      </c>
      <c r="E9" s="178"/>
      <c r="F9" s="178"/>
      <c r="G9" s="179"/>
      <c r="H9" s="179"/>
    </row>
    <row r="10">
      <c r="A10" s="121" t="s">
        <v>39</v>
      </c>
      <c r="B10" s="150" t="s">
        <v>97</v>
      </c>
      <c r="C10" s="8"/>
      <c r="D10" s="214"/>
      <c r="E10" s="153"/>
      <c r="F10" s="215"/>
      <c r="G10" s="153"/>
      <c r="H10" s="153"/>
    </row>
    <row r="11">
      <c r="A11" s="38"/>
      <c r="B11" s="165" t="s">
        <v>102</v>
      </c>
      <c r="C11" s="23"/>
      <c r="D11" s="227"/>
      <c r="E11" s="158"/>
      <c r="F11" s="228"/>
      <c r="G11" s="158"/>
      <c r="H11" s="158"/>
    </row>
    <row r="12">
      <c r="A12" s="42"/>
      <c r="B12" s="177" t="s">
        <v>398</v>
      </c>
      <c r="C12" s="52"/>
      <c r="D12" s="201"/>
      <c r="E12" s="179"/>
      <c r="F12" s="235"/>
      <c r="G12" s="179"/>
      <c r="H12" s="179"/>
    </row>
    <row r="13">
      <c r="A13" s="121" t="s">
        <v>41</v>
      </c>
      <c r="B13" s="153"/>
      <c r="C13" s="153"/>
      <c r="D13" s="189" t="s">
        <v>147</v>
      </c>
      <c r="E13" s="153"/>
      <c r="F13" s="153"/>
      <c r="G13" s="153"/>
      <c r="H13" s="153"/>
    </row>
    <row r="14">
      <c r="A14" s="38"/>
      <c r="B14" s="158"/>
      <c r="C14" s="158"/>
      <c r="D14" s="247" t="s">
        <v>121</v>
      </c>
      <c r="E14" s="158"/>
      <c r="F14" s="158"/>
      <c r="G14" s="158"/>
      <c r="H14" s="158"/>
    </row>
    <row r="15">
      <c r="A15" s="42"/>
      <c r="B15" s="179"/>
      <c r="C15" s="179"/>
      <c r="D15" s="252">
        <v>304.0</v>
      </c>
      <c r="E15" s="179"/>
      <c r="F15" s="179"/>
      <c r="G15" s="179"/>
      <c r="H15" s="179"/>
    </row>
    <row r="16">
      <c r="A16" s="121" t="s">
        <v>47</v>
      </c>
      <c r="B16" s="153"/>
      <c r="C16" s="153"/>
      <c r="D16" s="258" t="s">
        <v>156</v>
      </c>
      <c r="E16" s="152"/>
      <c r="F16" s="152"/>
      <c r="G16" s="153"/>
      <c r="H16" s="153"/>
    </row>
    <row r="17">
      <c r="A17" s="38"/>
      <c r="B17" s="158"/>
      <c r="C17" s="158"/>
      <c r="D17" s="261" t="s">
        <v>158</v>
      </c>
      <c r="E17" s="166"/>
      <c r="F17" s="166"/>
      <c r="G17" s="158"/>
      <c r="H17" s="158"/>
    </row>
    <row r="18">
      <c r="A18" s="42"/>
      <c r="B18" s="179"/>
      <c r="C18" s="179"/>
      <c r="D18" s="265">
        <v>303.0</v>
      </c>
      <c r="E18" s="178"/>
      <c r="F18" s="178"/>
      <c r="G18" s="179"/>
      <c r="H18" s="179"/>
    </row>
    <row r="19">
      <c r="A19" s="121" t="s">
        <v>48</v>
      </c>
      <c r="B19" s="153"/>
      <c r="C19" s="153"/>
      <c r="D19" s="266" t="s">
        <v>163</v>
      </c>
      <c r="E19" s="152"/>
      <c r="F19" s="152"/>
      <c r="G19" s="153"/>
      <c r="H19" s="153"/>
    </row>
    <row r="20">
      <c r="A20" s="38"/>
      <c r="B20" s="158"/>
      <c r="C20" s="158"/>
      <c r="D20" s="270" t="s">
        <v>164</v>
      </c>
      <c r="E20" s="166"/>
      <c r="F20" s="166"/>
      <c r="G20" s="158"/>
      <c r="H20" s="158"/>
    </row>
    <row r="21">
      <c r="A21" s="42"/>
      <c r="B21" s="179"/>
      <c r="C21" s="179"/>
      <c r="D21" s="251">
        <v>317.0</v>
      </c>
      <c r="E21" s="178"/>
      <c r="F21" s="178"/>
      <c r="G21" s="179"/>
      <c r="H21" s="179"/>
    </row>
    <row r="22">
      <c r="A22" s="132" t="s">
        <v>49</v>
      </c>
      <c r="B22" s="272"/>
      <c r="C22" s="3"/>
      <c r="D22" s="3"/>
      <c r="E22" s="3"/>
      <c r="F22" s="4"/>
      <c r="G22" s="273"/>
      <c r="H22" s="23"/>
    </row>
    <row r="23">
      <c r="A23" s="121" t="s">
        <v>30</v>
      </c>
      <c r="B23" s="278" t="s">
        <v>168</v>
      </c>
      <c r="C23" s="8"/>
      <c r="D23" s="143"/>
      <c r="E23" s="142"/>
      <c r="F23" s="142"/>
      <c r="G23" s="153"/>
      <c r="H23" s="153"/>
    </row>
    <row r="24">
      <c r="A24" s="38"/>
      <c r="B24" s="283" t="s">
        <v>170</v>
      </c>
      <c r="C24" s="23"/>
      <c r="D24" s="158"/>
      <c r="E24" s="284"/>
      <c r="F24" s="161"/>
      <c r="G24" s="158"/>
      <c r="H24" s="158"/>
    </row>
    <row r="25">
      <c r="A25" s="42"/>
      <c r="B25" s="289" t="s">
        <v>171</v>
      </c>
      <c r="C25" s="52"/>
      <c r="D25" s="172"/>
      <c r="E25" s="204"/>
      <c r="F25" s="172"/>
      <c r="G25" s="179"/>
      <c r="H25" s="179"/>
    </row>
    <row r="26">
      <c r="A26" s="121" t="s">
        <v>34</v>
      </c>
      <c r="B26" s="278" t="s">
        <v>168</v>
      </c>
      <c r="C26" s="8"/>
      <c r="D26" s="143"/>
      <c r="E26" s="142"/>
      <c r="F26" s="142"/>
      <c r="G26" s="153"/>
      <c r="H26" s="153"/>
    </row>
    <row r="27">
      <c r="A27" s="38"/>
      <c r="B27" s="283" t="s">
        <v>170</v>
      </c>
      <c r="C27" s="23"/>
      <c r="D27" s="158"/>
      <c r="E27" s="284"/>
      <c r="F27" s="161"/>
      <c r="G27" s="158"/>
      <c r="H27" s="158"/>
    </row>
    <row r="28">
      <c r="A28" s="42"/>
      <c r="B28" s="316">
        <v>321.0</v>
      </c>
      <c r="C28" s="52"/>
      <c r="D28" s="172"/>
      <c r="E28" s="268"/>
      <c r="F28" s="172"/>
      <c r="G28" s="179"/>
      <c r="H28" s="179"/>
    </row>
    <row r="29">
      <c r="A29" s="121" t="s">
        <v>39</v>
      </c>
      <c r="B29" s="324" t="s">
        <v>190</v>
      </c>
      <c r="C29" s="8"/>
      <c r="D29" s="141"/>
      <c r="E29" s="325" t="s">
        <v>191</v>
      </c>
      <c r="F29" s="142"/>
      <c r="G29" s="153"/>
      <c r="H29" s="153"/>
    </row>
    <row r="30">
      <c r="A30" s="38"/>
      <c r="B30" s="334" t="s">
        <v>199</v>
      </c>
      <c r="C30" s="23"/>
      <c r="D30" s="161"/>
      <c r="E30" s="335" t="s">
        <v>200</v>
      </c>
      <c r="F30" s="161"/>
      <c r="G30" s="158"/>
      <c r="H30" s="158"/>
    </row>
    <row r="31">
      <c r="A31" s="42"/>
      <c r="B31" s="343" t="s">
        <v>204</v>
      </c>
      <c r="C31" s="52"/>
      <c r="D31" s="161"/>
      <c r="E31" s="344" t="s">
        <v>138</v>
      </c>
      <c r="F31" s="172"/>
      <c r="G31" s="179"/>
      <c r="H31" s="179"/>
    </row>
    <row r="32">
      <c r="A32" s="121" t="s">
        <v>41</v>
      </c>
      <c r="B32" s="153"/>
      <c r="C32" s="153"/>
      <c r="D32" s="141"/>
      <c r="E32" s="254"/>
      <c r="F32" s="142"/>
      <c r="G32" s="153"/>
      <c r="H32" s="153"/>
    </row>
    <row r="33">
      <c r="A33" s="38"/>
      <c r="B33" s="158"/>
      <c r="C33" s="158"/>
      <c r="D33" s="161"/>
      <c r="E33" s="163"/>
      <c r="F33" s="161"/>
      <c r="G33" s="158"/>
      <c r="H33" s="158"/>
    </row>
    <row r="34">
      <c r="A34" s="42"/>
      <c r="B34" s="179"/>
      <c r="C34" s="179"/>
      <c r="D34" s="179"/>
      <c r="E34" s="249"/>
      <c r="F34" s="172"/>
      <c r="G34" s="179"/>
      <c r="H34" s="179"/>
    </row>
    <row r="35">
      <c r="A35" s="121" t="s">
        <v>47</v>
      </c>
      <c r="B35" s="153"/>
      <c r="C35" s="153"/>
      <c r="D35" s="127"/>
      <c r="E35" s="254"/>
      <c r="F35" s="317" t="s">
        <v>208</v>
      </c>
      <c r="G35" s="153"/>
      <c r="H35" s="153"/>
    </row>
    <row r="36">
      <c r="A36" s="38"/>
      <c r="B36" s="158"/>
      <c r="C36" s="158"/>
      <c r="D36" s="127"/>
      <c r="E36" s="163"/>
      <c r="F36" s="246" t="s">
        <v>210</v>
      </c>
      <c r="G36" s="158"/>
      <c r="H36" s="158"/>
    </row>
    <row r="37">
      <c r="A37" s="42"/>
      <c r="B37" s="179"/>
      <c r="C37" s="179"/>
      <c r="D37" s="127"/>
      <c r="E37" s="249"/>
      <c r="F37" s="251">
        <v>103.0</v>
      </c>
      <c r="G37" s="179"/>
      <c r="H37" s="179"/>
    </row>
    <row r="38">
      <c r="A38" s="121" t="s">
        <v>48</v>
      </c>
      <c r="B38" s="153"/>
      <c r="C38" s="153"/>
      <c r="D38" s="153"/>
      <c r="E38" s="141"/>
      <c r="F38" s="127"/>
      <c r="G38" s="153"/>
      <c r="H38" s="153"/>
    </row>
    <row r="39">
      <c r="A39" s="38"/>
      <c r="B39" s="158"/>
      <c r="C39" s="158"/>
      <c r="D39" s="158"/>
      <c r="E39" s="161"/>
      <c r="F39" s="127"/>
      <c r="G39" s="158"/>
      <c r="H39" s="158"/>
    </row>
    <row r="40">
      <c r="A40" s="42"/>
      <c r="B40" s="179"/>
      <c r="C40" s="179"/>
      <c r="D40" s="179"/>
      <c r="E40" s="179"/>
      <c r="F40" s="127"/>
      <c r="G40" s="179"/>
      <c r="H40" s="179"/>
    </row>
    <row r="41">
      <c r="A41" s="132" t="s">
        <v>53</v>
      </c>
      <c r="B41" s="272"/>
      <c r="C41" s="3"/>
      <c r="D41" s="3"/>
      <c r="E41" s="3"/>
      <c r="F41" s="4"/>
      <c r="G41" s="272"/>
      <c r="H41" s="4"/>
    </row>
    <row r="42">
      <c r="A42" s="121" t="s">
        <v>30</v>
      </c>
      <c r="B42" s="150" t="s">
        <v>97</v>
      </c>
      <c r="C42" s="8"/>
      <c r="D42" s="212"/>
      <c r="E42" s="141"/>
      <c r="F42" s="364" t="s">
        <v>216</v>
      </c>
      <c r="G42" s="153"/>
      <c r="H42" s="365"/>
    </row>
    <row r="43">
      <c r="A43" s="38"/>
      <c r="B43" s="165" t="s">
        <v>102</v>
      </c>
      <c r="C43" s="23"/>
      <c r="D43" s="161"/>
      <c r="E43" s="161"/>
      <c r="F43" s="367" t="s">
        <v>217</v>
      </c>
      <c r="G43" s="158"/>
      <c r="H43" s="268"/>
    </row>
    <row r="44">
      <c r="A44" s="42"/>
      <c r="B44" s="177" t="s">
        <v>399</v>
      </c>
      <c r="C44" s="52"/>
      <c r="D44" s="179"/>
      <c r="E44" s="179"/>
      <c r="F44" s="369" t="s">
        <v>138</v>
      </c>
      <c r="G44" s="179"/>
      <c r="H44" s="204"/>
    </row>
    <row r="45">
      <c r="A45" s="121" t="s">
        <v>34</v>
      </c>
      <c r="B45" s="150" t="s">
        <v>97</v>
      </c>
      <c r="C45" s="8"/>
      <c r="D45" s="141"/>
      <c r="E45" s="141"/>
      <c r="F45" s="364" t="s">
        <v>216</v>
      </c>
      <c r="G45" s="160"/>
      <c r="H45" s="365"/>
    </row>
    <row r="46">
      <c r="A46" s="38"/>
      <c r="B46" s="165" t="s">
        <v>102</v>
      </c>
      <c r="C46" s="23"/>
      <c r="D46" s="161"/>
      <c r="E46" s="161"/>
      <c r="F46" s="367" t="s">
        <v>217</v>
      </c>
      <c r="G46" s="158"/>
      <c r="H46" s="268"/>
    </row>
    <row r="47">
      <c r="A47" s="42"/>
      <c r="B47" s="177" t="s">
        <v>400</v>
      </c>
      <c r="C47" s="52"/>
      <c r="D47" s="179"/>
      <c r="E47" s="179"/>
      <c r="F47" s="369" t="s">
        <v>138</v>
      </c>
      <c r="G47" s="179"/>
      <c r="H47" s="204"/>
    </row>
    <row r="48">
      <c r="A48" s="121" t="s">
        <v>39</v>
      </c>
      <c r="B48" s="150" t="s">
        <v>97</v>
      </c>
      <c r="C48" s="8"/>
      <c r="D48" s="141"/>
      <c r="E48" s="380"/>
      <c r="F48" s="381"/>
      <c r="G48" s="153"/>
      <c r="H48" s="153"/>
    </row>
    <row r="49">
      <c r="A49" s="38"/>
      <c r="B49" s="165" t="s">
        <v>102</v>
      </c>
      <c r="C49" s="23"/>
      <c r="D49" s="161"/>
      <c r="E49" s="161"/>
      <c r="F49" s="166"/>
      <c r="G49" s="158"/>
      <c r="H49" s="158"/>
    </row>
    <row r="50" ht="15.75" customHeight="1">
      <c r="A50" s="42"/>
      <c r="B50" s="177" t="s">
        <v>401</v>
      </c>
      <c r="C50" s="52"/>
      <c r="D50" s="179"/>
      <c r="E50" s="179"/>
      <c r="F50" s="178"/>
      <c r="G50" s="179"/>
      <c r="H50" s="179"/>
    </row>
    <row r="51">
      <c r="A51" s="121" t="s">
        <v>41</v>
      </c>
      <c r="B51" s="388" t="s">
        <v>235</v>
      </c>
      <c r="C51" s="23"/>
      <c r="D51" s="389" t="s">
        <v>236</v>
      </c>
      <c r="E51" s="390"/>
      <c r="F51" s="141"/>
      <c r="G51" s="153"/>
      <c r="H51" s="153"/>
    </row>
    <row r="52">
      <c r="A52" s="38"/>
      <c r="B52" s="398" t="s">
        <v>245</v>
      </c>
      <c r="C52" s="23"/>
      <c r="D52" s="164" t="s">
        <v>158</v>
      </c>
      <c r="E52" s="399"/>
      <c r="F52" s="161"/>
      <c r="G52" s="158"/>
      <c r="H52" s="158"/>
    </row>
    <row r="53" ht="15.75" customHeight="1">
      <c r="A53" s="42"/>
      <c r="B53" s="404">
        <v>321.0</v>
      </c>
      <c r="C53" s="52"/>
      <c r="D53" s="176">
        <v>301.0</v>
      </c>
      <c r="E53" s="405"/>
      <c r="F53" s="179"/>
      <c r="G53" s="179"/>
      <c r="H53" s="204"/>
    </row>
    <row r="54">
      <c r="A54" s="121" t="s">
        <v>47</v>
      </c>
      <c r="B54" s="212"/>
      <c r="C54" s="212"/>
      <c r="D54" s="389" t="s">
        <v>248</v>
      </c>
      <c r="E54" s="153"/>
      <c r="F54" s="317" t="s">
        <v>249</v>
      </c>
      <c r="G54" s="160"/>
      <c r="H54" s="153"/>
    </row>
    <row r="55">
      <c r="A55" s="38"/>
      <c r="B55" s="158"/>
      <c r="C55" s="158"/>
      <c r="D55" s="406" t="s">
        <v>255</v>
      </c>
      <c r="E55" s="158"/>
      <c r="F55" s="246" t="s">
        <v>210</v>
      </c>
      <c r="G55" s="158"/>
      <c r="H55" s="158"/>
    </row>
    <row r="56">
      <c r="A56" s="42"/>
      <c r="B56" s="158"/>
      <c r="C56" s="158"/>
      <c r="D56" s="406">
        <v>301.0</v>
      </c>
      <c r="E56" s="179"/>
      <c r="F56" s="251">
        <v>102.0</v>
      </c>
      <c r="G56" s="179"/>
      <c r="H56" s="179"/>
    </row>
    <row r="57">
      <c r="A57" s="121" t="s">
        <v>48</v>
      </c>
      <c r="B57" s="212"/>
      <c r="C57" s="212"/>
      <c r="D57" s="212"/>
      <c r="E57" s="141"/>
      <c r="F57" s="409" t="s">
        <v>258</v>
      </c>
      <c r="G57" s="153"/>
      <c r="H57" s="153"/>
    </row>
    <row r="58">
      <c r="A58" s="38"/>
      <c r="B58" s="158"/>
      <c r="C58" s="158"/>
      <c r="D58" s="158"/>
      <c r="E58" s="161"/>
      <c r="F58" s="412" t="s">
        <v>259</v>
      </c>
      <c r="G58" s="158"/>
      <c r="H58" s="158"/>
    </row>
    <row r="59">
      <c r="A59" s="42"/>
      <c r="B59" s="158"/>
      <c r="C59" s="158"/>
      <c r="D59" s="158"/>
      <c r="E59" s="179"/>
      <c r="F59" s="415" t="s">
        <v>138</v>
      </c>
      <c r="G59" s="179"/>
      <c r="H59" s="179"/>
    </row>
    <row r="60">
      <c r="A60" s="132" t="s">
        <v>56</v>
      </c>
      <c r="B60" s="272"/>
      <c r="C60" s="3"/>
      <c r="D60" s="3"/>
      <c r="E60" s="3"/>
      <c r="F60" s="4"/>
      <c r="G60" s="417"/>
      <c r="H60" s="23"/>
    </row>
    <row r="61">
      <c r="A61" s="121" t="s">
        <v>30</v>
      </c>
      <c r="B61" s="418" t="s">
        <v>262</v>
      </c>
      <c r="C61" s="8"/>
      <c r="D61" s="139" t="s">
        <v>263</v>
      </c>
      <c r="E61" s="419" t="s">
        <v>264</v>
      </c>
      <c r="F61" s="420"/>
      <c r="G61" s="139" t="s">
        <v>265</v>
      </c>
      <c r="H61" s="8"/>
    </row>
    <row r="62">
      <c r="A62" s="38"/>
      <c r="B62" s="421" t="s">
        <v>266</v>
      </c>
      <c r="C62" s="23"/>
      <c r="D62" s="422" t="s">
        <v>267</v>
      </c>
      <c r="E62" s="197" t="s">
        <v>268</v>
      </c>
      <c r="F62" s="423"/>
      <c r="G62" s="422" t="s">
        <v>267</v>
      </c>
      <c r="H62" s="23"/>
    </row>
    <row r="63">
      <c r="A63" s="42"/>
      <c r="B63" s="424">
        <v>321.0</v>
      </c>
      <c r="C63" s="52"/>
      <c r="D63" s="425" t="s">
        <v>138</v>
      </c>
      <c r="E63" s="426" t="s">
        <v>138</v>
      </c>
      <c r="F63" s="427"/>
      <c r="G63" s="428" t="s">
        <v>138</v>
      </c>
      <c r="H63" s="52"/>
    </row>
    <row r="64">
      <c r="A64" s="121" t="s">
        <v>34</v>
      </c>
      <c r="B64" s="418" t="s">
        <v>276</v>
      </c>
      <c r="C64" s="8"/>
      <c r="D64" s="435" t="s">
        <v>277</v>
      </c>
      <c r="E64" s="419" t="s">
        <v>278</v>
      </c>
      <c r="F64" s="436"/>
      <c r="G64" s="139" t="s">
        <v>279</v>
      </c>
      <c r="H64" s="8"/>
    </row>
    <row r="65">
      <c r="A65" s="38"/>
      <c r="B65" s="421" t="s">
        <v>283</v>
      </c>
      <c r="C65" s="23"/>
      <c r="D65" s="444" t="s">
        <v>284</v>
      </c>
      <c r="E65" s="197" t="s">
        <v>268</v>
      </c>
      <c r="F65" s="166"/>
      <c r="G65" s="422" t="s">
        <v>164</v>
      </c>
      <c r="H65" s="23"/>
    </row>
    <row r="66">
      <c r="A66" s="42"/>
      <c r="B66" s="424">
        <v>321.0</v>
      </c>
      <c r="C66" s="52"/>
      <c r="D66" s="450" t="s">
        <v>138</v>
      </c>
      <c r="E66" s="426" t="s">
        <v>138</v>
      </c>
      <c r="F66" s="166"/>
      <c r="G66" s="428">
        <v>318.0</v>
      </c>
      <c r="H66" s="52"/>
    </row>
    <row r="67">
      <c r="A67" s="121" t="s">
        <v>39</v>
      </c>
      <c r="B67" s="236"/>
      <c r="C67" s="236"/>
      <c r="D67" s="456" t="s">
        <v>290</v>
      </c>
      <c r="E67" s="141"/>
      <c r="F67" s="381"/>
      <c r="G67" s="153"/>
      <c r="H67" s="153"/>
    </row>
    <row r="68">
      <c r="A68" s="38"/>
      <c r="B68" s="242"/>
      <c r="C68" s="242"/>
      <c r="D68" s="459" t="s">
        <v>164</v>
      </c>
      <c r="E68" s="161"/>
      <c r="F68" s="166"/>
      <c r="G68" s="158"/>
      <c r="H68" s="158"/>
    </row>
    <row r="69">
      <c r="A69" s="42"/>
      <c r="B69" s="248"/>
      <c r="C69" s="248"/>
      <c r="D69" s="463">
        <v>318.0</v>
      </c>
      <c r="E69" s="179"/>
      <c r="F69" s="178"/>
      <c r="G69" s="179"/>
      <c r="H69" s="179"/>
    </row>
    <row r="70">
      <c r="A70" s="121" t="s">
        <v>41</v>
      </c>
      <c r="B70" s="212"/>
      <c r="C70" s="212"/>
      <c r="D70" s="469" t="s">
        <v>301</v>
      </c>
      <c r="E70" s="254"/>
      <c r="F70" s="470"/>
      <c r="G70" s="143"/>
      <c r="H70" s="239"/>
    </row>
    <row r="71" ht="16.5" customHeight="1">
      <c r="A71" s="38"/>
      <c r="B71" s="158"/>
      <c r="C71" s="158"/>
      <c r="D71" s="478" t="s">
        <v>306</v>
      </c>
      <c r="E71" s="163"/>
      <c r="F71" s="479"/>
      <c r="G71" s="158"/>
      <c r="H71" s="268"/>
    </row>
    <row r="72">
      <c r="A72" s="42"/>
      <c r="B72" s="158"/>
      <c r="C72" s="158"/>
      <c r="D72" s="483" t="s">
        <v>402</v>
      </c>
      <c r="E72" s="249"/>
      <c r="F72" s="484"/>
      <c r="G72" s="179"/>
      <c r="H72" s="204"/>
    </row>
    <row r="73">
      <c r="A73" s="121" t="s">
        <v>47</v>
      </c>
      <c r="B73" s="212"/>
      <c r="C73" s="212"/>
      <c r="D73" s="236"/>
      <c r="E73" s="127"/>
      <c r="F73" s="152"/>
      <c r="G73" s="486"/>
      <c r="H73" s="242"/>
    </row>
    <row r="74">
      <c r="A74" s="38"/>
      <c r="B74" s="158"/>
      <c r="C74" s="158"/>
      <c r="D74" s="242"/>
      <c r="E74" s="127"/>
      <c r="F74" s="166"/>
      <c r="G74" s="486"/>
      <c r="H74" s="242"/>
    </row>
    <row r="75">
      <c r="A75" s="42"/>
      <c r="B75" s="158"/>
      <c r="C75" s="158"/>
      <c r="D75" s="248"/>
      <c r="E75" s="127"/>
      <c r="F75" s="178"/>
      <c r="G75" s="489"/>
      <c r="H75" s="248"/>
    </row>
    <row r="76">
      <c r="A76" s="121" t="s">
        <v>48</v>
      </c>
      <c r="B76" s="153"/>
      <c r="C76" s="153"/>
      <c r="D76" s="236"/>
      <c r="E76" s="141"/>
      <c r="F76" s="152"/>
      <c r="G76" s="486"/>
      <c r="H76" s="242"/>
    </row>
    <row r="77" ht="19.5" customHeight="1">
      <c r="A77" s="38"/>
      <c r="B77" s="158"/>
      <c r="C77" s="158"/>
      <c r="D77" s="242"/>
      <c r="E77" s="161"/>
      <c r="F77" s="166"/>
      <c r="G77" s="486"/>
      <c r="H77" s="242"/>
    </row>
    <row r="78">
      <c r="A78" s="42"/>
      <c r="B78" s="179"/>
      <c r="C78" s="179"/>
      <c r="D78" s="248"/>
      <c r="E78" s="179"/>
      <c r="F78" s="178"/>
      <c r="G78" s="486"/>
      <c r="H78" s="242"/>
    </row>
    <row r="79">
      <c r="A79" s="132" t="s">
        <v>57</v>
      </c>
      <c r="B79" s="135"/>
      <c r="C79" s="3"/>
      <c r="D79" s="3"/>
      <c r="E79" s="3"/>
      <c r="F79" s="4"/>
      <c r="G79" s="272"/>
      <c r="H79" s="4"/>
    </row>
    <row r="80">
      <c r="A80" s="121" t="s">
        <v>30</v>
      </c>
      <c r="B80" s="153"/>
      <c r="C80" s="153"/>
      <c r="D80" s="499"/>
      <c r="E80" s="254"/>
      <c r="F80" s="500" t="s">
        <v>316</v>
      </c>
      <c r="G80" s="153"/>
      <c r="H80" s="501"/>
    </row>
    <row r="81">
      <c r="A81" s="38"/>
      <c r="B81" s="158"/>
      <c r="C81" s="158"/>
      <c r="D81" s="216"/>
      <c r="E81" s="163"/>
      <c r="F81" s="507" t="s">
        <v>44</v>
      </c>
      <c r="G81" s="158"/>
      <c r="H81" s="268"/>
    </row>
    <row r="82">
      <c r="A82" s="42"/>
      <c r="B82" s="179"/>
      <c r="C82" s="179"/>
      <c r="D82" s="249"/>
      <c r="E82" s="179"/>
      <c r="F82" s="513">
        <v>102.0</v>
      </c>
      <c r="G82" s="179"/>
      <c r="H82" s="204"/>
    </row>
    <row r="83">
      <c r="A83" s="121" t="s">
        <v>34</v>
      </c>
      <c r="B83" s="153"/>
      <c r="C83" s="153"/>
      <c r="D83" s="153"/>
      <c r="E83" s="254"/>
      <c r="F83" s="209" t="s">
        <v>323</v>
      </c>
      <c r="G83" s="153"/>
      <c r="H83" s="153"/>
    </row>
    <row r="84">
      <c r="A84" s="38"/>
      <c r="B84" s="158"/>
      <c r="C84" s="158"/>
      <c r="D84" s="158"/>
      <c r="E84" s="163"/>
      <c r="F84" s="223" t="s">
        <v>327</v>
      </c>
      <c r="G84" s="158"/>
      <c r="H84" s="158"/>
    </row>
    <row r="85">
      <c r="A85" s="42"/>
      <c r="B85" s="179"/>
      <c r="C85" s="179"/>
      <c r="D85" s="179"/>
      <c r="E85" s="179"/>
      <c r="F85" s="174" t="s">
        <v>403</v>
      </c>
      <c r="G85" s="179"/>
      <c r="H85" s="179"/>
    </row>
    <row r="86">
      <c r="A86" s="121" t="s">
        <v>39</v>
      </c>
      <c r="B86" s="522"/>
      <c r="C86" s="523"/>
      <c r="D86" s="141"/>
      <c r="E86" s="524" t="s">
        <v>263</v>
      </c>
      <c r="F86" s="525"/>
      <c r="G86" s="153"/>
      <c r="H86" s="153"/>
    </row>
    <row r="87">
      <c r="A87" s="38"/>
      <c r="B87" s="528"/>
      <c r="C87" s="528"/>
      <c r="D87" s="161"/>
      <c r="E87" s="529" t="s">
        <v>333</v>
      </c>
      <c r="F87" s="525"/>
      <c r="G87" s="158"/>
      <c r="H87" s="158"/>
    </row>
    <row r="88">
      <c r="A88" s="42"/>
      <c r="B88" s="200"/>
      <c r="C88" s="200"/>
      <c r="D88" s="161"/>
      <c r="E88" s="533" t="s">
        <v>138</v>
      </c>
      <c r="F88" s="534"/>
      <c r="G88" s="179"/>
      <c r="H88" s="179"/>
    </row>
    <row r="89">
      <c r="A89" s="121" t="s">
        <v>41</v>
      </c>
      <c r="B89" s="522"/>
      <c r="C89" s="523"/>
      <c r="D89" s="141"/>
      <c r="E89" s="541" t="s">
        <v>290</v>
      </c>
      <c r="F89" s="152"/>
      <c r="G89" s="153"/>
      <c r="H89" s="153"/>
    </row>
    <row r="90">
      <c r="A90" s="38"/>
      <c r="B90" s="528"/>
      <c r="C90" s="528"/>
      <c r="D90" s="161"/>
      <c r="E90" s="547" t="s">
        <v>333</v>
      </c>
      <c r="F90" s="166"/>
      <c r="G90" s="158"/>
      <c r="H90" s="158"/>
    </row>
    <row r="91">
      <c r="A91" s="42"/>
      <c r="B91" s="200"/>
      <c r="C91" s="200"/>
      <c r="D91" s="158"/>
      <c r="E91" s="533" t="s">
        <v>138</v>
      </c>
      <c r="F91" s="178"/>
      <c r="G91" s="179"/>
      <c r="H91" s="179"/>
    </row>
    <row r="92">
      <c r="A92" s="121" t="s">
        <v>47</v>
      </c>
      <c r="B92" s="523"/>
      <c r="C92" s="522"/>
      <c r="D92" s="153"/>
      <c r="E92" s="153"/>
      <c r="F92" s="152"/>
      <c r="G92" s="153"/>
      <c r="H92" s="153"/>
    </row>
    <row r="93">
      <c r="A93" s="38"/>
      <c r="B93" s="528"/>
      <c r="C93" s="528"/>
      <c r="D93" s="158"/>
      <c r="E93" s="158"/>
      <c r="F93" s="166"/>
      <c r="G93" s="158"/>
      <c r="H93" s="158"/>
    </row>
    <row r="94">
      <c r="A94" s="42"/>
      <c r="B94" s="200"/>
      <c r="C94" s="200"/>
      <c r="D94" s="179"/>
      <c r="E94" s="179"/>
      <c r="F94" s="178"/>
      <c r="G94" s="179"/>
      <c r="H94" s="179"/>
    </row>
    <row r="95">
      <c r="A95" s="121" t="s">
        <v>48</v>
      </c>
      <c r="B95" s="153"/>
      <c r="C95" s="153"/>
      <c r="D95" s="153"/>
      <c r="E95" s="153"/>
      <c r="F95" s="152"/>
      <c r="G95" s="153"/>
      <c r="H95" s="153"/>
    </row>
    <row r="96">
      <c r="A96" s="38"/>
      <c r="B96" s="158"/>
      <c r="C96" s="158"/>
      <c r="D96" s="158"/>
      <c r="E96" s="158"/>
      <c r="F96" s="166"/>
      <c r="G96" s="158"/>
      <c r="H96" s="158"/>
    </row>
    <row r="97">
      <c r="A97" s="42"/>
      <c r="B97" s="179"/>
      <c r="C97" s="179"/>
      <c r="D97" s="179"/>
      <c r="E97" s="179"/>
      <c r="F97" s="178"/>
      <c r="G97" s="179"/>
      <c r="H97" s="179"/>
    </row>
    <row r="98">
      <c r="A98" s="132" t="s">
        <v>64</v>
      </c>
      <c r="B98" s="135"/>
      <c r="C98" s="3"/>
      <c r="D98" s="3"/>
      <c r="E98" s="3"/>
      <c r="F98" s="4"/>
      <c r="G98" s="417"/>
      <c r="H98" s="23"/>
    </row>
    <row r="99">
      <c r="A99" s="121" t="s">
        <v>30</v>
      </c>
      <c r="B99" s="153"/>
      <c r="C99" s="153"/>
      <c r="D99" s="153"/>
      <c r="E99" s="213" t="s">
        <v>349</v>
      </c>
      <c r="F99" s="152"/>
      <c r="G99" s="153"/>
      <c r="H99" s="153"/>
    </row>
    <row r="100">
      <c r="A100" s="38"/>
      <c r="B100" s="158"/>
      <c r="C100" s="158"/>
      <c r="D100" s="158"/>
      <c r="E100" s="391" t="s">
        <v>351</v>
      </c>
      <c r="F100" s="166"/>
      <c r="G100" s="158"/>
      <c r="H100" s="158"/>
    </row>
    <row r="101">
      <c r="A101" s="42"/>
      <c r="B101" s="179"/>
      <c r="C101" s="179"/>
      <c r="D101" s="179"/>
      <c r="E101" s="205" t="s">
        <v>404</v>
      </c>
      <c r="F101" s="178"/>
      <c r="G101" s="179"/>
      <c r="H101" s="179"/>
    </row>
    <row r="102">
      <c r="A102" s="121" t="s">
        <v>34</v>
      </c>
      <c r="B102" s="153"/>
      <c r="C102" s="153"/>
      <c r="D102" s="153"/>
      <c r="E102" s="213" t="s">
        <v>349</v>
      </c>
      <c r="F102" s="152"/>
      <c r="G102" s="153"/>
      <c r="H102" s="153"/>
    </row>
    <row r="103">
      <c r="A103" s="38"/>
      <c r="B103" s="158"/>
      <c r="C103" s="158"/>
      <c r="D103" s="158"/>
      <c r="E103" s="391" t="s">
        <v>351</v>
      </c>
      <c r="F103" s="166"/>
      <c r="G103" s="158"/>
      <c r="H103" s="158"/>
    </row>
    <row r="104">
      <c r="A104" s="42"/>
      <c r="B104" s="179"/>
      <c r="C104" s="179"/>
      <c r="D104" s="179"/>
      <c r="E104" s="205" t="s">
        <v>405</v>
      </c>
      <c r="F104" s="178"/>
      <c r="G104" s="179"/>
      <c r="H104" s="179"/>
    </row>
    <row r="105">
      <c r="A105" s="121" t="s">
        <v>39</v>
      </c>
      <c r="B105" s="153"/>
      <c r="C105" s="153"/>
      <c r="D105" s="153"/>
      <c r="E105" s="213" t="s">
        <v>359</v>
      </c>
      <c r="F105" s="152"/>
      <c r="G105" s="153"/>
      <c r="H105" s="153"/>
    </row>
    <row r="106">
      <c r="A106" s="38"/>
      <c r="B106" s="158"/>
      <c r="C106" s="158"/>
      <c r="D106" s="158"/>
      <c r="E106" s="391" t="s">
        <v>360</v>
      </c>
      <c r="F106" s="166"/>
      <c r="G106" s="158"/>
      <c r="H106" s="158"/>
    </row>
    <row r="107">
      <c r="A107" s="42"/>
      <c r="B107" s="179"/>
      <c r="C107" s="179"/>
      <c r="D107" s="179"/>
      <c r="E107" s="205" t="s">
        <v>406</v>
      </c>
      <c r="F107" s="178"/>
      <c r="G107" s="179"/>
      <c r="H107" s="179"/>
    </row>
    <row r="108">
      <c r="A108" s="121" t="s">
        <v>41</v>
      </c>
      <c r="B108" s="153"/>
      <c r="C108" s="153"/>
      <c r="D108" s="435" t="s">
        <v>277</v>
      </c>
      <c r="E108" s="213" t="s">
        <v>359</v>
      </c>
      <c r="F108" s="152"/>
      <c r="G108" s="153"/>
      <c r="H108" s="153"/>
    </row>
    <row r="109">
      <c r="A109" s="38"/>
      <c r="B109" s="158"/>
      <c r="C109" s="158"/>
      <c r="D109" s="444" t="s">
        <v>284</v>
      </c>
      <c r="E109" s="391" t="s">
        <v>360</v>
      </c>
      <c r="F109" s="166"/>
      <c r="G109" s="158"/>
      <c r="H109" s="158"/>
    </row>
    <row r="110">
      <c r="A110" s="42"/>
      <c r="B110" s="179"/>
      <c r="C110" s="179"/>
      <c r="D110" s="450" t="s">
        <v>363</v>
      </c>
      <c r="E110" s="205" t="s">
        <v>407</v>
      </c>
      <c r="F110" s="178"/>
      <c r="G110" s="179"/>
      <c r="H110" s="179"/>
    </row>
    <row r="111">
      <c r="A111" s="121" t="s">
        <v>47</v>
      </c>
      <c r="B111" s="153"/>
      <c r="C111" s="153"/>
      <c r="D111" s="435" t="s">
        <v>277</v>
      </c>
      <c r="E111" s="153"/>
      <c r="F111" s="152"/>
      <c r="G111" s="153"/>
      <c r="H111" s="153"/>
    </row>
    <row r="112">
      <c r="A112" s="38"/>
      <c r="B112" s="158"/>
      <c r="C112" s="158"/>
      <c r="D112" s="444" t="s">
        <v>284</v>
      </c>
      <c r="E112" s="158"/>
      <c r="F112" s="166"/>
      <c r="G112" s="158"/>
      <c r="H112" s="158"/>
    </row>
    <row r="113">
      <c r="A113" s="42"/>
      <c r="B113" s="179"/>
      <c r="C113" s="179"/>
      <c r="D113" s="450" t="s">
        <v>363</v>
      </c>
      <c r="E113" s="179"/>
      <c r="F113" s="178"/>
      <c r="G113" s="179"/>
      <c r="H113" s="179"/>
    </row>
    <row r="114">
      <c r="A114" s="121" t="s">
        <v>48</v>
      </c>
      <c r="B114" s="153"/>
      <c r="C114" s="153"/>
      <c r="D114" s="215"/>
      <c r="E114" s="153"/>
      <c r="F114" s="152"/>
      <c r="G114" s="153"/>
      <c r="H114" s="153"/>
    </row>
    <row r="115">
      <c r="A115" s="38"/>
      <c r="B115" s="158"/>
      <c r="C115" s="158"/>
      <c r="D115" s="228"/>
      <c r="E115" s="158"/>
      <c r="F115" s="166"/>
      <c r="G115" s="158"/>
      <c r="H115" s="158"/>
    </row>
    <row r="116">
      <c r="A116" s="42"/>
      <c r="B116" s="179"/>
      <c r="C116" s="179"/>
      <c r="D116" s="235"/>
      <c r="E116" s="179"/>
      <c r="F116" s="178"/>
      <c r="G116" s="179"/>
      <c r="H116" s="179"/>
    </row>
  </sheetData>
  <mergeCells count="93">
    <mergeCell ref="B44:C44"/>
    <mergeCell ref="B45:C45"/>
    <mergeCell ref="B46:C46"/>
    <mergeCell ref="B47:C47"/>
    <mergeCell ref="B48:C48"/>
    <mergeCell ref="B49:C49"/>
    <mergeCell ref="B50:C50"/>
    <mergeCell ref="G60:H60"/>
    <mergeCell ref="G61:H61"/>
    <mergeCell ref="G62:H62"/>
    <mergeCell ref="G63:H63"/>
    <mergeCell ref="G64:H64"/>
    <mergeCell ref="G65:H65"/>
    <mergeCell ref="G66:H66"/>
    <mergeCell ref="B51:C51"/>
    <mergeCell ref="B52:C52"/>
    <mergeCell ref="A54:A56"/>
    <mergeCell ref="A57:A59"/>
    <mergeCell ref="B60:F60"/>
    <mergeCell ref="A61:A63"/>
    <mergeCell ref="B61:C61"/>
    <mergeCell ref="B62:C62"/>
    <mergeCell ref="B63:C63"/>
    <mergeCell ref="A64:A66"/>
    <mergeCell ref="B64:C64"/>
    <mergeCell ref="B65:C65"/>
    <mergeCell ref="B66:C66"/>
    <mergeCell ref="A67:A69"/>
    <mergeCell ref="A70:A72"/>
    <mergeCell ref="A73:A75"/>
    <mergeCell ref="A76:A78"/>
    <mergeCell ref="B79:F79"/>
    <mergeCell ref="G79:H79"/>
    <mergeCell ref="A80:A82"/>
    <mergeCell ref="A83:A85"/>
    <mergeCell ref="A102:A104"/>
    <mergeCell ref="A105:A107"/>
    <mergeCell ref="A108:A110"/>
    <mergeCell ref="A111:A113"/>
    <mergeCell ref="A114:A116"/>
    <mergeCell ref="A86:A88"/>
    <mergeCell ref="A89:A91"/>
    <mergeCell ref="A92:A94"/>
    <mergeCell ref="A95:A97"/>
    <mergeCell ref="B98:F98"/>
    <mergeCell ref="G98:H98"/>
    <mergeCell ref="A99:A101"/>
    <mergeCell ref="A1:A2"/>
    <mergeCell ref="B1:F1"/>
    <mergeCell ref="G1:H1"/>
    <mergeCell ref="B3:F3"/>
    <mergeCell ref="G3:H3"/>
    <mergeCell ref="A4:A6"/>
    <mergeCell ref="B4:C4"/>
    <mergeCell ref="B5:C5"/>
    <mergeCell ref="B6:C6"/>
    <mergeCell ref="A7:A9"/>
    <mergeCell ref="B7:C7"/>
    <mergeCell ref="B8:C8"/>
    <mergeCell ref="B9:C9"/>
    <mergeCell ref="B12:C12"/>
    <mergeCell ref="B26:C26"/>
    <mergeCell ref="B27:C27"/>
    <mergeCell ref="B28:C28"/>
    <mergeCell ref="B29:C29"/>
    <mergeCell ref="B30:C30"/>
    <mergeCell ref="B31:C31"/>
    <mergeCell ref="B10:C10"/>
    <mergeCell ref="B11:C11"/>
    <mergeCell ref="B22:F22"/>
    <mergeCell ref="G22:H22"/>
    <mergeCell ref="B23:C23"/>
    <mergeCell ref="B24:C24"/>
    <mergeCell ref="B25:C25"/>
    <mergeCell ref="A42:A44"/>
    <mergeCell ref="A45:A47"/>
    <mergeCell ref="A48:A50"/>
    <mergeCell ref="A51:A53"/>
    <mergeCell ref="B53:C5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F41"/>
    <mergeCell ref="G41:H41"/>
    <mergeCell ref="B42:C42"/>
    <mergeCell ref="B43:C43"/>
  </mergeCells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1">
      <formula>REGEXMATCH(A1, "(^\s+)|(\s+$)")</formula>
    </cfRule>
  </conditionalFormatting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2">
      <formula>REGEXMATCH(A1, "[а-яА-Я]")</formula>
    </cfRule>
  </conditionalFormatting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3">
      <formula>REGEXMATCH(A1, "\s{2,}")</formula>
    </cfRule>
  </conditionalFormatting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620" t="s">
        <v>408</v>
      </c>
      <c r="B1" s="621"/>
      <c r="C1" s="621"/>
      <c r="D1" s="621"/>
      <c r="E1" s="621"/>
      <c r="F1" s="621"/>
      <c r="G1" s="621"/>
    </row>
    <row r="2">
      <c r="A2" s="622"/>
      <c r="B2" s="623" t="s">
        <v>409</v>
      </c>
      <c r="C2" s="623" t="s">
        <v>410</v>
      </c>
      <c r="D2" s="624" t="s">
        <v>411</v>
      </c>
      <c r="E2" s="623" t="s">
        <v>412</v>
      </c>
      <c r="F2" s="625" t="s">
        <v>413</v>
      </c>
      <c r="G2" s="626" t="s">
        <v>414</v>
      </c>
    </row>
    <row r="3">
      <c r="A3" s="627" t="s">
        <v>415</v>
      </c>
      <c r="B3" s="628" t="s">
        <v>416</v>
      </c>
      <c r="C3" s="629" t="s">
        <v>417</v>
      </c>
      <c r="D3" s="628" t="s">
        <v>416</v>
      </c>
      <c r="E3" s="629" t="s">
        <v>417</v>
      </c>
      <c r="F3" s="630"/>
      <c r="G3" s="630"/>
    </row>
    <row r="4">
      <c r="A4" s="627" t="s">
        <v>418</v>
      </c>
      <c r="B4" s="628" t="s">
        <v>416</v>
      </c>
      <c r="C4" s="629" t="s">
        <v>419</v>
      </c>
      <c r="D4" s="628" t="s">
        <v>416</v>
      </c>
      <c r="E4" s="629" t="s">
        <v>419</v>
      </c>
      <c r="F4" s="631" t="s">
        <v>420</v>
      </c>
      <c r="G4" s="631" t="s">
        <v>420</v>
      </c>
    </row>
    <row r="5">
      <c r="A5" s="627" t="s">
        <v>421</v>
      </c>
      <c r="B5" s="628" t="s">
        <v>416</v>
      </c>
      <c r="C5" s="629" t="s">
        <v>417</v>
      </c>
      <c r="D5" s="628" t="s">
        <v>416</v>
      </c>
      <c r="E5" s="629" t="s">
        <v>417</v>
      </c>
      <c r="F5" s="630"/>
      <c r="G5" s="630"/>
    </row>
    <row r="6">
      <c r="A6" s="627" t="s">
        <v>422</v>
      </c>
      <c r="B6" s="628" t="s">
        <v>416</v>
      </c>
      <c r="C6" s="629" t="s">
        <v>419</v>
      </c>
      <c r="D6" s="628" t="s">
        <v>416</v>
      </c>
      <c r="E6" s="629" t="s">
        <v>419</v>
      </c>
      <c r="F6" s="630"/>
      <c r="G6" s="630"/>
    </row>
    <row r="7">
      <c r="A7" s="627" t="s">
        <v>423</v>
      </c>
      <c r="B7" s="628" t="s">
        <v>416</v>
      </c>
      <c r="C7" s="629" t="s">
        <v>417</v>
      </c>
      <c r="D7" s="628" t="s">
        <v>416</v>
      </c>
      <c r="E7" s="629" t="s">
        <v>417</v>
      </c>
      <c r="F7" s="632"/>
      <c r="G7" s="630"/>
    </row>
    <row r="8">
      <c r="A8" s="627" t="s">
        <v>424</v>
      </c>
      <c r="B8" s="628" t="s">
        <v>416</v>
      </c>
      <c r="C8" s="629" t="s">
        <v>417</v>
      </c>
      <c r="D8" s="628" t="s">
        <v>416</v>
      </c>
      <c r="E8" s="631" t="s">
        <v>417</v>
      </c>
      <c r="F8" s="633"/>
      <c r="G8" s="633"/>
    </row>
    <row r="9">
      <c r="A9" s="628" t="s">
        <v>425</v>
      </c>
      <c r="B9" s="632" t="s">
        <v>416</v>
      </c>
      <c r="C9" s="631" t="s">
        <v>417</v>
      </c>
      <c r="D9" s="628" t="s">
        <v>416</v>
      </c>
      <c r="E9" s="631" t="s">
        <v>417</v>
      </c>
      <c r="F9" s="632"/>
      <c r="G9" s="630"/>
    </row>
    <row r="10">
      <c r="A10" s="627" t="s">
        <v>426</v>
      </c>
      <c r="B10" s="634" t="s">
        <v>427</v>
      </c>
      <c r="C10" s="630"/>
      <c r="D10" s="632"/>
      <c r="E10" s="634" t="s">
        <v>428</v>
      </c>
      <c r="F10" s="630"/>
      <c r="G10" s="630"/>
    </row>
    <row r="11">
      <c r="A11" s="635" t="s">
        <v>429</v>
      </c>
      <c r="B11" s="636" t="s">
        <v>430</v>
      </c>
      <c r="C11" s="51"/>
      <c r="D11" s="51"/>
      <c r="E11" s="51"/>
      <c r="F11" s="52"/>
      <c r="G11" s="637"/>
    </row>
    <row r="12">
      <c r="A12" s="638" t="s">
        <v>431</v>
      </c>
      <c r="B12" s="639" t="s">
        <v>432</v>
      </c>
      <c r="C12" s="639" t="s">
        <v>433</v>
      </c>
      <c r="D12" s="639" t="s">
        <v>432</v>
      </c>
      <c r="E12" s="639" t="s">
        <v>433</v>
      </c>
      <c r="F12" s="630"/>
      <c r="G12" s="630"/>
    </row>
    <row r="13">
      <c r="A13" s="627" t="s">
        <v>434</v>
      </c>
      <c r="B13" s="639" t="s">
        <v>432</v>
      </c>
      <c r="C13" s="639" t="s">
        <v>433</v>
      </c>
      <c r="D13" s="639" t="s">
        <v>432</v>
      </c>
      <c r="E13" s="639" t="s">
        <v>433</v>
      </c>
      <c r="F13" s="630"/>
      <c r="G13" s="630"/>
    </row>
    <row r="14">
      <c r="A14" s="627" t="s">
        <v>435</v>
      </c>
      <c r="B14" s="639" t="s">
        <v>432</v>
      </c>
      <c r="C14" s="639" t="s">
        <v>433</v>
      </c>
      <c r="D14" s="639" t="s">
        <v>432</v>
      </c>
      <c r="E14" s="639" t="s">
        <v>433</v>
      </c>
      <c r="F14" s="630"/>
      <c r="G14" s="630"/>
    </row>
    <row r="15">
      <c r="A15" s="627" t="s">
        <v>436</v>
      </c>
      <c r="B15" s="639" t="s">
        <v>432</v>
      </c>
      <c r="C15" s="639" t="s">
        <v>433</v>
      </c>
      <c r="D15" s="639" t="s">
        <v>432</v>
      </c>
      <c r="E15" s="639" t="s">
        <v>433</v>
      </c>
      <c r="F15" s="630"/>
      <c r="G15" s="630"/>
    </row>
    <row r="16">
      <c r="A16" s="627" t="s">
        <v>437</v>
      </c>
      <c r="B16" s="639" t="s">
        <v>432</v>
      </c>
      <c r="C16" s="639" t="s">
        <v>433</v>
      </c>
      <c r="D16" s="639" t="s">
        <v>432</v>
      </c>
      <c r="E16" s="639" t="s">
        <v>433</v>
      </c>
      <c r="F16" s="640"/>
      <c r="G16" s="630"/>
    </row>
    <row r="17">
      <c r="A17" s="627" t="s">
        <v>438</v>
      </c>
      <c r="B17" s="639" t="s">
        <v>432</v>
      </c>
      <c r="C17" s="639" t="s">
        <v>433</v>
      </c>
      <c r="D17" s="639" t="s">
        <v>432</v>
      </c>
      <c r="E17" s="639" t="s">
        <v>433</v>
      </c>
      <c r="F17" s="640"/>
      <c r="G17" s="640"/>
    </row>
    <row r="18">
      <c r="A18" s="627" t="s">
        <v>439</v>
      </c>
      <c r="B18" s="639" t="s">
        <v>432</v>
      </c>
      <c r="C18" s="639" t="s">
        <v>433</v>
      </c>
      <c r="D18" s="639" t="s">
        <v>432</v>
      </c>
      <c r="E18" s="639" t="s">
        <v>433</v>
      </c>
      <c r="F18" s="630"/>
      <c r="G18" s="630"/>
    </row>
    <row r="19">
      <c r="A19" s="627" t="s">
        <v>440</v>
      </c>
      <c r="B19" s="634" t="s">
        <v>441</v>
      </c>
      <c r="C19" s="641"/>
      <c r="D19" s="630"/>
      <c r="E19" s="642" t="s">
        <v>442</v>
      </c>
      <c r="F19" s="630"/>
      <c r="G19" s="630"/>
    </row>
    <row r="20">
      <c r="A20" s="643"/>
      <c r="B20" s="644"/>
      <c r="C20" s="644"/>
      <c r="D20" s="644"/>
      <c r="E20" s="644"/>
      <c r="F20" s="644"/>
      <c r="G20" s="644"/>
    </row>
    <row r="21">
      <c r="A21" s="645"/>
      <c r="B21" s="646"/>
      <c r="C21" s="646"/>
      <c r="D21" s="646"/>
      <c r="E21" s="646"/>
      <c r="F21" s="646"/>
      <c r="G21" s="646"/>
    </row>
    <row r="22">
      <c r="A22" s="646" t="s">
        <v>443</v>
      </c>
      <c r="B22" s="646"/>
      <c r="C22" s="646"/>
      <c r="D22" s="646"/>
      <c r="E22" s="646"/>
      <c r="F22" s="646"/>
      <c r="G22" s="646"/>
    </row>
    <row r="23">
      <c r="A23" s="647" t="s">
        <v>444</v>
      </c>
      <c r="B23" s="646"/>
      <c r="C23" s="646"/>
      <c r="D23" s="646"/>
      <c r="E23" s="646"/>
      <c r="F23" s="646"/>
      <c r="G23" s="646"/>
    </row>
    <row r="24">
      <c r="A24" s="647" t="s">
        <v>445</v>
      </c>
      <c r="B24" s="646"/>
      <c r="C24" s="646"/>
      <c r="D24" s="646"/>
      <c r="E24" s="646"/>
      <c r="F24" s="646"/>
      <c r="G24" s="646"/>
    </row>
    <row r="25">
      <c r="A25" s="647" t="s">
        <v>446</v>
      </c>
      <c r="B25" s="646"/>
      <c r="C25" s="646"/>
      <c r="D25" s="646"/>
      <c r="E25" s="646"/>
      <c r="F25" s="646"/>
      <c r="G25" s="646"/>
    </row>
    <row r="26">
      <c r="A26" s="648"/>
      <c r="B26" s="648"/>
      <c r="C26" s="648"/>
      <c r="D26" s="648"/>
      <c r="E26" s="648"/>
      <c r="F26" s="648"/>
    </row>
    <row r="27">
      <c r="A27" s="648"/>
      <c r="B27" s="648"/>
      <c r="C27" s="648"/>
      <c r="D27" s="648"/>
      <c r="E27" s="648"/>
      <c r="F27" s="648"/>
    </row>
    <row r="28">
      <c r="A28" s="648"/>
      <c r="B28" s="648"/>
      <c r="C28" s="648"/>
      <c r="D28" s="648"/>
      <c r="E28" s="648"/>
      <c r="F28" s="648"/>
    </row>
    <row r="29">
      <c r="A29" s="648"/>
      <c r="B29" s="648"/>
      <c r="C29" s="648"/>
      <c r="D29" s="648"/>
      <c r="E29" s="648"/>
      <c r="F29" s="648"/>
    </row>
    <row r="30">
      <c r="A30" s="648"/>
      <c r="B30" s="648"/>
      <c r="C30" s="648"/>
      <c r="D30" s="648"/>
      <c r="E30" s="648"/>
      <c r="F30" s="648"/>
    </row>
    <row r="31">
      <c r="A31" s="648"/>
      <c r="B31" s="648"/>
      <c r="C31" s="648"/>
      <c r="D31" s="648"/>
      <c r="E31" s="648"/>
      <c r="F31" s="648"/>
    </row>
    <row r="32">
      <c r="A32" s="648"/>
      <c r="B32" s="648"/>
      <c r="C32" s="648"/>
      <c r="D32" s="648"/>
      <c r="E32" s="648"/>
      <c r="F32" s="648"/>
    </row>
    <row r="33">
      <c r="A33" s="648"/>
      <c r="B33" s="648"/>
      <c r="C33" s="648"/>
      <c r="D33" s="648"/>
      <c r="E33" s="648"/>
      <c r="F33" s="648"/>
    </row>
    <row r="34">
      <c r="A34" s="648"/>
      <c r="B34" s="648"/>
      <c r="C34" s="648"/>
      <c r="D34" s="648"/>
      <c r="E34" s="648"/>
      <c r="F34" s="648"/>
    </row>
    <row r="35">
      <c r="A35" s="648"/>
      <c r="B35" s="648"/>
      <c r="C35" s="648"/>
      <c r="D35" s="648"/>
      <c r="E35" s="648"/>
      <c r="F35" s="648"/>
    </row>
    <row r="36">
      <c r="A36" s="648"/>
      <c r="B36" s="648"/>
      <c r="C36" s="648"/>
      <c r="D36" s="648"/>
      <c r="E36" s="648"/>
      <c r="F36" s="648"/>
    </row>
    <row r="37">
      <c r="A37" s="648"/>
      <c r="B37" s="648"/>
      <c r="C37" s="648"/>
      <c r="D37" s="648"/>
      <c r="E37" s="648"/>
      <c r="F37" s="648"/>
    </row>
    <row r="38">
      <c r="A38" s="648"/>
      <c r="B38" s="648"/>
      <c r="C38" s="648"/>
      <c r="D38" s="648"/>
      <c r="E38" s="648"/>
      <c r="F38" s="648"/>
    </row>
    <row r="39">
      <c r="A39" s="648"/>
      <c r="B39" s="648"/>
      <c r="C39" s="648"/>
      <c r="D39" s="648"/>
      <c r="E39" s="648"/>
      <c r="F39" s="648"/>
    </row>
    <row r="40">
      <c r="A40" s="648"/>
      <c r="B40" s="648"/>
      <c r="C40" s="648"/>
      <c r="D40" s="648"/>
      <c r="E40" s="648"/>
      <c r="F40" s="648"/>
    </row>
    <row r="41">
      <c r="A41" s="648"/>
      <c r="B41" s="648"/>
      <c r="C41" s="648"/>
      <c r="D41" s="648"/>
      <c r="E41" s="648"/>
      <c r="F41" s="648"/>
    </row>
    <row r="42">
      <c r="A42" s="648"/>
      <c r="B42" s="648"/>
      <c r="C42" s="648"/>
      <c r="D42" s="648"/>
      <c r="E42" s="648"/>
      <c r="F42" s="648"/>
    </row>
    <row r="43">
      <c r="A43" s="648"/>
      <c r="B43" s="648"/>
      <c r="C43" s="648"/>
      <c r="D43" s="648"/>
      <c r="E43" s="648"/>
      <c r="F43" s="648"/>
    </row>
    <row r="44">
      <c r="A44" s="648"/>
      <c r="B44" s="648"/>
      <c r="C44" s="648"/>
      <c r="D44" s="648"/>
      <c r="E44" s="648"/>
      <c r="F44" s="648"/>
    </row>
    <row r="45">
      <c r="A45" s="648"/>
      <c r="B45" s="648"/>
      <c r="C45" s="648"/>
      <c r="D45" s="648"/>
      <c r="E45" s="648"/>
      <c r="F45" s="648"/>
    </row>
    <row r="46">
      <c r="A46" s="648"/>
      <c r="B46" s="648"/>
      <c r="C46" s="648"/>
      <c r="D46" s="648"/>
      <c r="E46" s="648"/>
      <c r="F46" s="648"/>
    </row>
    <row r="47">
      <c r="A47" s="648"/>
      <c r="B47" s="648"/>
      <c r="C47" s="648"/>
      <c r="D47" s="648"/>
      <c r="E47" s="648"/>
      <c r="F47" s="648"/>
    </row>
    <row r="48">
      <c r="A48" s="648"/>
      <c r="B48" s="648"/>
      <c r="C48" s="648"/>
      <c r="D48" s="648"/>
      <c r="E48" s="648"/>
      <c r="F48" s="648"/>
    </row>
    <row r="49">
      <c r="A49" s="648"/>
      <c r="B49" s="648"/>
      <c r="C49" s="648"/>
      <c r="D49" s="648"/>
      <c r="E49" s="648"/>
      <c r="F49" s="648"/>
    </row>
    <row r="50">
      <c r="A50" s="648"/>
      <c r="B50" s="648"/>
      <c r="C50" s="648"/>
      <c r="D50" s="648"/>
      <c r="E50" s="648"/>
      <c r="F50" s="648"/>
    </row>
    <row r="51">
      <c r="A51" s="648"/>
      <c r="B51" s="648"/>
      <c r="C51" s="648"/>
      <c r="D51" s="648"/>
      <c r="E51" s="648"/>
      <c r="F51" s="648"/>
    </row>
    <row r="52">
      <c r="A52" s="648"/>
      <c r="B52" s="648"/>
      <c r="C52" s="648"/>
      <c r="D52" s="648"/>
      <c r="E52" s="648"/>
      <c r="F52" s="648"/>
    </row>
    <row r="53">
      <c r="A53" s="648"/>
      <c r="B53" s="648"/>
      <c r="C53" s="648"/>
      <c r="D53" s="648"/>
      <c r="E53" s="648"/>
      <c r="F53" s="648"/>
    </row>
    <row r="54">
      <c r="A54" s="648"/>
      <c r="B54" s="648"/>
      <c r="C54" s="648"/>
      <c r="D54" s="648"/>
      <c r="E54" s="648"/>
      <c r="F54" s="648"/>
    </row>
    <row r="55">
      <c r="A55" s="648"/>
      <c r="B55" s="648"/>
      <c r="C55" s="648"/>
      <c r="D55" s="648"/>
      <c r="E55" s="648"/>
      <c r="F55" s="648"/>
    </row>
    <row r="56">
      <c r="A56" s="648"/>
      <c r="B56" s="648"/>
      <c r="C56" s="648"/>
      <c r="D56" s="648"/>
      <c r="E56" s="648"/>
      <c r="F56" s="648"/>
    </row>
    <row r="57">
      <c r="A57" s="648"/>
      <c r="B57" s="648"/>
      <c r="C57" s="648"/>
      <c r="D57" s="648"/>
      <c r="E57" s="648"/>
      <c r="F57" s="648"/>
    </row>
    <row r="58">
      <c r="A58" s="648"/>
      <c r="B58" s="648"/>
      <c r="C58" s="648"/>
      <c r="D58" s="648"/>
      <c r="E58" s="648"/>
      <c r="F58" s="648"/>
    </row>
    <row r="59">
      <c r="A59" s="648"/>
      <c r="B59" s="648"/>
      <c r="C59" s="648"/>
      <c r="D59" s="648"/>
      <c r="E59" s="648"/>
      <c r="F59" s="648"/>
    </row>
    <row r="60">
      <c r="A60" s="648"/>
      <c r="B60" s="648"/>
      <c r="C60" s="648"/>
      <c r="D60" s="648"/>
      <c r="E60" s="648"/>
      <c r="F60" s="648"/>
    </row>
    <row r="61">
      <c r="A61" s="648"/>
      <c r="B61" s="648"/>
      <c r="C61" s="648"/>
      <c r="D61" s="648"/>
      <c r="E61" s="648"/>
      <c r="F61" s="648"/>
    </row>
    <row r="62">
      <c r="A62" s="648"/>
      <c r="B62" s="648"/>
      <c r="C62" s="648"/>
      <c r="D62" s="648"/>
      <c r="E62" s="648"/>
      <c r="F62" s="648"/>
    </row>
    <row r="63">
      <c r="A63" s="648"/>
      <c r="B63" s="648"/>
      <c r="C63" s="648"/>
      <c r="D63" s="648"/>
      <c r="E63" s="648"/>
      <c r="F63" s="648"/>
    </row>
    <row r="64">
      <c r="A64" s="648"/>
      <c r="B64" s="648"/>
      <c r="C64" s="648"/>
      <c r="D64" s="648"/>
      <c r="E64" s="648"/>
      <c r="F64" s="648"/>
    </row>
    <row r="65">
      <c r="A65" s="648"/>
      <c r="B65" s="648"/>
      <c r="C65" s="648"/>
      <c r="D65" s="648"/>
      <c r="E65" s="648"/>
      <c r="F65" s="648"/>
    </row>
    <row r="66">
      <c r="A66" s="648"/>
      <c r="B66" s="648"/>
      <c r="C66" s="648"/>
      <c r="D66" s="648"/>
      <c r="E66" s="648"/>
      <c r="F66" s="648"/>
    </row>
    <row r="67">
      <c r="A67" s="648"/>
      <c r="B67" s="648"/>
      <c r="C67" s="648"/>
      <c r="D67" s="648"/>
      <c r="E67" s="648"/>
      <c r="F67" s="648"/>
    </row>
    <row r="68">
      <c r="A68" s="648"/>
      <c r="B68" s="648"/>
      <c r="C68" s="648"/>
      <c r="D68" s="648"/>
      <c r="E68" s="648"/>
      <c r="F68" s="648"/>
    </row>
    <row r="69">
      <c r="A69" s="648"/>
      <c r="B69" s="648"/>
      <c r="C69" s="648"/>
      <c r="D69" s="648"/>
      <c r="E69" s="648"/>
      <c r="F69" s="648"/>
    </row>
    <row r="70">
      <c r="A70" s="648"/>
      <c r="B70" s="648"/>
      <c r="C70" s="648"/>
      <c r="D70" s="648"/>
      <c r="E70" s="648"/>
      <c r="F70" s="648"/>
    </row>
    <row r="71">
      <c r="A71" s="648"/>
      <c r="B71" s="648"/>
      <c r="C71" s="648"/>
      <c r="D71" s="648"/>
      <c r="E71" s="648"/>
      <c r="F71" s="648"/>
    </row>
    <row r="72">
      <c r="A72" s="648"/>
      <c r="B72" s="648"/>
      <c r="C72" s="648"/>
      <c r="D72" s="648"/>
      <c r="E72" s="648"/>
      <c r="F72" s="648"/>
    </row>
    <row r="73">
      <c r="A73" s="648"/>
      <c r="B73" s="648"/>
      <c r="C73" s="648"/>
      <c r="D73" s="648"/>
      <c r="E73" s="648"/>
      <c r="F73" s="648"/>
    </row>
    <row r="74">
      <c r="A74" s="648"/>
      <c r="B74" s="648"/>
      <c r="C74" s="648"/>
      <c r="D74" s="648"/>
      <c r="E74" s="648"/>
      <c r="F74" s="648"/>
    </row>
    <row r="75">
      <c r="A75" s="648"/>
      <c r="B75" s="648"/>
      <c r="C75" s="648"/>
      <c r="D75" s="648"/>
      <c r="E75" s="648"/>
      <c r="F75" s="648"/>
    </row>
    <row r="76">
      <c r="A76" s="648"/>
      <c r="B76" s="648"/>
      <c r="C76" s="648"/>
      <c r="D76" s="648"/>
      <c r="E76" s="648"/>
      <c r="F76" s="648"/>
    </row>
    <row r="77">
      <c r="A77" s="648"/>
      <c r="B77" s="648"/>
      <c r="C77" s="648"/>
      <c r="D77" s="648"/>
      <c r="E77" s="648"/>
      <c r="F77" s="648"/>
    </row>
    <row r="78">
      <c r="A78" s="648"/>
      <c r="B78" s="648"/>
      <c r="C78" s="648"/>
      <c r="D78" s="648"/>
      <c r="E78" s="648"/>
      <c r="F78" s="648"/>
    </row>
    <row r="79">
      <c r="A79" s="648"/>
      <c r="B79" s="648"/>
      <c r="C79" s="648"/>
      <c r="D79" s="648"/>
      <c r="E79" s="648"/>
      <c r="F79" s="648"/>
    </row>
    <row r="80">
      <c r="A80" s="648"/>
      <c r="B80" s="648"/>
      <c r="C80" s="648"/>
      <c r="D80" s="648"/>
      <c r="E80" s="648"/>
      <c r="F80" s="648"/>
    </row>
    <row r="81">
      <c r="A81" s="648"/>
      <c r="B81" s="648"/>
      <c r="C81" s="648"/>
      <c r="D81" s="648"/>
      <c r="E81" s="648"/>
      <c r="F81" s="648"/>
    </row>
    <row r="82">
      <c r="A82" s="648"/>
      <c r="B82" s="648"/>
      <c r="C82" s="648"/>
      <c r="D82" s="648"/>
      <c r="E82" s="648"/>
      <c r="F82" s="648"/>
    </row>
    <row r="83">
      <c r="A83" s="648"/>
      <c r="B83" s="648"/>
      <c r="C83" s="648"/>
      <c r="D83" s="648"/>
      <c r="E83" s="648"/>
      <c r="F83" s="648"/>
    </row>
    <row r="84">
      <c r="A84" s="648"/>
      <c r="B84" s="648"/>
      <c r="C84" s="648"/>
      <c r="D84" s="648"/>
      <c r="E84" s="648"/>
      <c r="F84" s="648"/>
    </row>
    <row r="85">
      <c r="A85" s="648"/>
      <c r="B85" s="648"/>
      <c r="C85" s="648"/>
      <c r="D85" s="648"/>
      <c r="E85" s="648"/>
      <c r="F85" s="648"/>
    </row>
    <row r="86">
      <c r="A86" s="648"/>
      <c r="B86" s="648"/>
      <c r="C86" s="648"/>
      <c r="D86" s="648"/>
      <c r="E86" s="648"/>
      <c r="F86" s="648"/>
    </row>
    <row r="87">
      <c r="A87" s="648"/>
      <c r="B87" s="648"/>
      <c r="C87" s="648"/>
      <c r="D87" s="648"/>
      <c r="E87" s="648"/>
      <c r="F87" s="648"/>
    </row>
    <row r="88">
      <c r="A88" s="648"/>
      <c r="B88" s="648"/>
      <c r="C88" s="648"/>
      <c r="D88" s="648"/>
      <c r="E88" s="648"/>
      <c r="F88" s="648"/>
    </row>
    <row r="89">
      <c r="A89" s="648"/>
      <c r="B89" s="648"/>
      <c r="C89" s="648"/>
      <c r="D89" s="648"/>
      <c r="E89" s="648"/>
      <c r="F89" s="648"/>
    </row>
    <row r="90">
      <c r="A90" s="648"/>
      <c r="B90" s="648"/>
      <c r="C90" s="648"/>
      <c r="D90" s="648"/>
      <c r="E90" s="648"/>
      <c r="F90" s="648"/>
    </row>
    <row r="91">
      <c r="A91" s="648"/>
      <c r="B91" s="648"/>
      <c r="C91" s="648"/>
      <c r="D91" s="648"/>
      <c r="E91" s="648"/>
      <c r="F91" s="648"/>
    </row>
    <row r="92">
      <c r="A92" s="648"/>
      <c r="B92" s="648"/>
      <c r="C92" s="648"/>
      <c r="D92" s="648"/>
      <c r="E92" s="648"/>
      <c r="F92" s="648"/>
    </row>
    <row r="93">
      <c r="A93" s="648"/>
      <c r="B93" s="648"/>
      <c r="C93" s="648"/>
      <c r="D93" s="648"/>
      <c r="E93" s="648"/>
      <c r="F93" s="648"/>
    </row>
    <row r="94">
      <c r="A94" s="648"/>
      <c r="B94" s="648"/>
      <c r="C94" s="648"/>
      <c r="D94" s="648"/>
      <c r="E94" s="648"/>
      <c r="F94" s="648"/>
    </row>
    <row r="95">
      <c r="A95" s="648"/>
      <c r="B95" s="648"/>
      <c r="C95" s="648"/>
      <c r="D95" s="648"/>
      <c r="E95" s="648"/>
      <c r="F95" s="648"/>
    </row>
    <row r="96">
      <c r="A96" s="648"/>
      <c r="B96" s="648"/>
      <c r="C96" s="648"/>
      <c r="D96" s="648"/>
      <c r="E96" s="648"/>
      <c r="F96" s="648"/>
    </row>
    <row r="97">
      <c r="A97" s="648"/>
      <c r="B97" s="648"/>
      <c r="C97" s="648"/>
      <c r="D97" s="648"/>
      <c r="E97" s="648"/>
      <c r="F97" s="648"/>
    </row>
    <row r="98">
      <c r="A98" s="648"/>
      <c r="B98" s="648"/>
      <c r="C98" s="648"/>
      <c r="D98" s="648"/>
      <c r="E98" s="648"/>
      <c r="F98" s="648"/>
    </row>
    <row r="99">
      <c r="A99" s="648"/>
      <c r="B99" s="648"/>
      <c r="C99" s="648"/>
      <c r="D99" s="648"/>
      <c r="E99" s="648"/>
      <c r="F99" s="648"/>
    </row>
    <row r="100">
      <c r="A100" s="648"/>
      <c r="B100" s="648"/>
      <c r="C100" s="648"/>
      <c r="D100" s="648"/>
      <c r="E100" s="648"/>
      <c r="F100" s="648"/>
    </row>
    <row r="101">
      <c r="A101" s="648"/>
      <c r="B101" s="648"/>
      <c r="C101" s="648"/>
      <c r="D101" s="648"/>
      <c r="E101" s="648"/>
      <c r="F101" s="648"/>
    </row>
    <row r="102">
      <c r="A102" s="648"/>
      <c r="B102" s="648"/>
      <c r="C102" s="648"/>
      <c r="D102" s="648"/>
      <c r="E102" s="648"/>
      <c r="F102" s="648"/>
    </row>
    <row r="103">
      <c r="A103" s="648"/>
      <c r="B103" s="648"/>
      <c r="C103" s="648"/>
      <c r="D103" s="648"/>
      <c r="E103" s="648"/>
      <c r="F103" s="648"/>
    </row>
    <row r="104">
      <c r="A104" s="648"/>
      <c r="B104" s="648"/>
      <c r="C104" s="648"/>
      <c r="D104" s="648"/>
      <c r="E104" s="648"/>
      <c r="F104" s="648"/>
    </row>
    <row r="105">
      <c r="A105" s="648"/>
      <c r="B105" s="648"/>
      <c r="C105" s="648"/>
      <c r="D105" s="648"/>
      <c r="E105" s="648"/>
      <c r="F105" s="648"/>
    </row>
    <row r="106">
      <c r="A106" s="648"/>
      <c r="B106" s="648"/>
      <c r="C106" s="648"/>
      <c r="D106" s="648"/>
      <c r="E106" s="648"/>
      <c r="F106" s="648"/>
    </row>
    <row r="107">
      <c r="A107" s="648"/>
      <c r="B107" s="648"/>
      <c r="C107" s="648"/>
      <c r="D107" s="648"/>
      <c r="E107" s="648"/>
      <c r="F107" s="648"/>
    </row>
    <row r="108">
      <c r="A108" s="648"/>
      <c r="B108" s="648"/>
      <c r="C108" s="648"/>
      <c r="D108" s="648"/>
      <c r="E108" s="648"/>
      <c r="F108" s="648"/>
    </row>
    <row r="109">
      <c r="A109" s="648"/>
      <c r="B109" s="648"/>
      <c r="C109" s="648"/>
      <c r="D109" s="648"/>
      <c r="E109" s="648"/>
      <c r="F109" s="648"/>
    </row>
    <row r="110">
      <c r="A110" s="648"/>
      <c r="B110" s="648"/>
      <c r="C110" s="648"/>
      <c r="D110" s="648"/>
      <c r="E110" s="648"/>
      <c r="F110" s="648"/>
    </row>
    <row r="111">
      <c r="A111" s="648"/>
      <c r="B111" s="648"/>
      <c r="C111" s="648"/>
      <c r="D111" s="648"/>
      <c r="E111" s="648"/>
      <c r="F111" s="648"/>
    </row>
    <row r="112">
      <c r="A112" s="648"/>
      <c r="B112" s="648"/>
      <c r="C112" s="648"/>
      <c r="D112" s="648"/>
      <c r="E112" s="648"/>
      <c r="F112" s="648"/>
    </row>
    <row r="113">
      <c r="A113" s="648"/>
      <c r="B113" s="648"/>
      <c r="C113" s="648"/>
      <c r="D113" s="648"/>
      <c r="E113" s="648"/>
      <c r="F113" s="648"/>
    </row>
    <row r="114">
      <c r="A114" s="648"/>
      <c r="B114" s="648"/>
      <c r="C114" s="648"/>
      <c r="D114" s="648"/>
      <c r="E114" s="648"/>
      <c r="F114" s="648"/>
    </row>
    <row r="115">
      <c r="A115" s="648"/>
      <c r="B115" s="648"/>
      <c r="C115" s="648"/>
      <c r="D115" s="648"/>
      <c r="E115" s="648"/>
      <c r="F115" s="648"/>
    </row>
    <row r="116">
      <c r="A116" s="648"/>
      <c r="B116" s="648"/>
      <c r="C116" s="648"/>
      <c r="D116" s="648"/>
      <c r="E116" s="648"/>
      <c r="F116" s="648"/>
    </row>
    <row r="117">
      <c r="A117" s="648"/>
      <c r="B117" s="648"/>
      <c r="C117" s="648"/>
      <c r="D117" s="648"/>
      <c r="E117" s="648"/>
      <c r="F117" s="648"/>
    </row>
    <row r="118">
      <c r="A118" s="648"/>
      <c r="B118" s="648"/>
      <c r="C118" s="648"/>
      <c r="D118" s="648"/>
      <c r="E118" s="648"/>
      <c r="F118" s="648"/>
    </row>
    <row r="119">
      <c r="A119" s="648"/>
      <c r="B119" s="648"/>
      <c r="C119" s="648"/>
      <c r="D119" s="648"/>
      <c r="E119" s="648"/>
      <c r="F119" s="648"/>
    </row>
    <row r="120">
      <c r="A120" s="648"/>
      <c r="B120" s="648"/>
      <c r="C120" s="648"/>
      <c r="D120" s="648"/>
      <c r="E120" s="648"/>
      <c r="F120" s="648"/>
    </row>
    <row r="121">
      <c r="A121" s="648"/>
      <c r="B121" s="648"/>
      <c r="C121" s="648"/>
      <c r="D121" s="648"/>
      <c r="E121" s="648"/>
      <c r="F121" s="648"/>
    </row>
    <row r="122">
      <c r="A122" s="648"/>
      <c r="B122" s="648"/>
      <c r="C122" s="648"/>
      <c r="D122" s="648"/>
      <c r="E122" s="648"/>
      <c r="F122" s="648"/>
    </row>
    <row r="123">
      <c r="A123" s="648"/>
      <c r="B123" s="648"/>
      <c r="C123" s="648"/>
      <c r="D123" s="648"/>
      <c r="E123" s="648"/>
      <c r="F123" s="648"/>
    </row>
    <row r="124">
      <c r="A124" s="648"/>
      <c r="B124" s="648"/>
      <c r="C124" s="648"/>
      <c r="D124" s="648"/>
      <c r="E124" s="648"/>
      <c r="F124" s="648"/>
    </row>
    <row r="125">
      <c r="A125" s="648"/>
      <c r="B125" s="648"/>
      <c r="C125" s="648"/>
      <c r="D125" s="648"/>
      <c r="E125" s="648"/>
      <c r="F125" s="648"/>
    </row>
    <row r="126">
      <c r="A126" s="648"/>
      <c r="B126" s="648"/>
      <c r="C126" s="648"/>
      <c r="D126" s="648"/>
      <c r="E126" s="648"/>
      <c r="F126" s="648"/>
    </row>
    <row r="127">
      <c r="A127" s="648"/>
      <c r="B127" s="648"/>
      <c r="C127" s="648"/>
      <c r="D127" s="648"/>
      <c r="E127" s="648"/>
      <c r="F127" s="648"/>
    </row>
    <row r="128">
      <c r="A128" s="648"/>
      <c r="B128" s="648"/>
      <c r="C128" s="648"/>
      <c r="D128" s="648"/>
      <c r="E128" s="648"/>
      <c r="F128" s="648"/>
    </row>
    <row r="129">
      <c r="A129" s="648"/>
      <c r="B129" s="648"/>
      <c r="C129" s="648"/>
      <c r="D129" s="648"/>
      <c r="E129" s="648"/>
      <c r="F129" s="648"/>
    </row>
    <row r="130">
      <c r="A130" s="648"/>
      <c r="B130" s="648"/>
      <c r="C130" s="648"/>
      <c r="D130" s="648"/>
      <c r="E130" s="648"/>
      <c r="F130" s="648"/>
    </row>
    <row r="131">
      <c r="A131" s="648"/>
      <c r="B131" s="648"/>
      <c r="C131" s="648"/>
      <c r="D131" s="648"/>
      <c r="E131" s="648"/>
      <c r="F131" s="648"/>
    </row>
    <row r="132">
      <c r="A132" s="648"/>
      <c r="B132" s="648"/>
      <c r="C132" s="648"/>
      <c r="D132" s="648"/>
      <c r="E132" s="648"/>
      <c r="F132" s="648"/>
    </row>
    <row r="133">
      <c r="A133" s="648"/>
      <c r="B133" s="648"/>
      <c r="C133" s="648"/>
      <c r="D133" s="648"/>
      <c r="E133" s="648"/>
      <c r="F133" s="648"/>
    </row>
    <row r="134">
      <c r="A134" s="648"/>
      <c r="B134" s="648"/>
      <c r="C134" s="648"/>
      <c r="D134" s="648"/>
      <c r="E134" s="648"/>
      <c r="F134" s="648"/>
    </row>
    <row r="135">
      <c r="A135" s="648"/>
      <c r="B135" s="648"/>
      <c r="C135" s="648"/>
      <c r="D135" s="648"/>
      <c r="E135" s="648"/>
      <c r="F135" s="648"/>
    </row>
    <row r="136">
      <c r="A136" s="648"/>
      <c r="B136" s="648"/>
      <c r="C136" s="648"/>
      <c r="D136" s="648"/>
      <c r="E136" s="648"/>
      <c r="F136" s="648"/>
    </row>
    <row r="137">
      <c r="A137" s="648"/>
      <c r="B137" s="648"/>
      <c r="C137" s="648"/>
      <c r="D137" s="648"/>
      <c r="E137" s="648"/>
      <c r="F137" s="648"/>
    </row>
    <row r="138">
      <c r="A138" s="648"/>
      <c r="B138" s="648"/>
      <c r="C138" s="648"/>
      <c r="D138" s="648"/>
      <c r="E138" s="648"/>
      <c r="F138" s="648"/>
    </row>
    <row r="139">
      <c r="A139" s="648"/>
      <c r="B139" s="648"/>
      <c r="C139" s="648"/>
      <c r="D139" s="648"/>
      <c r="E139" s="648"/>
      <c r="F139" s="648"/>
    </row>
    <row r="140">
      <c r="A140" s="648"/>
      <c r="B140" s="648"/>
      <c r="C140" s="648"/>
      <c r="D140" s="648"/>
      <c r="E140" s="648"/>
      <c r="F140" s="648"/>
    </row>
    <row r="141">
      <c r="A141" s="648"/>
      <c r="B141" s="648"/>
      <c r="C141" s="648"/>
      <c r="D141" s="648"/>
      <c r="E141" s="648"/>
      <c r="F141" s="648"/>
    </row>
    <row r="142">
      <c r="A142" s="648"/>
      <c r="B142" s="648"/>
      <c r="C142" s="648"/>
      <c r="D142" s="648"/>
      <c r="E142" s="648"/>
      <c r="F142" s="648"/>
    </row>
    <row r="143">
      <c r="A143" s="648"/>
      <c r="B143" s="648"/>
      <c r="C143" s="648"/>
      <c r="D143" s="648"/>
      <c r="E143" s="648"/>
      <c r="F143" s="648"/>
    </row>
    <row r="144">
      <c r="A144" s="648"/>
      <c r="B144" s="648"/>
      <c r="C144" s="648"/>
      <c r="D144" s="648"/>
      <c r="E144" s="648"/>
      <c r="F144" s="648"/>
    </row>
    <row r="145">
      <c r="A145" s="648"/>
      <c r="B145" s="648"/>
      <c r="C145" s="648"/>
      <c r="D145" s="648"/>
      <c r="E145" s="648"/>
      <c r="F145" s="648"/>
    </row>
    <row r="146">
      <c r="A146" s="648"/>
      <c r="B146" s="648"/>
      <c r="C146" s="648"/>
      <c r="D146" s="648"/>
      <c r="E146" s="648"/>
      <c r="F146" s="648"/>
    </row>
    <row r="147">
      <c r="A147" s="648"/>
      <c r="B147" s="648"/>
      <c r="C147" s="648"/>
      <c r="D147" s="648"/>
      <c r="E147" s="648"/>
      <c r="F147" s="648"/>
    </row>
    <row r="148">
      <c r="A148" s="648"/>
      <c r="B148" s="648"/>
      <c r="C148" s="648"/>
      <c r="D148" s="648"/>
      <c r="E148" s="648"/>
      <c r="F148" s="648"/>
    </row>
    <row r="149">
      <c r="A149" s="648"/>
      <c r="B149" s="648"/>
      <c r="C149" s="648"/>
      <c r="D149" s="648"/>
      <c r="E149" s="648"/>
      <c r="F149" s="648"/>
    </row>
    <row r="150">
      <c r="A150" s="648"/>
      <c r="B150" s="648"/>
      <c r="C150" s="648"/>
      <c r="D150" s="648"/>
      <c r="E150" s="648"/>
      <c r="F150" s="648"/>
    </row>
    <row r="151">
      <c r="A151" s="648"/>
      <c r="B151" s="648"/>
      <c r="C151" s="648"/>
      <c r="D151" s="648"/>
      <c r="E151" s="648"/>
      <c r="F151" s="648"/>
    </row>
    <row r="152">
      <c r="A152" s="648"/>
      <c r="B152" s="648"/>
      <c r="C152" s="648"/>
      <c r="D152" s="648"/>
      <c r="E152" s="648"/>
      <c r="F152" s="648"/>
    </row>
    <row r="153">
      <c r="A153" s="648"/>
      <c r="B153" s="648"/>
      <c r="C153" s="648"/>
      <c r="D153" s="648"/>
      <c r="E153" s="648"/>
      <c r="F153" s="648"/>
    </row>
    <row r="154">
      <c r="A154" s="648"/>
      <c r="B154" s="648"/>
      <c r="C154" s="648"/>
      <c r="D154" s="648"/>
      <c r="E154" s="648"/>
      <c r="F154" s="648"/>
    </row>
    <row r="155">
      <c r="A155" s="648"/>
      <c r="B155" s="648"/>
      <c r="C155" s="648"/>
      <c r="D155" s="648"/>
      <c r="E155" s="648"/>
      <c r="F155" s="648"/>
    </row>
    <row r="156">
      <c r="A156" s="648"/>
      <c r="B156" s="648"/>
      <c r="C156" s="648"/>
      <c r="D156" s="648"/>
      <c r="E156" s="648"/>
      <c r="F156" s="648"/>
    </row>
    <row r="157">
      <c r="A157" s="648"/>
      <c r="B157" s="648"/>
      <c r="C157" s="648"/>
      <c r="D157" s="648"/>
      <c r="E157" s="648"/>
      <c r="F157" s="648"/>
    </row>
    <row r="158">
      <c r="A158" s="648"/>
      <c r="B158" s="648"/>
      <c r="C158" s="648"/>
      <c r="D158" s="648"/>
      <c r="E158" s="648"/>
      <c r="F158" s="648"/>
    </row>
    <row r="159">
      <c r="A159" s="648"/>
      <c r="B159" s="648"/>
      <c r="C159" s="648"/>
      <c r="D159" s="648"/>
      <c r="E159" s="648"/>
      <c r="F159" s="648"/>
    </row>
    <row r="160">
      <c r="A160" s="648"/>
      <c r="B160" s="648"/>
      <c r="C160" s="648"/>
      <c r="D160" s="648"/>
      <c r="E160" s="648"/>
      <c r="F160" s="648"/>
    </row>
    <row r="161">
      <c r="A161" s="648"/>
      <c r="B161" s="648"/>
      <c r="C161" s="648"/>
      <c r="D161" s="648"/>
      <c r="E161" s="648"/>
      <c r="F161" s="648"/>
    </row>
    <row r="162">
      <c r="A162" s="648"/>
      <c r="B162" s="648"/>
      <c r="C162" s="648"/>
      <c r="D162" s="648"/>
      <c r="E162" s="648"/>
      <c r="F162" s="648"/>
    </row>
    <row r="163">
      <c r="A163" s="648"/>
      <c r="B163" s="648"/>
      <c r="C163" s="648"/>
      <c r="D163" s="648"/>
      <c r="E163" s="648"/>
      <c r="F163" s="648"/>
    </row>
    <row r="164">
      <c r="A164" s="648"/>
      <c r="B164" s="648"/>
      <c r="C164" s="648"/>
      <c r="D164" s="648"/>
      <c r="E164" s="648"/>
      <c r="F164" s="648"/>
    </row>
    <row r="165">
      <c r="A165" s="648"/>
      <c r="B165" s="648"/>
      <c r="C165" s="648"/>
      <c r="D165" s="648"/>
      <c r="E165" s="648"/>
      <c r="F165" s="648"/>
    </row>
    <row r="166">
      <c r="A166" s="648"/>
      <c r="B166" s="648"/>
      <c r="C166" s="648"/>
      <c r="D166" s="648"/>
      <c r="E166" s="648"/>
      <c r="F166" s="648"/>
    </row>
    <row r="167">
      <c r="A167" s="648"/>
      <c r="B167" s="648"/>
      <c r="C167" s="648"/>
      <c r="D167" s="648"/>
      <c r="E167" s="648"/>
      <c r="F167" s="648"/>
    </row>
    <row r="168">
      <c r="A168" s="648"/>
      <c r="B168" s="648"/>
      <c r="C168" s="648"/>
      <c r="D168" s="648"/>
      <c r="E168" s="648"/>
      <c r="F168" s="648"/>
    </row>
    <row r="169">
      <c r="A169" s="648"/>
      <c r="B169" s="648"/>
      <c r="C169" s="648"/>
      <c r="D169" s="648"/>
      <c r="E169" s="648"/>
      <c r="F169" s="648"/>
    </row>
    <row r="170">
      <c r="A170" s="648"/>
      <c r="B170" s="648"/>
      <c r="C170" s="648"/>
      <c r="D170" s="648"/>
      <c r="E170" s="648"/>
      <c r="F170" s="648"/>
    </row>
    <row r="171">
      <c r="A171" s="648"/>
      <c r="B171" s="648"/>
      <c r="C171" s="648"/>
      <c r="D171" s="648"/>
      <c r="E171" s="648"/>
      <c r="F171" s="648"/>
    </row>
    <row r="172">
      <c r="A172" s="648"/>
      <c r="B172" s="648"/>
      <c r="C172" s="648"/>
      <c r="D172" s="648"/>
      <c r="E172" s="648"/>
      <c r="F172" s="648"/>
    </row>
    <row r="173">
      <c r="A173" s="648"/>
      <c r="B173" s="648"/>
      <c r="C173" s="648"/>
      <c r="D173" s="648"/>
      <c r="E173" s="648"/>
      <c r="F173" s="648"/>
    </row>
    <row r="174">
      <c r="A174" s="648"/>
      <c r="B174" s="648"/>
      <c r="C174" s="648"/>
      <c r="D174" s="648"/>
      <c r="E174" s="648"/>
      <c r="F174" s="648"/>
    </row>
    <row r="175">
      <c r="A175" s="648"/>
      <c r="B175" s="648"/>
      <c r="C175" s="648"/>
      <c r="D175" s="648"/>
      <c r="E175" s="648"/>
      <c r="F175" s="648"/>
    </row>
    <row r="176">
      <c r="A176" s="648"/>
      <c r="B176" s="648"/>
      <c r="C176" s="648"/>
      <c r="D176" s="648"/>
      <c r="E176" s="648"/>
      <c r="F176" s="648"/>
    </row>
    <row r="177">
      <c r="A177" s="648"/>
      <c r="B177" s="648"/>
      <c r="C177" s="648"/>
      <c r="D177" s="648"/>
      <c r="E177" s="648"/>
      <c r="F177" s="648"/>
    </row>
    <row r="178">
      <c r="A178" s="648"/>
      <c r="B178" s="648"/>
      <c r="C178" s="648"/>
      <c r="D178" s="648"/>
      <c r="E178" s="648"/>
      <c r="F178" s="648"/>
    </row>
    <row r="179">
      <c r="A179" s="648"/>
      <c r="B179" s="648"/>
      <c r="C179" s="648"/>
      <c r="D179" s="648"/>
      <c r="E179" s="648"/>
      <c r="F179" s="648"/>
    </row>
    <row r="180">
      <c r="A180" s="648"/>
      <c r="B180" s="648"/>
      <c r="C180" s="648"/>
      <c r="D180" s="648"/>
      <c r="E180" s="648"/>
      <c r="F180" s="648"/>
    </row>
    <row r="181">
      <c r="A181" s="648"/>
      <c r="B181" s="648"/>
      <c r="C181" s="648"/>
      <c r="D181" s="648"/>
      <c r="E181" s="648"/>
      <c r="F181" s="648"/>
    </row>
    <row r="182">
      <c r="A182" s="648"/>
      <c r="B182" s="648"/>
      <c r="C182" s="648"/>
      <c r="D182" s="648"/>
      <c r="E182" s="648"/>
      <c r="F182" s="648"/>
    </row>
    <row r="183">
      <c r="A183" s="648"/>
      <c r="B183" s="648"/>
      <c r="C183" s="648"/>
      <c r="D183" s="648"/>
      <c r="E183" s="648"/>
      <c r="F183" s="648"/>
    </row>
    <row r="184">
      <c r="A184" s="648"/>
      <c r="B184" s="648"/>
      <c r="C184" s="648"/>
      <c r="D184" s="648"/>
      <c r="E184" s="648"/>
      <c r="F184" s="648"/>
    </row>
    <row r="185">
      <c r="A185" s="648"/>
      <c r="B185" s="648"/>
      <c r="C185" s="648"/>
      <c r="D185" s="648"/>
      <c r="E185" s="648"/>
      <c r="F185" s="648"/>
    </row>
    <row r="186">
      <c r="A186" s="648"/>
      <c r="B186" s="648"/>
      <c r="C186" s="648"/>
      <c r="D186" s="648"/>
      <c r="E186" s="648"/>
      <c r="F186" s="648"/>
    </row>
    <row r="187">
      <c r="A187" s="648"/>
      <c r="B187" s="648"/>
      <c r="C187" s="648"/>
      <c r="D187" s="648"/>
      <c r="E187" s="648"/>
      <c r="F187" s="648"/>
    </row>
    <row r="188">
      <c r="A188" s="648"/>
      <c r="B188" s="648"/>
      <c r="C188" s="648"/>
      <c r="D188" s="648"/>
      <c r="E188" s="648"/>
      <c r="F188" s="648"/>
    </row>
    <row r="189">
      <c r="A189" s="648"/>
      <c r="B189" s="648"/>
      <c r="C189" s="648"/>
      <c r="D189" s="648"/>
      <c r="E189" s="648"/>
      <c r="F189" s="648"/>
    </row>
    <row r="190">
      <c r="A190" s="648"/>
      <c r="B190" s="648"/>
      <c r="C190" s="648"/>
      <c r="D190" s="648"/>
      <c r="E190" s="648"/>
      <c r="F190" s="648"/>
    </row>
    <row r="191">
      <c r="A191" s="648"/>
      <c r="B191" s="648"/>
      <c r="C191" s="648"/>
      <c r="D191" s="648"/>
      <c r="E191" s="648"/>
      <c r="F191" s="648"/>
    </row>
    <row r="192">
      <c r="A192" s="648"/>
      <c r="B192" s="648"/>
      <c r="C192" s="648"/>
      <c r="D192" s="648"/>
      <c r="E192" s="648"/>
      <c r="F192" s="648"/>
    </row>
    <row r="193">
      <c r="A193" s="648"/>
      <c r="B193" s="648"/>
      <c r="C193" s="648"/>
      <c r="D193" s="648"/>
      <c r="E193" s="648"/>
      <c r="F193" s="648"/>
    </row>
    <row r="194">
      <c r="A194" s="648"/>
      <c r="B194" s="648"/>
      <c r="C194" s="648"/>
      <c r="D194" s="648"/>
      <c r="E194" s="648"/>
      <c r="F194" s="648"/>
    </row>
    <row r="195">
      <c r="A195" s="648"/>
      <c r="B195" s="648"/>
      <c r="C195" s="648"/>
      <c r="D195" s="648"/>
      <c r="E195" s="648"/>
      <c r="F195" s="648"/>
    </row>
    <row r="196">
      <c r="A196" s="648"/>
      <c r="B196" s="648"/>
      <c r="C196" s="648"/>
      <c r="D196" s="648"/>
      <c r="E196" s="648"/>
      <c r="F196" s="648"/>
    </row>
    <row r="197">
      <c r="A197" s="648"/>
      <c r="B197" s="648"/>
      <c r="C197" s="648"/>
      <c r="D197" s="648"/>
      <c r="E197" s="648"/>
      <c r="F197" s="648"/>
    </row>
    <row r="198">
      <c r="A198" s="648"/>
      <c r="B198" s="648"/>
      <c r="C198" s="648"/>
      <c r="D198" s="648"/>
      <c r="E198" s="648"/>
      <c r="F198" s="648"/>
    </row>
    <row r="199">
      <c r="A199" s="648"/>
      <c r="B199" s="648"/>
      <c r="C199" s="648"/>
      <c r="D199" s="648"/>
      <c r="E199" s="648"/>
      <c r="F199" s="648"/>
    </row>
    <row r="200">
      <c r="A200" s="648"/>
      <c r="B200" s="648"/>
      <c r="C200" s="648"/>
      <c r="D200" s="648"/>
      <c r="E200" s="648"/>
      <c r="F200" s="648"/>
    </row>
    <row r="201">
      <c r="A201" s="648"/>
      <c r="B201" s="648"/>
      <c r="C201" s="648"/>
      <c r="D201" s="648"/>
      <c r="E201" s="648"/>
      <c r="F201" s="648"/>
    </row>
    <row r="202">
      <c r="A202" s="648"/>
      <c r="B202" s="648"/>
      <c r="C202" s="648"/>
      <c r="D202" s="648"/>
      <c r="E202" s="648"/>
      <c r="F202" s="648"/>
    </row>
    <row r="203">
      <c r="A203" s="648"/>
      <c r="B203" s="648"/>
      <c r="C203" s="648"/>
      <c r="D203" s="648"/>
      <c r="E203" s="648"/>
      <c r="F203" s="648"/>
    </row>
    <row r="204">
      <c r="A204" s="648"/>
      <c r="B204" s="648"/>
      <c r="C204" s="648"/>
      <c r="D204" s="648"/>
      <c r="E204" s="648"/>
      <c r="F204" s="648"/>
    </row>
    <row r="205">
      <c r="A205" s="648"/>
      <c r="B205" s="648"/>
      <c r="C205" s="648"/>
      <c r="D205" s="648"/>
      <c r="E205" s="648"/>
      <c r="F205" s="648"/>
    </row>
    <row r="206">
      <c r="A206" s="648"/>
      <c r="B206" s="648"/>
      <c r="C206" s="648"/>
      <c r="D206" s="648"/>
      <c r="E206" s="648"/>
      <c r="F206" s="648"/>
    </row>
    <row r="207">
      <c r="A207" s="648"/>
      <c r="B207" s="648"/>
      <c r="C207" s="648"/>
      <c r="D207" s="648"/>
      <c r="E207" s="648"/>
      <c r="F207" s="648"/>
    </row>
    <row r="208">
      <c r="A208" s="648"/>
      <c r="B208" s="648"/>
      <c r="C208" s="648"/>
      <c r="D208" s="648"/>
      <c r="E208" s="648"/>
      <c r="F208" s="648"/>
    </row>
    <row r="209">
      <c r="A209" s="648"/>
      <c r="B209" s="648"/>
      <c r="C209" s="648"/>
      <c r="D209" s="648"/>
      <c r="E209" s="648"/>
      <c r="F209" s="648"/>
    </row>
    <row r="210">
      <c r="A210" s="648"/>
      <c r="B210" s="648"/>
      <c r="C210" s="648"/>
      <c r="D210" s="648"/>
      <c r="E210" s="648"/>
      <c r="F210" s="648"/>
    </row>
    <row r="211">
      <c r="A211" s="648"/>
      <c r="B211" s="648"/>
      <c r="C211" s="648"/>
      <c r="D211" s="648"/>
      <c r="E211" s="648"/>
      <c r="F211" s="648"/>
    </row>
    <row r="212">
      <c r="A212" s="648"/>
      <c r="B212" s="648"/>
      <c r="C212" s="648"/>
      <c r="D212" s="648"/>
      <c r="E212" s="648"/>
      <c r="F212" s="648"/>
    </row>
    <row r="213">
      <c r="A213" s="648"/>
      <c r="B213" s="648"/>
      <c r="C213" s="648"/>
      <c r="D213" s="648"/>
      <c r="E213" s="648"/>
      <c r="F213" s="648"/>
    </row>
    <row r="214">
      <c r="A214" s="648"/>
      <c r="B214" s="648"/>
      <c r="C214" s="648"/>
      <c r="D214" s="648"/>
      <c r="E214" s="648"/>
      <c r="F214" s="648"/>
    </row>
    <row r="215">
      <c r="A215" s="648"/>
      <c r="B215" s="648"/>
      <c r="C215" s="648"/>
      <c r="D215" s="648"/>
      <c r="E215" s="648"/>
      <c r="F215" s="648"/>
    </row>
    <row r="216">
      <c r="A216" s="648"/>
      <c r="B216" s="648"/>
      <c r="C216" s="648"/>
      <c r="D216" s="648"/>
      <c r="E216" s="648"/>
      <c r="F216" s="648"/>
    </row>
    <row r="217">
      <c r="A217" s="648"/>
      <c r="B217" s="648"/>
      <c r="C217" s="648"/>
      <c r="D217" s="648"/>
      <c r="E217" s="648"/>
      <c r="F217" s="648"/>
    </row>
    <row r="218">
      <c r="A218" s="648"/>
      <c r="B218" s="648"/>
      <c r="C218" s="648"/>
      <c r="D218" s="648"/>
      <c r="E218" s="648"/>
      <c r="F218" s="648"/>
    </row>
    <row r="219">
      <c r="A219" s="648"/>
      <c r="B219" s="648"/>
      <c r="C219" s="648"/>
      <c r="D219" s="648"/>
      <c r="E219" s="648"/>
      <c r="F219" s="648"/>
    </row>
    <row r="220">
      <c r="A220" s="648"/>
      <c r="B220" s="648"/>
      <c r="C220" s="648"/>
      <c r="D220" s="648"/>
      <c r="E220" s="648"/>
      <c r="F220" s="648"/>
    </row>
    <row r="221">
      <c r="A221" s="648"/>
      <c r="B221" s="648"/>
      <c r="C221" s="648"/>
      <c r="D221" s="648"/>
      <c r="E221" s="648"/>
      <c r="F221" s="648"/>
    </row>
    <row r="222">
      <c r="A222" s="648"/>
      <c r="B222" s="648"/>
      <c r="C222" s="648"/>
      <c r="D222" s="648"/>
      <c r="E222" s="648"/>
      <c r="F222" s="648"/>
    </row>
    <row r="223">
      <c r="A223" s="648"/>
      <c r="B223" s="648"/>
      <c r="C223" s="648"/>
      <c r="D223" s="648"/>
      <c r="E223" s="648"/>
      <c r="F223" s="648"/>
    </row>
    <row r="224">
      <c r="A224" s="648"/>
      <c r="B224" s="648"/>
      <c r="C224" s="648"/>
      <c r="D224" s="648"/>
      <c r="E224" s="648"/>
      <c r="F224" s="648"/>
    </row>
    <row r="225">
      <c r="A225" s="648"/>
      <c r="B225" s="648"/>
      <c r="C225" s="648"/>
      <c r="D225" s="648"/>
      <c r="E225" s="648"/>
      <c r="F225" s="648"/>
    </row>
    <row r="226">
      <c r="A226" s="648"/>
      <c r="B226" s="648"/>
      <c r="C226" s="648"/>
      <c r="D226" s="648"/>
      <c r="E226" s="648"/>
      <c r="F226" s="648"/>
    </row>
    <row r="227">
      <c r="A227" s="648"/>
      <c r="B227" s="648"/>
      <c r="C227" s="648"/>
      <c r="D227" s="648"/>
      <c r="E227" s="648"/>
      <c r="F227" s="648"/>
    </row>
    <row r="228">
      <c r="A228" s="648"/>
      <c r="B228" s="648"/>
      <c r="C228" s="648"/>
      <c r="D228" s="648"/>
      <c r="E228" s="648"/>
      <c r="F228" s="648"/>
    </row>
    <row r="229">
      <c r="A229" s="648"/>
      <c r="B229" s="648"/>
      <c r="C229" s="648"/>
      <c r="D229" s="648"/>
      <c r="E229" s="648"/>
      <c r="F229" s="648"/>
    </row>
    <row r="230">
      <c r="A230" s="648"/>
      <c r="B230" s="648"/>
      <c r="C230" s="648"/>
      <c r="D230" s="648"/>
      <c r="E230" s="648"/>
      <c r="F230" s="648"/>
    </row>
    <row r="231">
      <c r="A231" s="648"/>
      <c r="B231" s="648"/>
      <c r="C231" s="648"/>
      <c r="D231" s="648"/>
      <c r="E231" s="648"/>
      <c r="F231" s="648"/>
    </row>
    <row r="232">
      <c r="A232" s="648"/>
      <c r="B232" s="648"/>
      <c r="C232" s="648"/>
      <c r="D232" s="648"/>
      <c r="E232" s="648"/>
      <c r="F232" s="648"/>
    </row>
    <row r="233">
      <c r="A233" s="648"/>
      <c r="B233" s="648"/>
      <c r="C233" s="648"/>
      <c r="D233" s="648"/>
      <c r="E233" s="648"/>
      <c r="F233" s="648"/>
    </row>
    <row r="234">
      <c r="A234" s="648"/>
      <c r="B234" s="648"/>
      <c r="C234" s="648"/>
      <c r="D234" s="648"/>
      <c r="E234" s="648"/>
      <c r="F234" s="648"/>
    </row>
    <row r="235">
      <c r="A235" s="648"/>
      <c r="B235" s="648"/>
      <c r="C235" s="648"/>
      <c r="D235" s="648"/>
      <c r="E235" s="648"/>
      <c r="F235" s="648"/>
    </row>
    <row r="236">
      <c r="A236" s="648"/>
      <c r="B236" s="648"/>
      <c r="C236" s="648"/>
      <c r="D236" s="648"/>
      <c r="E236" s="648"/>
      <c r="F236" s="648"/>
    </row>
    <row r="237">
      <c r="A237" s="648"/>
      <c r="B237" s="648"/>
      <c r="C237" s="648"/>
      <c r="D237" s="648"/>
      <c r="E237" s="648"/>
      <c r="F237" s="648"/>
    </row>
    <row r="238">
      <c r="A238" s="648"/>
      <c r="B238" s="648"/>
      <c r="C238" s="648"/>
      <c r="D238" s="648"/>
      <c r="E238" s="648"/>
      <c r="F238" s="648"/>
    </row>
    <row r="239">
      <c r="A239" s="648"/>
      <c r="B239" s="648"/>
      <c r="C239" s="648"/>
      <c r="D239" s="648"/>
      <c r="E239" s="648"/>
      <c r="F239" s="648"/>
    </row>
    <row r="240">
      <c r="A240" s="648"/>
      <c r="B240" s="648"/>
      <c r="C240" s="648"/>
      <c r="D240" s="648"/>
      <c r="E240" s="648"/>
      <c r="F240" s="648"/>
    </row>
    <row r="241">
      <c r="A241" s="648"/>
      <c r="B241" s="648"/>
      <c r="C241" s="648"/>
      <c r="D241" s="648"/>
      <c r="E241" s="648"/>
      <c r="F241" s="648"/>
    </row>
    <row r="242">
      <c r="A242" s="648"/>
      <c r="B242" s="648"/>
      <c r="C242" s="648"/>
      <c r="D242" s="648"/>
      <c r="E242" s="648"/>
      <c r="F242" s="648"/>
    </row>
    <row r="243">
      <c r="A243" s="648"/>
      <c r="B243" s="648"/>
      <c r="C243" s="648"/>
      <c r="D243" s="648"/>
      <c r="E243" s="648"/>
      <c r="F243" s="648"/>
    </row>
    <row r="244">
      <c r="A244" s="648"/>
      <c r="B244" s="648"/>
      <c r="C244" s="648"/>
      <c r="D244" s="648"/>
      <c r="E244" s="648"/>
      <c r="F244" s="648"/>
    </row>
    <row r="245">
      <c r="A245" s="648"/>
      <c r="B245" s="648"/>
      <c r="C245" s="648"/>
      <c r="D245" s="648"/>
      <c r="E245" s="648"/>
      <c r="F245" s="648"/>
    </row>
    <row r="246">
      <c r="A246" s="648"/>
      <c r="B246" s="648"/>
      <c r="C246" s="648"/>
      <c r="D246" s="648"/>
      <c r="E246" s="648"/>
      <c r="F246" s="648"/>
    </row>
    <row r="247">
      <c r="A247" s="648"/>
      <c r="B247" s="648"/>
      <c r="C247" s="648"/>
      <c r="D247" s="648"/>
      <c r="E247" s="648"/>
      <c r="F247" s="648"/>
    </row>
    <row r="248">
      <c r="A248" s="648"/>
      <c r="B248" s="648"/>
      <c r="C248" s="648"/>
      <c r="D248" s="648"/>
      <c r="E248" s="648"/>
      <c r="F248" s="648"/>
    </row>
    <row r="249">
      <c r="A249" s="648"/>
      <c r="B249" s="648"/>
      <c r="C249" s="648"/>
      <c r="D249" s="648"/>
      <c r="E249" s="648"/>
      <c r="F249" s="648"/>
    </row>
    <row r="250">
      <c r="A250" s="648"/>
      <c r="B250" s="648"/>
      <c r="C250" s="648"/>
      <c r="D250" s="648"/>
      <c r="E250" s="648"/>
      <c r="F250" s="648"/>
    </row>
    <row r="251">
      <c r="A251" s="648"/>
      <c r="B251" s="648"/>
      <c r="C251" s="648"/>
      <c r="D251" s="648"/>
      <c r="E251" s="648"/>
      <c r="F251" s="648"/>
    </row>
    <row r="252">
      <c r="A252" s="648"/>
      <c r="B252" s="648"/>
      <c r="C252" s="648"/>
      <c r="D252" s="648"/>
      <c r="E252" s="648"/>
      <c r="F252" s="648"/>
    </row>
    <row r="253">
      <c r="A253" s="648"/>
      <c r="B253" s="648"/>
      <c r="C253" s="648"/>
      <c r="D253" s="648"/>
      <c r="E253" s="648"/>
      <c r="F253" s="648"/>
    </row>
    <row r="254">
      <c r="A254" s="648"/>
      <c r="B254" s="648"/>
      <c r="C254" s="648"/>
      <c r="D254" s="648"/>
      <c r="E254" s="648"/>
      <c r="F254" s="648"/>
    </row>
    <row r="255">
      <c r="A255" s="648"/>
      <c r="B255" s="648"/>
      <c r="C255" s="648"/>
      <c r="D255" s="648"/>
      <c r="E255" s="648"/>
      <c r="F255" s="648"/>
    </row>
    <row r="256">
      <c r="A256" s="648"/>
      <c r="B256" s="648"/>
      <c r="C256" s="648"/>
      <c r="D256" s="648"/>
      <c r="E256" s="648"/>
      <c r="F256" s="648"/>
    </row>
    <row r="257">
      <c r="A257" s="648"/>
      <c r="B257" s="648"/>
      <c r="C257" s="648"/>
      <c r="D257" s="648"/>
      <c r="E257" s="648"/>
      <c r="F257" s="648"/>
    </row>
    <row r="258">
      <c r="A258" s="648"/>
      <c r="B258" s="648"/>
      <c r="C258" s="648"/>
      <c r="D258" s="648"/>
      <c r="E258" s="648"/>
      <c r="F258" s="648"/>
    </row>
    <row r="259">
      <c r="A259" s="648"/>
      <c r="B259" s="648"/>
      <c r="C259" s="648"/>
      <c r="D259" s="648"/>
      <c r="E259" s="648"/>
      <c r="F259" s="648"/>
    </row>
    <row r="260">
      <c r="A260" s="648"/>
      <c r="B260" s="648"/>
      <c r="C260" s="648"/>
      <c r="D260" s="648"/>
      <c r="E260" s="648"/>
      <c r="F260" s="648"/>
    </row>
    <row r="261">
      <c r="A261" s="648"/>
      <c r="B261" s="648"/>
      <c r="C261" s="648"/>
      <c r="D261" s="648"/>
      <c r="E261" s="648"/>
      <c r="F261" s="648"/>
    </row>
    <row r="262">
      <c r="A262" s="648"/>
      <c r="B262" s="648"/>
      <c r="C262" s="648"/>
      <c r="D262" s="648"/>
      <c r="E262" s="648"/>
      <c r="F262" s="648"/>
    </row>
    <row r="263">
      <c r="A263" s="648"/>
      <c r="B263" s="648"/>
      <c r="C263" s="648"/>
      <c r="D263" s="648"/>
      <c r="E263" s="648"/>
      <c r="F263" s="648"/>
    </row>
    <row r="264">
      <c r="A264" s="648"/>
      <c r="B264" s="648"/>
      <c r="C264" s="648"/>
      <c r="D264" s="648"/>
      <c r="E264" s="648"/>
      <c r="F264" s="648"/>
    </row>
    <row r="265">
      <c r="A265" s="648"/>
      <c r="B265" s="648"/>
      <c r="C265" s="648"/>
      <c r="D265" s="648"/>
      <c r="E265" s="648"/>
      <c r="F265" s="648"/>
    </row>
    <row r="266">
      <c r="A266" s="648"/>
      <c r="B266" s="648"/>
      <c r="C266" s="648"/>
      <c r="D266" s="648"/>
      <c r="E266" s="648"/>
      <c r="F266" s="648"/>
    </row>
    <row r="267">
      <c r="A267" s="648"/>
      <c r="B267" s="648"/>
      <c r="C267" s="648"/>
      <c r="D267" s="648"/>
      <c r="E267" s="648"/>
      <c r="F267" s="648"/>
    </row>
    <row r="268">
      <c r="A268" s="648"/>
      <c r="B268" s="648"/>
      <c r="C268" s="648"/>
      <c r="D268" s="648"/>
      <c r="E268" s="648"/>
      <c r="F268" s="648"/>
    </row>
    <row r="269">
      <c r="A269" s="648"/>
      <c r="B269" s="648"/>
      <c r="C269" s="648"/>
      <c r="D269" s="648"/>
      <c r="E269" s="648"/>
      <c r="F269" s="648"/>
    </row>
    <row r="270">
      <c r="A270" s="648"/>
      <c r="B270" s="648"/>
      <c r="C270" s="648"/>
      <c r="D270" s="648"/>
      <c r="E270" s="648"/>
      <c r="F270" s="648"/>
    </row>
    <row r="271">
      <c r="A271" s="648"/>
      <c r="B271" s="648"/>
      <c r="C271" s="648"/>
      <c r="D271" s="648"/>
      <c r="E271" s="648"/>
      <c r="F271" s="648"/>
    </row>
    <row r="272">
      <c r="A272" s="648"/>
      <c r="B272" s="648"/>
      <c r="C272" s="648"/>
      <c r="D272" s="648"/>
      <c r="E272" s="648"/>
      <c r="F272" s="648"/>
    </row>
    <row r="273">
      <c r="A273" s="648"/>
      <c r="B273" s="648"/>
      <c r="C273" s="648"/>
      <c r="D273" s="648"/>
      <c r="E273" s="648"/>
      <c r="F273" s="648"/>
    </row>
    <row r="274">
      <c r="A274" s="648"/>
      <c r="B274" s="648"/>
      <c r="C274" s="648"/>
      <c r="D274" s="648"/>
      <c r="E274" s="648"/>
      <c r="F274" s="648"/>
    </row>
    <row r="275">
      <c r="A275" s="648"/>
      <c r="B275" s="648"/>
      <c r="C275" s="648"/>
      <c r="D275" s="648"/>
      <c r="E275" s="648"/>
      <c r="F275" s="648"/>
    </row>
    <row r="276">
      <c r="A276" s="648"/>
      <c r="B276" s="648"/>
      <c r="C276" s="648"/>
      <c r="D276" s="648"/>
      <c r="E276" s="648"/>
      <c r="F276" s="648"/>
    </row>
    <row r="277">
      <c r="A277" s="648"/>
      <c r="B277" s="648"/>
      <c r="C277" s="648"/>
      <c r="D277" s="648"/>
      <c r="E277" s="648"/>
      <c r="F277" s="648"/>
    </row>
    <row r="278">
      <c r="A278" s="648"/>
      <c r="B278" s="648"/>
      <c r="C278" s="648"/>
      <c r="D278" s="648"/>
      <c r="E278" s="648"/>
      <c r="F278" s="648"/>
    </row>
    <row r="279">
      <c r="A279" s="648"/>
      <c r="B279" s="648"/>
      <c r="C279" s="648"/>
      <c r="D279" s="648"/>
      <c r="E279" s="648"/>
      <c r="F279" s="648"/>
    </row>
    <row r="280">
      <c r="A280" s="648"/>
      <c r="B280" s="648"/>
      <c r="C280" s="648"/>
      <c r="D280" s="648"/>
      <c r="E280" s="648"/>
      <c r="F280" s="648"/>
    </row>
    <row r="281">
      <c r="A281" s="648"/>
      <c r="B281" s="648"/>
      <c r="C281" s="648"/>
      <c r="D281" s="648"/>
      <c r="E281" s="648"/>
      <c r="F281" s="648"/>
    </row>
    <row r="282">
      <c r="A282" s="648"/>
      <c r="B282" s="648"/>
      <c r="C282" s="648"/>
      <c r="D282" s="648"/>
      <c r="E282" s="648"/>
      <c r="F282" s="648"/>
    </row>
    <row r="283">
      <c r="A283" s="648"/>
      <c r="B283" s="648"/>
      <c r="C283" s="648"/>
      <c r="D283" s="648"/>
      <c r="E283" s="648"/>
      <c r="F283" s="648"/>
    </row>
    <row r="284">
      <c r="A284" s="648"/>
      <c r="B284" s="648"/>
      <c r="C284" s="648"/>
      <c r="D284" s="648"/>
      <c r="E284" s="648"/>
      <c r="F284" s="648"/>
    </row>
    <row r="285">
      <c r="A285" s="648"/>
      <c r="B285" s="648"/>
      <c r="C285" s="648"/>
      <c r="D285" s="648"/>
      <c r="E285" s="648"/>
      <c r="F285" s="648"/>
    </row>
    <row r="286">
      <c r="A286" s="648"/>
      <c r="B286" s="648"/>
      <c r="C286" s="648"/>
      <c r="D286" s="648"/>
      <c r="E286" s="648"/>
      <c r="F286" s="648"/>
    </row>
    <row r="287">
      <c r="A287" s="648"/>
      <c r="B287" s="648"/>
      <c r="C287" s="648"/>
      <c r="D287" s="648"/>
      <c r="E287" s="648"/>
      <c r="F287" s="648"/>
    </row>
    <row r="288">
      <c r="A288" s="648"/>
      <c r="B288" s="648"/>
      <c r="C288" s="648"/>
      <c r="D288" s="648"/>
      <c r="E288" s="648"/>
      <c r="F288" s="648"/>
    </row>
    <row r="289">
      <c r="A289" s="648"/>
      <c r="B289" s="648"/>
      <c r="C289" s="648"/>
      <c r="D289" s="648"/>
      <c r="E289" s="648"/>
      <c r="F289" s="648"/>
    </row>
    <row r="290">
      <c r="A290" s="648"/>
      <c r="B290" s="648"/>
      <c r="C290" s="648"/>
      <c r="D290" s="648"/>
      <c r="E290" s="648"/>
      <c r="F290" s="648"/>
    </row>
    <row r="291">
      <c r="A291" s="648"/>
      <c r="B291" s="648"/>
      <c r="C291" s="648"/>
      <c r="D291" s="648"/>
      <c r="E291" s="648"/>
      <c r="F291" s="648"/>
    </row>
    <row r="292">
      <c r="A292" s="648"/>
      <c r="B292" s="648"/>
      <c r="C292" s="648"/>
      <c r="D292" s="648"/>
      <c r="E292" s="648"/>
      <c r="F292" s="648"/>
    </row>
    <row r="293">
      <c r="A293" s="648"/>
      <c r="B293" s="648"/>
      <c r="C293" s="648"/>
      <c r="D293" s="648"/>
      <c r="E293" s="648"/>
      <c r="F293" s="648"/>
    </row>
    <row r="294">
      <c r="A294" s="648"/>
      <c r="B294" s="648"/>
      <c r="C294" s="648"/>
      <c r="D294" s="648"/>
      <c r="E294" s="648"/>
      <c r="F294" s="648"/>
    </row>
    <row r="295">
      <c r="A295" s="648"/>
      <c r="B295" s="648"/>
      <c r="C295" s="648"/>
      <c r="D295" s="648"/>
      <c r="E295" s="648"/>
      <c r="F295" s="648"/>
    </row>
    <row r="296">
      <c r="A296" s="648"/>
      <c r="B296" s="648"/>
      <c r="C296" s="648"/>
      <c r="D296" s="648"/>
      <c r="E296" s="648"/>
      <c r="F296" s="648"/>
    </row>
    <row r="297">
      <c r="A297" s="648"/>
      <c r="B297" s="648"/>
      <c r="C297" s="648"/>
      <c r="D297" s="648"/>
      <c r="E297" s="648"/>
      <c r="F297" s="648"/>
    </row>
    <row r="298">
      <c r="A298" s="648"/>
      <c r="B298" s="648"/>
      <c r="C298" s="648"/>
      <c r="D298" s="648"/>
      <c r="E298" s="648"/>
      <c r="F298" s="648"/>
    </row>
    <row r="299">
      <c r="A299" s="648"/>
      <c r="B299" s="648"/>
      <c r="C299" s="648"/>
      <c r="D299" s="648"/>
      <c r="E299" s="648"/>
      <c r="F299" s="648"/>
    </row>
    <row r="300">
      <c r="A300" s="648"/>
      <c r="B300" s="648"/>
      <c r="C300" s="648"/>
      <c r="D300" s="648"/>
      <c r="E300" s="648"/>
      <c r="F300" s="648"/>
    </row>
    <row r="301">
      <c r="A301" s="648"/>
      <c r="B301" s="648"/>
      <c r="C301" s="648"/>
      <c r="D301" s="648"/>
      <c r="E301" s="648"/>
      <c r="F301" s="648"/>
    </row>
    <row r="302">
      <c r="A302" s="648"/>
      <c r="B302" s="648"/>
      <c r="C302" s="648"/>
      <c r="D302" s="648"/>
      <c r="E302" s="648"/>
      <c r="F302" s="648"/>
    </row>
    <row r="303">
      <c r="A303" s="648"/>
      <c r="B303" s="648"/>
      <c r="C303" s="648"/>
      <c r="D303" s="648"/>
      <c r="E303" s="648"/>
      <c r="F303" s="648"/>
    </row>
    <row r="304">
      <c r="A304" s="648"/>
      <c r="B304" s="648"/>
      <c r="C304" s="648"/>
      <c r="D304" s="648"/>
      <c r="E304" s="648"/>
      <c r="F304" s="648"/>
    </row>
    <row r="305">
      <c r="A305" s="648"/>
      <c r="B305" s="648"/>
      <c r="C305" s="648"/>
      <c r="D305" s="648"/>
      <c r="E305" s="648"/>
      <c r="F305" s="648"/>
    </row>
    <row r="306">
      <c r="A306" s="648"/>
      <c r="B306" s="648"/>
      <c r="C306" s="648"/>
      <c r="D306" s="648"/>
      <c r="E306" s="648"/>
      <c r="F306" s="648"/>
    </row>
    <row r="307">
      <c r="A307" s="648"/>
      <c r="B307" s="648"/>
      <c r="C307" s="648"/>
      <c r="D307" s="648"/>
      <c r="E307" s="648"/>
      <c r="F307" s="648"/>
    </row>
    <row r="308">
      <c r="A308" s="648"/>
      <c r="B308" s="648"/>
      <c r="C308" s="648"/>
      <c r="D308" s="648"/>
      <c r="E308" s="648"/>
      <c r="F308" s="648"/>
    </row>
    <row r="309">
      <c r="A309" s="648"/>
      <c r="B309" s="648"/>
      <c r="C309" s="648"/>
      <c r="D309" s="648"/>
      <c r="E309" s="648"/>
      <c r="F309" s="648"/>
    </row>
    <row r="310">
      <c r="A310" s="648"/>
      <c r="B310" s="648"/>
      <c r="C310" s="648"/>
      <c r="D310" s="648"/>
      <c r="E310" s="648"/>
      <c r="F310" s="648"/>
    </row>
    <row r="311">
      <c r="A311" s="648"/>
      <c r="B311" s="648"/>
      <c r="C311" s="648"/>
      <c r="D311" s="648"/>
      <c r="E311" s="648"/>
      <c r="F311" s="648"/>
    </row>
    <row r="312">
      <c r="A312" s="648"/>
      <c r="B312" s="648"/>
      <c r="C312" s="648"/>
      <c r="D312" s="648"/>
      <c r="E312" s="648"/>
      <c r="F312" s="648"/>
    </row>
    <row r="313">
      <c r="A313" s="648"/>
      <c r="B313" s="648"/>
      <c r="C313" s="648"/>
      <c r="D313" s="648"/>
      <c r="E313" s="648"/>
      <c r="F313" s="648"/>
    </row>
    <row r="314">
      <c r="A314" s="648"/>
      <c r="B314" s="648"/>
      <c r="C314" s="648"/>
      <c r="D314" s="648"/>
      <c r="E314" s="648"/>
      <c r="F314" s="648"/>
    </row>
    <row r="315">
      <c r="A315" s="648"/>
      <c r="B315" s="648"/>
      <c r="C315" s="648"/>
      <c r="D315" s="648"/>
      <c r="E315" s="648"/>
      <c r="F315" s="648"/>
    </row>
    <row r="316">
      <c r="A316" s="648"/>
      <c r="B316" s="648"/>
      <c r="C316" s="648"/>
      <c r="D316" s="648"/>
      <c r="E316" s="648"/>
      <c r="F316" s="648"/>
    </row>
    <row r="317">
      <c r="A317" s="648"/>
      <c r="B317" s="648"/>
      <c r="C317" s="648"/>
      <c r="D317" s="648"/>
      <c r="E317" s="648"/>
      <c r="F317" s="648"/>
    </row>
    <row r="318">
      <c r="A318" s="648"/>
      <c r="B318" s="648"/>
      <c r="C318" s="648"/>
      <c r="D318" s="648"/>
      <c r="E318" s="648"/>
      <c r="F318" s="648"/>
    </row>
    <row r="319">
      <c r="A319" s="648"/>
      <c r="B319" s="648"/>
      <c r="C319" s="648"/>
      <c r="D319" s="648"/>
      <c r="E319" s="648"/>
      <c r="F319" s="648"/>
    </row>
    <row r="320">
      <c r="A320" s="648"/>
      <c r="B320" s="648"/>
      <c r="C320" s="648"/>
      <c r="D320" s="648"/>
      <c r="E320" s="648"/>
      <c r="F320" s="648"/>
    </row>
    <row r="321">
      <c r="A321" s="648"/>
      <c r="B321" s="648"/>
      <c r="C321" s="648"/>
      <c r="D321" s="648"/>
      <c r="E321" s="648"/>
      <c r="F321" s="648"/>
    </row>
    <row r="322">
      <c r="A322" s="648"/>
      <c r="B322" s="648"/>
      <c r="C322" s="648"/>
      <c r="D322" s="648"/>
      <c r="E322" s="648"/>
      <c r="F322" s="648"/>
    </row>
    <row r="323">
      <c r="A323" s="648"/>
      <c r="B323" s="648"/>
      <c r="C323" s="648"/>
      <c r="D323" s="648"/>
      <c r="E323" s="648"/>
      <c r="F323" s="648"/>
    </row>
    <row r="324">
      <c r="A324" s="648"/>
      <c r="B324" s="648"/>
      <c r="C324" s="648"/>
      <c r="D324" s="648"/>
      <c r="E324" s="648"/>
      <c r="F324" s="648"/>
    </row>
    <row r="325">
      <c r="A325" s="648"/>
      <c r="B325" s="648"/>
      <c r="C325" s="648"/>
      <c r="D325" s="648"/>
      <c r="E325" s="648"/>
      <c r="F325" s="648"/>
    </row>
    <row r="326">
      <c r="A326" s="648"/>
      <c r="B326" s="648"/>
      <c r="C326" s="648"/>
      <c r="D326" s="648"/>
      <c r="E326" s="648"/>
      <c r="F326" s="648"/>
    </row>
    <row r="327">
      <c r="A327" s="648"/>
      <c r="B327" s="648"/>
      <c r="C327" s="648"/>
      <c r="D327" s="648"/>
      <c r="E327" s="648"/>
      <c r="F327" s="648"/>
    </row>
    <row r="328">
      <c r="A328" s="648"/>
      <c r="B328" s="648"/>
      <c r="C328" s="648"/>
      <c r="D328" s="648"/>
      <c r="E328" s="648"/>
      <c r="F328" s="648"/>
    </row>
    <row r="329">
      <c r="A329" s="648"/>
      <c r="B329" s="648"/>
      <c r="C329" s="648"/>
      <c r="D329" s="648"/>
      <c r="E329" s="648"/>
      <c r="F329" s="648"/>
    </row>
    <row r="330">
      <c r="A330" s="648"/>
      <c r="B330" s="648"/>
      <c r="C330" s="648"/>
      <c r="D330" s="648"/>
      <c r="E330" s="648"/>
      <c r="F330" s="648"/>
    </row>
    <row r="331">
      <c r="A331" s="648"/>
      <c r="B331" s="648"/>
      <c r="C331" s="648"/>
      <c r="D331" s="648"/>
      <c r="E331" s="648"/>
      <c r="F331" s="648"/>
    </row>
    <row r="332">
      <c r="A332" s="648"/>
      <c r="B332" s="648"/>
      <c r="C332" s="648"/>
      <c r="D332" s="648"/>
      <c r="E332" s="648"/>
      <c r="F332" s="648"/>
    </row>
    <row r="333">
      <c r="A333" s="648"/>
      <c r="B333" s="648"/>
      <c r="C333" s="648"/>
      <c r="D333" s="648"/>
      <c r="E333" s="648"/>
      <c r="F333" s="648"/>
    </row>
    <row r="334">
      <c r="A334" s="648"/>
      <c r="B334" s="648"/>
      <c r="C334" s="648"/>
      <c r="D334" s="648"/>
      <c r="E334" s="648"/>
      <c r="F334" s="648"/>
    </row>
    <row r="335">
      <c r="A335" s="648"/>
      <c r="B335" s="648"/>
      <c r="C335" s="648"/>
      <c r="D335" s="648"/>
      <c r="E335" s="648"/>
      <c r="F335" s="648"/>
    </row>
    <row r="336">
      <c r="A336" s="648"/>
      <c r="B336" s="648"/>
      <c r="C336" s="648"/>
      <c r="D336" s="648"/>
      <c r="E336" s="648"/>
      <c r="F336" s="648"/>
    </row>
    <row r="337">
      <c r="A337" s="648"/>
      <c r="B337" s="648"/>
      <c r="C337" s="648"/>
      <c r="D337" s="648"/>
      <c r="E337" s="648"/>
      <c r="F337" s="648"/>
    </row>
    <row r="338">
      <c r="A338" s="648"/>
      <c r="B338" s="648"/>
      <c r="C338" s="648"/>
      <c r="D338" s="648"/>
      <c r="E338" s="648"/>
      <c r="F338" s="648"/>
    </row>
    <row r="339">
      <c r="A339" s="648"/>
      <c r="B339" s="648"/>
      <c r="C339" s="648"/>
      <c r="D339" s="648"/>
      <c r="E339" s="648"/>
      <c r="F339" s="648"/>
    </row>
    <row r="340">
      <c r="A340" s="648"/>
      <c r="B340" s="648"/>
      <c r="C340" s="648"/>
      <c r="D340" s="648"/>
      <c r="E340" s="648"/>
      <c r="F340" s="648"/>
    </row>
    <row r="341">
      <c r="A341" s="648"/>
      <c r="B341" s="648"/>
      <c r="C341" s="648"/>
      <c r="D341" s="648"/>
      <c r="E341" s="648"/>
      <c r="F341" s="648"/>
    </row>
    <row r="342">
      <c r="A342" s="648"/>
      <c r="B342" s="648"/>
      <c r="C342" s="648"/>
      <c r="D342" s="648"/>
      <c r="E342" s="648"/>
      <c r="F342" s="648"/>
    </row>
    <row r="343">
      <c r="A343" s="648"/>
      <c r="B343" s="648"/>
      <c r="C343" s="648"/>
      <c r="D343" s="648"/>
      <c r="E343" s="648"/>
      <c r="F343" s="648"/>
    </row>
    <row r="344">
      <c r="A344" s="648"/>
      <c r="B344" s="648"/>
      <c r="C344" s="648"/>
      <c r="D344" s="648"/>
      <c r="E344" s="648"/>
      <c r="F344" s="648"/>
    </row>
    <row r="345">
      <c r="A345" s="648"/>
      <c r="B345" s="648"/>
      <c r="C345" s="648"/>
      <c r="D345" s="648"/>
      <c r="E345" s="648"/>
      <c r="F345" s="648"/>
    </row>
    <row r="346">
      <c r="A346" s="648"/>
      <c r="B346" s="648"/>
      <c r="C346" s="648"/>
      <c r="D346" s="648"/>
      <c r="E346" s="648"/>
      <c r="F346" s="648"/>
    </row>
    <row r="347">
      <c r="A347" s="648"/>
      <c r="B347" s="648"/>
      <c r="C347" s="648"/>
      <c r="D347" s="648"/>
      <c r="E347" s="648"/>
      <c r="F347" s="648"/>
    </row>
    <row r="348">
      <c r="A348" s="648"/>
      <c r="B348" s="648"/>
      <c r="C348" s="648"/>
      <c r="D348" s="648"/>
      <c r="E348" s="648"/>
      <c r="F348" s="648"/>
    </row>
    <row r="349">
      <c r="A349" s="648"/>
      <c r="B349" s="648"/>
      <c r="C349" s="648"/>
      <c r="D349" s="648"/>
      <c r="E349" s="648"/>
      <c r="F349" s="648"/>
    </row>
    <row r="350">
      <c r="A350" s="648"/>
      <c r="B350" s="648"/>
      <c r="C350" s="648"/>
      <c r="D350" s="648"/>
      <c r="E350" s="648"/>
      <c r="F350" s="648"/>
    </row>
    <row r="351">
      <c r="A351" s="648"/>
      <c r="B351" s="648"/>
      <c r="C351" s="648"/>
      <c r="D351" s="648"/>
      <c r="E351" s="648"/>
      <c r="F351" s="648"/>
    </row>
    <row r="352">
      <c r="A352" s="648"/>
      <c r="B352" s="648"/>
      <c r="C352" s="648"/>
      <c r="D352" s="648"/>
      <c r="E352" s="648"/>
      <c r="F352" s="648"/>
    </row>
    <row r="353">
      <c r="A353" s="648"/>
      <c r="B353" s="648"/>
      <c r="C353" s="648"/>
      <c r="D353" s="648"/>
      <c r="E353" s="648"/>
      <c r="F353" s="648"/>
    </row>
    <row r="354">
      <c r="A354" s="648"/>
      <c r="B354" s="648"/>
      <c r="C354" s="648"/>
      <c r="D354" s="648"/>
      <c r="E354" s="648"/>
      <c r="F354" s="648"/>
    </row>
    <row r="355">
      <c r="A355" s="648"/>
      <c r="B355" s="648"/>
      <c r="C355" s="648"/>
      <c r="D355" s="648"/>
      <c r="E355" s="648"/>
      <c r="F355" s="648"/>
    </row>
    <row r="356">
      <c r="A356" s="648"/>
      <c r="B356" s="648"/>
      <c r="C356" s="648"/>
      <c r="D356" s="648"/>
      <c r="E356" s="648"/>
      <c r="F356" s="648"/>
    </row>
    <row r="357">
      <c r="A357" s="648"/>
      <c r="B357" s="648"/>
      <c r="C357" s="648"/>
      <c r="D357" s="648"/>
      <c r="E357" s="648"/>
      <c r="F357" s="648"/>
    </row>
    <row r="358">
      <c r="A358" s="648"/>
      <c r="B358" s="648"/>
      <c r="C358" s="648"/>
      <c r="D358" s="648"/>
      <c r="E358" s="648"/>
      <c r="F358" s="648"/>
    </row>
    <row r="359">
      <c r="A359" s="648"/>
      <c r="B359" s="648"/>
      <c r="C359" s="648"/>
      <c r="D359" s="648"/>
      <c r="E359" s="648"/>
      <c r="F359" s="648"/>
    </row>
    <row r="360">
      <c r="A360" s="648"/>
      <c r="B360" s="648"/>
      <c r="C360" s="648"/>
      <c r="D360" s="648"/>
      <c r="E360" s="648"/>
      <c r="F360" s="648"/>
    </row>
    <row r="361">
      <c r="A361" s="648"/>
      <c r="B361" s="648"/>
      <c r="C361" s="648"/>
      <c r="D361" s="648"/>
      <c r="E361" s="648"/>
      <c r="F361" s="648"/>
    </row>
    <row r="362">
      <c r="A362" s="648"/>
      <c r="B362" s="648"/>
      <c r="C362" s="648"/>
      <c r="D362" s="648"/>
      <c r="E362" s="648"/>
      <c r="F362" s="648"/>
    </row>
    <row r="363">
      <c r="A363" s="648"/>
      <c r="B363" s="648"/>
      <c r="C363" s="648"/>
      <c r="D363" s="648"/>
      <c r="E363" s="648"/>
      <c r="F363" s="648"/>
    </row>
    <row r="364">
      <c r="A364" s="648"/>
      <c r="B364" s="648"/>
      <c r="C364" s="648"/>
      <c r="D364" s="648"/>
      <c r="E364" s="648"/>
      <c r="F364" s="648"/>
    </row>
    <row r="365">
      <c r="A365" s="648"/>
      <c r="B365" s="648"/>
      <c r="C365" s="648"/>
      <c r="D365" s="648"/>
      <c r="E365" s="648"/>
      <c r="F365" s="648"/>
    </row>
    <row r="366">
      <c r="A366" s="648"/>
      <c r="B366" s="648"/>
      <c r="C366" s="648"/>
      <c r="D366" s="648"/>
      <c r="E366" s="648"/>
      <c r="F366" s="648"/>
    </row>
    <row r="367">
      <c r="A367" s="648"/>
      <c r="B367" s="648"/>
      <c r="C367" s="648"/>
      <c r="D367" s="648"/>
      <c r="E367" s="648"/>
      <c r="F367" s="648"/>
    </row>
    <row r="368">
      <c r="A368" s="648"/>
      <c r="B368" s="648"/>
      <c r="C368" s="648"/>
      <c r="D368" s="648"/>
      <c r="E368" s="648"/>
      <c r="F368" s="648"/>
    </row>
    <row r="369">
      <c r="A369" s="648"/>
      <c r="B369" s="648"/>
      <c r="C369" s="648"/>
      <c r="D369" s="648"/>
      <c r="E369" s="648"/>
      <c r="F369" s="648"/>
    </row>
    <row r="370">
      <c r="A370" s="648"/>
      <c r="B370" s="648"/>
      <c r="C370" s="648"/>
      <c r="D370" s="648"/>
      <c r="E370" s="648"/>
      <c r="F370" s="648"/>
    </row>
    <row r="371">
      <c r="A371" s="648"/>
      <c r="B371" s="648"/>
      <c r="C371" s="648"/>
      <c r="D371" s="648"/>
      <c r="E371" s="648"/>
      <c r="F371" s="648"/>
    </row>
    <row r="372">
      <c r="A372" s="648"/>
      <c r="B372" s="648"/>
      <c r="C372" s="648"/>
      <c r="D372" s="648"/>
      <c r="E372" s="648"/>
      <c r="F372" s="648"/>
    </row>
    <row r="373">
      <c r="A373" s="648"/>
      <c r="B373" s="648"/>
      <c r="C373" s="648"/>
      <c r="D373" s="648"/>
      <c r="E373" s="648"/>
      <c r="F373" s="648"/>
    </row>
    <row r="374">
      <c r="A374" s="648"/>
      <c r="B374" s="648"/>
      <c r="C374" s="648"/>
      <c r="D374" s="648"/>
      <c r="E374" s="648"/>
      <c r="F374" s="648"/>
    </row>
    <row r="375">
      <c r="A375" s="648"/>
      <c r="B375" s="648"/>
      <c r="C375" s="648"/>
      <c r="D375" s="648"/>
      <c r="E375" s="648"/>
      <c r="F375" s="648"/>
    </row>
    <row r="376">
      <c r="A376" s="648"/>
      <c r="B376" s="648"/>
      <c r="C376" s="648"/>
      <c r="D376" s="648"/>
      <c r="E376" s="648"/>
      <c r="F376" s="648"/>
    </row>
    <row r="377">
      <c r="A377" s="648"/>
      <c r="B377" s="648"/>
      <c r="C377" s="648"/>
      <c r="D377" s="648"/>
      <c r="E377" s="648"/>
      <c r="F377" s="648"/>
    </row>
    <row r="378">
      <c r="A378" s="648"/>
      <c r="B378" s="648"/>
      <c r="C378" s="648"/>
      <c r="D378" s="648"/>
      <c r="E378" s="648"/>
      <c r="F378" s="648"/>
    </row>
    <row r="379">
      <c r="A379" s="648"/>
      <c r="B379" s="648"/>
      <c r="C379" s="648"/>
      <c r="D379" s="648"/>
      <c r="E379" s="648"/>
      <c r="F379" s="648"/>
    </row>
    <row r="380">
      <c r="A380" s="648"/>
      <c r="B380" s="648"/>
      <c r="C380" s="648"/>
      <c r="D380" s="648"/>
      <c r="E380" s="648"/>
      <c r="F380" s="648"/>
    </row>
    <row r="381">
      <c r="A381" s="648"/>
      <c r="B381" s="648"/>
      <c r="C381" s="648"/>
      <c r="D381" s="648"/>
      <c r="E381" s="648"/>
      <c r="F381" s="648"/>
    </row>
    <row r="382">
      <c r="A382" s="648"/>
      <c r="B382" s="648"/>
      <c r="C382" s="648"/>
      <c r="D382" s="648"/>
      <c r="E382" s="648"/>
      <c r="F382" s="648"/>
    </row>
    <row r="383">
      <c r="A383" s="648"/>
      <c r="B383" s="648"/>
      <c r="C383" s="648"/>
      <c r="D383" s="648"/>
      <c r="E383" s="648"/>
      <c r="F383" s="648"/>
    </row>
    <row r="384">
      <c r="A384" s="648"/>
      <c r="B384" s="648"/>
      <c r="C384" s="648"/>
      <c r="D384" s="648"/>
      <c r="E384" s="648"/>
      <c r="F384" s="648"/>
    </row>
    <row r="385">
      <c r="A385" s="648"/>
      <c r="B385" s="648"/>
      <c r="C385" s="648"/>
      <c r="D385" s="648"/>
      <c r="E385" s="648"/>
      <c r="F385" s="648"/>
    </row>
    <row r="386">
      <c r="A386" s="648"/>
      <c r="B386" s="648"/>
      <c r="C386" s="648"/>
      <c r="D386" s="648"/>
      <c r="E386" s="648"/>
      <c r="F386" s="648"/>
    </row>
    <row r="387">
      <c r="A387" s="648"/>
      <c r="B387" s="648"/>
      <c r="C387" s="648"/>
      <c r="D387" s="648"/>
      <c r="E387" s="648"/>
      <c r="F387" s="648"/>
    </row>
    <row r="388">
      <c r="A388" s="648"/>
      <c r="B388" s="648"/>
      <c r="C388" s="648"/>
      <c r="D388" s="648"/>
      <c r="E388" s="648"/>
      <c r="F388" s="648"/>
    </row>
    <row r="389">
      <c r="A389" s="648"/>
      <c r="B389" s="648"/>
      <c r="C389" s="648"/>
      <c r="D389" s="648"/>
      <c r="E389" s="648"/>
      <c r="F389" s="648"/>
    </row>
    <row r="390">
      <c r="A390" s="648"/>
      <c r="B390" s="648"/>
      <c r="C390" s="648"/>
      <c r="D390" s="648"/>
      <c r="E390" s="648"/>
      <c r="F390" s="648"/>
    </row>
    <row r="391">
      <c r="A391" s="648"/>
      <c r="B391" s="648"/>
      <c r="C391" s="648"/>
      <c r="D391" s="648"/>
      <c r="E391" s="648"/>
      <c r="F391" s="648"/>
    </row>
    <row r="392">
      <c r="A392" s="648"/>
      <c r="B392" s="648"/>
      <c r="C392" s="648"/>
      <c r="D392" s="648"/>
      <c r="E392" s="648"/>
      <c r="F392" s="648"/>
    </row>
    <row r="393">
      <c r="A393" s="648"/>
      <c r="B393" s="648"/>
      <c r="C393" s="648"/>
      <c r="D393" s="648"/>
      <c r="E393" s="648"/>
      <c r="F393" s="648"/>
    </row>
    <row r="394">
      <c r="A394" s="648"/>
      <c r="B394" s="648"/>
      <c r="C394" s="648"/>
      <c r="D394" s="648"/>
      <c r="E394" s="648"/>
      <c r="F394" s="648"/>
    </row>
    <row r="395">
      <c r="A395" s="648"/>
      <c r="B395" s="648"/>
      <c r="C395" s="648"/>
      <c r="D395" s="648"/>
      <c r="E395" s="648"/>
      <c r="F395" s="648"/>
    </row>
    <row r="396">
      <c r="A396" s="648"/>
      <c r="B396" s="648"/>
      <c r="C396" s="648"/>
      <c r="D396" s="648"/>
      <c r="E396" s="648"/>
      <c r="F396" s="648"/>
    </row>
    <row r="397">
      <c r="A397" s="648"/>
      <c r="B397" s="648"/>
      <c r="C397" s="648"/>
      <c r="D397" s="648"/>
      <c r="E397" s="648"/>
      <c r="F397" s="648"/>
    </row>
    <row r="398">
      <c r="A398" s="648"/>
      <c r="B398" s="648"/>
      <c r="C398" s="648"/>
      <c r="D398" s="648"/>
      <c r="E398" s="648"/>
      <c r="F398" s="648"/>
    </row>
    <row r="399">
      <c r="A399" s="648"/>
      <c r="B399" s="648"/>
      <c r="C399" s="648"/>
      <c r="D399" s="648"/>
      <c r="E399" s="648"/>
      <c r="F399" s="648"/>
    </row>
    <row r="400">
      <c r="A400" s="648"/>
      <c r="B400" s="648"/>
      <c r="C400" s="648"/>
      <c r="D400" s="648"/>
      <c r="E400" s="648"/>
      <c r="F400" s="648"/>
    </row>
    <row r="401">
      <c r="A401" s="648"/>
      <c r="B401" s="648"/>
      <c r="C401" s="648"/>
      <c r="D401" s="648"/>
      <c r="E401" s="648"/>
      <c r="F401" s="648"/>
    </row>
    <row r="402">
      <c r="A402" s="648"/>
      <c r="B402" s="648"/>
      <c r="C402" s="648"/>
      <c r="D402" s="648"/>
      <c r="E402" s="648"/>
      <c r="F402" s="648"/>
    </row>
    <row r="403">
      <c r="A403" s="648"/>
      <c r="B403" s="648"/>
      <c r="C403" s="648"/>
      <c r="D403" s="648"/>
      <c r="E403" s="648"/>
      <c r="F403" s="648"/>
    </row>
    <row r="404">
      <c r="A404" s="648"/>
      <c r="B404" s="648"/>
      <c r="C404" s="648"/>
      <c r="D404" s="648"/>
      <c r="E404" s="648"/>
      <c r="F404" s="648"/>
    </row>
    <row r="405">
      <c r="A405" s="648"/>
      <c r="B405" s="648"/>
      <c r="C405" s="648"/>
      <c r="D405" s="648"/>
      <c r="E405" s="648"/>
      <c r="F405" s="648"/>
    </row>
    <row r="406">
      <c r="A406" s="648"/>
      <c r="B406" s="648"/>
      <c r="C406" s="648"/>
      <c r="D406" s="648"/>
      <c r="E406" s="648"/>
      <c r="F406" s="648"/>
    </row>
    <row r="407">
      <c r="A407" s="648"/>
      <c r="B407" s="648"/>
      <c r="C407" s="648"/>
      <c r="D407" s="648"/>
      <c r="E407" s="648"/>
      <c r="F407" s="648"/>
    </row>
    <row r="408">
      <c r="A408" s="648"/>
      <c r="B408" s="648"/>
      <c r="C408" s="648"/>
      <c r="D408" s="648"/>
      <c r="E408" s="648"/>
      <c r="F408" s="648"/>
    </row>
    <row r="409">
      <c r="A409" s="648"/>
      <c r="B409" s="648"/>
      <c r="C409" s="648"/>
      <c r="D409" s="648"/>
      <c r="E409" s="648"/>
      <c r="F409" s="648"/>
    </row>
    <row r="410">
      <c r="A410" s="648"/>
      <c r="B410" s="648"/>
      <c r="C410" s="648"/>
      <c r="D410" s="648"/>
      <c r="E410" s="648"/>
      <c r="F410" s="648"/>
    </row>
    <row r="411">
      <c r="A411" s="648"/>
      <c r="B411" s="648"/>
      <c r="C411" s="648"/>
      <c r="D411" s="648"/>
      <c r="E411" s="648"/>
      <c r="F411" s="648"/>
    </row>
    <row r="412">
      <c r="A412" s="648"/>
      <c r="B412" s="648"/>
      <c r="C412" s="648"/>
      <c r="D412" s="648"/>
      <c r="E412" s="648"/>
      <c r="F412" s="648"/>
    </row>
    <row r="413">
      <c r="A413" s="648"/>
      <c r="B413" s="648"/>
      <c r="C413" s="648"/>
      <c r="D413" s="648"/>
      <c r="E413" s="648"/>
      <c r="F413" s="648"/>
    </row>
    <row r="414">
      <c r="A414" s="648"/>
      <c r="B414" s="648"/>
      <c r="C414" s="648"/>
      <c r="D414" s="648"/>
      <c r="E414" s="648"/>
      <c r="F414" s="648"/>
    </row>
    <row r="415">
      <c r="A415" s="648"/>
      <c r="B415" s="648"/>
      <c r="C415" s="648"/>
      <c r="D415" s="648"/>
      <c r="E415" s="648"/>
      <c r="F415" s="648"/>
    </row>
    <row r="416">
      <c r="A416" s="648"/>
      <c r="B416" s="648"/>
      <c r="C416" s="648"/>
      <c r="D416" s="648"/>
      <c r="E416" s="648"/>
      <c r="F416" s="648"/>
    </row>
    <row r="417">
      <c r="A417" s="648"/>
      <c r="B417" s="648"/>
      <c r="C417" s="648"/>
      <c r="D417" s="648"/>
      <c r="E417" s="648"/>
      <c r="F417" s="648"/>
    </row>
    <row r="418">
      <c r="A418" s="648"/>
      <c r="B418" s="648"/>
      <c r="C418" s="648"/>
      <c r="D418" s="648"/>
      <c r="E418" s="648"/>
      <c r="F418" s="648"/>
    </row>
    <row r="419">
      <c r="A419" s="648"/>
      <c r="B419" s="648"/>
      <c r="C419" s="648"/>
      <c r="D419" s="648"/>
      <c r="E419" s="648"/>
      <c r="F419" s="648"/>
    </row>
    <row r="420">
      <c r="A420" s="648"/>
      <c r="B420" s="648"/>
      <c r="C420" s="648"/>
      <c r="D420" s="648"/>
      <c r="E420" s="648"/>
      <c r="F420" s="648"/>
    </row>
    <row r="421">
      <c r="A421" s="648"/>
      <c r="B421" s="648"/>
      <c r="C421" s="648"/>
      <c r="D421" s="648"/>
      <c r="E421" s="648"/>
      <c r="F421" s="648"/>
    </row>
    <row r="422">
      <c r="A422" s="648"/>
      <c r="B422" s="648"/>
      <c r="C422" s="648"/>
      <c r="D422" s="648"/>
      <c r="E422" s="648"/>
      <c r="F422" s="648"/>
    </row>
    <row r="423">
      <c r="A423" s="648"/>
      <c r="B423" s="648"/>
      <c r="C423" s="648"/>
      <c r="D423" s="648"/>
      <c r="E423" s="648"/>
      <c r="F423" s="648"/>
    </row>
    <row r="424">
      <c r="A424" s="648"/>
      <c r="B424" s="648"/>
      <c r="C424" s="648"/>
      <c r="D424" s="648"/>
      <c r="E424" s="648"/>
      <c r="F424" s="648"/>
    </row>
    <row r="425">
      <c r="A425" s="648"/>
      <c r="B425" s="648"/>
      <c r="C425" s="648"/>
      <c r="D425" s="648"/>
      <c r="E425" s="648"/>
      <c r="F425" s="648"/>
    </row>
    <row r="426">
      <c r="A426" s="648"/>
      <c r="B426" s="648"/>
      <c r="C426" s="648"/>
      <c r="D426" s="648"/>
      <c r="E426" s="648"/>
      <c r="F426" s="648"/>
    </row>
    <row r="427">
      <c r="A427" s="648"/>
      <c r="B427" s="648"/>
      <c r="C427" s="648"/>
      <c r="D427" s="648"/>
      <c r="E427" s="648"/>
      <c r="F427" s="648"/>
    </row>
    <row r="428">
      <c r="A428" s="648"/>
      <c r="B428" s="648"/>
      <c r="C428" s="648"/>
      <c r="D428" s="648"/>
      <c r="E428" s="648"/>
      <c r="F428" s="648"/>
    </row>
    <row r="429">
      <c r="A429" s="648"/>
      <c r="B429" s="648"/>
      <c r="C429" s="648"/>
      <c r="D429" s="648"/>
      <c r="E429" s="648"/>
      <c r="F429" s="648"/>
    </row>
    <row r="430">
      <c r="A430" s="648"/>
      <c r="B430" s="648"/>
      <c r="C430" s="648"/>
      <c r="D430" s="648"/>
      <c r="E430" s="648"/>
      <c r="F430" s="648"/>
    </row>
    <row r="431">
      <c r="A431" s="648"/>
      <c r="B431" s="648"/>
      <c r="C431" s="648"/>
      <c r="D431" s="648"/>
      <c r="E431" s="648"/>
      <c r="F431" s="648"/>
    </row>
    <row r="432">
      <c r="A432" s="648"/>
      <c r="B432" s="648"/>
      <c r="C432" s="648"/>
      <c r="D432" s="648"/>
      <c r="E432" s="648"/>
      <c r="F432" s="648"/>
    </row>
    <row r="433">
      <c r="A433" s="648"/>
      <c r="B433" s="648"/>
      <c r="C433" s="648"/>
      <c r="D433" s="648"/>
      <c r="E433" s="648"/>
      <c r="F433" s="648"/>
    </row>
    <row r="434">
      <c r="A434" s="648"/>
      <c r="B434" s="648"/>
      <c r="C434" s="648"/>
      <c r="D434" s="648"/>
      <c r="E434" s="648"/>
      <c r="F434" s="648"/>
    </row>
    <row r="435">
      <c r="A435" s="648"/>
      <c r="B435" s="648"/>
      <c r="C435" s="648"/>
      <c r="D435" s="648"/>
      <c r="E435" s="648"/>
      <c r="F435" s="648"/>
    </row>
    <row r="436">
      <c r="A436" s="648"/>
      <c r="B436" s="648"/>
      <c r="C436" s="648"/>
      <c r="D436" s="648"/>
      <c r="E436" s="648"/>
      <c r="F436" s="648"/>
    </row>
    <row r="437">
      <c r="A437" s="648"/>
      <c r="B437" s="648"/>
      <c r="C437" s="648"/>
      <c r="D437" s="648"/>
      <c r="E437" s="648"/>
      <c r="F437" s="648"/>
    </row>
    <row r="438">
      <c r="A438" s="648"/>
      <c r="B438" s="648"/>
      <c r="C438" s="648"/>
      <c r="D438" s="648"/>
      <c r="E438" s="648"/>
      <c r="F438" s="648"/>
    </row>
    <row r="439">
      <c r="A439" s="648"/>
      <c r="B439" s="648"/>
      <c r="C439" s="648"/>
      <c r="D439" s="648"/>
      <c r="E439" s="648"/>
      <c r="F439" s="648"/>
    </row>
    <row r="440">
      <c r="A440" s="648"/>
      <c r="B440" s="648"/>
      <c r="C440" s="648"/>
      <c r="D440" s="648"/>
      <c r="E440" s="648"/>
      <c r="F440" s="648"/>
    </row>
    <row r="441">
      <c r="A441" s="648"/>
      <c r="B441" s="648"/>
      <c r="C441" s="648"/>
      <c r="D441" s="648"/>
      <c r="E441" s="648"/>
      <c r="F441" s="648"/>
    </row>
    <row r="442">
      <c r="A442" s="648"/>
      <c r="B442" s="648"/>
      <c r="C442" s="648"/>
      <c r="D442" s="648"/>
      <c r="E442" s="648"/>
      <c r="F442" s="648"/>
    </row>
    <row r="443">
      <c r="A443" s="648"/>
      <c r="B443" s="648"/>
      <c r="C443" s="648"/>
      <c r="D443" s="648"/>
      <c r="E443" s="648"/>
      <c r="F443" s="648"/>
    </row>
    <row r="444">
      <c r="A444" s="648"/>
      <c r="B444" s="648"/>
      <c r="C444" s="648"/>
      <c r="D444" s="648"/>
      <c r="E444" s="648"/>
      <c r="F444" s="648"/>
    </row>
    <row r="445">
      <c r="A445" s="648"/>
      <c r="B445" s="648"/>
      <c r="C445" s="648"/>
      <c r="D445" s="648"/>
      <c r="E445" s="648"/>
      <c r="F445" s="648"/>
    </row>
    <row r="446">
      <c r="A446" s="648"/>
      <c r="B446" s="648"/>
      <c r="C446" s="648"/>
      <c r="D446" s="648"/>
      <c r="E446" s="648"/>
      <c r="F446" s="648"/>
    </row>
    <row r="447">
      <c r="A447" s="648"/>
      <c r="B447" s="648"/>
      <c r="C447" s="648"/>
      <c r="D447" s="648"/>
      <c r="E447" s="648"/>
      <c r="F447" s="648"/>
    </row>
    <row r="448">
      <c r="A448" s="648"/>
      <c r="B448" s="648"/>
      <c r="C448" s="648"/>
      <c r="D448" s="648"/>
      <c r="E448" s="648"/>
      <c r="F448" s="648"/>
    </row>
    <row r="449">
      <c r="A449" s="648"/>
      <c r="B449" s="648"/>
      <c r="C449" s="648"/>
      <c r="D449" s="648"/>
      <c r="E449" s="648"/>
      <c r="F449" s="648"/>
    </row>
    <row r="450">
      <c r="A450" s="648"/>
      <c r="B450" s="648"/>
      <c r="C450" s="648"/>
      <c r="D450" s="648"/>
      <c r="E450" s="648"/>
      <c r="F450" s="648"/>
    </row>
    <row r="451">
      <c r="A451" s="648"/>
      <c r="B451" s="648"/>
      <c r="C451" s="648"/>
      <c r="D451" s="648"/>
      <c r="E451" s="648"/>
      <c r="F451" s="648"/>
    </row>
    <row r="452">
      <c r="A452" s="648"/>
      <c r="B452" s="648"/>
      <c r="C452" s="648"/>
      <c r="D452" s="648"/>
      <c r="E452" s="648"/>
      <c r="F452" s="648"/>
    </row>
    <row r="453">
      <c r="A453" s="648"/>
      <c r="B453" s="648"/>
      <c r="C453" s="648"/>
      <c r="D453" s="648"/>
      <c r="E453" s="648"/>
      <c r="F453" s="648"/>
    </row>
    <row r="454">
      <c r="A454" s="648"/>
      <c r="B454" s="648"/>
      <c r="C454" s="648"/>
      <c r="D454" s="648"/>
      <c r="E454" s="648"/>
      <c r="F454" s="648"/>
    </row>
    <row r="455">
      <c r="A455" s="648"/>
      <c r="B455" s="648"/>
      <c r="C455" s="648"/>
      <c r="D455" s="648"/>
      <c r="E455" s="648"/>
      <c r="F455" s="648"/>
    </row>
    <row r="456">
      <c r="A456" s="648"/>
      <c r="B456" s="648"/>
      <c r="C456" s="648"/>
      <c r="D456" s="648"/>
      <c r="E456" s="648"/>
      <c r="F456" s="648"/>
    </row>
    <row r="457">
      <c r="A457" s="648"/>
      <c r="B457" s="648"/>
      <c r="C457" s="648"/>
      <c r="D457" s="648"/>
      <c r="E457" s="648"/>
      <c r="F457" s="648"/>
    </row>
    <row r="458">
      <c r="A458" s="648"/>
      <c r="B458" s="648"/>
      <c r="C458" s="648"/>
      <c r="D458" s="648"/>
      <c r="E458" s="648"/>
      <c r="F458" s="648"/>
    </row>
    <row r="459">
      <c r="A459" s="648"/>
      <c r="B459" s="648"/>
      <c r="C459" s="648"/>
      <c r="D459" s="648"/>
      <c r="E459" s="648"/>
      <c r="F459" s="648"/>
    </row>
    <row r="460">
      <c r="A460" s="648"/>
      <c r="B460" s="648"/>
      <c r="C460" s="648"/>
      <c r="D460" s="648"/>
      <c r="E460" s="648"/>
      <c r="F460" s="648"/>
    </row>
    <row r="461">
      <c r="A461" s="648"/>
      <c r="B461" s="648"/>
      <c r="C461" s="648"/>
      <c r="D461" s="648"/>
      <c r="E461" s="648"/>
      <c r="F461" s="648"/>
    </row>
    <row r="462">
      <c r="A462" s="648"/>
      <c r="B462" s="648"/>
      <c r="C462" s="648"/>
      <c r="D462" s="648"/>
      <c r="E462" s="648"/>
      <c r="F462" s="648"/>
    </row>
    <row r="463">
      <c r="A463" s="648"/>
      <c r="B463" s="648"/>
      <c r="C463" s="648"/>
      <c r="D463" s="648"/>
      <c r="E463" s="648"/>
      <c r="F463" s="648"/>
    </row>
    <row r="464">
      <c r="A464" s="648"/>
      <c r="B464" s="648"/>
      <c r="C464" s="648"/>
      <c r="D464" s="648"/>
      <c r="E464" s="648"/>
      <c r="F464" s="648"/>
    </row>
    <row r="465">
      <c r="A465" s="648"/>
      <c r="B465" s="648"/>
      <c r="C465" s="648"/>
      <c r="D465" s="648"/>
      <c r="E465" s="648"/>
      <c r="F465" s="648"/>
    </row>
    <row r="466">
      <c r="A466" s="648"/>
      <c r="B466" s="648"/>
      <c r="C466" s="648"/>
      <c r="D466" s="648"/>
      <c r="E466" s="648"/>
      <c r="F466" s="648"/>
    </row>
    <row r="467">
      <c r="A467" s="648"/>
      <c r="B467" s="648"/>
      <c r="C467" s="648"/>
      <c r="D467" s="648"/>
      <c r="E467" s="648"/>
      <c r="F467" s="648"/>
    </row>
    <row r="468">
      <c r="A468" s="648"/>
      <c r="B468" s="648"/>
      <c r="C468" s="648"/>
      <c r="D468" s="648"/>
      <c r="E468" s="648"/>
      <c r="F468" s="648"/>
    </row>
    <row r="469">
      <c r="A469" s="648"/>
      <c r="B469" s="648"/>
      <c r="C469" s="648"/>
      <c r="D469" s="648"/>
      <c r="E469" s="648"/>
      <c r="F469" s="648"/>
    </row>
    <row r="470">
      <c r="A470" s="648"/>
      <c r="B470" s="648"/>
      <c r="C470" s="648"/>
      <c r="D470" s="648"/>
      <c r="E470" s="648"/>
      <c r="F470" s="648"/>
    </row>
    <row r="471">
      <c r="A471" s="648"/>
      <c r="B471" s="648"/>
      <c r="C471" s="648"/>
      <c r="D471" s="648"/>
      <c r="E471" s="648"/>
      <c r="F471" s="648"/>
    </row>
    <row r="472">
      <c r="A472" s="648"/>
      <c r="B472" s="648"/>
      <c r="C472" s="648"/>
      <c r="D472" s="648"/>
      <c r="E472" s="648"/>
      <c r="F472" s="648"/>
    </row>
    <row r="473">
      <c r="A473" s="648"/>
      <c r="B473" s="648"/>
      <c r="C473" s="648"/>
      <c r="D473" s="648"/>
      <c r="E473" s="648"/>
      <c r="F473" s="648"/>
    </row>
    <row r="474">
      <c r="A474" s="648"/>
      <c r="B474" s="648"/>
      <c r="C474" s="648"/>
      <c r="D474" s="648"/>
      <c r="E474" s="648"/>
      <c r="F474" s="648"/>
    </row>
    <row r="475">
      <c r="A475" s="648"/>
      <c r="B475" s="648"/>
      <c r="C475" s="648"/>
      <c r="D475" s="648"/>
      <c r="E475" s="648"/>
      <c r="F475" s="648"/>
    </row>
    <row r="476">
      <c r="A476" s="648"/>
      <c r="B476" s="648"/>
      <c r="C476" s="648"/>
      <c r="D476" s="648"/>
      <c r="E476" s="648"/>
      <c r="F476" s="648"/>
    </row>
    <row r="477">
      <c r="A477" s="648"/>
      <c r="B477" s="648"/>
      <c r="C477" s="648"/>
      <c r="D477" s="648"/>
      <c r="E477" s="648"/>
      <c r="F477" s="648"/>
    </row>
    <row r="478">
      <c r="A478" s="648"/>
      <c r="B478" s="648"/>
      <c r="C478" s="648"/>
      <c r="D478" s="648"/>
      <c r="E478" s="648"/>
      <c r="F478" s="648"/>
    </row>
    <row r="479">
      <c r="A479" s="648"/>
      <c r="B479" s="648"/>
      <c r="C479" s="648"/>
      <c r="D479" s="648"/>
      <c r="E479" s="648"/>
      <c r="F479" s="648"/>
    </row>
    <row r="480">
      <c r="A480" s="648"/>
      <c r="B480" s="648"/>
      <c r="C480" s="648"/>
      <c r="D480" s="648"/>
      <c r="E480" s="648"/>
      <c r="F480" s="648"/>
    </row>
    <row r="481">
      <c r="A481" s="648"/>
      <c r="B481" s="648"/>
      <c r="C481" s="648"/>
      <c r="D481" s="648"/>
      <c r="E481" s="648"/>
      <c r="F481" s="648"/>
    </row>
    <row r="482">
      <c r="A482" s="648"/>
      <c r="B482" s="648"/>
      <c r="C482" s="648"/>
      <c r="D482" s="648"/>
      <c r="E482" s="648"/>
      <c r="F482" s="648"/>
    </row>
    <row r="483">
      <c r="A483" s="648"/>
      <c r="B483" s="648"/>
      <c r="C483" s="648"/>
      <c r="D483" s="648"/>
      <c r="E483" s="648"/>
      <c r="F483" s="648"/>
    </row>
    <row r="484">
      <c r="A484" s="648"/>
      <c r="B484" s="648"/>
      <c r="C484" s="648"/>
      <c r="D484" s="648"/>
      <c r="E484" s="648"/>
      <c r="F484" s="648"/>
    </row>
    <row r="485">
      <c r="A485" s="648"/>
      <c r="B485" s="648"/>
      <c r="C485" s="648"/>
      <c r="D485" s="648"/>
      <c r="E485" s="648"/>
      <c r="F485" s="648"/>
    </row>
    <row r="486">
      <c r="A486" s="648"/>
      <c r="B486" s="648"/>
      <c r="C486" s="648"/>
      <c r="D486" s="648"/>
      <c r="E486" s="648"/>
      <c r="F486" s="648"/>
    </row>
    <row r="487">
      <c r="A487" s="648"/>
      <c r="B487" s="648"/>
      <c r="C487" s="648"/>
      <c r="D487" s="648"/>
      <c r="E487" s="648"/>
      <c r="F487" s="648"/>
    </row>
    <row r="488">
      <c r="A488" s="648"/>
      <c r="B488" s="648"/>
      <c r="C488" s="648"/>
      <c r="D488" s="648"/>
      <c r="E488" s="648"/>
      <c r="F488" s="648"/>
    </row>
    <row r="489">
      <c r="A489" s="648"/>
      <c r="B489" s="648"/>
      <c r="C489" s="648"/>
      <c r="D489" s="648"/>
      <c r="E489" s="648"/>
      <c r="F489" s="648"/>
    </row>
    <row r="490">
      <c r="A490" s="648"/>
      <c r="B490" s="648"/>
      <c r="C490" s="648"/>
      <c r="D490" s="648"/>
      <c r="E490" s="648"/>
      <c r="F490" s="648"/>
    </row>
    <row r="491">
      <c r="A491" s="648"/>
      <c r="B491" s="648"/>
      <c r="C491" s="648"/>
      <c r="D491" s="648"/>
      <c r="E491" s="648"/>
      <c r="F491" s="648"/>
    </row>
    <row r="492">
      <c r="A492" s="648"/>
      <c r="B492" s="648"/>
      <c r="C492" s="648"/>
      <c r="D492" s="648"/>
      <c r="E492" s="648"/>
      <c r="F492" s="648"/>
    </row>
    <row r="493">
      <c r="A493" s="648"/>
      <c r="B493" s="648"/>
      <c r="C493" s="648"/>
      <c r="D493" s="648"/>
      <c r="E493" s="648"/>
      <c r="F493" s="648"/>
    </row>
    <row r="494">
      <c r="A494" s="648"/>
      <c r="B494" s="648"/>
      <c r="C494" s="648"/>
      <c r="D494" s="648"/>
      <c r="E494" s="648"/>
      <c r="F494" s="648"/>
    </row>
    <row r="495">
      <c r="A495" s="648"/>
      <c r="B495" s="648"/>
      <c r="C495" s="648"/>
      <c r="D495" s="648"/>
      <c r="E495" s="648"/>
      <c r="F495" s="648"/>
    </row>
    <row r="496">
      <c r="A496" s="648"/>
      <c r="B496" s="648"/>
      <c r="C496" s="648"/>
      <c r="D496" s="648"/>
      <c r="E496" s="648"/>
      <c r="F496" s="648"/>
    </row>
    <row r="497">
      <c r="A497" s="648"/>
      <c r="B497" s="648"/>
      <c r="C497" s="648"/>
      <c r="D497" s="648"/>
      <c r="E497" s="648"/>
      <c r="F497" s="648"/>
    </row>
    <row r="498">
      <c r="A498" s="648"/>
      <c r="B498" s="648"/>
      <c r="C498" s="648"/>
      <c r="D498" s="648"/>
      <c r="E498" s="648"/>
      <c r="F498" s="648"/>
    </row>
    <row r="499">
      <c r="A499" s="648"/>
      <c r="B499" s="648"/>
      <c r="C499" s="648"/>
      <c r="D499" s="648"/>
      <c r="E499" s="648"/>
      <c r="F499" s="648"/>
    </row>
    <row r="500">
      <c r="A500" s="648"/>
      <c r="B500" s="648"/>
      <c r="C500" s="648"/>
      <c r="D500" s="648"/>
      <c r="E500" s="648"/>
      <c r="F500" s="648"/>
    </row>
    <row r="501">
      <c r="A501" s="648"/>
      <c r="B501" s="648"/>
      <c r="C501" s="648"/>
      <c r="D501" s="648"/>
      <c r="E501" s="648"/>
      <c r="F501" s="648"/>
    </row>
    <row r="502">
      <c r="A502" s="648"/>
      <c r="B502" s="648"/>
      <c r="C502" s="648"/>
      <c r="D502" s="648"/>
      <c r="E502" s="648"/>
      <c r="F502" s="648"/>
    </row>
    <row r="503">
      <c r="A503" s="648"/>
      <c r="B503" s="648"/>
      <c r="C503" s="648"/>
      <c r="D503" s="648"/>
      <c r="E503" s="648"/>
      <c r="F503" s="648"/>
    </row>
    <row r="504">
      <c r="A504" s="648"/>
      <c r="B504" s="648"/>
      <c r="C504" s="648"/>
      <c r="D504" s="648"/>
      <c r="E504" s="648"/>
      <c r="F504" s="648"/>
    </row>
    <row r="505">
      <c r="A505" s="648"/>
      <c r="B505" s="648"/>
      <c r="C505" s="648"/>
      <c r="D505" s="648"/>
      <c r="E505" s="648"/>
      <c r="F505" s="648"/>
    </row>
    <row r="506">
      <c r="A506" s="648"/>
      <c r="B506" s="648"/>
      <c r="C506" s="648"/>
      <c r="D506" s="648"/>
      <c r="E506" s="648"/>
      <c r="F506" s="648"/>
    </row>
    <row r="507">
      <c r="A507" s="648"/>
      <c r="B507" s="648"/>
      <c r="C507" s="648"/>
      <c r="D507" s="648"/>
      <c r="E507" s="648"/>
      <c r="F507" s="648"/>
    </row>
    <row r="508">
      <c r="A508" s="648"/>
      <c r="B508" s="648"/>
      <c r="C508" s="648"/>
      <c r="D508" s="648"/>
      <c r="E508" s="648"/>
      <c r="F508" s="648"/>
    </row>
    <row r="509">
      <c r="A509" s="648"/>
      <c r="B509" s="648"/>
      <c r="C509" s="648"/>
      <c r="D509" s="648"/>
      <c r="E509" s="648"/>
      <c r="F509" s="648"/>
    </row>
    <row r="510">
      <c r="A510" s="648"/>
      <c r="B510" s="648"/>
      <c r="C510" s="648"/>
      <c r="D510" s="648"/>
      <c r="E510" s="648"/>
      <c r="F510" s="648"/>
    </row>
    <row r="511">
      <c r="A511" s="648"/>
      <c r="B511" s="648"/>
      <c r="C511" s="648"/>
      <c r="D511" s="648"/>
      <c r="E511" s="648"/>
      <c r="F511" s="648"/>
    </row>
    <row r="512">
      <c r="A512" s="648"/>
      <c r="B512" s="648"/>
      <c r="C512" s="648"/>
      <c r="D512" s="648"/>
      <c r="E512" s="648"/>
      <c r="F512" s="648"/>
    </row>
    <row r="513">
      <c r="A513" s="648"/>
      <c r="B513" s="648"/>
      <c r="C513" s="648"/>
      <c r="D513" s="648"/>
      <c r="E513" s="648"/>
      <c r="F513" s="648"/>
    </row>
    <row r="514">
      <c r="A514" s="648"/>
      <c r="B514" s="648"/>
      <c r="C514" s="648"/>
      <c r="D514" s="648"/>
      <c r="E514" s="648"/>
      <c r="F514" s="648"/>
    </row>
    <row r="515">
      <c r="A515" s="648"/>
      <c r="B515" s="648"/>
      <c r="C515" s="648"/>
      <c r="D515" s="648"/>
      <c r="E515" s="648"/>
      <c r="F515" s="648"/>
    </row>
    <row r="516">
      <c r="A516" s="648"/>
      <c r="B516" s="648"/>
      <c r="C516" s="648"/>
      <c r="D516" s="648"/>
      <c r="E516" s="648"/>
      <c r="F516" s="648"/>
    </row>
    <row r="517">
      <c r="A517" s="648"/>
      <c r="B517" s="648"/>
      <c r="C517" s="648"/>
      <c r="D517" s="648"/>
      <c r="E517" s="648"/>
      <c r="F517" s="648"/>
    </row>
    <row r="518">
      <c r="A518" s="648"/>
      <c r="B518" s="648"/>
      <c r="C518" s="648"/>
      <c r="D518" s="648"/>
      <c r="E518" s="648"/>
      <c r="F518" s="648"/>
    </row>
    <row r="519">
      <c r="A519" s="648"/>
      <c r="B519" s="648"/>
      <c r="C519" s="648"/>
      <c r="D519" s="648"/>
      <c r="E519" s="648"/>
      <c r="F519" s="648"/>
    </row>
    <row r="520">
      <c r="A520" s="648"/>
      <c r="B520" s="648"/>
      <c r="C520" s="648"/>
      <c r="D520" s="648"/>
      <c r="E520" s="648"/>
      <c r="F520" s="648"/>
    </row>
    <row r="521">
      <c r="A521" s="648"/>
      <c r="B521" s="648"/>
      <c r="C521" s="648"/>
      <c r="D521" s="648"/>
      <c r="E521" s="648"/>
      <c r="F521" s="648"/>
    </row>
    <row r="522">
      <c r="A522" s="648"/>
      <c r="B522" s="648"/>
      <c r="C522" s="648"/>
      <c r="D522" s="648"/>
      <c r="E522" s="648"/>
      <c r="F522" s="648"/>
    </row>
    <row r="523">
      <c r="A523" s="648"/>
      <c r="B523" s="648"/>
      <c r="C523" s="648"/>
      <c r="D523" s="648"/>
      <c r="E523" s="648"/>
      <c r="F523" s="648"/>
    </row>
    <row r="524">
      <c r="A524" s="648"/>
      <c r="B524" s="648"/>
      <c r="C524" s="648"/>
      <c r="D524" s="648"/>
      <c r="E524" s="648"/>
      <c r="F524" s="648"/>
    </row>
    <row r="525">
      <c r="A525" s="648"/>
      <c r="B525" s="648"/>
      <c r="C525" s="648"/>
      <c r="D525" s="648"/>
      <c r="E525" s="648"/>
      <c r="F525" s="648"/>
    </row>
    <row r="526">
      <c r="A526" s="648"/>
      <c r="B526" s="648"/>
      <c r="C526" s="648"/>
      <c r="D526" s="648"/>
      <c r="E526" s="648"/>
      <c r="F526" s="648"/>
    </row>
    <row r="527">
      <c r="A527" s="648"/>
      <c r="B527" s="648"/>
      <c r="C527" s="648"/>
      <c r="D527" s="648"/>
      <c r="E527" s="648"/>
      <c r="F527" s="648"/>
    </row>
    <row r="528">
      <c r="A528" s="648"/>
      <c r="B528" s="648"/>
      <c r="C528" s="648"/>
      <c r="D528" s="648"/>
      <c r="E528" s="648"/>
      <c r="F528" s="648"/>
    </row>
    <row r="529">
      <c r="A529" s="648"/>
      <c r="B529" s="648"/>
      <c r="C529" s="648"/>
      <c r="D529" s="648"/>
      <c r="E529" s="648"/>
      <c r="F529" s="648"/>
    </row>
    <row r="530">
      <c r="A530" s="648"/>
      <c r="B530" s="648"/>
      <c r="C530" s="648"/>
      <c r="D530" s="648"/>
      <c r="E530" s="648"/>
      <c r="F530" s="648"/>
    </row>
    <row r="531">
      <c r="A531" s="648"/>
      <c r="B531" s="648"/>
      <c r="C531" s="648"/>
      <c r="D531" s="648"/>
      <c r="E531" s="648"/>
      <c r="F531" s="648"/>
    </row>
    <row r="532">
      <c r="A532" s="648"/>
      <c r="B532" s="648"/>
      <c r="C532" s="648"/>
      <c r="D532" s="648"/>
      <c r="E532" s="648"/>
      <c r="F532" s="648"/>
    </row>
    <row r="533">
      <c r="A533" s="648"/>
      <c r="B533" s="648"/>
      <c r="C533" s="648"/>
      <c r="D533" s="648"/>
      <c r="E533" s="648"/>
      <c r="F533" s="648"/>
    </row>
    <row r="534">
      <c r="A534" s="648"/>
      <c r="B534" s="648"/>
      <c r="C534" s="648"/>
      <c r="D534" s="648"/>
      <c r="E534" s="648"/>
      <c r="F534" s="648"/>
    </row>
    <row r="535">
      <c r="A535" s="648"/>
      <c r="B535" s="648"/>
      <c r="C535" s="648"/>
      <c r="D535" s="648"/>
      <c r="E535" s="648"/>
      <c r="F535" s="648"/>
    </row>
    <row r="536">
      <c r="A536" s="648"/>
      <c r="B536" s="648"/>
      <c r="C536" s="648"/>
      <c r="D536" s="648"/>
      <c r="E536" s="648"/>
      <c r="F536" s="648"/>
    </row>
    <row r="537">
      <c r="A537" s="648"/>
      <c r="B537" s="648"/>
      <c r="C537" s="648"/>
      <c r="D537" s="648"/>
      <c r="E537" s="648"/>
      <c r="F537" s="648"/>
    </row>
    <row r="538">
      <c r="A538" s="648"/>
      <c r="B538" s="648"/>
      <c r="C538" s="648"/>
      <c r="D538" s="648"/>
      <c r="E538" s="648"/>
      <c r="F538" s="648"/>
    </row>
    <row r="539">
      <c r="A539" s="648"/>
      <c r="B539" s="648"/>
      <c r="C539" s="648"/>
      <c r="D539" s="648"/>
      <c r="E539" s="648"/>
      <c r="F539" s="648"/>
    </row>
    <row r="540">
      <c r="A540" s="648"/>
      <c r="B540" s="648"/>
      <c r="C540" s="648"/>
      <c r="D540" s="648"/>
      <c r="E540" s="648"/>
      <c r="F540" s="648"/>
    </row>
    <row r="541">
      <c r="A541" s="648"/>
      <c r="B541" s="648"/>
      <c r="C541" s="648"/>
      <c r="D541" s="648"/>
      <c r="E541" s="648"/>
      <c r="F541" s="648"/>
    </row>
    <row r="542">
      <c r="A542" s="648"/>
      <c r="B542" s="648"/>
      <c r="C542" s="648"/>
      <c r="D542" s="648"/>
      <c r="E542" s="648"/>
      <c r="F542" s="648"/>
    </row>
    <row r="543">
      <c r="A543" s="648"/>
      <c r="B543" s="648"/>
      <c r="C543" s="648"/>
      <c r="D543" s="648"/>
      <c r="E543" s="648"/>
      <c r="F543" s="648"/>
    </row>
    <row r="544">
      <c r="A544" s="648"/>
      <c r="B544" s="648"/>
      <c r="C544" s="648"/>
      <c r="D544" s="648"/>
      <c r="E544" s="648"/>
      <c r="F544" s="648"/>
    </row>
    <row r="545">
      <c r="A545" s="648"/>
      <c r="B545" s="648"/>
      <c r="C545" s="648"/>
      <c r="D545" s="648"/>
      <c r="E545" s="648"/>
      <c r="F545" s="648"/>
    </row>
    <row r="546">
      <c r="A546" s="648"/>
      <c r="B546" s="648"/>
      <c r="C546" s="648"/>
      <c r="D546" s="648"/>
      <c r="E546" s="648"/>
      <c r="F546" s="648"/>
    </row>
    <row r="547">
      <c r="A547" s="648"/>
      <c r="B547" s="648"/>
      <c r="C547" s="648"/>
      <c r="D547" s="648"/>
      <c r="E547" s="648"/>
      <c r="F547" s="648"/>
    </row>
    <row r="548">
      <c r="A548" s="648"/>
      <c r="B548" s="648"/>
      <c r="C548" s="648"/>
      <c r="D548" s="648"/>
      <c r="E548" s="648"/>
      <c r="F548" s="648"/>
    </row>
    <row r="549">
      <c r="A549" s="648"/>
      <c r="B549" s="648"/>
      <c r="C549" s="648"/>
      <c r="D549" s="648"/>
      <c r="E549" s="648"/>
      <c r="F549" s="648"/>
    </row>
    <row r="550">
      <c r="A550" s="648"/>
      <c r="B550" s="648"/>
      <c r="C550" s="648"/>
      <c r="D550" s="648"/>
      <c r="E550" s="648"/>
      <c r="F550" s="648"/>
    </row>
    <row r="551">
      <c r="A551" s="648"/>
      <c r="B551" s="648"/>
      <c r="C551" s="648"/>
      <c r="D551" s="648"/>
      <c r="E551" s="648"/>
      <c r="F551" s="648"/>
    </row>
    <row r="552">
      <c r="A552" s="648"/>
      <c r="B552" s="648"/>
      <c r="C552" s="648"/>
      <c r="D552" s="648"/>
      <c r="E552" s="648"/>
      <c r="F552" s="648"/>
    </row>
    <row r="553">
      <c r="A553" s="648"/>
      <c r="B553" s="648"/>
      <c r="C553" s="648"/>
      <c r="D553" s="648"/>
      <c r="E553" s="648"/>
      <c r="F553" s="648"/>
    </row>
    <row r="554">
      <c r="A554" s="648"/>
      <c r="B554" s="648"/>
      <c r="C554" s="648"/>
      <c r="D554" s="648"/>
      <c r="E554" s="648"/>
      <c r="F554" s="648"/>
    </row>
    <row r="555">
      <c r="A555" s="648"/>
      <c r="B555" s="648"/>
      <c r="C555" s="648"/>
      <c r="D555" s="648"/>
      <c r="E555" s="648"/>
      <c r="F555" s="648"/>
    </row>
    <row r="556">
      <c r="A556" s="648"/>
      <c r="B556" s="648"/>
      <c r="C556" s="648"/>
      <c r="D556" s="648"/>
      <c r="E556" s="648"/>
      <c r="F556" s="648"/>
    </row>
    <row r="557">
      <c r="A557" s="648"/>
      <c r="B557" s="648"/>
      <c r="C557" s="648"/>
      <c r="D557" s="648"/>
      <c r="E557" s="648"/>
      <c r="F557" s="648"/>
    </row>
    <row r="558">
      <c r="A558" s="648"/>
      <c r="B558" s="648"/>
      <c r="C558" s="648"/>
      <c r="D558" s="648"/>
      <c r="E558" s="648"/>
      <c r="F558" s="648"/>
    </row>
    <row r="559">
      <c r="A559" s="648"/>
      <c r="B559" s="648"/>
      <c r="C559" s="648"/>
      <c r="D559" s="648"/>
      <c r="E559" s="648"/>
      <c r="F559" s="648"/>
    </row>
    <row r="560">
      <c r="A560" s="648"/>
      <c r="B560" s="648"/>
      <c r="C560" s="648"/>
      <c r="D560" s="648"/>
      <c r="E560" s="648"/>
      <c r="F560" s="648"/>
    </row>
    <row r="561">
      <c r="A561" s="648"/>
      <c r="B561" s="648"/>
      <c r="C561" s="648"/>
      <c r="D561" s="648"/>
      <c r="E561" s="648"/>
      <c r="F561" s="648"/>
    </row>
    <row r="562">
      <c r="A562" s="648"/>
      <c r="B562" s="648"/>
      <c r="C562" s="648"/>
      <c r="D562" s="648"/>
      <c r="E562" s="648"/>
      <c r="F562" s="648"/>
    </row>
    <row r="563">
      <c r="A563" s="648"/>
      <c r="B563" s="648"/>
      <c r="C563" s="648"/>
      <c r="D563" s="648"/>
      <c r="E563" s="648"/>
      <c r="F563" s="648"/>
    </row>
    <row r="564">
      <c r="A564" s="648"/>
      <c r="B564" s="648"/>
      <c r="C564" s="648"/>
      <c r="D564" s="648"/>
      <c r="E564" s="648"/>
      <c r="F564" s="648"/>
    </row>
    <row r="565">
      <c r="A565" s="648"/>
      <c r="B565" s="648"/>
      <c r="C565" s="648"/>
      <c r="D565" s="648"/>
      <c r="E565" s="648"/>
      <c r="F565" s="648"/>
    </row>
    <row r="566">
      <c r="A566" s="648"/>
      <c r="B566" s="648"/>
      <c r="C566" s="648"/>
      <c r="D566" s="648"/>
      <c r="E566" s="648"/>
      <c r="F566" s="648"/>
    </row>
    <row r="567">
      <c r="A567" s="648"/>
      <c r="B567" s="648"/>
      <c r="C567" s="648"/>
      <c r="D567" s="648"/>
      <c r="E567" s="648"/>
      <c r="F567" s="648"/>
    </row>
    <row r="568">
      <c r="A568" s="648"/>
      <c r="B568" s="648"/>
      <c r="C568" s="648"/>
      <c r="D568" s="648"/>
      <c r="E568" s="648"/>
      <c r="F568" s="648"/>
    </row>
    <row r="569">
      <c r="A569" s="648"/>
      <c r="B569" s="648"/>
      <c r="C569" s="648"/>
      <c r="D569" s="648"/>
      <c r="E569" s="648"/>
      <c r="F569" s="648"/>
    </row>
    <row r="570">
      <c r="A570" s="648"/>
      <c r="B570" s="648"/>
      <c r="C570" s="648"/>
      <c r="D570" s="648"/>
      <c r="E570" s="648"/>
      <c r="F570" s="648"/>
    </row>
    <row r="571">
      <c r="A571" s="648"/>
      <c r="B571" s="648"/>
      <c r="C571" s="648"/>
      <c r="D571" s="648"/>
      <c r="E571" s="648"/>
      <c r="F571" s="648"/>
    </row>
    <row r="572">
      <c r="A572" s="648"/>
      <c r="B572" s="648"/>
      <c r="C572" s="648"/>
      <c r="D572" s="648"/>
      <c r="E572" s="648"/>
      <c r="F572" s="648"/>
    </row>
    <row r="573">
      <c r="A573" s="648"/>
      <c r="B573" s="648"/>
      <c r="C573" s="648"/>
      <c r="D573" s="648"/>
      <c r="E573" s="648"/>
      <c r="F573" s="648"/>
    </row>
    <row r="574">
      <c r="A574" s="648"/>
      <c r="B574" s="648"/>
      <c r="C574" s="648"/>
      <c r="D574" s="648"/>
      <c r="E574" s="648"/>
      <c r="F574" s="648"/>
    </row>
    <row r="575">
      <c r="A575" s="648"/>
      <c r="B575" s="648"/>
      <c r="C575" s="648"/>
      <c r="D575" s="648"/>
      <c r="E575" s="648"/>
      <c r="F575" s="648"/>
    </row>
    <row r="576">
      <c r="A576" s="648"/>
      <c r="B576" s="648"/>
      <c r="C576" s="648"/>
      <c r="D576" s="648"/>
      <c r="E576" s="648"/>
      <c r="F576" s="648"/>
    </row>
    <row r="577">
      <c r="A577" s="648"/>
      <c r="B577" s="648"/>
      <c r="C577" s="648"/>
      <c r="D577" s="648"/>
      <c r="E577" s="648"/>
      <c r="F577" s="648"/>
    </row>
    <row r="578">
      <c r="A578" s="648"/>
      <c r="B578" s="648"/>
      <c r="C578" s="648"/>
      <c r="D578" s="648"/>
      <c r="E578" s="648"/>
      <c r="F578" s="648"/>
    </row>
    <row r="579">
      <c r="A579" s="648"/>
      <c r="B579" s="648"/>
      <c r="C579" s="648"/>
      <c r="D579" s="648"/>
      <c r="E579" s="648"/>
      <c r="F579" s="648"/>
    </row>
    <row r="580">
      <c r="A580" s="648"/>
      <c r="B580" s="648"/>
      <c r="C580" s="648"/>
      <c r="D580" s="648"/>
      <c r="E580" s="648"/>
      <c r="F580" s="648"/>
    </row>
    <row r="581">
      <c r="A581" s="648"/>
      <c r="B581" s="648"/>
      <c r="C581" s="648"/>
      <c r="D581" s="648"/>
      <c r="E581" s="648"/>
      <c r="F581" s="648"/>
    </row>
    <row r="582">
      <c r="A582" s="648"/>
      <c r="B582" s="648"/>
      <c r="C582" s="648"/>
      <c r="D582" s="648"/>
      <c r="E582" s="648"/>
      <c r="F582" s="648"/>
    </row>
    <row r="583">
      <c r="A583" s="648"/>
      <c r="B583" s="648"/>
      <c r="C583" s="648"/>
      <c r="D583" s="648"/>
      <c r="E583" s="648"/>
      <c r="F583" s="648"/>
    </row>
    <row r="584">
      <c r="A584" s="648"/>
      <c r="B584" s="648"/>
      <c r="C584" s="648"/>
      <c r="D584" s="648"/>
      <c r="E584" s="648"/>
      <c r="F584" s="648"/>
    </row>
    <row r="585">
      <c r="A585" s="648"/>
      <c r="B585" s="648"/>
      <c r="C585" s="648"/>
      <c r="D585" s="648"/>
      <c r="E585" s="648"/>
      <c r="F585" s="648"/>
    </row>
    <row r="586">
      <c r="A586" s="648"/>
      <c r="B586" s="648"/>
      <c r="C586" s="648"/>
      <c r="D586" s="648"/>
      <c r="E586" s="648"/>
      <c r="F586" s="648"/>
    </row>
    <row r="587">
      <c r="A587" s="648"/>
      <c r="B587" s="648"/>
      <c r="C587" s="648"/>
      <c r="D587" s="648"/>
      <c r="E587" s="648"/>
      <c r="F587" s="648"/>
    </row>
    <row r="588">
      <c r="A588" s="648"/>
      <c r="B588" s="648"/>
      <c r="C588" s="648"/>
      <c r="D588" s="648"/>
      <c r="E588" s="648"/>
      <c r="F588" s="648"/>
    </row>
    <row r="589">
      <c r="A589" s="648"/>
      <c r="B589" s="648"/>
      <c r="C589" s="648"/>
      <c r="D589" s="648"/>
      <c r="E589" s="648"/>
      <c r="F589" s="648"/>
    </row>
    <row r="590">
      <c r="A590" s="648"/>
      <c r="B590" s="648"/>
      <c r="C590" s="648"/>
      <c r="D590" s="648"/>
      <c r="E590" s="648"/>
      <c r="F590" s="648"/>
    </row>
    <row r="591">
      <c r="A591" s="648"/>
      <c r="B591" s="648"/>
      <c r="C591" s="648"/>
      <c r="D591" s="648"/>
      <c r="E591" s="648"/>
      <c r="F591" s="648"/>
    </row>
    <row r="592">
      <c r="A592" s="648"/>
      <c r="B592" s="648"/>
      <c r="C592" s="648"/>
      <c r="D592" s="648"/>
      <c r="E592" s="648"/>
      <c r="F592" s="648"/>
    </row>
    <row r="593">
      <c r="A593" s="648"/>
      <c r="B593" s="648"/>
      <c r="C593" s="648"/>
      <c r="D593" s="648"/>
      <c r="E593" s="648"/>
      <c r="F593" s="648"/>
    </row>
    <row r="594">
      <c r="A594" s="648"/>
      <c r="B594" s="648"/>
      <c r="C594" s="648"/>
      <c r="D594" s="648"/>
      <c r="E594" s="648"/>
      <c r="F594" s="648"/>
    </row>
    <row r="595">
      <c r="A595" s="648"/>
      <c r="B595" s="648"/>
      <c r="C595" s="648"/>
      <c r="D595" s="648"/>
      <c r="E595" s="648"/>
      <c r="F595" s="648"/>
    </row>
    <row r="596">
      <c r="A596" s="648"/>
      <c r="B596" s="648"/>
      <c r="C596" s="648"/>
      <c r="D596" s="648"/>
      <c r="E596" s="648"/>
      <c r="F596" s="648"/>
    </row>
    <row r="597">
      <c r="A597" s="648"/>
      <c r="B597" s="648"/>
      <c r="C597" s="648"/>
      <c r="D597" s="648"/>
      <c r="E597" s="648"/>
      <c r="F597" s="648"/>
    </row>
    <row r="598">
      <c r="A598" s="648"/>
      <c r="B598" s="648"/>
      <c r="C598" s="648"/>
      <c r="D598" s="648"/>
      <c r="E598" s="648"/>
      <c r="F598" s="648"/>
    </row>
    <row r="599">
      <c r="A599" s="648"/>
      <c r="B599" s="648"/>
      <c r="C599" s="648"/>
      <c r="D599" s="648"/>
      <c r="E599" s="648"/>
      <c r="F599" s="648"/>
    </row>
    <row r="600">
      <c r="A600" s="648"/>
      <c r="B600" s="648"/>
      <c r="C600" s="648"/>
      <c r="D600" s="648"/>
      <c r="E600" s="648"/>
      <c r="F600" s="648"/>
    </row>
    <row r="601">
      <c r="A601" s="648"/>
      <c r="B601" s="648"/>
      <c r="C601" s="648"/>
      <c r="D601" s="648"/>
      <c r="E601" s="648"/>
      <c r="F601" s="648"/>
    </row>
    <row r="602">
      <c r="A602" s="648"/>
      <c r="B602" s="648"/>
      <c r="C602" s="648"/>
      <c r="D602" s="648"/>
      <c r="E602" s="648"/>
      <c r="F602" s="648"/>
    </row>
    <row r="603">
      <c r="A603" s="648"/>
      <c r="B603" s="648"/>
      <c r="C603" s="648"/>
      <c r="D603" s="648"/>
      <c r="E603" s="648"/>
      <c r="F603" s="648"/>
    </row>
    <row r="604">
      <c r="A604" s="648"/>
      <c r="B604" s="648"/>
      <c r="C604" s="648"/>
      <c r="D604" s="648"/>
      <c r="E604" s="648"/>
      <c r="F604" s="648"/>
    </row>
    <row r="605">
      <c r="A605" s="648"/>
      <c r="B605" s="648"/>
      <c r="C605" s="648"/>
      <c r="D605" s="648"/>
      <c r="E605" s="648"/>
      <c r="F605" s="648"/>
    </row>
    <row r="606">
      <c r="A606" s="648"/>
      <c r="B606" s="648"/>
      <c r="C606" s="648"/>
      <c r="D606" s="648"/>
      <c r="E606" s="648"/>
      <c r="F606" s="648"/>
    </row>
    <row r="607">
      <c r="A607" s="648"/>
      <c r="B607" s="648"/>
      <c r="C607" s="648"/>
      <c r="D607" s="648"/>
      <c r="E607" s="648"/>
      <c r="F607" s="648"/>
    </row>
    <row r="608">
      <c r="A608" s="648"/>
      <c r="B608" s="648"/>
      <c r="C608" s="648"/>
      <c r="D608" s="648"/>
      <c r="E608" s="648"/>
      <c r="F608" s="648"/>
    </row>
    <row r="609">
      <c r="A609" s="648"/>
      <c r="B609" s="648"/>
      <c r="C609" s="648"/>
      <c r="D609" s="648"/>
      <c r="E609" s="648"/>
      <c r="F609" s="648"/>
    </row>
    <row r="610">
      <c r="A610" s="648"/>
      <c r="B610" s="648"/>
      <c r="C610" s="648"/>
      <c r="D610" s="648"/>
      <c r="E610" s="648"/>
      <c r="F610" s="648"/>
    </row>
    <row r="611">
      <c r="A611" s="648"/>
      <c r="B611" s="648"/>
      <c r="C611" s="648"/>
      <c r="D611" s="648"/>
      <c r="E611" s="648"/>
      <c r="F611" s="648"/>
    </row>
    <row r="612">
      <c r="A612" s="648"/>
      <c r="B612" s="648"/>
      <c r="C612" s="648"/>
      <c r="D612" s="648"/>
      <c r="E612" s="648"/>
      <c r="F612" s="648"/>
    </row>
    <row r="613">
      <c r="A613" s="648"/>
      <c r="B613" s="648"/>
      <c r="C613" s="648"/>
      <c r="D613" s="648"/>
      <c r="E613" s="648"/>
      <c r="F613" s="648"/>
    </row>
    <row r="614">
      <c r="A614" s="648"/>
      <c r="B614" s="648"/>
      <c r="C614" s="648"/>
      <c r="D614" s="648"/>
      <c r="E614" s="648"/>
      <c r="F614" s="648"/>
    </row>
    <row r="615">
      <c r="A615" s="648"/>
      <c r="B615" s="648"/>
      <c r="C615" s="648"/>
      <c r="D615" s="648"/>
      <c r="E615" s="648"/>
      <c r="F615" s="648"/>
    </row>
    <row r="616">
      <c r="A616" s="648"/>
      <c r="B616" s="648"/>
      <c r="C616" s="648"/>
      <c r="D616" s="648"/>
      <c r="E616" s="648"/>
      <c r="F616" s="648"/>
    </row>
    <row r="617">
      <c r="A617" s="648"/>
      <c r="B617" s="648"/>
      <c r="C617" s="648"/>
      <c r="D617" s="648"/>
      <c r="E617" s="648"/>
      <c r="F617" s="648"/>
    </row>
    <row r="618">
      <c r="A618" s="648"/>
      <c r="B618" s="648"/>
      <c r="C618" s="648"/>
      <c r="D618" s="648"/>
      <c r="E618" s="648"/>
      <c r="F618" s="648"/>
    </row>
    <row r="619">
      <c r="A619" s="648"/>
      <c r="B619" s="648"/>
      <c r="C619" s="648"/>
      <c r="D619" s="648"/>
      <c r="E619" s="648"/>
      <c r="F619" s="648"/>
    </row>
    <row r="620">
      <c r="A620" s="648"/>
      <c r="B620" s="648"/>
      <c r="C620" s="648"/>
      <c r="D620" s="648"/>
      <c r="E620" s="648"/>
      <c r="F620" s="648"/>
    </row>
    <row r="621">
      <c r="A621" s="648"/>
      <c r="B621" s="648"/>
      <c r="C621" s="648"/>
      <c r="D621" s="648"/>
      <c r="E621" s="648"/>
      <c r="F621" s="648"/>
    </row>
    <row r="622">
      <c r="A622" s="648"/>
      <c r="B622" s="648"/>
      <c r="C622" s="648"/>
      <c r="D622" s="648"/>
      <c r="E622" s="648"/>
      <c r="F622" s="648"/>
    </row>
    <row r="623">
      <c r="A623" s="648"/>
      <c r="B623" s="648"/>
      <c r="C623" s="648"/>
      <c r="D623" s="648"/>
      <c r="E623" s="648"/>
      <c r="F623" s="648"/>
    </row>
    <row r="624">
      <c r="A624" s="648"/>
      <c r="B624" s="648"/>
      <c r="C624" s="648"/>
      <c r="D624" s="648"/>
      <c r="E624" s="648"/>
      <c r="F624" s="648"/>
    </row>
    <row r="625">
      <c r="A625" s="648"/>
      <c r="B625" s="648"/>
      <c r="C625" s="648"/>
      <c r="D625" s="648"/>
      <c r="E625" s="648"/>
      <c r="F625" s="648"/>
    </row>
    <row r="626">
      <c r="A626" s="648"/>
      <c r="B626" s="648"/>
      <c r="C626" s="648"/>
      <c r="D626" s="648"/>
      <c r="E626" s="648"/>
      <c r="F626" s="648"/>
    </row>
    <row r="627">
      <c r="A627" s="648"/>
      <c r="B627" s="648"/>
      <c r="C627" s="648"/>
      <c r="D627" s="648"/>
      <c r="E627" s="648"/>
      <c r="F627" s="648"/>
    </row>
    <row r="628">
      <c r="A628" s="648"/>
      <c r="B628" s="648"/>
      <c r="C628" s="648"/>
      <c r="D628" s="648"/>
      <c r="E628" s="648"/>
      <c r="F628" s="648"/>
    </row>
    <row r="629">
      <c r="A629" s="648"/>
      <c r="B629" s="648"/>
      <c r="C629" s="648"/>
      <c r="D629" s="648"/>
      <c r="E629" s="648"/>
      <c r="F629" s="648"/>
    </row>
    <row r="630">
      <c r="A630" s="648"/>
      <c r="B630" s="648"/>
      <c r="C630" s="648"/>
      <c r="D630" s="648"/>
      <c r="E630" s="648"/>
      <c r="F630" s="648"/>
    </row>
    <row r="631">
      <c r="A631" s="648"/>
      <c r="B631" s="648"/>
      <c r="C631" s="648"/>
      <c r="D631" s="648"/>
      <c r="E631" s="648"/>
      <c r="F631" s="648"/>
    </row>
    <row r="632">
      <c r="A632" s="648"/>
      <c r="B632" s="648"/>
      <c r="C632" s="648"/>
      <c r="D632" s="648"/>
      <c r="E632" s="648"/>
      <c r="F632" s="648"/>
    </row>
    <row r="633">
      <c r="A633" s="648"/>
      <c r="B633" s="648"/>
      <c r="C633" s="648"/>
      <c r="D633" s="648"/>
      <c r="E633" s="648"/>
      <c r="F633" s="648"/>
    </row>
    <row r="634">
      <c r="A634" s="648"/>
      <c r="B634" s="648"/>
      <c r="C634" s="648"/>
      <c r="D634" s="648"/>
      <c r="E634" s="648"/>
      <c r="F634" s="648"/>
    </row>
    <row r="635">
      <c r="A635" s="648"/>
      <c r="B635" s="648"/>
      <c r="C635" s="648"/>
      <c r="D635" s="648"/>
      <c r="E635" s="648"/>
      <c r="F635" s="648"/>
    </row>
    <row r="636">
      <c r="A636" s="648"/>
      <c r="B636" s="648"/>
      <c r="C636" s="648"/>
      <c r="D636" s="648"/>
      <c r="E636" s="648"/>
      <c r="F636" s="648"/>
    </row>
    <row r="637">
      <c r="A637" s="648"/>
      <c r="B637" s="648"/>
      <c r="C637" s="648"/>
      <c r="D637" s="648"/>
      <c r="E637" s="648"/>
      <c r="F637" s="648"/>
    </row>
    <row r="638">
      <c r="A638" s="648"/>
      <c r="B638" s="648"/>
      <c r="C638" s="648"/>
      <c r="D638" s="648"/>
      <c r="E638" s="648"/>
      <c r="F638" s="648"/>
    </row>
    <row r="639">
      <c r="A639" s="648"/>
      <c r="B639" s="648"/>
      <c r="C639" s="648"/>
      <c r="D639" s="648"/>
      <c r="E639" s="648"/>
      <c r="F639" s="648"/>
    </row>
    <row r="640">
      <c r="A640" s="648"/>
      <c r="B640" s="648"/>
      <c r="C640" s="648"/>
      <c r="D640" s="648"/>
      <c r="E640" s="648"/>
      <c r="F640" s="648"/>
    </row>
    <row r="641">
      <c r="A641" s="648"/>
      <c r="B641" s="648"/>
      <c r="C641" s="648"/>
      <c r="D641" s="648"/>
      <c r="E641" s="648"/>
      <c r="F641" s="648"/>
    </row>
    <row r="642">
      <c r="A642" s="648"/>
      <c r="B642" s="648"/>
      <c r="C642" s="648"/>
      <c r="D642" s="648"/>
      <c r="E642" s="648"/>
      <c r="F642" s="648"/>
    </row>
    <row r="643">
      <c r="A643" s="648"/>
      <c r="B643" s="648"/>
      <c r="C643" s="648"/>
      <c r="D643" s="648"/>
      <c r="E643" s="648"/>
      <c r="F643" s="648"/>
    </row>
    <row r="644">
      <c r="A644" s="648"/>
      <c r="B644" s="648"/>
      <c r="C644" s="648"/>
      <c r="D644" s="648"/>
      <c r="E644" s="648"/>
      <c r="F644" s="648"/>
    </row>
    <row r="645">
      <c r="A645" s="648"/>
      <c r="B645" s="648"/>
      <c r="C645" s="648"/>
      <c r="D645" s="648"/>
      <c r="E645" s="648"/>
      <c r="F645" s="648"/>
    </row>
    <row r="646">
      <c r="A646" s="648"/>
      <c r="B646" s="648"/>
      <c r="C646" s="648"/>
      <c r="D646" s="648"/>
      <c r="E646" s="648"/>
      <c r="F646" s="648"/>
    </row>
    <row r="647">
      <c r="A647" s="648"/>
      <c r="B647" s="648"/>
      <c r="C647" s="648"/>
      <c r="D647" s="648"/>
      <c r="E647" s="648"/>
      <c r="F647" s="648"/>
    </row>
    <row r="648">
      <c r="A648" s="648"/>
      <c r="B648" s="648"/>
      <c r="C648" s="648"/>
      <c r="D648" s="648"/>
      <c r="E648" s="648"/>
      <c r="F648" s="648"/>
    </row>
    <row r="649">
      <c r="A649" s="648"/>
      <c r="B649" s="648"/>
      <c r="C649" s="648"/>
      <c r="D649" s="648"/>
      <c r="E649" s="648"/>
      <c r="F649" s="648"/>
    </row>
    <row r="650">
      <c r="A650" s="648"/>
      <c r="B650" s="648"/>
      <c r="C650" s="648"/>
      <c r="D650" s="648"/>
      <c r="E650" s="648"/>
      <c r="F650" s="648"/>
    </row>
    <row r="651">
      <c r="A651" s="648"/>
      <c r="B651" s="648"/>
      <c r="C651" s="648"/>
      <c r="D651" s="648"/>
      <c r="E651" s="648"/>
      <c r="F651" s="648"/>
    </row>
    <row r="652">
      <c r="A652" s="648"/>
      <c r="B652" s="648"/>
      <c r="C652" s="648"/>
      <c r="D652" s="648"/>
      <c r="E652" s="648"/>
      <c r="F652" s="648"/>
    </row>
    <row r="653">
      <c r="A653" s="648"/>
      <c r="B653" s="648"/>
      <c r="C653" s="648"/>
      <c r="D653" s="648"/>
      <c r="E653" s="648"/>
      <c r="F653" s="648"/>
    </row>
    <row r="654">
      <c r="A654" s="648"/>
      <c r="B654" s="648"/>
      <c r="C654" s="648"/>
      <c r="D654" s="648"/>
      <c r="E654" s="648"/>
      <c r="F654" s="648"/>
    </row>
    <row r="655">
      <c r="A655" s="648"/>
      <c r="B655" s="648"/>
      <c r="C655" s="648"/>
      <c r="D655" s="648"/>
      <c r="E655" s="648"/>
      <c r="F655" s="648"/>
    </row>
    <row r="656">
      <c r="A656" s="648"/>
      <c r="B656" s="648"/>
      <c r="C656" s="648"/>
      <c r="D656" s="648"/>
      <c r="E656" s="648"/>
      <c r="F656" s="648"/>
    </row>
    <row r="657">
      <c r="A657" s="648"/>
      <c r="B657" s="648"/>
      <c r="C657" s="648"/>
      <c r="D657" s="648"/>
      <c r="E657" s="648"/>
      <c r="F657" s="648"/>
    </row>
    <row r="658">
      <c r="A658" s="648"/>
      <c r="B658" s="648"/>
      <c r="C658" s="648"/>
      <c r="D658" s="648"/>
      <c r="E658" s="648"/>
      <c r="F658" s="648"/>
    </row>
    <row r="659">
      <c r="A659" s="648"/>
      <c r="B659" s="648"/>
      <c r="C659" s="648"/>
      <c r="D659" s="648"/>
      <c r="E659" s="648"/>
      <c r="F659" s="648"/>
    </row>
    <row r="660">
      <c r="A660" s="648"/>
      <c r="B660" s="648"/>
      <c r="C660" s="648"/>
      <c r="D660" s="648"/>
      <c r="E660" s="648"/>
      <c r="F660" s="648"/>
    </row>
    <row r="661">
      <c r="A661" s="648"/>
      <c r="B661" s="648"/>
      <c r="C661" s="648"/>
      <c r="D661" s="648"/>
      <c r="E661" s="648"/>
      <c r="F661" s="648"/>
    </row>
    <row r="662">
      <c r="A662" s="648"/>
      <c r="B662" s="648"/>
      <c r="C662" s="648"/>
      <c r="D662" s="648"/>
      <c r="E662" s="648"/>
      <c r="F662" s="648"/>
    </row>
    <row r="663">
      <c r="A663" s="648"/>
      <c r="B663" s="648"/>
      <c r="C663" s="648"/>
      <c r="D663" s="648"/>
      <c r="E663" s="648"/>
      <c r="F663" s="648"/>
    </row>
    <row r="664">
      <c r="A664" s="648"/>
      <c r="B664" s="648"/>
      <c r="C664" s="648"/>
      <c r="D664" s="648"/>
      <c r="E664" s="648"/>
      <c r="F664" s="648"/>
    </row>
    <row r="665">
      <c r="A665" s="648"/>
      <c r="B665" s="648"/>
      <c r="C665" s="648"/>
      <c r="D665" s="648"/>
      <c r="E665" s="648"/>
      <c r="F665" s="648"/>
    </row>
    <row r="666">
      <c r="A666" s="648"/>
      <c r="B666" s="648"/>
      <c r="C666" s="648"/>
      <c r="D666" s="648"/>
      <c r="E666" s="648"/>
      <c r="F666" s="648"/>
    </row>
    <row r="667">
      <c r="A667" s="648"/>
      <c r="B667" s="648"/>
      <c r="C667" s="648"/>
      <c r="D667" s="648"/>
      <c r="E667" s="648"/>
      <c r="F667" s="648"/>
    </row>
    <row r="668">
      <c r="A668" s="648"/>
      <c r="B668" s="648"/>
      <c r="C668" s="648"/>
      <c r="D668" s="648"/>
      <c r="E668" s="648"/>
      <c r="F668" s="648"/>
    </row>
    <row r="669">
      <c r="A669" s="648"/>
      <c r="B669" s="648"/>
      <c r="C669" s="648"/>
      <c r="D669" s="648"/>
      <c r="E669" s="648"/>
      <c r="F669" s="648"/>
    </row>
    <row r="670">
      <c r="A670" s="648"/>
      <c r="B670" s="648"/>
      <c r="C670" s="648"/>
      <c r="D670" s="648"/>
      <c r="E670" s="648"/>
      <c r="F670" s="648"/>
    </row>
    <row r="671">
      <c r="A671" s="648"/>
      <c r="B671" s="648"/>
      <c r="C671" s="648"/>
      <c r="D671" s="648"/>
      <c r="E671" s="648"/>
      <c r="F671" s="648"/>
    </row>
    <row r="672">
      <c r="A672" s="648"/>
      <c r="B672" s="648"/>
      <c r="C672" s="648"/>
      <c r="D672" s="648"/>
      <c r="E672" s="648"/>
      <c r="F672" s="648"/>
    </row>
    <row r="673">
      <c r="A673" s="648"/>
      <c r="B673" s="648"/>
      <c r="C673" s="648"/>
      <c r="D673" s="648"/>
      <c r="E673" s="648"/>
      <c r="F673" s="648"/>
    </row>
    <row r="674">
      <c r="A674" s="648"/>
      <c r="B674" s="648"/>
      <c r="C674" s="648"/>
      <c r="D674" s="648"/>
      <c r="E674" s="648"/>
      <c r="F674" s="648"/>
    </row>
    <row r="675">
      <c r="A675" s="648"/>
      <c r="B675" s="648"/>
      <c r="C675" s="648"/>
      <c r="D675" s="648"/>
      <c r="E675" s="648"/>
      <c r="F675" s="648"/>
    </row>
    <row r="676">
      <c r="A676" s="648"/>
      <c r="B676" s="648"/>
      <c r="C676" s="648"/>
      <c r="D676" s="648"/>
      <c r="E676" s="648"/>
      <c r="F676" s="648"/>
    </row>
    <row r="677">
      <c r="A677" s="648"/>
      <c r="B677" s="648"/>
      <c r="C677" s="648"/>
      <c r="D677" s="648"/>
      <c r="E677" s="648"/>
      <c r="F677" s="648"/>
    </row>
    <row r="678">
      <c r="A678" s="648"/>
      <c r="B678" s="648"/>
      <c r="C678" s="648"/>
      <c r="D678" s="648"/>
      <c r="E678" s="648"/>
      <c r="F678" s="648"/>
    </row>
    <row r="679">
      <c r="A679" s="648"/>
      <c r="B679" s="648"/>
      <c r="C679" s="648"/>
      <c r="D679" s="648"/>
      <c r="E679" s="648"/>
      <c r="F679" s="648"/>
    </row>
    <row r="680">
      <c r="A680" s="648"/>
      <c r="B680" s="648"/>
      <c r="C680" s="648"/>
      <c r="D680" s="648"/>
      <c r="E680" s="648"/>
      <c r="F680" s="648"/>
    </row>
    <row r="681">
      <c r="A681" s="648"/>
      <c r="B681" s="648"/>
      <c r="C681" s="648"/>
      <c r="D681" s="648"/>
      <c r="E681" s="648"/>
      <c r="F681" s="648"/>
    </row>
    <row r="682">
      <c r="A682" s="648"/>
      <c r="B682" s="648"/>
      <c r="C682" s="648"/>
      <c r="D682" s="648"/>
      <c r="E682" s="648"/>
      <c r="F682" s="648"/>
    </row>
    <row r="683">
      <c r="A683" s="648"/>
      <c r="B683" s="648"/>
      <c r="C683" s="648"/>
      <c r="D683" s="648"/>
      <c r="E683" s="648"/>
      <c r="F683" s="648"/>
    </row>
    <row r="684">
      <c r="A684" s="648"/>
      <c r="B684" s="648"/>
      <c r="C684" s="648"/>
      <c r="D684" s="648"/>
      <c r="E684" s="648"/>
      <c r="F684" s="648"/>
    </row>
    <row r="685">
      <c r="A685" s="648"/>
      <c r="B685" s="648"/>
      <c r="C685" s="648"/>
      <c r="D685" s="648"/>
      <c r="E685" s="648"/>
      <c r="F685" s="648"/>
    </row>
    <row r="686">
      <c r="A686" s="648"/>
      <c r="B686" s="648"/>
      <c r="C686" s="648"/>
      <c r="D686" s="648"/>
      <c r="E686" s="648"/>
      <c r="F686" s="648"/>
    </row>
    <row r="687">
      <c r="A687" s="648"/>
      <c r="B687" s="648"/>
      <c r="C687" s="648"/>
      <c r="D687" s="648"/>
      <c r="E687" s="648"/>
      <c r="F687" s="648"/>
    </row>
    <row r="688">
      <c r="A688" s="648"/>
      <c r="B688" s="648"/>
      <c r="C688" s="648"/>
      <c r="D688" s="648"/>
      <c r="E688" s="648"/>
      <c r="F688" s="648"/>
    </row>
    <row r="689">
      <c r="A689" s="648"/>
      <c r="B689" s="648"/>
      <c r="C689" s="648"/>
      <c r="D689" s="648"/>
      <c r="E689" s="648"/>
      <c r="F689" s="648"/>
    </row>
    <row r="690">
      <c r="A690" s="648"/>
      <c r="B690" s="648"/>
      <c r="C690" s="648"/>
      <c r="D690" s="648"/>
      <c r="E690" s="648"/>
      <c r="F690" s="648"/>
    </row>
    <row r="691">
      <c r="A691" s="648"/>
      <c r="B691" s="648"/>
      <c r="C691" s="648"/>
      <c r="D691" s="648"/>
      <c r="E691" s="648"/>
      <c r="F691" s="648"/>
    </row>
    <row r="692">
      <c r="A692" s="648"/>
      <c r="B692" s="648"/>
      <c r="C692" s="648"/>
      <c r="D692" s="648"/>
      <c r="E692" s="648"/>
      <c r="F692" s="648"/>
    </row>
    <row r="693">
      <c r="A693" s="648"/>
      <c r="B693" s="648"/>
      <c r="C693" s="648"/>
      <c r="D693" s="648"/>
      <c r="E693" s="648"/>
      <c r="F693" s="648"/>
    </row>
    <row r="694">
      <c r="A694" s="648"/>
      <c r="B694" s="648"/>
      <c r="C694" s="648"/>
      <c r="D694" s="648"/>
      <c r="E694" s="648"/>
      <c r="F694" s="648"/>
    </row>
    <row r="695">
      <c r="A695" s="648"/>
      <c r="B695" s="648"/>
      <c r="C695" s="648"/>
      <c r="D695" s="648"/>
      <c r="E695" s="648"/>
      <c r="F695" s="648"/>
    </row>
    <row r="696">
      <c r="A696" s="648"/>
      <c r="B696" s="648"/>
      <c r="C696" s="648"/>
      <c r="D696" s="648"/>
      <c r="E696" s="648"/>
      <c r="F696" s="648"/>
    </row>
    <row r="697">
      <c r="A697" s="648"/>
      <c r="B697" s="648"/>
      <c r="C697" s="648"/>
      <c r="D697" s="648"/>
      <c r="E697" s="648"/>
      <c r="F697" s="648"/>
    </row>
    <row r="698">
      <c r="A698" s="648"/>
      <c r="B698" s="648"/>
      <c r="C698" s="648"/>
      <c r="D698" s="648"/>
      <c r="E698" s="648"/>
      <c r="F698" s="648"/>
    </row>
    <row r="699">
      <c r="A699" s="648"/>
      <c r="B699" s="648"/>
      <c r="C699" s="648"/>
      <c r="D699" s="648"/>
      <c r="E699" s="648"/>
      <c r="F699" s="648"/>
    </row>
    <row r="700">
      <c r="A700" s="648"/>
      <c r="B700" s="648"/>
      <c r="C700" s="648"/>
      <c r="D700" s="648"/>
      <c r="E700" s="648"/>
      <c r="F700" s="648"/>
    </row>
    <row r="701">
      <c r="A701" s="648"/>
      <c r="B701" s="648"/>
      <c r="C701" s="648"/>
      <c r="D701" s="648"/>
      <c r="E701" s="648"/>
      <c r="F701" s="648"/>
    </row>
    <row r="702">
      <c r="A702" s="648"/>
      <c r="B702" s="648"/>
      <c r="C702" s="648"/>
      <c r="D702" s="648"/>
      <c r="E702" s="648"/>
      <c r="F702" s="648"/>
    </row>
    <row r="703">
      <c r="A703" s="648"/>
      <c r="B703" s="648"/>
      <c r="C703" s="648"/>
      <c r="D703" s="648"/>
      <c r="E703" s="648"/>
      <c r="F703" s="648"/>
    </row>
    <row r="704">
      <c r="A704" s="648"/>
      <c r="B704" s="648"/>
      <c r="C704" s="648"/>
      <c r="D704" s="648"/>
      <c r="E704" s="648"/>
      <c r="F704" s="648"/>
    </row>
    <row r="705">
      <c r="A705" s="648"/>
      <c r="B705" s="648"/>
      <c r="C705" s="648"/>
      <c r="D705" s="648"/>
      <c r="E705" s="648"/>
      <c r="F705" s="648"/>
    </row>
    <row r="706">
      <c r="A706" s="648"/>
      <c r="B706" s="648"/>
      <c r="C706" s="648"/>
      <c r="D706" s="648"/>
      <c r="E706" s="648"/>
      <c r="F706" s="648"/>
    </row>
    <row r="707">
      <c r="A707" s="648"/>
      <c r="B707" s="648"/>
      <c r="C707" s="648"/>
      <c r="D707" s="648"/>
      <c r="E707" s="648"/>
      <c r="F707" s="648"/>
    </row>
    <row r="708">
      <c r="A708" s="648"/>
      <c r="B708" s="648"/>
      <c r="C708" s="648"/>
      <c r="D708" s="648"/>
      <c r="E708" s="648"/>
      <c r="F708" s="648"/>
    </row>
    <row r="709">
      <c r="A709" s="648"/>
      <c r="B709" s="648"/>
      <c r="C709" s="648"/>
      <c r="D709" s="648"/>
      <c r="E709" s="648"/>
      <c r="F709" s="648"/>
    </row>
    <row r="710">
      <c r="A710" s="648"/>
      <c r="B710" s="648"/>
      <c r="C710" s="648"/>
      <c r="D710" s="648"/>
      <c r="E710" s="648"/>
      <c r="F710" s="648"/>
    </row>
    <row r="711">
      <c r="A711" s="648"/>
      <c r="B711" s="648"/>
      <c r="C711" s="648"/>
      <c r="D711" s="648"/>
      <c r="E711" s="648"/>
      <c r="F711" s="648"/>
    </row>
    <row r="712">
      <c r="A712" s="648"/>
      <c r="B712" s="648"/>
      <c r="C712" s="648"/>
      <c r="D712" s="648"/>
      <c r="E712" s="648"/>
      <c r="F712" s="648"/>
    </row>
    <row r="713">
      <c r="A713" s="648"/>
      <c r="B713" s="648"/>
      <c r="C713" s="648"/>
      <c r="D713" s="648"/>
      <c r="E713" s="648"/>
      <c r="F713" s="648"/>
    </row>
    <row r="714">
      <c r="A714" s="648"/>
      <c r="B714" s="648"/>
      <c r="C714" s="648"/>
      <c r="D714" s="648"/>
      <c r="E714" s="648"/>
      <c r="F714" s="648"/>
    </row>
    <row r="715">
      <c r="A715" s="648"/>
      <c r="B715" s="648"/>
      <c r="C715" s="648"/>
      <c r="D715" s="648"/>
      <c r="E715" s="648"/>
      <c r="F715" s="648"/>
    </row>
    <row r="716">
      <c r="A716" s="648"/>
      <c r="B716" s="648"/>
      <c r="C716" s="648"/>
      <c r="D716" s="648"/>
      <c r="E716" s="648"/>
      <c r="F716" s="648"/>
    </row>
    <row r="717">
      <c r="A717" s="648"/>
      <c r="B717" s="648"/>
      <c r="C717" s="648"/>
      <c r="D717" s="648"/>
      <c r="E717" s="648"/>
      <c r="F717" s="648"/>
    </row>
    <row r="718">
      <c r="A718" s="648"/>
      <c r="B718" s="648"/>
      <c r="C718" s="648"/>
      <c r="D718" s="648"/>
      <c r="E718" s="648"/>
      <c r="F718" s="648"/>
    </row>
    <row r="719">
      <c r="A719" s="648"/>
      <c r="B719" s="648"/>
      <c r="C719" s="648"/>
      <c r="D719" s="648"/>
      <c r="E719" s="648"/>
      <c r="F719" s="648"/>
    </row>
    <row r="720">
      <c r="A720" s="648"/>
      <c r="B720" s="648"/>
      <c r="C720" s="648"/>
      <c r="D720" s="648"/>
      <c r="E720" s="648"/>
      <c r="F720" s="648"/>
    </row>
    <row r="721">
      <c r="A721" s="648"/>
      <c r="B721" s="648"/>
      <c r="C721" s="648"/>
      <c r="D721" s="648"/>
      <c r="E721" s="648"/>
      <c r="F721" s="648"/>
    </row>
    <row r="722">
      <c r="A722" s="648"/>
      <c r="B722" s="648"/>
      <c r="C722" s="648"/>
      <c r="D722" s="648"/>
      <c r="E722" s="648"/>
      <c r="F722" s="648"/>
    </row>
    <row r="723">
      <c r="A723" s="648"/>
      <c r="B723" s="648"/>
      <c r="C723" s="648"/>
      <c r="D723" s="648"/>
      <c r="E723" s="648"/>
      <c r="F723" s="648"/>
    </row>
    <row r="724">
      <c r="A724" s="648"/>
      <c r="B724" s="648"/>
      <c r="C724" s="648"/>
      <c r="D724" s="648"/>
      <c r="E724" s="648"/>
      <c r="F724" s="648"/>
    </row>
    <row r="725">
      <c r="A725" s="648"/>
      <c r="B725" s="648"/>
      <c r="C725" s="648"/>
      <c r="D725" s="648"/>
      <c r="E725" s="648"/>
      <c r="F725" s="648"/>
    </row>
    <row r="726">
      <c r="A726" s="648"/>
      <c r="B726" s="648"/>
      <c r="C726" s="648"/>
      <c r="D726" s="648"/>
      <c r="E726" s="648"/>
      <c r="F726" s="648"/>
    </row>
    <row r="727">
      <c r="A727" s="648"/>
      <c r="B727" s="648"/>
      <c r="C727" s="648"/>
      <c r="D727" s="648"/>
      <c r="E727" s="648"/>
      <c r="F727" s="648"/>
    </row>
    <row r="728">
      <c r="A728" s="648"/>
      <c r="B728" s="648"/>
      <c r="C728" s="648"/>
      <c r="D728" s="648"/>
      <c r="E728" s="648"/>
      <c r="F728" s="648"/>
    </row>
    <row r="729">
      <c r="A729" s="648"/>
      <c r="B729" s="648"/>
      <c r="C729" s="648"/>
      <c r="D729" s="648"/>
      <c r="E729" s="648"/>
      <c r="F729" s="648"/>
    </row>
    <row r="730">
      <c r="A730" s="648"/>
      <c r="B730" s="648"/>
      <c r="C730" s="648"/>
      <c r="D730" s="648"/>
      <c r="E730" s="648"/>
      <c r="F730" s="648"/>
    </row>
    <row r="731">
      <c r="A731" s="648"/>
      <c r="B731" s="648"/>
      <c r="C731" s="648"/>
      <c r="D731" s="648"/>
      <c r="E731" s="648"/>
      <c r="F731" s="648"/>
    </row>
    <row r="732">
      <c r="A732" s="648"/>
      <c r="B732" s="648"/>
      <c r="C732" s="648"/>
      <c r="D732" s="648"/>
      <c r="E732" s="648"/>
      <c r="F732" s="648"/>
    </row>
    <row r="733">
      <c r="A733" s="648"/>
      <c r="B733" s="648"/>
      <c r="C733" s="648"/>
      <c r="D733" s="648"/>
      <c r="E733" s="648"/>
      <c r="F733" s="648"/>
    </row>
    <row r="734">
      <c r="A734" s="648"/>
      <c r="B734" s="648"/>
      <c r="C734" s="648"/>
      <c r="D734" s="648"/>
      <c r="E734" s="648"/>
      <c r="F734" s="648"/>
    </row>
    <row r="735">
      <c r="A735" s="648"/>
      <c r="B735" s="648"/>
      <c r="C735" s="648"/>
      <c r="D735" s="648"/>
      <c r="E735" s="648"/>
      <c r="F735" s="648"/>
    </row>
    <row r="736">
      <c r="A736" s="648"/>
      <c r="B736" s="648"/>
      <c r="C736" s="648"/>
      <c r="D736" s="648"/>
      <c r="E736" s="648"/>
      <c r="F736" s="648"/>
    </row>
    <row r="737">
      <c r="A737" s="648"/>
      <c r="B737" s="648"/>
      <c r="C737" s="648"/>
      <c r="D737" s="648"/>
      <c r="E737" s="648"/>
      <c r="F737" s="648"/>
    </row>
    <row r="738">
      <c r="A738" s="648"/>
      <c r="B738" s="648"/>
      <c r="C738" s="648"/>
      <c r="D738" s="648"/>
      <c r="E738" s="648"/>
      <c r="F738" s="648"/>
    </row>
    <row r="739">
      <c r="A739" s="648"/>
      <c r="B739" s="648"/>
      <c r="C739" s="648"/>
      <c r="D739" s="648"/>
      <c r="E739" s="648"/>
      <c r="F739" s="648"/>
    </row>
    <row r="740">
      <c r="A740" s="648"/>
      <c r="B740" s="648"/>
      <c r="C740" s="648"/>
      <c r="D740" s="648"/>
      <c r="E740" s="648"/>
      <c r="F740" s="648"/>
    </row>
    <row r="741">
      <c r="A741" s="648"/>
      <c r="B741" s="648"/>
      <c r="C741" s="648"/>
      <c r="D741" s="648"/>
      <c r="E741" s="648"/>
      <c r="F741" s="648"/>
    </row>
    <row r="742">
      <c r="A742" s="648"/>
      <c r="B742" s="648"/>
      <c r="C742" s="648"/>
      <c r="D742" s="648"/>
      <c r="E742" s="648"/>
      <c r="F742" s="648"/>
    </row>
    <row r="743">
      <c r="A743" s="648"/>
      <c r="B743" s="648"/>
      <c r="C743" s="648"/>
      <c r="D743" s="648"/>
      <c r="E743" s="648"/>
      <c r="F743" s="648"/>
    </row>
    <row r="744">
      <c r="A744" s="648"/>
      <c r="B744" s="648"/>
      <c r="C744" s="648"/>
      <c r="D744" s="648"/>
      <c r="E744" s="648"/>
      <c r="F744" s="648"/>
    </row>
    <row r="745">
      <c r="A745" s="648"/>
      <c r="B745" s="648"/>
      <c r="C745" s="648"/>
      <c r="D745" s="648"/>
      <c r="E745" s="648"/>
      <c r="F745" s="648"/>
    </row>
    <row r="746">
      <c r="A746" s="648"/>
      <c r="B746" s="648"/>
      <c r="C746" s="648"/>
      <c r="D746" s="648"/>
      <c r="E746" s="648"/>
      <c r="F746" s="648"/>
    </row>
    <row r="747">
      <c r="A747" s="648"/>
      <c r="B747" s="648"/>
      <c r="C747" s="648"/>
      <c r="D747" s="648"/>
      <c r="E747" s="648"/>
      <c r="F747" s="648"/>
    </row>
    <row r="748">
      <c r="A748" s="648"/>
      <c r="B748" s="648"/>
      <c r="C748" s="648"/>
      <c r="D748" s="648"/>
      <c r="E748" s="648"/>
      <c r="F748" s="648"/>
    </row>
    <row r="749">
      <c r="A749" s="648"/>
      <c r="B749" s="648"/>
      <c r="C749" s="648"/>
      <c r="D749" s="648"/>
      <c r="E749" s="648"/>
      <c r="F749" s="648"/>
    </row>
    <row r="750">
      <c r="A750" s="648"/>
      <c r="B750" s="648"/>
      <c r="C750" s="648"/>
      <c r="D750" s="648"/>
      <c r="E750" s="648"/>
      <c r="F750" s="648"/>
    </row>
    <row r="751">
      <c r="A751" s="648"/>
      <c r="B751" s="648"/>
      <c r="C751" s="648"/>
      <c r="D751" s="648"/>
      <c r="E751" s="648"/>
      <c r="F751" s="648"/>
    </row>
    <row r="752">
      <c r="A752" s="648"/>
      <c r="B752" s="648"/>
      <c r="C752" s="648"/>
      <c r="D752" s="648"/>
      <c r="E752" s="648"/>
      <c r="F752" s="648"/>
    </row>
    <row r="753">
      <c r="A753" s="648"/>
      <c r="B753" s="648"/>
      <c r="C753" s="648"/>
      <c r="D753" s="648"/>
      <c r="E753" s="648"/>
      <c r="F753" s="648"/>
    </row>
    <row r="754">
      <c r="A754" s="648"/>
      <c r="B754" s="648"/>
      <c r="C754" s="648"/>
      <c r="D754" s="648"/>
      <c r="E754" s="648"/>
      <c r="F754" s="648"/>
    </row>
    <row r="755">
      <c r="A755" s="648"/>
      <c r="B755" s="648"/>
      <c r="C755" s="648"/>
      <c r="D755" s="648"/>
      <c r="E755" s="648"/>
      <c r="F755" s="648"/>
    </row>
    <row r="756">
      <c r="A756" s="648"/>
      <c r="B756" s="648"/>
      <c r="C756" s="648"/>
      <c r="D756" s="648"/>
      <c r="E756" s="648"/>
      <c r="F756" s="648"/>
    </row>
    <row r="757">
      <c r="A757" s="648"/>
      <c r="B757" s="648"/>
      <c r="C757" s="648"/>
      <c r="D757" s="648"/>
      <c r="E757" s="648"/>
      <c r="F757" s="648"/>
    </row>
    <row r="758">
      <c r="A758" s="648"/>
      <c r="B758" s="648"/>
      <c r="C758" s="648"/>
      <c r="D758" s="648"/>
      <c r="E758" s="648"/>
      <c r="F758" s="648"/>
    </row>
    <row r="759">
      <c r="A759" s="648"/>
      <c r="B759" s="648"/>
      <c r="C759" s="648"/>
      <c r="D759" s="648"/>
      <c r="E759" s="648"/>
      <c r="F759" s="648"/>
    </row>
    <row r="760">
      <c r="A760" s="648"/>
      <c r="B760" s="648"/>
      <c r="C760" s="648"/>
      <c r="D760" s="648"/>
      <c r="E760" s="648"/>
      <c r="F760" s="648"/>
    </row>
    <row r="761">
      <c r="A761" s="648"/>
      <c r="B761" s="648"/>
      <c r="C761" s="648"/>
      <c r="D761" s="648"/>
      <c r="E761" s="648"/>
      <c r="F761" s="648"/>
    </row>
    <row r="762">
      <c r="A762" s="648"/>
      <c r="B762" s="648"/>
      <c r="C762" s="648"/>
      <c r="D762" s="648"/>
      <c r="E762" s="648"/>
      <c r="F762" s="648"/>
    </row>
    <row r="763">
      <c r="A763" s="648"/>
      <c r="B763" s="648"/>
      <c r="C763" s="648"/>
      <c r="D763" s="648"/>
      <c r="E763" s="648"/>
      <c r="F763" s="648"/>
    </row>
    <row r="764">
      <c r="A764" s="648"/>
      <c r="B764" s="648"/>
      <c r="C764" s="648"/>
      <c r="D764" s="648"/>
      <c r="E764" s="648"/>
      <c r="F764" s="648"/>
    </row>
    <row r="765">
      <c r="A765" s="648"/>
      <c r="B765" s="648"/>
      <c r="C765" s="648"/>
      <c r="D765" s="648"/>
      <c r="E765" s="648"/>
      <c r="F765" s="648"/>
    </row>
    <row r="766">
      <c r="A766" s="648"/>
      <c r="B766" s="648"/>
      <c r="C766" s="648"/>
      <c r="D766" s="648"/>
      <c r="E766" s="648"/>
      <c r="F766" s="648"/>
    </row>
    <row r="767">
      <c r="A767" s="648"/>
      <c r="B767" s="648"/>
      <c r="C767" s="648"/>
      <c r="D767" s="648"/>
      <c r="E767" s="648"/>
      <c r="F767" s="648"/>
    </row>
    <row r="768">
      <c r="A768" s="648"/>
      <c r="B768" s="648"/>
      <c r="C768" s="648"/>
      <c r="D768" s="648"/>
      <c r="E768" s="648"/>
      <c r="F768" s="648"/>
    </row>
    <row r="769">
      <c r="A769" s="648"/>
      <c r="B769" s="648"/>
      <c r="C769" s="648"/>
      <c r="D769" s="648"/>
      <c r="E769" s="648"/>
      <c r="F769" s="648"/>
    </row>
    <row r="770">
      <c r="A770" s="648"/>
      <c r="B770" s="648"/>
      <c r="C770" s="648"/>
      <c r="D770" s="648"/>
      <c r="E770" s="648"/>
      <c r="F770" s="648"/>
    </row>
    <row r="771">
      <c r="A771" s="648"/>
      <c r="B771" s="648"/>
      <c r="C771" s="648"/>
      <c r="D771" s="648"/>
      <c r="E771" s="648"/>
      <c r="F771" s="648"/>
    </row>
    <row r="772">
      <c r="A772" s="648"/>
      <c r="B772" s="648"/>
      <c r="C772" s="648"/>
      <c r="D772" s="648"/>
      <c r="E772" s="648"/>
      <c r="F772" s="648"/>
    </row>
    <row r="773">
      <c r="A773" s="648"/>
      <c r="B773" s="648"/>
      <c r="C773" s="648"/>
      <c r="D773" s="648"/>
      <c r="E773" s="648"/>
      <c r="F773" s="648"/>
    </row>
    <row r="774">
      <c r="A774" s="648"/>
      <c r="B774" s="648"/>
      <c r="C774" s="648"/>
      <c r="D774" s="648"/>
      <c r="E774" s="648"/>
      <c r="F774" s="648"/>
    </row>
    <row r="775">
      <c r="A775" s="648"/>
      <c r="B775" s="648"/>
      <c r="C775" s="648"/>
      <c r="D775" s="648"/>
      <c r="E775" s="648"/>
      <c r="F775" s="648"/>
    </row>
    <row r="776">
      <c r="A776" s="648"/>
      <c r="B776" s="648"/>
      <c r="C776" s="648"/>
      <c r="D776" s="648"/>
      <c r="E776" s="648"/>
      <c r="F776" s="648"/>
    </row>
    <row r="777">
      <c r="A777" s="648"/>
      <c r="B777" s="648"/>
      <c r="C777" s="648"/>
      <c r="D777" s="648"/>
      <c r="E777" s="648"/>
      <c r="F777" s="648"/>
    </row>
    <row r="778">
      <c r="A778" s="648"/>
      <c r="B778" s="648"/>
      <c r="C778" s="648"/>
      <c r="D778" s="648"/>
      <c r="E778" s="648"/>
      <c r="F778" s="648"/>
    </row>
    <row r="779">
      <c r="A779" s="648"/>
      <c r="B779" s="648"/>
      <c r="C779" s="648"/>
      <c r="D779" s="648"/>
      <c r="E779" s="648"/>
      <c r="F779" s="648"/>
    </row>
    <row r="780">
      <c r="A780" s="648"/>
      <c r="B780" s="648"/>
      <c r="C780" s="648"/>
      <c r="D780" s="648"/>
      <c r="E780" s="648"/>
      <c r="F780" s="648"/>
    </row>
    <row r="781">
      <c r="A781" s="648"/>
      <c r="B781" s="648"/>
      <c r="C781" s="648"/>
      <c r="D781" s="648"/>
      <c r="E781" s="648"/>
      <c r="F781" s="648"/>
    </row>
    <row r="782">
      <c r="A782" s="648"/>
      <c r="B782" s="648"/>
      <c r="C782" s="648"/>
      <c r="D782" s="648"/>
      <c r="E782" s="648"/>
      <c r="F782" s="648"/>
    </row>
    <row r="783">
      <c r="A783" s="648"/>
      <c r="B783" s="648"/>
      <c r="C783" s="648"/>
      <c r="D783" s="648"/>
      <c r="E783" s="648"/>
      <c r="F783" s="648"/>
    </row>
    <row r="784">
      <c r="A784" s="648"/>
      <c r="B784" s="648"/>
      <c r="C784" s="648"/>
      <c r="D784" s="648"/>
      <c r="E784" s="648"/>
      <c r="F784" s="648"/>
    </row>
    <row r="785">
      <c r="A785" s="648"/>
      <c r="B785" s="648"/>
      <c r="C785" s="648"/>
      <c r="D785" s="648"/>
      <c r="E785" s="648"/>
      <c r="F785" s="648"/>
    </row>
    <row r="786">
      <c r="A786" s="648"/>
      <c r="B786" s="648"/>
      <c r="C786" s="648"/>
      <c r="D786" s="648"/>
      <c r="E786" s="648"/>
      <c r="F786" s="648"/>
    </row>
    <row r="787">
      <c r="A787" s="648"/>
      <c r="B787" s="648"/>
      <c r="C787" s="648"/>
      <c r="D787" s="648"/>
      <c r="E787" s="648"/>
      <c r="F787" s="648"/>
    </row>
    <row r="788">
      <c r="A788" s="648"/>
      <c r="B788" s="648"/>
      <c r="C788" s="648"/>
      <c r="D788" s="648"/>
      <c r="E788" s="648"/>
      <c r="F788" s="648"/>
    </row>
    <row r="789">
      <c r="A789" s="648"/>
      <c r="B789" s="648"/>
      <c r="C789" s="648"/>
      <c r="D789" s="648"/>
      <c r="E789" s="648"/>
      <c r="F789" s="648"/>
    </row>
    <row r="790">
      <c r="A790" s="648"/>
      <c r="B790" s="648"/>
      <c r="C790" s="648"/>
      <c r="D790" s="648"/>
      <c r="E790" s="648"/>
      <c r="F790" s="648"/>
    </row>
    <row r="791">
      <c r="A791" s="648"/>
      <c r="B791" s="648"/>
      <c r="C791" s="648"/>
      <c r="D791" s="648"/>
      <c r="E791" s="648"/>
      <c r="F791" s="648"/>
    </row>
    <row r="792">
      <c r="A792" s="648"/>
      <c r="B792" s="648"/>
      <c r="C792" s="648"/>
      <c r="D792" s="648"/>
      <c r="E792" s="648"/>
      <c r="F792" s="648"/>
    </row>
    <row r="793">
      <c r="A793" s="648"/>
      <c r="B793" s="648"/>
      <c r="C793" s="648"/>
      <c r="D793" s="648"/>
      <c r="E793" s="648"/>
      <c r="F793" s="648"/>
    </row>
    <row r="794">
      <c r="A794" s="648"/>
      <c r="B794" s="648"/>
      <c r="C794" s="648"/>
      <c r="D794" s="648"/>
      <c r="E794" s="648"/>
      <c r="F794" s="648"/>
    </row>
    <row r="795">
      <c r="A795" s="648"/>
      <c r="B795" s="648"/>
      <c r="C795" s="648"/>
      <c r="D795" s="648"/>
      <c r="E795" s="648"/>
      <c r="F795" s="648"/>
    </row>
    <row r="796">
      <c r="A796" s="648"/>
      <c r="B796" s="648"/>
      <c r="C796" s="648"/>
      <c r="D796" s="648"/>
      <c r="E796" s="648"/>
      <c r="F796" s="648"/>
    </row>
    <row r="797">
      <c r="A797" s="648"/>
      <c r="B797" s="648"/>
      <c r="C797" s="648"/>
      <c r="D797" s="648"/>
      <c r="E797" s="648"/>
      <c r="F797" s="648"/>
    </row>
    <row r="798">
      <c r="A798" s="648"/>
      <c r="B798" s="648"/>
      <c r="C798" s="648"/>
      <c r="D798" s="648"/>
      <c r="E798" s="648"/>
      <c r="F798" s="648"/>
    </row>
    <row r="799">
      <c r="A799" s="648"/>
      <c r="B799" s="648"/>
      <c r="C799" s="648"/>
      <c r="D799" s="648"/>
      <c r="E799" s="648"/>
      <c r="F799" s="648"/>
    </row>
    <row r="800">
      <c r="A800" s="648"/>
      <c r="B800" s="648"/>
      <c r="C800" s="648"/>
      <c r="D800" s="648"/>
      <c r="E800" s="648"/>
      <c r="F800" s="648"/>
    </row>
    <row r="801">
      <c r="A801" s="648"/>
      <c r="B801" s="648"/>
      <c r="C801" s="648"/>
      <c r="D801" s="648"/>
      <c r="E801" s="648"/>
      <c r="F801" s="648"/>
    </row>
    <row r="802">
      <c r="A802" s="648"/>
      <c r="B802" s="648"/>
      <c r="C802" s="648"/>
      <c r="D802" s="648"/>
      <c r="E802" s="648"/>
      <c r="F802" s="648"/>
    </row>
    <row r="803">
      <c r="A803" s="648"/>
      <c r="B803" s="648"/>
      <c r="C803" s="648"/>
      <c r="D803" s="648"/>
      <c r="E803" s="648"/>
      <c r="F803" s="648"/>
    </row>
    <row r="804">
      <c r="A804" s="648"/>
      <c r="B804" s="648"/>
      <c r="C804" s="648"/>
      <c r="D804" s="648"/>
      <c r="E804" s="648"/>
      <c r="F804" s="648"/>
    </row>
    <row r="805">
      <c r="A805" s="648"/>
      <c r="B805" s="648"/>
      <c r="C805" s="648"/>
      <c r="D805" s="648"/>
      <c r="E805" s="648"/>
      <c r="F805" s="648"/>
    </row>
    <row r="806">
      <c r="A806" s="648"/>
      <c r="B806" s="648"/>
      <c r="C806" s="648"/>
      <c r="D806" s="648"/>
      <c r="E806" s="648"/>
      <c r="F806" s="648"/>
    </row>
    <row r="807">
      <c r="A807" s="648"/>
      <c r="B807" s="648"/>
      <c r="C807" s="648"/>
      <c r="D807" s="648"/>
      <c r="E807" s="648"/>
      <c r="F807" s="648"/>
    </row>
    <row r="808">
      <c r="A808" s="648"/>
      <c r="B808" s="648"/>
      <c r="C808" s="648"/>
      <c r="D808" s="648"/>
      <c r="E808" s="648"/>
      <c r="F808" s="648"/>
    </row>
    <row r="809">
      <c r="A809" s="648"/>
      <c r="B809" s="648"/>
      <c r="C809" s="648"/>
      <c r="D809" s="648"/>
      <c r="E809" s="648"/>
      <c r="F809" s="648"/>
    </row>
    <row r="810">
      <c r="A810" s="648"/>
      <c r="B810" s="648"/>
      <c r="C810" s="648"/>
      <c r="D810" s="648"/>
      <c r="E810" s="648"/>
      <c r="F810" s="648"/>
    </row>
    <row r="811">
      <c r="A811" s="648"/>
      <c r="B811" s="648"/>
      <c r="C811" s="648"/>
      <c r="D811" s="648"/>
      <c r="E811" s="648"/>
      <c r="F811" s="648"/>
    </row>
    <row r="812">
      <c r="A812" s="648"/>
      <c r="B812" s="648"/>
      <c r="C812" s="648"/>
      <c r="D812" s="648"/>
      <c r="E812" s="648"/>
      <c r="F812" s="648"/>
    </row>
    <row r="813">
      <c r="A813" s="648"/>
      <c r="B813" s="648"/>
      <c r="C813" s="648"/>
      <c r="D813" s="648"/>
      <c r="E813" s="648"/>
      <c r="F813" s="648"/>
    </row>
    <row r="814">
      <c r="A814" s="648"/>
      <c r="B814" s="648"/>
      <c r="C814" s="648"/>
      <c r="D814" s="648"/>
      <c r="E814" s="648"/>
      <c r="F814" s="648"/>
    </row>
    <row r="815">
      <c r="A815" s="648"/>
      <c r="B815" s="648"/>
      <c r="C815" s="648"/>
      <c r="D815" s="648"/>
      <c r="E815" s="648"/>
      <c r="F815" s="648"/>
    </row>
    <row r="816">
      <c r="A816" s="648"/>
      <c r="B816" s="648"/>
      <c r="C816" s="648"/>
      <c r="D816" s="648"/>
      <c r="E816" s="648"/>
      <c r="F816" s="648"/>
    </row>
    <row r="817">
      <c r="A817" s="648"/>
      <c r="B817" s="648"/>
      <c r="C817" s="648"/>
      <c r="D817" s="648"/>
      <c r="E817" s="648"/>
      <c r="F817" s="648"/>
    </row>
    <row r="818">
      <c r="A818" s="648"/>
      <c r="B818" s="648"/>
      <c r="C818" s="648"/>
      <c r="D818" s="648"/>
      <c r="E818" s="648"/>
      <c r="F818" s="648"/>
    </row>
    <row r="819">
      <c r="A819" s="648"/>
      <c r="B819" s="648"/>
      <c r="C819" s="648"/>
      <c r="D819" s="648"/>
      <c r="E819" s="648"/>
      <c r="F819" s="648"/>
    </row>
    <row r="820">
      <c r="A820" s="648"/>
      <c r="B820" s="648"/>
      <c r="C820" s="648"/>
      <c r="D820" s="648"/>
      <c r="E820" s="648"/>
      <c r="F820" s="648"/>
    </row>
    <row r="821">
      <c r="A821" s="648"/>
      <c r="B821" s="648"/>
      <c r="C821" s="648"/>
      <c r="D821" s="648"/>
      <c r="E821" s="648"/>
      <c r="F821" s="648"/>
    </row>
    <row r="822">
      <c r="A822" s="648"/>
      <c r="B822" s="648"/>
      <c r="C822" s="648"/>
      <c r="D822" s="648"/>
      <c r="E822" s="648"/>
      <c r="F822" s="648"/>
    </row>
    <row r="823">
      <c r="A823" s="648"/>
      <c r="B823" s="648"/>
      <c r="C823" s="648"/>
      <c r="D823" s="648"/>
      <c r="E823" s="648"/>
      <c r="F823" s="648"/>
    </row>
    <row r="824">
      <c r="A824" s="648"/>
      <c r="B824" s="648"/>
      <c r="C824" s="648"/>
      <c r="D824" s="648"/>
      <c r="E824" s="648"/>
      <c r="F824" s="648"/>
    </row>
    <row r="825">
      <c r="A825" s="648"/>
      <c r="B825" s="648"/>
      <c r="C825" s="648"/>
      <c r="D825" s="648"/>
      <c r="E825" s="648"/>
      <c r="F825" s="648"/>
    </row>
    <row r="826">
      <c r="A826" s="648"/>
      <c r="B826" s="648"/>
      <c r="C826" s="648"/>
      <c r="D826" s="648"/>
      <c r="E826" s="648"/>
      <c r="F826" s="648"/>
    </row>
    <row r="827">
      <c r="A827" s="648"/>
      <c r="B827" s="648"/>
      <c r="C827" s="648"/>
      <c r="D827" s="648"/>
      <c r="E827" s="648"/>
      <c r="F827" s="648"/>
    </row>
    <row r="828">
      <c r="A828" s="648"/>
      <c r="B828" s="648"/>
      <c r="C828" s="648"/>
      <c r="D828" s="648"/>
      <c r="E828" s="648"/>
      <c r="F828" s="648"/>
    </row>
    <row r="829">
      <c r="A829" s="648"/>
      <c r="B829" s="648"/>
      <c r="C829" s="648"/>
      <c r="D829" s="648"/>
      <c r="E829" s="648"/>
      <c r="F829" s="648"/>
    </row>
    <row r="830">
      <c r="A830" s="648"/>
      <c r="B830" s="648"/>
      <c r="C830" s="648"/>
      <c r="D830" s="648"/>
      <c r="E830" s="648"/>
      <c r="F830" s="648"/>
    </row>
    <row r="831">
      <c r="A831" s="648"/>
      <c r="B831" s="648"/>
      <c r="C831" s="648"/>
      <c r="D831" s="648"/>
      <c r="E831" s="648"/>
      <c r="F831" s="648"/>
    </row>
    <row r="832">
      <c r="A832" s="648"/>
      <c r="B832" s="648"/>
      <c r="C832" s="648"/>
      <c r="D832" s="648"/>
      <c r="E832" s="648"/>
      <c r="F832" s="648"/>
    </row>
    <row r="833">
      <c r="A833" s="648"/>
      <c r="B833" s="648"/>
      <c r="C833" s="648"/>
      <c r="D833" s="648"/>
      <c r="E833" s="648"/>
      <c r="F833" s="648"/>
    </row>
    <row r="834">
      <c r="A834" s="648"/>
      <c r="B834" s="648"/>
      <c r="C834" s="648"/>
      <c r="D834" s="648"/>
      <c r="E834" s="648"/>
      <c r="F834" s="648"/>
    </row>
    <row r="835">
      <c r="A835" s="648"/>
      <c r="B835" s="648"/>
      <c r="C835" s="648"/>
      <c r="D835" s="648"/>
      <c r="E835" s="648"/>
      <c r="F835" s="648"/>
    </row>
    <row r="836">
      <c r="A836" s="648"/>
      <c r="B836" s="648"/>
      <c r="C836" s="648"/>
      <c r="D836" s="648"/>
      <c r="E836" s="648"/>
      <c r="F836" s="648"/>
    </row>
    <row r="837">
      <c r="A837" s="648"/>
      <c r="B837" s="648"/>
      <c r="C837" s="648"/>
      <c r="D837" s="648"/>
      <c r="E837" s="648"/>
      <c r="F837" s="648"/>
    </row>
    <row r="838">
      <c r="A838" s="648"/>
      <c r="B838" s="648"/>
      <c r="C838" s="648"/>
      <c r="D838" s="648"/>
      <c r="E838" s="648"/>
      <c r="F838" s="648"/>
    </row>
    <row r="839">
      <c r="A839" s="648"/>
      <c r="B839" s="648"/>
      <c r="C839" s="648"/>
      <c r="D839" s="648"/>
      <c r="E839" s="648"/>
      <c r="F839" s="648"/>
    </row>
    <row r="840">
      <c r="A840" s="648"/>
      <c r="B840" s="648"/>
      <c r="C840" s="648"/>
      <c r="D840" s="648"/>
      <c r="E840" s="648"/>
      <c r="F840" s="648"/>
    </row>
    <row r="841">
      <c r="A841" s="648"/>
      <c r="B841" s="648"/>
      <c r="C841" s="648"/>
      <c r="D841" s="648"/>
      <c r="E841" s="648"/>
      <c r="F841" s="648"/>
    </row>
    <row r="842">
      <c r="A842" s="648"/>
      <c r="B842" s="648"/>
      <c r="C842" s="648"/>
      <c r="D842" s="648"/>
      <c r="E842" s="648"/>
      <c r="F842" s="648"/>
    </row>
    <row r="843">
      <c r="A843" s="648"/>
      <c r="B843" s="648"/>
      <c r="C843" s="648"/>
      <c r="D843" s="648"/>
      <c r="E843" s="648"/>
      <c r="F843" s="648"/>
    </row>
    <row r="844">
      <c r="A844" s="648"/>
      <c r="B844" s="648"/>
      <c r="C844" s="648"/>
      <c r="D844" s="648"/>
      <c r="E844" s="648"/>
      <c r="F844" s="648"/>
    </row>
    <row r="845">
      <c r="A845" s="648"/>
      <c r="B845" s="648"/>
      <c r="C845" s="648"/>
      <c r="D845" s="648"/>
      <c r="E845" s="648"/>
      <c r="F845" s="648"/>
    </row>
    <row r="846">
      <c r="A846" s="648"/>
      <c r="B846" s="648"/>
      <c r="C846" s="648"/>
      <c r="D846" s="648"/>
      <c r="E846" s="648"/>
      <c r="F846" s="648"/>
    </row>
    <row r="847">
      <c r="A847" s="648"/>
      <c r="B847" s="648"/>
      <c r="C847" s="648"/>
      <c r="D847" s="648"/>
      <c r="E847" s="648"/>
      <c r="F847" s="648"/>
    </row>
    <row r="848">
      <c r="A848" s="648"/>
      <c r="B848" s="648"/>
      <c r="C848" s="648"/>
      <c r="D848" s="648"/>
      <c r="E848" s="648"/>
      <c r="F848" s="648"/>
    </row>
    <row r="849">
      <c r="A849" s="648"/>
      <c r="B849" s="648"/>
      <c r="C849" s="648"/>
      <c r="D849" s="648"/>
      <c r="E849" s="648"/>
      <c r="F849" s="648"/>
    </row>
    <row r="850">
      <c r="A850" s="648"/>
      <c r="B850" s="648"/>
      <c r="C850" s="648"/>
      <c r="D850" s="648"/>
      <c r="E850" s="648"/>
      <c r="F850" s="648"/>
    </row>
    <row r="851">
      <c r="A851" s="648"/>
      <c r="B851" s="648"/>
      <c r="C851" s="648"/>
      <c r="D851" s="648"/>
      <c r="E851" s="648"/>
      <c r="F851" s="648"/>
    </row>
    <row r="852">
      <c r="A852" s="648"/>
      <c r="B852" s="648"/>
      <c r="C852" s="648"/>
      <c r="D852" s="648"/>
      <c r="E852" s="648"/>
      <c r="F852" s="648"/>
    </row>
    <row r="853">
      <c r="A853" s="648"/>
      <c r="B853" s="648"/>
      <c r="C853" s="648"/>
      <c r="D853" s="648"/>
      <c r="E853" s="648"/>
      <c r="F853" s="648"/>
    </row>
    <row r="854">
      <c r="A854" s="648"/>
      <c r="B854" s="648"/>
      <c r="C854" s="648"/>
      <c r="D854" s="648"/>
      <c r="E854" s="648"/>
      <c r="F854" s="648"/>
    </row>
    <row r="855">
      <c r="A855" s="648"/>
      <c r="B855" s="648"/>
      <c r="C855" s="648"/>
      <c r="D855" s="648"/>
      <c r="E855" s="648"/>
      <c r="F855" s="648"/>
    </row>
    <row r="856">
      <c r="A856" s="648"/>
      <c r="B856" s="648"/>
      <c r="C856" s="648"/>
      <c r="D856" s="648"/>
      <c r="E856" s="648"/>
      <c r="F856" s="648"/>
    </row>
    <row r="857">
      <c r="A857" s="648"/>
      <c r="B857" s="648"/>
      <c r="C857" s="648"/>
      <c r="D857" s="648"/>
      <c r="E857" s="648"/>
      <c r="F857" s="648"/>
    </row>
    <row r="858">
      <c r="A858" s="648"/>
      <c r="B858" s="648"/>
      <c r="C858" s="648"/>
      <c r="D858" s="648"/>
      <c r="E858" s="648"/>
      <c r="F858" s="648"/>
    </row>
    <row r="859">
      <c r="A859" s="648"/>
      <c r="B859" s="648"/>
      <c r="C859" s="648"/>
      <c r="D859" s="648"/>
      <c r="E859" s="648"/>
      <c r="F859" s="648"/>
    </row>
    <row r="860">
      <c r="A860" s="648"/>
      <c r="B860" s="648"/>
      <c r="C860" s="648"/>
      <c r="D860" s="648"/>
      <c r="E860" s="648"/>
      <c r="F860" s="648"/>
    </row>
    <row r="861">
      <c r="A861" s="648"/>
      <c r="B861" s="648"/>
      <c r="C861" s="648"/>
      <c r="D861" s="648"/>
      <c r="E861" s="648"/>
      <c r="F861" s="648"/>
    </row>
    <row r="862">
      <c r="A862" s="648"/>
      <c r="B862" s="648"/>
      <c r="C862" s="648"/>
      <c r="D862" s="648"/>
      <c r="E862" s="648"/>
      <c r="F862" s="648"/>
    </row>
    <row r="863">
      <c r="A863" s="648"/>
      <c r="B863" s="648"/>
      <c r="C863" s="648"/>
      <c r="D863" s="648"/>
      <c r="E863" s="648"/>
      <c r="F863" s="648"/>
    </row>
    <row r="864">
      <c r="A864" s="648"/>
      <c r="B864" s="648"/>
      <c r="C864" s="648"/>
      <c r="D864" s="648"/>
      <c r="E864" s="648"/>
      <c r="F864" s="648"/>
    </row>
    <row r="865">
      <c r="A865" s="648"/>
      <c r="B865" s="648"/>
      <c r="C865" s="648"/>
      <c r="D865" s="648"/>
      <c r="E865" s="648"/>
      <c r="F865" s="648"/>
    </row>
    <row r="866">
      <c r="A866" s="648"/>
      <c r="B866" s="648"/>
      <c r="C866" s="648"/>
      <c r="D866" s="648"/>
      <c r="E866" s="648"/>
      <c r="F866" s="648"/>
    </row>
    <row r="867">
      <c r="A867" s="648"/>
      <c r="B867" s="648"/>
      <c r="C867" s="648"/>
      <c r="D867" s="648"/>
      <c r="E867" s="648"/>
      <c r="F867" s="648"/>
    </row>
    <row r="868">
      <c r="A868" s="648"/>
      <c r="B868" s="648"/>
      <c r="C868" s="648"/>
      <c r="D868" s="648"/>
      <c r="E868" s="648"/>
      <c r="F868" s="648"/>
    </row>
    <row r="869">
      <c r="A869" s="648"/>
      <c r="B869" s="648"/>
      <c r="C869" s="648"/>
      <c r="D869" s="648"/>
      <c r="E869" s="648"/>
      <c r="F869" s="648"/>
    </row>
    <row r="870">
      <c r="A870" s="648"/>
      <c r="B870" s="648"/>
      <c r="C870" s="648"/>
      <c r="D870" s="648"/>
      <c r="E870" s="648"/>
      <c r="F870" s="648"/>
    </row>
    <row r="871">
      <c r="A871" s="648"/>
      <c r="B871" s="648"/>
      <c r="C871" s="648"/>
      <c r="D871" s="648"/>
      <c r="E871" s="648"/>
      <c r="F871" s="648"/>
    </row>
    <row r="872">
      <c r="A872" s="648"/>
      <c r="B872" s="648"/>
      <c r="C872" s="648"/>
      <c r="D872" s="648"/>
      <c r="E872" s="648"/>
      <c r="F872" s="648"/>
    </row>
    <row r="873">
      <c r="A873" s="648"/>
      <c r="B873" s="648"/>
      <c r="C873" s="648"/>
      <c r="D873" s="648"/>
      <c r="E873" s="648"/>
      <c r="F873" s="648"/>
    </row>
    <row r="874">
      <c r="A874" s="648"/>
      <c r="B874" s="648"/>
      <c r="C874" s="648"/>
      <c r="D874" s="648"/>
      <c r="E874" s="648"/>
      <c r="F874" s="648"/>
    </row>
    <row r="875">
      <c r="A875" s="648"/>
      <c r="B875" s="648"/>
      <c r="C875" s="648"/>
      <c r="D875" s="648"/>
      <c r="E875" s="648"/>
      <c r="F875" s="648"/>
    </row>
    <row r="876">
      <c r="A876" s="648"/>
      <c r="B876" s="648"/>
      <c r="C876" s="648"/>
      <c r="D876" s="648"/>
      <c r="E876" s="648"/>
      <c r="F876" s="648"/>
    </row>
    <row r="877">
      <c r="A877" s="648"/>
      <c r="B877" s="648"/>
      <c r="C877" s="648"/>
      <c r="D877" s="648"/>
      <c r="E877" s="648"/>
      <c r="F877" s="648"/>
    </row>
    <row r="878">
      <c r="A878" s="648"/>
      <c r="B878" s="648"/>
      <c r="C878" s="648"/>
      <c r="D878" s="648"/>
      <c r="E878" s="648"/>
      <c r="F878" s="648"/>
    </row>
    <row r="879">
      <c r="A879" s="648"/>
      <c r="B879" s="648"/>
      <c r="C879" s="648"/>
      <c r="D879" s="648"/>
      <c r="E879" s="648"/>
      <c r="F879" s="648"/>
    </row>
    <row r="880">
      <c r="A880" s="648"/>
      <c r="B880" s="648"/>
      <c r="C880" s="648"/>
      <c r="D880" s="648"/>
      <c r="E880" s="648"/>
      <c r="F880" s="648"/>
    </row>
    <row r="881">
      <c r="A881" s="648"/>
      <c r="B881" s="648"/>
      <c r="C881" s="648"/>
      <c r="D881" s="648"/>
      <c r="E881" s="648"/>
      <c r="F881" s="648"/>
    </row>
    <row r="882">
      <c r="A882" s="648"/>
      <c r="B882" s="648"/>
      <c r="C882" s="648"/>
      <c r="D882" s="648"/>
      <c r="E882" s="648"/>
      <c r="F882" s="648"/>
    </row>
    <row r="883">
      <c r="A883" s="648"/>
      <c r="B883" s="648"/>
      <c r="C883" s="648"/>
      <c r="D883" s="648"/>
      <c r="E883" s="648"/>
      <c r="F883" s="648"/>
    </row>
    <row r="884">
      <c r="A884" s="648"/>
      <c r="B884" s="648"/>
      <c r="C884" s="648"/>
      <c r="D884" s="648"/>
      <c r="E884" s="648"/>
      <c r="F884" s="648"/>
    </row>
    <row r="885">
      <c r="A885" s="648"/>
      <c r="B885" s="648"/>
      <c r="C885" s="648"/>
      <c r="D885" s="648"/>
      <c r="E885" s="648"/>
      <c r="F885" s="648"/>
    </row>
    <row r="886">
      <c r="A886" s="648"/>
      <c r="B886" s="648"/>
      <c r="C886" s="648"/>
      <c r="D886" s="648"/>
      <c r="E886" s="648"/>
      <c r="F886" s="648"/>
    </row>
    <row r="887">
      <c r="A887" s="648"/>
      <c r="B887" s="648"/>
      <c r="C887" s="648"/>
      <c r="D887" s="648"/>
      <c r="E887" s="648"/>
      <c r="F887" s="648"/>
    </row>
    <row r="888">
      <c r="A888" s="648"/>
      <c r="B888" s="648"/>
      <c r="C888" s="648"/>
      <c r="D888" s="648"/>
      <c r="E888" s="648"/>
      <c r="F888" s="648"/>
    </row>
    <row r="889">
      <c r="A889" s="648"/>
      <c r="B889" s="648"/>
      <c r="C889" s="648"/>
      <c r="D889" s="648"/>
      <c r="E889" s="648"/>
      <c r="F889" s="648"/>
    </row>
    <row r="890">
      <c r="A890" s="648"/>
      <c r="B890" s="648"/>
      <c r="C890" s="648"/>
      <c r="D890" s="648"/>
      <c r="E890" s="648"/>
      <c r="F890" s="648"/>
    </row>
    <row r="891">
      <c r="A891" s="648"/>
      <c r="B891" s="648"/>
      <c r="C891" s="648"/>
      <c r="D891" s="648"/>
      <c r="E891" s="648"/>
      <c r="F891" s="648"/>
    </row>
    <row r="892">
      <c r="A892" s="648"/>
      <c r="B892" s="648"/>
      <c r="C892" s="648"/>
      <c r="D892" s="648"/>
      <c r="E892" s="648"/>
      <c r="F892" s="648"/>
    </row>
    <row r="893">
      <c r="A893" s="648"/>
      <c r="B893" s="648"/>
      <c r="C893" s="648"/>
      <c r="D893" s="648"/>
      <c r="E893" s="648"/>
      <c r="F893" s="648"/>
    </row>
    <row r="894">
      <c r="A894" s="648"/>
      <c r="B894" s="648"/>
      <c r="C894" s="648"/>
      <c r="D894" s="648"/>
      <c r="E894" s="648"/>
      <c r="F894" s="648"/>
    </row>
    <row r="895">
      <c r="A895" s="648"/>
      <c r="B895" s="648"/>
      <c r="C895" s="648"/>
      <c r="D895" s="648"/>
      <c r="E895" s="648"/>
      <c r="F895" s="648"/>
    </row>
    <row r="896">
      <c r="A896" s="648"/>
      <c r="B896" s="648"/>
      <c r="C896" s="648"/>
      <c r="D896" s="648"/>
      <c r="E896" s="648"/>
      <c r="F896" s="648"/>
    </row>
    <row r="897">
      <c r="A897" s="648"/>
      <c r="B897" s="648"/>
      <c r="C897" s="648"/>
      <c r="D897" s="648"/>
      <c r="E897" s="648"/>
      <c r="F897" s="648"/>
    </row>
    <row r="898">
      <c r="A898" s="648"/>
      <c r="B898" s="648"/>
      <c r="C898" s="648"/>
      <c r="D898" s="648"/>
      <c r="E898" s="648"/>
      <c r="F898" s="648"/>
    </row>
    <row r="899">
      <c r="A899" s="648"/>
      <c r="B899" s="648"/>
      <c r="C899" s="648"/>
      <c r="D899" s="648"/>
      <c r="E899" s="648"/>
      <c r="F899" s="648"/>
    </row>
    <row r="900">
      <c r="A900" s="648"/>
      <c r="B900" s="648"/>
      <c r="C900" s="648"/>
      <c r="D900" s="648"/>
      <c r="E900" s="648"/>
      <c r="F900" s="648"/>
    </row>
    <row r="901">
      <c r="A901" s="648"/>
      <c r="B901" s="648"/>
      <c r="C901" s="648"/>
      <c r="D901" s="648"/>
      <c r="E901" s="648"/>
      <c r="F901" s="648"/>
    </row>
    <row r="902">
      <c r="A902" s="648"/>
      <c r="B902" s="648"/>
      <c r="C902" s="648"/>
      <c r="D902" s="648"/>
      <c r="E902" s="648"/>
      <c r="F902" s="648"/>
    </row>
    <row r="903">
      <c r="A903" s="648"/>
      <c r="B903" s="648"/>
      <c r="C903" s="648"/>
      <c r="D903" s="648"/>
      <c r="E903" s="648"/>
      <c r="F903" s="648"/>
    </row>
    <row r="904">
      <c r="A904" s="648"/>
      <c r="B904" s="648"/>
      <c r="C904" s="648"/>
      <c r="D904" s="648"/>
      <c r="E904" s="648"/>
      <c r="F904" s="648"/>
    </row>
    <row r="905">
      <c r="A905" s="648"/>
      <c r="B905" s="648"/>
      <c r="C905" s="648"/>
      <c r="D905" s="648"/>
      <c r="E905" s="648"/>
      <c r="F905" s="648"/>
    </row>
    <row r="906">
      <c r="A906" s="648"/>
      <c r="B906" s="648"/>
      <c r="C906" s="648"/>
      <c r="D906" s="648"/>
      <c r="E906" s="648"/>
      <c r="F906" s="648"/>
    </row>
    <row r="907">
      <c r="A907" s="648"/>
      <c r="B907" s="648"/>
      <c r="C907" s="648"/>
      <c r="D907" s="648"/>
      <c r="E907" s="648"/>
      <c r="F907" s="648"/>
    </row>
    <row r="908">
      <c r="A908" s="648"/>
      <c r="B908" s="648"/>
      <c r="C908" s="648"/>
      <c r="D908" s="648"/>
      <c r="E908" s="648"/>
      <c r="F908" s="648"/>
    </row>
    <row r="909">
      <c r="A909" s="648"/>
      <c r="B909" s="648"/>
      <c r="C909" s="648"/>
      <c r="D909" s="648"/>
      <c r="E909" s="648"/>
      <c r="F909" s="648"/>
    </row>
    <row r="910">
      <c r="A910" s="648"/>
      <c r="B910" s="648"/>
      <c r="C910" s="648"/>
      <c r="D910" s="648"/>
      <c r="E910" s="648"/>
      <c r="F910" s="648"/>
    </row>
    <row r="911">
      <c r="A911" s="648"/>
      <c r="B911" s="648"/>
      <c r="C911" s="648"/>
      <c r="D911" s="648"/>
      <c r="E911" s="648"/>
      <c r="F911" s="648"/>
    </row>
    <row r="912">
      <c r="A912" s="648"/>
      <c r="B912" s="648"/>
      <c r="C912" s="648"/>
      <c r="D912" s="648"/>
      <c r="E912" s="648"/>
      <c r="F912" s="648"/>
    </row>
    <row r="913">
      <c r="A913" s="648"/>
      <c r="B913" s="648"/>
      <c r="C913" s="648"/>
      <c r="D913" s="648"/>
      <c r="E913" s="648"/>
      <c r="F913" s="648"/>
    </row>
    <row r="914">
      <c r="A914" s="648"/>
      <c r="B914" s="648"/>
      <c r="C914" s="648"/>
      <c r="D914" s="648"/>
      <c r="E914" s="648"/>
      <c r="F914" s="648"/>
    </row>
    <row r="915">
      <c r="A915" s="648"/>
      <c r="B915" s="648"/>
      <c r="C915" s="648"/>
      <c r="D915" s="648"/>
      <c r="E915" s="648"/>
      <c r="F915" s="648"/>
    </row>
    <row r="916">
      <c r="A916" s="648"/>
      <c r="B916" s="648"/>
      <c r="C916" s="648"/>
      <c r="D916" s="648"/>
      <c r="E916" s="648"/>
      <c r="F916" s="648"/>
    </row>
    <row r="917">
      <c r="A917" s="648"/>
      <c r="B917" s="648"/>
      <c r="C917" s="648"/>
      <c r="D917" s="648"/>
      <c r="E917" s="648"/>
      <c r="F917" s="648"/>
    </row>
    <row r="918">
      <c r="A918" s="648"/>
      <c r="B918" s="648"/>
      <c r="C918" s="648"/>
      <c r="D918" s="648"/>
      <c r="E918" s="648"/>
      <c r="F918" s="648"/>
    </row>
    <row r="919">
      <c r="A919" s="648"/>
      <c r="B919" s="648"/>
      <c r="C919" s="648"/>
      <c r="D919" s="648"/>
      <c r="E919" s="648"/>
      <c r="F919" s="648"/>
    </row>
    <row r="920">
      <c r="A920" s="648"/>
      <c r="B920" s="648"/>
      <c r="C920" s="648"/>
      <c r="D920" s="648"/>
      <c r="E920" s="648"/>
      <c r="F920" s="648"/>
    </row>
    <row r="921">
      <c r="A921" s="648"/>
      <c r="B921" s="648"/>
      <c r="C921" s="648"/>
      <c r="D921" s="648"/>
      <c r="E921" s="648"/>
      <c r="F921" s="648"/>
    </row>
    <row r="922">
      <c r="A922" s="648"/>
      <c r="B922" s="648"/>
      <c r="C922" s="648"/>
      <c r="D922" s="648"/>
      <c r="E922" s="648"/>
      <c r="F922" s="648"/>
    </row>
    <row r="923">
      <c r="A923" s="648"/>
      <c r="B923" s="648"/>
      <c r="C923" s="648"/>
      <c r="D923" s="648"/>
      <c r="E923" s="648"/>
      <c r="F923" s="648"/>
    </row>
    <row r="924">
      <c r="A924" s="648"/>
      <c r="B924" s="648"/>
      <c r="C924" s="648"/>
      <c r="D924" s="648"/>
      <c r="E924" s="648"/>
      <c r="F924" s="648"/>
    </row>
    <row r="925">
      <c r="A925" s="648"/>
      <c r="B925" s="648"/>
      <c r="C925" s="648"/>
      <c r="D925" s="648"/>
      <c r="E925" s="648"/>
      <c r="F925" s="648"/>
    </row>
    <row r="926">
      <c r="A926" s="648"/>
      <c r="B926" s="648"/>
      <c r="C926" s="648"/>
      <c r="D926" s="648"/>
      <c r="E926" s="648"/>
      <c r="F926" s="648"/>
    </row>
    <row r="927">
      <c r="A927" s="648"/>
      <c r="B927" s="648"/>
      <c r="C927" s="648"/>
      <c r="D927" s="648"/>
      <c r="E927" s="648"/>
      <c r="F927" s="648"/>
    </row>
    <row r="928">
      <c r="A928" s="648"/>
      <c r="B928" s="648"/>
      <c r="C928" s="648"/>
      <c r="D928" s="648"/>
      <c r="E928" s="648"/>
      <c r="F928" s="648"/>
    </row>
    <row r="929">
      <c r="A929" s="648"/>
      <c r="B929" s="648"/>
      <c r="C929" s="648"/>
      <c r="D929" s="648"/>
      <c r="E929" s="648"/>
      <c r="F929" s="648"/>
    </row>
    <row r="930">
      <c r="A930" s="648"/>
      <c r="B930" s="648"/>
      <c r="C930" s="648"/>
      <c r="D930" s="648"/>
      <c r="E930" s="648"/>
      <c r="F930" s="648"/>
    </row>
    <row r="931">
      <c r="A931" s="648"/>
      <c r="B931" s="648"/>
      <c r="C931" s="648"/>
      <c r="D931" s="648"/>
      <c r="E931" s="648"/>
      <c r="F931" s="648"/>
    </row>
    <row r="932">
      <c r="A932" s="648"/>
      <c r="B932" s="648"/>
      <c r="C932" s="648"/>
      <c r="D932" s="648"/>
      <c r="E932" s="648"/>
      <c r="F932" s="648"/>
    </row>
    <row r="933">
      <c r="A933" s="648"/>
      <c r="B933" s="648"/>
      <c r="C933" s="648"/>
      <c r="D933" s="648"/>
      <c r="E933" s="648"/>
      <c r="F933" s="648"/>
    </row>
    <row r="934">
      <c r="A934" s="648"/>
      <c r="B934" s="648"/>
      <c r="C934" s="648"/>
      <c r="D934" s="648"/>
      <c r="E934" s="648"/>
      <c r="F934" s="648"/>
    </row>
    <row r="935">
      <c r="A935" s="648"/>
      <c r="B935" s="648"/>
      <c r="C935" s="648"/>
      <c r="D935" s="648"/>
      <c r="E935" s="648"/>
      <c r="F935" s="648"/>
    </row>
    <row r="936">
      <c r="A936" s="648"/>
      <c r="B936" s="648"/>
      <c r="C936" s="648"/>
      <c r="D936" s="648"/>
      <c r="E936" s="648"/>
      <c r="F936" s="648"/>
    </row>
    <row r="937">
      <c r="A937" s="648"/>
      <c r="B937" s="648"/>
      <c r="C937" s="648"/>
      <c r="D937" s="648"/>
      <c r="E937" s="648"/>
      <c r="F937" s="648"/>
    </row>
    <row r="938">
      <c r="A938" s="648"/>
      <c r="B938" s="648"/>
      <c r="C938" s="648"/>
      <c r="D938" s="648"/>
      <c r="E938" s="648"/>
      <c r="F938" s="648"/>
    </row>
    <row r="939">
      <c r="A939" s="648"/>
      <c r="B939" s="648"/>
      <c r="C939" s="648"/>
      <c r="D939" s="648"/>
      <c r="E939" s="648"/>
      <c r="F939" s="648"/>
    </row>
    <row r="940">
      <c r="A940" s="648"/>
      <c r="B940" s="648"/>
      <c r="C940" s="648"/>
      <c r="D940" s="648"/>
      <c r="E940" s="648"/>
      <c r="F940" s="648"/>
    </row>
    <row r="941">
      <c r="A941" s="648"/>
      <c r="B941" s="648"/>
      <c r="C941" s="648"/>
      <c r="D941" s="648"/>
      <c r="E941" s="648"/>
      <c r="F941" s="648"/>
    </row>
    <row r="942">
      <c r="A942" s="648"/>
      <c r="B942" s="648"/>
      <c r="C942" s="648"/>
      <c r="D942" s="648"/>
      <c r="E942" s="648"/>
      <c r="F942" s="648"/>
    </row>
    <row r="943">
      <c r="A943" s="648"/>
      <c r="B943" s="648"/>
      <c r="C943" s="648"/>
      <c r="D943" s="648"/>
      <c r="E943" s="648"/>
      <c r="F943" s="648"/>
    </row>
    <row r="944">
      <c r="A944" s="648"/>
      <c r="B944" s="648"/>
      <c r="C944" s="648"/>
      <c r="D944" s="648"/>
      <c r="E944" s="648"/>
      <c r="F944" s="648"/>
    </row>
    <row r="945">
      <c r="A945" s="648"/>
      <c r="B945" s="648"/>
      <c r="C945" s="648"/>
      <c r="D945" s="648"/>
      <c r="E945" s="648"/>
      <c r="F945" s="648"/>
    </row>
    <row r="946">
      <c r="A946" s="648"/>
      <c r="B946" s="648"/>
      <c r="C946" s="648"/>
      <c r="D946" s="648"/>
      <c r="E946" s="648"/>
      <c r="F946" s="648"/>
    </row>
    <row r="947">
      <c r="A947" s="648"/>
      <c r="B947" s="648"/>
      <c r="C947" s="648"/>
      <c r="D947" s="648"/>
      <c r="E947" s="648"/>
      <c r="F947" s="648"/>
    </row>
    <row r="948">
      <c r="A948" s="648"/>
      <c r="B948" s="648"/>
      <c r="C948" s="648"/>
      <c r="D948" s="648"/>
      <c r="E948" s="648"/>
      <c r="F948" s="648"/>
    </row>
    <row r="949">
      <c r="A949" s="648"/>
      <c r="B949" s="648"/>
      <c r="C949" s="648"/>
      <c r="D949" s="648"/>
      <c r="E949" s="648"/>
      <c r="F949" s="648"/>
    </row>
    <row r="950">
      <c r="A950" s="648"/>
      <c r="B950" s="648"/>
      <c r="C950" s="648"/>
      <c r="D950" s="648"/>
      <c r="E950" s="648"/>
      <c r="F950" s="648"/>
    </row>
    <row r="951">
      <c r="A951" s="648"/>
      <c r="B951" s="648"/>
      <c r="C951" s="648"/>
      <c r="D951" s="648"/>
      <c r="E951" s="648"/>
      <c r="F951" s="648"/>
    </row>
    <row r="952">
      <c r="A952" s="648"/>
      <c r="B952" s="648"/>
      <c r="C952" s="648"/>
      <c r="D952" s="648"/>
      <c r="E952" s="648"/>
      <c r="F952" s="648"/>
    </row>
    <row r="953">
      <c r="A953" s="648"/>
      <c r="B953" s="648"/>
      <c r="C953" s="648"/>
      <c r="D953" s="648"/>
      <c r="E953" s="648"/>
      <c r="F953" s="648"/>
    </row>
    <row r="954">
      <c r="A954" s="648"/>
      <c r="B954" s="648"/>
      <c r="C954" s="648"/>
      <c r="D954" s="648"/>
      <c r="E954" s="648"/>
      <c r="F954" s="648"/>
    </row>
    <row r="955">
      <c r="A955" s="648"/>
      <c r="B955" s="648"/>
      <c r="C955" s="648"/>
      <c r="D955" s="648"/>
      <c r="E955" s="648"/>
      <c r="F955" s="648"/>
    </row>
    <row r="956">
      <c r="A956" s="648"/>
      <c r="B956" s="648"/>
      <c r="C956" s="648"/>
      <c r="D956" s="648"/>
      <c r="E956" s="648"/>
      <c r="F956" s="648"/>
    </row>
    <row r="957">
      <c r="A957" s="648"/>
      <c r="B957" s="648"/>
      <c r="C957" s="648"/>
      <c r="D957" s="648"/>
      <c r="E957" s="648"/>
      <c r="F957" s="648"/>
    </row>
    <row r="958">
      <c r="A958" s="648"/>
      <c r="B958" s="648"/>
      <c r="C958" s="648"/>
      <c r="D958" s="648"/>
      <c r="E958" s="648"/>
      <c r="F958" s="648"/>
    </row>
    <row r="959">
      <c r="A959" s="648"/>
      <c r="B959" s="648"/>
      <c r="C959" s="648"/>
      <c r="D959" s="648"/>
      <c r="E959" s="648"/>
      <c r="F959" s="648"/>
    </row>
    <row r="960">
      <c r="A960" s="648"/>
      <c r="B960" s="648"/>
      <c r="C960" s="648"/>
      <c r="D960" s="648"/>
      <c r="E960" s="648"/>
      <c r="F960" s="648"/>
    </row>
    <row r="961">
      <c r="A961" s="648"/>
      <c r="B961" s="648"/>
      <c r="C961" s="648"/>
      <c r="D961" s="648"/>
      <c r="E961" s="648"/>
      <c r="F961" s="648"/>
    </row>
    <row r="962">
      <c r="A962" s="648"/>
      <c r="B962" s="648"/>
      <c r="C962" s="648"/>
      <c r="D962" s="648"/>
      <c r="E962" s="648"/>
      <c r="F962" s="648"/>
    </row>
    <row r="963">
      <c r="A963" s="648"/>
      <c r="B963" s="648"/>
      <c r="C963" s="648"/>
      <c r="D963" s="648"/>
      <c r="E963" s="648"/>
      <c r="F963" s="648"/>
    </row>
    <row r="964">
      <c r="A964" s="648"/>
      <c r="B964" s="648"/>
      <c r="C964" s="648"/>
      <c r="D964" s="648"/>
      <c r="E964" s="648"/>
      <c r="F964" s="648"/>
    </row>
    <row r="965">
      <c r="A965" s="648"/>
      <c r="B965" s="648"/>
      <c r="C965" s="648"/>
      <c r="D965" s="648"/>
      <c r="E965" s="648"/>
      <c r="F965" s="648"/>
    </row>
    <row r="966">
      <c r="A966" s="648"/>
      <c r="B966" s="648"/>
      <c r="C966" s="648"/>
      <c r="D966" s="648"/>
      <c r="E966" s="648"/>
      <c r="F966" s="648"/>
    </row>
    <row r="967">
      <c r="A967" s="648"/>
      <c r="B967" s="648"/>
      <c r="C967" s="648"/>
      <c r="D967" s="648"/>
      <c r="E967" s="648"/>
      <c r="F967" s="648"/>
    </row>
    <row r="968">
      <c r="A968" s="648"/>
      <c r="B968" s="648"/>
      <c r="C968" s="648"/>
      <c r="D968" s="648"/>
      <c r="E968" s="648"/>
      <c r="F968" s="648"/>
    </row>
  </sheetData>
  <mergeCells count="1">
    <mergeCell ref="B11:F1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11" width="23.75"/>
    <col customWidth="1" min="12" max="12" width="11.63"/>
    <col customWidth="1" min="13" max="13" width="23.75"/>
    <col customWidth="1" min="14" max="23" width="22.38"/>
    <col customWidth="1" min="24" max="24" width="11.63"/>
    <col customWidth="1" min="25" max="25" width="28.25"/>
    <col customWidth="1" min="26" max="26" width="27.5"/>
    <col customWidth="1" min="27" max="27" width="29.38"/>
    <col customWidth="1" min="28" max="28" width="27.13"/>
    <col customWidth="1" min="29" max="29" width="29.38"/>
    <col customWidth="1" min="30" max="31" width="28.13"/>
    <col customWidth="1" min="32" max="32" width="26.38"/>
    <col customWidth="1" min="33" max="33" width="11.63"/>
    <col customWidth="1" min="34" max="35" width="29.13"/>
    <col customWidth="1" min="36" max="36" width="27.88"/>
    <col customWidth="1" min="37" max="37" width="29.88"/>
    <col customWidth="1" min="38" max="38" width="27.88"/>
    <col customWidth="1" min="39" max="39" width="31.38"/>
    <col customWidth="1" min="40" max="40" width="11.63"/>
    <col customWidth="1" min="41" max="41" width="28.13"/>
    <col customWidth="1" min="42" max="42" width="27.38"/>
    <col customWidth="1" min="43" max="43" width="34.0"/>
    <col customWidth="1" min="44" max="47" width="26.38"/>
    <col customWidth="1" min="48" max="48" width="70.38"/>
    <col customWidth="1" min="49" max="49" width="14.13"/>
    <col customWidth="1" min="50" max="51" width="12.88"/>
  </cols>
  <sheetData>
    <row r="1">
      <c r="A1" s="557"/>
      <c r="B1" s="558" t="s">
        <v>0</v>
      </c>
      <c r="C1" s="3"/>
      <c r="D1" s="3"/>
      <c r="E1" s="3"/>
      <c r="F1" s="3"/>
      <c r="G1" s="3"/>
      <c r="H1" s="3"/>
      <c r="I1" s="3"/>
      <c r="J1" s="3"/>
      <c r="K1" s="4"/>
      <c r="L1" s="605"/>
      <c r="M1" s="606" t="s">
        <v>1</v>
      </c>
      <c r="N1" s="3"/>
      <c r="O1" s="3"/>
      <c r="P1" s="3"/>
      <c r="Q1" s="3"/>
      <c r="R1" s="3"/>
      <c r="S1" s="3"/>
      <c r="T1" s="3"/>
      <c r="U1" s="3"/>
      <c r="V1" s="3"/>
      <c r="W1" s="4"/>
      <c r="X1" s="649"/>
      <c r="Y1" s="558" t="s">
        <v>69</v>
      </c>
      <c r="Z1" s="3"/>
      <c r="AA1" s="3"/>
      <c r="AB1" s="3"/>
      <c r="AC1" s="3"/>
      <c r="AD1" s="3"/>
      <c r="AE1" s="3"/>
      <c r="AF1" s="4"/>
      <c r="AG1" s="605"/>
      <c r="AH1" s="606" t="s">
        <v>70</v>
      </c>
      <c r="AI1" s="3"/>
      <c r="AJ1" s="3"/>
      <c r="AK1" s="3"/>
      <c r="AL1" s="3"/>
      <c r="AM1" s="4"/>
      <c r="AN1" s="649"/>
      <c r="AO1" s="606" t="s">
        <v>2</v>
      </c>
      <c r="AP1" s="3"/>
      <c r="AQ1" s="3"/>
      <c r="AR1" s="3"/>
      <c r="AS1" s="4"/>
      <c r="AT1" s="558" t="s">
        <v>71</v>
      </c>
      <c r="AU1" s="4"/>
      <c r="AV1" s="127"/>
      <c r="AW1" s="127"/>
      <c r="AX1" s="127"/>
      <c r="AY1" s="127"/>
    </row>
    <row r="2">
      <c r="A2" s="42"/>
      <c r="B2" s="559" t="s">
        <v>3</v>
      </c>
      <c r="C2" s="559" t="s">
        <v>4</v>
      </c>
      <c r="D2" s="559" t="s">
        <v>5</v>
      </c>
      <c r="E2" s="559" t="s">
        <v>6</v>
      </c>
      <c r="F2" s="559" t="s">
        <v>7</v>
      </c>
      <c r="G2" s="559" t="s">
        <v>8</v>
      </c>
      <c r="H2" s="559" t="s">
        <v>9</v>
      </c>
      <c r="I2" s="559" t="s">
        <v>10</v>
      </c>
      <c r="J2" s="559" t="s">
        <v>11</v>
      </c>
      <c r="K2" s="559" t="s">
        <v>12</v>
      </c>
      <c r="L2" s="52"/>
      <c r="M2" s="559" t="s">
        <v>13</v>
      </c>
      <c r="N2" s="559" t="s">
        <v>14</v>
      </c>
      <c r="O2" s="559" t="s">
        <v>15</v>
      </c>
      <c r="P2" s="129" t="s">
        <v>72</v>
      </c>
      <c r="Q2" s="129" t="s">
        <v>73</v>
      </c>
      <c r="R2" s="559" t="s">
        <v>18</v>
      </c>
      <c r="S2" s="559" t="s">
        <v>19</v>
      </c>
      <c r="T2" s="559" t="s">
        <v>20</v>
      </c>
      <c r="U2" s="559" t="s">
        <v>21</v>
      </c>
      <c r="V2" s="559" t="s">
        <v>22</v>
      </c>
      <c r="W2" s="559" t="s">
        <v>23</v>
      </c>
      <c r="X2" s="42"/>
      <c r="Y2" s="559" t="s">
        <v>74</v>
      </c>
      <c r="Z2" s="559" t="s">
        <v>75</v>
      </c>
      <c r="AA2" s="559" t="s">
        <v>76</v>
      </c>
      <c r="AB2" s="559" t="s">
        <v>77</v>
      </c>
      <c r="AC2" s="559" t="s">
        <v>78</v>
      </c>
      <c r="AD2" s="559" t="s">
        <v>79</v>
      </c>
      <c r="AE2" s="559" t="s">
        <v>80</v>
      </c>
      <c r="AF2" s="559" t="s">
        <v>81</v>
      </c>
      <c r="AG2" s="52"/>
      <c r="AH2" s="559" t="s">
        <v>82</v>
      </c>
      <c r="AI2" s="559" t="s">
        <v>83</v>
      </c>
      <c r="AJ2" s="559" t="s">
        <v>84</v>
      </c>
      <c r="AK2" s="559" t="s">
        <v>85</v>
      </c>
      <c r="AL2" s="559" t="s">
        <v>86</v>
      </c>
      <c r="AM2" s="559" t="s">
        <v>87</v>
      </c>
      <c r="AN2" s="42"/>
      <c r="AO2" s="559" t="s">
        <v>24</v>
      </c>
      <c r="AP2" s="559" t="s">
        <v>25</v>
      </c>
      <c r="AQ2" s="559" t="s">
        <v>26</v>
      </c>
      <c r="AR2" s="559" t="s">
        <v>27</v>
      </c>
      <c r="AS2" s="559" t="s">
        <v>28</v>
      </c>
      <c r="AT2" s="559" t="s">
        <v>88</v>
      </c>
      <c r="AU2" s="559" t="s">
        <v>89</v>
      </c>
      <c r="AV2" s="127"/>
      <c r="AW2" s="127"/>
      <c r="AX2" s="127"/>
      <c r="AY2" s="127"/>
    </row>
    <row r="3">
      <c r="A3" s="560" t="s">
        <v>29</v>
      </c>
      <c r="B3" s="561"/>
      <c r="C3" s="51"/>
      <c r="D3" s="51"/>
      <c r="E3" s="51"/>
      <c r="F3" s="51"/>
      <c r="G3" s="51"/>
      <c r="H3" s="51"/>
      <c r="I3" s="51"/>
      <c r="J3" s="51"/>
      <c r="K3" s="52"/>
      <c r="L3" s="607" t="s">
        <v>29</v>
      </c>
      <c r="M3" s="561"/>
      <c r="N3" s="51"/>
      <c r="O3" s="51"/>
      <c r="P3" s="51"/>
      <c r="Q3" s="51"/>
      <c r="R3" s="51"/>
      <c r="S3" s="51"/>
      <c r="T3" s="51"/>
      <c r="U3" s="51"/>
      <c r="V3" s="51"/>
      <c r="W3" s="52"/>
      <c r="X3" s="560" t="s">
        <v>29</v>
      </c>
      <c r="Y3" s="561"/>
      <c r="Z3" s="51"/>
      <c r="AA3" s="51"/>
      <c r="AB3" s="51"/>
      <c r="AC3" s="51"/>
      <c r="AD3" s="51"/>
      <c r="AE3" s="51"/>
      <c r="AF3" s="52"/>
      <c r="AG3" s="607" t="s">
        <v>29</v>
      </c>
      <c r="AH3" s="561"/>
      <c r="AI3" s="51"/>
      <c r="AJ3" s="51"/>
      <c r="AK3" s="51"/>
      <c r="AL3" s="51"/>
      <c r="AM3" s="52"/>
      <c r="AN3" s="560" t="s">
        <v>29</v>
      </c>
      <c r="AO3" s="561"/>
      <c r="AP3" s="51"/>
      <c r="AQ3" s="51"/>
      <c r="AR3" s="51"/>
      <c r="AS3" s="52"/>
      <c r="AT3" s="561"/>
      <c r="AU3" s="51"/>
      <c r="AV3" s="136"/>
      <c r="AW3" s="136"/>
      <c r="AX3" s="136"/>
      <c r="AY3" s="136"/>
    </row>
    <row r="4">
      <c r="A4" s="562" t="s">
        <v>30</v>
      </c>
      <c r="B4" s="563" t="s">
        <v>90</v>
      </c>
      <c r="K4" s="23"/>
      <c r="L4" s="608" t="s">
        <v>91</v>
      </c>
      <c r="M4" s="594" t="s">
        <v>92</v>
      </c>
      <c r="Q4" s="23"/>
      <c r="R4" s="650" t="s">
        <v>93</v>
      </c>
      <c r="S4" s="23"/>
      <c r="T4" s="144"/>
      <c r="U4" s="144"/>
      <c r="V4" s="144"/>
      <c r="W4" s="144"/>
      <c r="X4" s="562" t="s">
        <v>94</v>
      </c>
      <c r="Y4" s="144"/>
      <c r="Z4" s="144"/>
      <c r="AA4" s="144"/>
      <c r="AB4" s="144"/>
      <c r="AC4" s="586" t="s">
        <v>95</v>
      </c>
      <c r="AE4" s="23"/>
      <c r="AF4" s="144"/>
      <c r="AG4" s="608" t="s">
        <v>96</v>
      </c>
      <c r="AH4" s="144"/>
      <c r="AI4" s="144"/>
      <c r="AJ4" s="572"/>
      <c r="AK4" s="609" t="s">
        <v>93</v>
      </c>
      <c r="AL4" s="572"/>
      <c r="AM4" s="609" t="s">
        <v>93</v>
      </c>
      <c r="AN4" s="562" t="s">
        <v>30</v>
      </c>
      <c r="AO4" s="651" t="s">
        <v>97</v>
      </c>
      <c r="AP4" s="23"/>
      <c r="AQ4" s="566"/>
      <c r="AR4" s="144"/>
      <c r="AS4" s="144"/>
      <c r="AT4" s="144"/>
      <c r="AU4" s="144"/>
      <c r="AV4" s="154"/>
      <c r="AW4" s="154"/>
      <c r="AX4" s="154"/>
      <c r="AY4" s="154"/>
    </row>
    <row r="5">
      <c r="A5" s="38"/>
      <c r="B5" s="564" t="s">
        <v>98</v>
      </c>
      <c r="K5" s="23"/>
      <c r="L5" s="23"/>
      <c r="M5" s="595" t="s">
        <v>99</v>
      </c>
      <c r="Q5" s="23"/>
      <c r="R5" s="652" t="s">
        <v>100</v>
      </c>
      <c r="S5" s="23"/>
      <c r="T5" s="144"/>
      <c r="U5" s="144"/>
      <c r="V5" s="144"/>
      <c r="W5" s="144"/>
      <c r="X5" s="38"/>
      <c r="Y5" s="144"/>
      <c r="Z5" s="144"/>
      <c r="AA5" s="144"/>
      <c r="AB5" s="144"/>
      <c r="AC5" s="653" t="s">
        <v>101</v>
      </c>
      <c r="AE5" s="23"/>
      <c r="AF5" s="144"/>
      <c r="AG5" s="23"/>
      <c r="AH5" s="144"/>
      <c r="AI5" s="144"/>
      <c r="AJ5" s="144"/>
      <c r="AK5" s="610" t="s">
        <v>100</v>
      </c>
      <c r="AL5" s="144"/>
      <c r="AM5" s="610" t="s">
        <v>100</v>
      </c>
      <c r="AN5" s="38"/>
      <c r="AO5" s="654" t="s">
        <v>102</v>
      </c>
      <c r="AP5" s="23"/>
      <c r="AQ5" s="566"/>
      <c r="AR5" s="144"/>
      <c r="AS5" s="144"/>
      <c r="AT5" s="144"/>
      <c r="AU5" s="144"/>
      <c r="AV5" s="154" t="str">
        <f t="array" ref="AV5">TEXTJOIN(" | ", 1, A6:AS6)</f>
        <v>108 | ONLINE/105 | 106 | 321 | 106 STARTS AT 9:20 | 106 STARTS AT 9:20 | ONLINE (ON 25/03,01/04)</v>
      </c>
      <c r="AW5" s="154"/>
      <c r="AX5" s="154"/>
      <c r="AY5" s="154"/>
    </row>
    <row r="6">
      <c r="A6" s="42"/>
      <c r="B6" s="565">
        <v>108.0</v>
      </c>
      <c r="C6" s="51"/>
      <c r="D6" s="51"/>
      <c r="E6" s="51"/>
      <c r="F6" s="51"/>
      <c r="G6" s="51"/>
      <c r="H6" s="51"/>
      <c r="I6" s="51"/>
      <c r="J6" s="51"/>
      <c r="K6" s="52"/>
      <c r="L6" s="52"/>
      <c r="M6" s="596" t="s">
        <v>103</v>
      </c>
      <c r="N6" s="51"/>
      <c r="O6" s="51"/>
      <c r="P6" s="51"/>
      <c r="Q6" s="52"/>
      <c r="R6" s="655">
        <v>106.0</v>
      </c>
      <c r="S6" s="52"/>
      <c r="T6" s="573"/>
      <c r="U6" s="573"/>
      <c r="V6" s="173"/>
      <c r="W6" s="173"/>
      <c r="X6" s="42"/>
      <c r="Y6" s="173"/>
      <c r="Z6" s="173"/>
      <c r="AA6" s="173"/>
      <c r="AB6" s="173"/>
      <c r="AC6" s="376">
        <v>321.0</v>
      </c>
      <c r="AD6" s="51"/>
      <c r="AE6" s="52"/>
      <c r="AF6" s="173"/>
      <c r="AG6" s="52"/>
      <c r="AH6" s="173"/>
      <c r="AI6" s="173"/>
      <c r="AJ6" s="173"/>
      <c r="AK6" s="611" t="s">
        <v>447</v>
      </c>
      <c r="AL6" s="173"/>
      <c r="AM6" s="611" t="s">
        <v>448</v>
      </c>
      <c r="AN6" s="42"/>
      <c r="AO6" s="656" t="s">
        <v>449</v>
      </c>
      <c r="AP6" s="52"/>
      <c r="AQ6" s="570"/>
      <c r="AR6" s="173"/>
      <c r="AS6" s="173"/>
      <c r="AT6" s="173"/>
      <c r="AU6" s="173"/>
      <c r="AV6" s="180" t="str">
        <f>IFERROR(__xludf.DUMMYFUNCTION("TEXTJOIN("" / "", 1, SORT(UNIQUE(TRANSPOSE(SPLIT(TRIM(REGEXREPLACE(AV5,""([0-9]{3}[a-zA-Z]?)|."",""$1 "")), "" "")))))"),"105 / 106 / 108 / 321")</f>
        <v>105 / 106 / 108 / 321</v>
      </c>
      <c r="AW6" s="154"/>
      <c r="AX6" s="181">
        <v>301.0</v>
      </c>
      <c r="AY6" s="154"/>
    </row>
    <row r="7">
      <c r="A7" s="562" t="s">
        <v>34</v>
      </c>
      <c r="B7" s="563" t="s">
        <v>107</v>
      </c>
      <c r="K7" s="23"/>
      <c r="L7" s="608" t="s">
        <v>108</v>
      </c>
      <c r="M7" s="144"/>
      <c r="N7" s="597" t="s">
        <v>109</v>
      </c>
      <c r="O7" s="144"/>
      <c r="P7" s="597" t="s">
        <v>109</v>
      </c>
      <c r="Q7" s="144"/>
      <c r="R7" s="525"/>
      <c r="S7" s="144"/>
      <c r="T7" s="144"/>
      <c r="U7" s="144"/>
      <c r="V7" s="144"/>
      <c r="W7" s="657" t="s">
        <v>110</v>
      </c>
      <c r="X7" s="562" t="s">
        <v>111</v>
      </c>
      <c r="Y7" s="144"/>
      <c r="Z7" s="144"/>
      <c r="AA7" s="144"/>
      <c r="AB7" s="144"/>
      <c r="AC7" s="589" t="s">
        <v>112</v>
      </c>
      <c r="AD7" s="144"/>
      <c r="AE7" s="144"/>
      <c r="AF7" s="658" t="s">
        <v>450</v>
      </c>
      <c r="AG7" s="608" t="s">
        <v>113</v>
      </c>
      <c r="AH7" s="144"/>
      <c r="AI7" s="144"/>
      <c r="AJ7" s="572"/>
      <c r="AK7" s="609" t="s">
        <v>114</v>
      </c>
      <c r="AL7" s="572"/>
      <c r="AM7" s="609" t="s">
        <v>114</v>
      </c>
      <c r="AN7" s="562" t="s">
        <v>34</v>
      </c>
      <c r="AO7" s="651" t="s">
        <v>97</v>
      </c>
      <c r="AP7" s="23"/>
      <c r="AQ7" s="659" t="s">
        <v>115</v>
      </c>
      <c r="AR7" s="144"/>
      <c r="AS7" s="144"/>
      <c r="AT7" s="144"/>
      <c r="AU7" s="144"/>
      <c r="AV7" s="154"/>
      <c r="AW7" s="154"/>
      <c r="AX7" s="154"/>
      <c r="AY7" s="154"/>
    </row>
    <row r="8">
      <c r="A8" s="38"/>
      <c r="B8" s="564" t="s">
        <v>98</v>
      </c>
      <c r="K8" s="23"/>
      <c r="L8" s="23"/>
      <c r="M8" s="144"/>
      <c r="N8" s="598" t="s">
        <v>116</v>
      </c>
      <c r="O8" s="144"/>
      <c r="P8" s="598" t="s">
        <v>117</v>
      </c>
      <c r="Q8" s="144"/>
      <c r="R8" s="525"/>
      <c r="S8" s="144"/>
      <c r="T8" s="144"/>
      <c r="U8" s="144"/>
      <c r="V8" s="144"/>
      <c r="W8" s="660" t="s">
        <v>118</v>
      </c>
      <c r="X8" s="38"/>
      <c r="Y8" s="144"/>
      <c r="Z8" s="144"/>
      <c r="AA8" s="144"/>
      <c r="AB8" s="144"/>
      <c r="AC8" s="590" t="s">
        <v>119</v>
      </c>
      <c r="AD8" s="144"/>
      <c r="AE8" s="144"/>
      <c r="AF8" s="661" t="s">
        <v>292</v>
      </c>
      <c r="AG8" s="23"/>
      <c r="AH8" s="144"/>
      <c r="AI8" s="144"/>
      <c r="AJ8" s="144"/>
      <c r="AK8" s="610" t="s">
        <v>120</v>
      </c>
      <c r="AL8" s="144"/>
      <c r="AM8" s="610" t="s">
        <v>121</v>
      </c>
      <c r="AN8" s="38"/>
      <c r="AO8" s="654" t="s">
        <v>102</v>
      </c>
      <c r="AP8" s="23"/>
      <c r="AQ8" s="662" t="s">
        <v>122</v>
      </c>
      <c r="AR8" s="144"/>
      <c r="AS8" s="144"/>
      <c r="AT8" s="144"/>
      <c r="AU8" s="144"/>
      <c r="AV8" s="154" t="str">
        <f t="array" ref="AV8">TEXTJOIN(" | ", 1, A9:AS9)</f>
        <v>108 | 312 | 317 | 102 | 321 | 103 | 421 STARTS AT 11:00 | 303 STARTS AT 11:00 | ONLINE (ON 25/03,01/04) | 300</v>
      </c>
      <c r="AW8" s="154"/>
      <c r="AX8" s="154"/>
      <c r="AY8" s="154"/>
    </row>
    <row r="9">
      <c r="A9" s="42"/>
      <c r="B9" s="198">
        <v>108.0</v>
      </c>
      <c r="C9" s="51"/>
      <c r="D9" s="51"/>
      <c r="E9" s="51"/>
      <c r="F9" s="51"/>
      <c r="G9" s="51"/>
      <c r="H9" s="51"/>
      <c r="I9" s="51"/>
      <c r="J9" s="51"/>
      <c r="K9" s="52"/>
      <c r="L9" s="52"/>
      <c r="M9" s="573"/>
      <c r="N9" s="599">
        <v>312.0</v>
      </c>
      <c r="O9" s="573"/>
      <c r="P9" s="599">
        <v>317.0</v>
      </c>
      <c r="Q9" s="573"/>
      <c r="R9" s="534"/>
      <c r="S9" s="173"/>
      <c r="T9" s="173"/>
      <c r="U9" s="573"/>
      <c r="V9" s="173"/>
      <c r="W9" s="663">
        <v>102.0</v>
      </c>
      <c r="X9" s="42"/>
      <c r="Y9" s="173"/>
      <c r="Z9" s="173"/>
      <c r="AA9" s="173"/>
      <c r="AB9" s="173"/>
      <c r="AC9" s="593">
        <v>321.0</v>
      </c>
      <c r="AD9" s="173"/>
      <c r="AE9" s="173"/>
      <c r="AF9" s="664">
        <v>103.0</v>
      </c>
      <c r="AG9" s="52"/>
      <c r="AH9" s="173"/>
      <c r="AI9" s="173"/>
      <c r="AJ9" s="173"/>
      <c r="AK9" s="611" t="s">
        <v>451</v>
      </c>
      <c r="AL9" s="173"/>
      <c r="AM9" s="611" t="s">
        <v>452</v>
      </c>
      <c r="AN9" s="42"/>
      <c r="AO9" s="656" t="s">
        <v>453</v>
      </c>
      <c r="AP9" s="52"/>
      <c r="AQ9" s="663">
        <v>300.0</v>
      </c>
      <c r="AR9" s="173"/>
      <c r="AS9" s="173"/>
      <c r="AT9" s="173"/>
      <c r="AU9" s="173"/>
      <c r="AV9" s="180" t="str">
        <f>IFERROR(__xludf.DUMMYFUNCTION("TEXTJOIN("" / "", 1, SORT(UNIQUE(TRANSPOSE(SPLIT(TRIM(REGEXREPLACE(AV8,""([0-9]{3}[a-zA-Z]?)|."",""$1 "")), "" "")))))"),"102 / 103 / 108 / 300 / 303 / 312 / 317 / 321 / 421")</f>
        <v>102 / 103 / 108 / 300 / 303 / 312 / 317 / 321 / 421</v>
      </c>
      <c r="AW9" s="154"/>
      <c r="AX9" s="181">
        <v>301.0</v>
      </c>
      <c r="AY9" s="154"/>
    </row>
    <row r="10">
      <c r="A10" s="562" t="s">
        <v>39</v>
      </c>
      <c r="B10" s="566"/>
      <c r="C10" s="144"/>
      <c r="D10" s="567" t="s">
        <v>126</v>
      </c>
      <c r="E10" s="144"/>
      <c r="F10" s="567" t="s">
        <v>126</v>
      </c>
      <c r="G10" s="144"/>
      <c r="H10" s="144"/>
      <c r="I10" s="567" t="s">
        <v>126</v>
      </c>
      <c r="J10" s="567" t="s">
        <v>126</v>
      </c>
      <c r="K10" s="144"/>
      <c r="L10" s="608" t="s">
        <v>127</v>
      </c>
      <c r="M10" s="597" t="s">
        <v>109</v>
      </c>
      <c r="N10" s="144"/>
      <c r="O10" s="144"/>
      <c r="P10" s="144"/>
      <c r="Q10" s="597" t="s">
        <v>109</v>
      </c>
      <c r="R10" s="609" t="s">
        <v>114</v>
      </c>
      <c r="S10" s="566"/>
      <c r="T10" s="586" t="s">
        <v>128</v>
      </c>
      <c r="U10" s="23"/>
      <c r="V10" s="144"/>
      <c r="W10" s="657" t="s">
        <v>129</v>
      </c>
      <c r="X10" s="562" t="s">
        <v>130</v>
      </c>
      <c r="Y10" s="594" t="s">
        <v>131</v>
      </c>
      <c r="AA10" s="23"/>
      <c r="AB10" s="144"/>
      <c r="AC10" s="144"/>
      <c r="AD10" s="589" t="s">
        <v>112</v>
      </c>
      <c r="AE10" s="144"/>
      <c r="AF10" s="658" t="s">
        <v>450</v>
      </c>
      <c r="AG10" s="608" t="s">
        <v>132</v>
      </c>
      <c r="AH10" s="144"/>
      <c r="AI10" s="144"/>
      <c r="AJ10" s="144"/>
      <c r="AK10" s="144"/>
      <c r="AL10" s="589" t="s">
        <v>128</v>
      </c>
      <c r="AM10" s="566"/>
      <c r="AN10" s="562" t="s">
        <v>39</v>
      </c>
      <c r="AO10" s="651" t="s">
        <v>97</v>
      </c>
      <c r="AP10" s="23"/>
      <c r="AQ10" s="572"/>
      <c r="AR10" s="144"/>
      <c r="AS10" s="144"/>
      <c r="AT10" s="144"/>
      <c r="AU10" s="144"/>
      <c r="AV10" s="154"/>
      <c r="AW10" s="154"/>
      <c r="AX10" s="154"/>
      <c r="AY10" s="154"/>
    </row>
    <row r="11">
      <c r="A11" s="38"/>
      <c r="B11" s="566"/>
      <c r="C11" s="144"/>
      <c r="D11" s="568" t="s">
        <v>133</v>
      </c>
      <c r="E11" s="144"/>
      <c r="F11" s="569" t="s">
        <v>134</v>
      </c>
      <c r="G11" s="144"/>
      <c r="H11" s="144"/>
      <c r="I11" s="569" t="s">
        <v>46</v>
      </c>
      <c r="J11" s="569" t="s">
        <v>135</v>
      </c>
      <c r="K11" s="144"/>
      <c r="L11" s="23"/>
      <c r="M11" s="598" t="s">
        <v>116</v>
      </c>
      <c r="N11" s="144"/>
      <c r="O11" s="144"/>
      <c r="P11" s="144"/>
      <c r="Q11" s="598" t="s">
        <v>117</v>
      </c>
      <c r="R11" s="610" t="s">
        <v>136</v>
      </c>
      <c r="S11" s="566"/>
      <c r="T11" s="587" t="s">
        <v>137</v>
      </c>
      <c r="U11" s="23"/>
      <c r="V11" s="144"/>
      <c r="W11" s="660" t="s">
        <v>118</v>
      </c>
      <c r="X11" s="38"/>
      <c r="Y11" s="665" t="s">
        <v>98</v>
      </c>
      <c r="AA11" s="23"/>
      <c r="AB11" s="144"/>
      <c r="AC11" s="144"/>
      <c r="AD11" s="590" t="s">
        <v>119</v>
      </c>
      <c r="AE11" s="144"/>
      <c r="AF11" s="661" t="s">
        <v>292</v>
      </c>
      <c r="AG11" s="23"/>
      <c r="AH11" s="144"/>
      <c r="AI11" s="144"/>
      <c r="AJ11" s="144"/>
      <c r="AK11" s="144"/>
      <c r="AL11" s="590" t="s">
        <v>137</v>
      </c>
      <c r="AM11" s="566"/>
      <c r="AN11" s="38"/>
      <c r="AO11" s="654" t="s">
        <v>102</v>
      </c>
      <c r="AP11" s="23"/>
      <c r="AQ11" s="572"/>
      <c r="AR11" s="144"/>
      <c r="AS11" s="144"/>
      <c r="AT11" s="144"/>
      <c r="AU11" s="144"/>
      <c r="AV11" s="154" t="str">
        <f t="array" ref="AV11">TEXTJOIN(" | ", 1, A12:AS12)</f>
        <v>303 | 300 | 308 | 101 | 312 | 317 | 314 | ONLINE | 102 | 106 | 321 | 103 | ONLINE STARTS AT 13:00 | ONLINE (ON 25/03,01/04)</v>
      </c>
      <c r="AW11" s="154"/>
      <c r="AX11" s="154"/>
      <c r="AY11" s="154"/>
    </row>
    <row r="12">
      <c r="A12" s="42"/>
      <c r="B12" s="570"/>
      <c r="C12" s="173"/>
      <c r="D12" s="571">
        <v>303.0</v>
      </c>
      <c r="E12" s="173"/>
      <c r="F12" s="571">
        <v>300.0</v>
      </c>
      <c r="G12" s="173"/>
      <c r="H12" s="173"/>
      <c r="I12" s="571">
        <v>308.0</v>
      </c>
      <c r="J12" s="571">
        <v>101.0</v>
      </c>
      <c r="K12" s="173"/>
      <c r="L12" s="52"/>
      <c r="M12" s="599">
        <v>312.0</v>
      </c>
      <c r="N12" s="173"/>
      <c r="O12" s="573"/>
      <c r="P12" s="573"/>
      <c r="Q12" s="599">
        <v>317.0</v>
      </c>
      <c r="R12" s="611">
        <v>314.0</v>
      </c>
      <c r="S12" s="570"/>
      <c r="T12" s="666" t="s">
        <v>138</v>
      </c>
      <c r="U12" s="52"/>
      <c r="V12" s="173"/>
      <c r="W12" s="663">
        <v>102.0</v>
      </c>
      <c r="X12" s="42"/>
      <c r="Y12" s="596">
        <v>106.0</v>
      </c>
      <c r="Z12" s="51"/>
      <c r="AA12" s="52"/>
      <c r="AB12" s="173"/>
      <c r="AC12" s="173"/>
      <c r="AD12" s="592">
        <v>321.0</v>
      </c>
      <c r="AE12" s="173"/>
      <c r="AF12" s="664">
        <v>103.0</v>
      </c>
      <c r="AG12" s="52"/>
      <c r="AH12" s="173"/>
      <c r="AI12" s="173"/>
      <c r="AJ12" s="173"/>
      <c r="AK12" s="173"/>
      <c r="AL12" s="612" t="s">
        <v>139</v>
      </c>
      <c r="AM12" s="566"/>
      <c r="AN12" s="42"/>
      <c r="AO12" s="656" t="s">
        <v>454</v>
      </c>
      <c r="AP12" s="52"/>
      <c r="AQ12" s="173"/>
      <c r="AR12" s="173"/>
      <c r="AS12" s="173"/>
      <c r="AT12" s="173"/>
      <c r="AU12" s="173"/>
      <c r="AV12" s="180" t="str">
        <f>IFERROR(__xludf.DUMMYFUNCTION("TEXTJOIN("" / "", 1, SORT(UNIQUE(TRANSPOSE(SPLIT(TRIM(REGEXREPLACE(AV11,""([0-9]{3}[a-zA-Z]?)|."",""$1 "")), "" "")))))"),"101 / 102 / 103 / 106 / 300 / 303 / 308 / 312 / 314 / 317 / 321")</f>
        <v>101 / 102 / 103 / 106 / 300 / 303 / 308 / 312 / 314 / 317 / 321</v>
      </c>
      <c r="AW12" s="154"/>
      <c r="AX12" s="181">
        <v>301.0</v>
      </c>
      <c r="AY12" s="154"/>
    </row>
    <row r="13">
      <c r="A13" s="562" t="s">
        <v>41</v>
      </c>
      <c r="B13" s="144"/>
      <c r="C13" s="567" t="s">
        <v>126</v>
      </c>
      <c r="D13" s="144"/>
      <c r="E13" s="567" t="s">
        <v>126</v>
      </c>
      <c r="F13" s="144"/>
      <c r="G13" s="567" t="s">
        <v>126</v>
      </c>
      <c r="H13" s="144"/>
      <c r="I13" s="566"/>
      <c r="J13" s="144"/>
      <c r="K13" s="567" t="s">
        <v>126</v>
      </c>
      <c r="L13" s="608" t="s">
        <v>141</v>
      </c>
      <c r="M13" s="144"/>
      <c r="N13" s="144"/>
      <c r="O13" s="597" t="s">
        <v>109</v>
      </c>
      <c r="P13" s="144"/>
      <c r="Q13" s="144"/>
      <c r="R13" s="144"/>
      <c r="S13" s="144"/>
      <c r="T13" s="566"/>
      <c r="U13" s="144"/>
      <c r="V13" s="144"/>
      <c r="W13" s="657" t="s">
        <v>142</v>
      </c>
      <c r="X13" s="562" t="s">
        <v>143</v>
      </c>
      <c r="Y13" s="597" t="s">
        <v>144</v>
      </c>
      <c r="Z13" s="597" t="s">
        <v>144</v>
      </c>
      <c r="AA13" s="144"/>
      <c r="AB13" s="144"/>
      <c r="AC13" s="144"/>
      <c r="AD13" s="144"/>
      <c r="AE13" s="589" t="s">
        <v>112</v>
      </c>
      <c r="AF13" s="144"/>
      <c r="AG13" s="608" t="s">
        <v>146</v>
      </c>
      <c r="AH13" s="525"/>
      <c r="AI13" s="525"/>
      <c r="AJ13" s="525"/>
      <c r="AK13" s="525"/>
      <c r="AL13" s="525"/>
      <c r="AM13" s="525"/>
      <c r="AN13" s="562" t="s">
        <v>41</v>
      </c>
      <c r="AO13" s="144"/>
      <c r="AP13" s="144"/>
      <c r="AQ13" s="659" t="s">
        <v>147</v>
      </c>
      <c r="AR13" s="144"/>
      <c r="AS13" s="144"/>
      <c r="AT13" s="144"/>
      <c r="AU13" s="144"/>
      <c r="AV13" s="154"/>
      <c r="AW13" s="154"/>
      <c r="AX13" s="154"/>
      <c r="AY13" s="154"/>
    </row>
    <row r="14">
      <c r="A14" s="38"/>
      <c r="B14" s="144"/>
      <c r="C14" s="569" t="s">
        <v>46</v>
      </c>
      <c r="D14" s="144"/>
      <c r="E14" s="568" t="s">
        <v>133</v>
      </c>
      <c r="F14" s="144"/>
      <c r="G14" s="569" t="s">
        <v>134</v>
      </c>
      <c r="H14" s="144"/>
      <c r="I14" s="566"/>
      <c r="J14" s="144"/>
      <c r="K14" s="569" t="s">
        <v>135</v>
      </c>
      <c r="L14" s="23"/>
      <c r="M14" s="144"/>
      <c r="N14" s="144"/>
      <c r="O14" s="598" t="s">
        <v>116</v>
      </c>
      <c r="P14" s="144"/>
      <c r="Q14" s="144"/>
      <c r="R14" s="144"/>
      <c r="S14" s="144"/>
      <c r="T14" s="566"/>
      <c r="U14" s="144"/>
      <c r="V14" s="144"/>
      <c r="W14" s="660" t="s">
        <v>118</v>
      </c>
      <c r="X14" s="38"/>
      <c r="Y14" s="245" t="s">
        <v>148</v>
      </c>
      <c r="Z14" s="245" t="s">
        <v>149</v>
      </c>
      <c r="AA14" s="144"/>
      <c r="AB14" s="144"/>
      <c r="AC14" s="144"/>
      <c r="AD14" s="144"/>
      <c r="AE14" s="590" t="s">
        <v>119</v>
      </c>
      <c r="AF14" s="144"/>
      <c r="AG14" s="23"/>
      <c r="AH14" s="525"/>
      <c r="AI14" s="525"/>
      <c r="AJ14" s="525"/>
      <c r="AK14" s="525"/>
      <c r="AL14" s="525"/>
      <c r="AM14" s="525"/>
      <c r="AN14" s="38"/>
      <c r="AO14" s="144"/>
      <c r="AP14" s="144"/>
      <c r="AQ14" s="660" t="s">
        <v>121</v>
      </c>
      <c r="AR14" s="144"/>
      <c r="AS14" s="144"/>
      <c r="AT14" s="144"/>
      <c r="AU14" s="144"/>
      <c r="AV14" s="154" t="str">
        <f t="array" ref="AV14">TEXTJOIN(" | ", 1, A15:AS15)</f>
        <v>308 | 303 | 300 | 101 | 312 | 102 | 313 | 316 | 321 | 304</v>
      </c>
      <c r="AW14" s="154"/>
      <c r="AX14" s="154"/>
      <c r="AY14" s="154"/>
    </row>
    <row r="15">
      <c r="A15" s="42"/>
      <c r="B15" s="173"/>
      <c r="C15" s="571">
        <v>308.0</v>
      </c>
      <c r="D15" s="173"/>
      <c r="E15" s="571">
        <v>303.0</v>
      </c>
      <c r="F15" s="173"/>
      <c r="G15" s="571">
        <v>300.0</v>
      </c>
      <c r="H15" s="173"/>
      <c r="I15" s="570"/>
      <c r="J15" s="173"/>
      <c r="K15" s="571">
        <v>101.0</v>
      </c>
      <c r="L15" s="52"/>
      <c r="M15" s="173"/>
      <c r="N15" s="173"/>
      <c r="O15" s="599">
        <v>312.0</v>
      </c>
      <c r="P15" s="173"/>
      <c r="Q15" s="573"/>
      <c r="R15" s="173"/>
      <c r="S15" s="173"/>
      <c r="T15" s="570"/>
      <c r="U15" s="573"/>
      <c r="V15" s="173"/>
      <c r="W15" s="663">
        <v>102.0</v>
      </c>
      <c r="X15" s="42"/>
      <c r="Y15" s="599">
        <v>313.0</v>
      </c>
      <c r="Z15" s="599">
        <v>316.0</v>
      </c>
      <c r="AA15" s="173"/>
      <c r="AB15" s="173"/>
      <c r="AC15" s="173"/>
      <c r="AD15" s="173"/>
      <c r="AE15" s="592">
        <v>321.0</v>
      </c>
      <c r="AF15" s="173"/>
      <c r="AG15" s="52"/>
      <c r="AH15" s="534"/>
      <c r="AI15" s="534"/>
      <c r="AJ15" s="534"/>
      <c r="AK15" s="534"/>
      <c r="AL15" s="534"/>
      <c r="AM15" s="534"/>
      <c r="AN15" s="42"/>
      <c r="AO15" s="173"/>
      <c r="AP15" s="173"/>
      <c r="AQ15" s="667">
        <v>304.0</v>
      </c>
      <c r="AR15" s="173"/>
      <c r="AS15" s="173"/>
      <c r="AT15" s="173"/>
      <c r="AU15" s="173"/>
      <c r="AV15" s="180" t="str">
        <f>IFERROR(__xludf.DUMMYFUNCTION("TEXTJOIN("" / "", 1, SORT(UNIQUE(TRANSPOSE(SPLIT(TRIM(REGEXREPLACE(AV14,""([0-9]{3}[a-zA-Z]?)|."",""$1 "")), "" "")))))"),"101 / 102 / 300 / 303 / 304 / 308 / 312 / 313 / 316 / 321")</f>
        <v>101 / 102 / 300 / 303 / 304 / 308 / 312 / 313 / 316 / 321</v>
      </c>
      <c r="AW15" s="181"/>
      <c r="AX15" s="181"/>
      <c r="AY15" s="181"/>
    </row>
    <row r="16">
      <c r="A16" s="562" t="s">
        <v>47</v>
      </c>
      <c r="B16" s="567" t="s">
        <v>126</v>
      </c>
      <c r="C16" s="144"/>
      <c r="D16" s="144"/>
      <c r="E16" s="144"/>
      <c r="F16" s="144"/>
      <c r="G16" s="144"/>
      <c r="H16" s="567" t="s">
        <v>126</v>
      </c>
      <c r="I16" s="144"/>
      <c r="J16" s="144"/>
      <c r="K16" s="572"/>
      <c r="L16" s="608" t="s">
        <v>152</v>
      </c>
      <c r="M16" s="144"/>
      <c r="N16" s="144"/>
      <c r="O16" s="144"/>
      <c r="P16" s="144"/>
      <c r="Q16" s="144"/>
      <c r="R16" s="144"/>
      <c r="S16" s="144"/>
      <c r="T16" s="144"/>
      <c r="U16" s="566"/>
      <c r="V16" s="144"/>
      <c r="W16" s="144"/>
      <c r="X16" s="562" t="s">
        <v>153</v>
      </c>
      <c r="Y16" s="144"/>
      <c r="Z16" s="144"/>
      <c r="AA16" s="597" t="s">
        <v>144</v>
      </c>
      <c r="AB16" s="144"/>
      <c r="AC16" s="144"/>
      <c r="AD16" s="144"/>
      <c r="AE16" s="144"/>
      <c r="AF16" s="144"/>
      <c r="AG16" s="608" t="s">
        <v>155</v>
      </c>
      <c r="AH16" s="525"/>
      <c r="AI16" s="525"/>
      <c r="AJ16" s="525"/>
      <c r="AK16" s="525"/>
      <c r="AL16" s="525"/>
      <c r="AM16" s="525"/>
      <c r="AN16" s="562" t="s">
        <v>47</v>
      </c>
      <c r="AO16" s="144"/>
      <c r="AP16" s="144"/>
      <c r="AQ16" s="668" t="s">
        <v>156</v>
      </c>
      <c r="AR16" s="144"/>
      <c r="AS16" s="144"/>
      <c r="AT16" s="144"/>
      <c r="AU16" s="144"/>
      <c r="AV16" s="154"/>
      <c r="AW16" s="154"/>
      <c r="AX16" s="154"/>
      <c r="AY16" s="154"/>
    </row>
    <row r="17">
      <c r="A17" s="38"/>
      <c r="B17" s="569" t="s">
        <v>135</v>
      </c>
      <c r="C17" s="144"/>
      <c r="D17" s="144"/>
      <c r="E17" s="144"/>
      <c r="F17" s="144"/>
      <c r="G17" s="144"/>
      <c r="H17" s="569" t="s">
        <v>134</v>
      </c>
      <c r="I17" s="144"/>
      <c r="J17" s="144"/>
      <c r="K17" s="572"/>
      <c r="L17" s="23"/>
      <c r="M17" s="144"/>
      <c r="N17" s="144"/>
      <c r="O17" s="144"/>
      <c r="P17" s="144"/>
      <c r="Q17" s="144"/>
      <c r="R17" s="144"/>
      <c r="S17" s="144"/>
      <c r="T17" s="144"/>
      <c r="U17" s="566"/>
      <c r="V17" s="144"/>
      <c r="W17" s="144"/>
      <c r="X17" s="38"/>
      <c r="Y17" s="144"/>
      <c r="Z17" s="144"/>
      <c r="AA17" s="245" t="s">
        <v>148</v>
      </c>
      <c r="AB17" s="144"/>
      <c r="AC17" s="144"/>
      <c r="AD17" s="144"/>
      <c r="AE17" s="144"/>
      <c r="AF17" s="144"/>
      <c r="AG17" s="23"/>
      <c r="AH17" s="525"/>
      <c r="AI17" s="525"/>
      <c r="AJ17" s="525"/>
      <c r="AK17" s="525"/>
      <c r="AL17" s="525"/>
      <c r="AM17" s="525"/>
      <c r="AN17" s="38"/>
      <c r="AO17" s="144"/>
      <c r="AP17" s="144"/>
      <c r="AQ17" s="669" t="s">
        <v>158</v>
      </c>
      <c r="AR17" s="144"/>
      <c r="AS17" s="144"/>
      <c r="AT17" s="144"/>
      <c r="AU17" s="144"/>
      <c r="AV17" s="154" t="str">
        <f t="array" ref="AV17">TEXTJOIN(" | ", 1, A18:AS18)</f>
        <v>101 | 300 | 313 | 303</v>
      </c>
      <c r="AW17" s="154"/>
      <c r="AX17" s="154"/>
      <c r="AY17" s="154"/>
    </row>
    <row r="18">
      <c r="A18" s="42"/>
      <c r="B18" s="571">
        <v>101.0</v>
      </c>
      <c r="C18" s="173"/>
      <c r="D18" s="173"/>
      <c r="E18" s="173"/>
      <c r="F18" s="173"/>
      <c r="G18" s="173"/>
      <c r="H18" s="571">
        <v>300.0</v>
      </c>
      <c r="I18" s="173"/>
      <c r="J18" s="173"/>
      <c r="K18" s="573"/>
      <c r="L18" s="52"/>
      <c r="M18" s="173"/>
      <c r="N18" s="173"/>
      <c r="O18" s="173"/>
      <c r="P18" s="173"/>
      <c r="Q18" s="173"/>
      <c r="R18" s="173"/>
      <c r="S18" s="173"/>
      <c r="T18" s="173"/>
      <c r="U18" s="570"/>
      <c r="V18" s="173"/>
      <c r="W18" s="173"/>
      <c r="X18" s="42"/>
      <c r="Y18" s="173"/>
      <c r="Z18" s="173"/>
      <c r="AA18" s="599">
        <v>313.0</v>
      </c>
      <c r="AB18" s="173"/>
      <c r="AC18" s="173"/>
      <c r="AD18" s="173"/>
      <c r="AE18" s="173"/>
      <c r="AF18" s="173"/>
      <c r="AG18" s="52"/>
      <c r="AH18" s="534"/>
      <c r="AI18" s="534"/>
      <c r="AJ18" s="534"/>
      <c r="AK18" s="534"/>
      <c r="AL18" s="534"/>
      <c r="AM18" s="534"/>
      <c r="AN18" s="42"/>
      <c r="AO18" s="173"/>
      <c r="AP18" s="173"/>
      <c r="AQ18" s="548">
        <v>303.0</v>
      </c>
      <c r="AR18" s="173"/>
      <c r="AS18" s="173"/>
      <c r="AT18" s="173"/>
      <c r="AU18" s="173"/>
      <c r="AV18" s="180" t="str">
        <f>IFERROR(__xludf.DUMMYFUNCTION("TEXTJOIN("" / "", 1, SORT(UNIQUE(TRANSPOSE(SPLIT(TRIM(REGEXREPLACE(AV17,""([0-9]{3}[a-zA-Z]?)|."",""$1 "")), "" "")))))"),"101 / 300 / 303 / 313")</f>
        <v>101 / 300 / 303 / 313</v>
      </c>
      <c r="AW18" s="154"/>
      <c r="AX18" s="154"/>
      <c r="AY18" s="154"/>
    </row>
    <row r="19">
      <c r="A19" s="562" t="s">
        <v>48</v>
      </c>
      <c r="B19" s="572"/>
      <c r="C19" s="144"/>
      <c r="D19" s="144"/>
      <c r="E19" s="144"/>
      <c r="F19" s="144"/>
      <c r="G19" s="144"/>
      <c r="H19" s="144"/>
      <c r="I19" s="144"/>
      <c r="J19" s="144"/>
      <c r="K19" s="144"/>
      <c r="L19" s="608" t="s">
        <v>159</v>
      </c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562" t="s">
        <v>160</v>
      </c>
      <c r="Y19" s="144"/>
      <c r="Z19" s="144"/>
      <c r="AA19" s="144"/>
      <c r="AB19" s="144"/>
      <c r="AC19" s="144"/>
      <c r="AD19" s="144"/>
      <c r="AE19" s="144"/>
      <c r="AF19" s="144"/>
      <c r="AG19" s="608" t="s">
        <v>161</v>
      </c>
      <c r="AH19" s="144"/>
      <c r="AI19" s="144"/>
      <c r="AJ19" s="144"/>
      <c r="AK19" s="144"/>
      <c r="AL19" s="589" t="s">
        <v>162</v>
      </c>
      <c r="AM19" s="144"/>
      <c r="AN19" s="562" t="s">
        <v>48</v>
      </c>
      <c r="AO19" s="144"/>
      <c r="AP19" s="144"/>
      <c r="AQ19" s="578" t="s">
        <v>163</v>
      </c>
      <c r="AR19" s="144"/>
      <c r="AS19" s="144"/>
      <c r="AT19" s="144"/>
      <c r="AU19" s="144"/>
      <c r="AV19" s="154"/>
      <c r="AW19" s="154"/>
      <c r="AX19" s="154"/>
      <c r="AY19" s="154"/>
    </row>
    <row r="20">
      <c r="A20" s="38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23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38"/>
      <c r="Y20" s="144"/>
      <c r="Z20" s="144"/>
      <c r="AA20" s="144"/>
      <c r="AB20" s="144"/>
      <c r="AC20" s="144"/>
      <c r="AD20" s="144"/>
      <c r="AE20" s="144"/>
      <c r="AF20" s="144"/>
      <c r="AG20" s="23"/>
      <c r="AH20" s="144"/>
      <c r="AI20" s="144"/>
      <c r="AJ20" s="144"/>
      <c r="AK20" s="144"/>
      <c r="AL20" s="591" t="s">
        <v>135</v>
      </c>
      <c r="AM20" s="144"/>
      <c r="AN20" s="38"/>
      <c r="AO20" s="144"/>
      <c r="AP20" s="144"/>
      <c r="AQ20" s="543" t="s">
        <v>164</v>
      </c>
      <c r="AR20" s="144"/>
      <c r="AS20" s="144"/>
      <c r="AT20" s="144"/>
      <c r="AU20" s="144"/>
      <c r="AV20" s="154" t="str">
        <f t="array" ref="AV20">TEXTJOIN(" | ", 1, A21:AS21)</f>
        <v>303 | 317</v>
      </c>
      <c r="AW20" s="154"/>
      <c r="AX20" s="154"/>
      <c r="AY20" s="154"/>
    </row>
    <row r="21">
      <c r="A21" s="42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52"/>
      <c r="M21" s="5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42"/>
      <c r="Y21" s="173"/>
      <c r="Z21" s="173"/>
      <c r="AA21" s="173"/>
      <c r="AB21" s="173"/>
      <c r="AC21" s="173"/>
      <c r="AD21" s="173"/>
      <c r="AE21" s="173"/>
      <c r="AF21" s="173"/>
      <c r="AG21" s="52"/>
      <c r="AH21" s="173"/>
      <c r="AI21" s="173"/>
      <c r="AJ21" s="173"/>
      <c r="AK21" s="173"/>
      <c r="AL21" s="592">
        <v>303.0</v>
      </c>
      <c r="AM21" s="173"/>
      <c r="AN21" s="42"/>
      <c r="AO21" s="173"/>
      <c r="AP21" s="173"/>
      <c r="AQ21" s="582">
        <v>317.0</v>
      </c>
      <c r="AR21" s="173"/>
      <c r="AS21" s="173"/>
      <c r="AT21" s="173"/>
      <c r="AU21" s="173"/>
      <c r="AV21" s="180" t="str">
        <f>IFERROR(__xludf.DUMMYFUNCTION("TEXTJOIN("" / "", 1, SORT(UNIQUE(TRANSPOSE(SPLIT(TRIM(REGEXREPLACE(AV20,""([0-9]{3}[a-zA-Z]?)|."",""$1 "")), "" "")))))"),"303 / 317")</f>
        <v>303 / 317</v>
      </c>
      <c r="AW21" s="154"/>
      <c r="AX21" s="154"/>
      <c r="AY21" s="154"/>
    </row>
    <row r="22">
      <c r="A22" s="560" t="s">
        <v>49</v>
      </c>
      <c r="B22" s="561"/>
      <c r="C22" s="51"/>
      <c r="D22" s="51"/>
      <c r="E22" s="51"/>
      <c r="F22" s="51"/>
      <c r="G22" s="51"/>
      <c r="H22" s="51"/>
      <c r="I22" s="51"/>
      <c r="J22" s="51"/>
      <c r="K22" s="52"/>
      <c r="L22" s="607" t="s">
        <v>49</v>
      </c>
      <c r="M22" s="561"/>
      <c r="N22" s="51"/>
      <c r="O22" s="51"/>
      <c r="P22" s="51"/>
      <c r="Q22" s="51"/>
      <c r="R22" s="51"/>
      <c r="S22" s="51"/>
      <c r="T22" s="51"/>
      <c r="U22" s="51"/>
      <c r="V22" s="51"/>
      <c r="W22" s="52"/>
      <c r="X22" s="560" t="s">
        <v>49</v>
      </c>
      <c r="Y22" s="561"/>
      <c r="Z22" s="51"/>
      <c r="AA22" s="51"/>
      <c r="AB22" s="51"/>
      <c r="AC22" s="51"/>
      <c r="AD22" s="51"/>
      <c r="AE22" s="51"/>
      <c r="AF22" s="52"/>
      <c r="AG22" s="607" t="s">
        <v>49</v>
      </c>
      <c r="AH22" s="561"/>
      <c r="AI22" s="51"/>
      <c r="AJ22" s="51"/>
      <c r="AK22" s="51"/>
      <c r="AL22" s="51"/>
      <c r="AM22" s="52"/>
      <c r="AN22" s="560" t="s">
        <v>49</v>
      </c>
      <c r="AO22" s="561"/>
      <c r="AP22" s="51"/>
      <c r="AQ22" s="51"/>
      <c r="AR22" s="51"/>
      <c r="AS22" s="52"/>
      <c r="AT22" s="670"/>
      <c r="AU22" s="52"/>
      <c r="AV22" s="136"/>
      <c r="AW22" s="136"/>
      <c r="AX22" s="136"/>
      <c r="AY22" s="136"/>
    </row>
    <row r="23">
      <c r="A23" s="562" t="s">
        <v>30</v>
      </c>
      <c r="B23" s="574" t="s">
        <v>165</v>
      </c>
      <c r="K23" s="23"/>
      <c r="L23" s="608" t="s">
        <v>91</v>
      </c>
      <c r="M23" s="671" t="s">
        <v>166</v>
      </c>
      <c r="W23" s="23"/>
      <c r="X23" s="562" t="s">
        <v>94</v>
      </c>
      <c r="Y23" s="613" t="s">
        <v>176</v>
      </c>
      <c r="Z23" s="7"/>
      <c r="AA23" s="7"/>
      <c r="AB23" s="8"/>
      <c r="AC23" s="672" t="s">
        <v>167</v>
      </c>
      <c r="AE23" s="23"/>
      <c r="AF23" s="144"/>
      <c r="AG23" s="608" t="s">
        <v>96</v>
      </c>
      <c r="AH23" s="613" t="s">
        <v>176</v>
      </c>
      <c r="AI23" s="7"/>
      <c r="AJ23" s="8"/>
      <c r="AK23" s="525"/>
      <c r="AL23" s="144"/>
      <c r="AM23" s="144"/>
      <c r="AN23" s="562" t="s">
        <v>30</v>
      </c>
      <c r="AO23" s="144"/>
      <c r="AP23" s="144"/>
      <c r="AQ23" s="144"/>
      <c r="AR23" s="144"/>
      <c r="AS23" s="144"/>
      <c r="AT23" s="144"/>
      <c r="AU23" s="144"/>
      <c r="AV23" s="279"/>
      <c r="AW23" s="279"/>
      <c r="AX23" s="279"/>
      <c r="AY23" s="279"/>
    </row>
    <row r="24">
      <c r="A24" s="38"/>
      <c r="B24" s="575" t="s">
        <v>365</v>
      </c>
      <c r="K24" s="23"/>
      <c r="L24" s="23"/>
      <c r="M24" s="673" t="s">
        <v>169</v>
      </c>
      <c r="W24" s="23"/>
      <c r="X24" s="38"/>
      <c r="Y24" s="614" t="s">
        <v>102</v>
      </c>
      <c r="AB24" s="23"/>
      <c r="AC24" s="333" t="s">
        <v>100</v>
      </c>
      <c r="AE24" s="23"/>
      <c r="AF24" s="144"/>
      <c r="AG24" s="23"/>
      <c r="AH24" s="614" t="s">
        <v>102</v>
      </c>
      <c r="AJ24" s="23"/>
      <c r="AK24" s="525"/>
      <c r="AL24" s="144"/>
      <c r="AM24" s="144"/>
      <c r="AN24" s="38"/>
      <c r="AO24" s="144"/>
      <c r="AP24" s="144"/>
      <c r="AQ24" s="144"/>
      <c r="AR24" s="144"/>
      <c r="AS24" s="144"/>
      <c r="AT24" s="144"/>
      <c r="AU24" s="144"/>
      <c r="AV24" s="154" t="str">
        <f t="array" ref="AV24">TEXTJOIN(" | ", 1, A25:AS25)</f>
        <v>108 | ONLINE | ONLINE (ON 26/03, 02/04) | 106 | ONLINE (only on 26/03, 02/04) starts at 9:10</v>
      </c>
      <c r="AW24" s="279"/>
      <c r="AX24" s="279"/>
      <c r="AY24" s="279"/>
    </row>
    <row r="25">
      <c r="A25" s="42"/>
      <c r="B25" s="576">
        <v>108.0</v>
      </c>
      <c r="C25" s="51"/>
      <c r="D25" s="51"/>
      <c r="E25" s="51"/>
      <c r="F25" s="51"/>
      <c r="G25" s="51"/>
      <c r="H25" s="51"/>
      <c r="I25" s="51"/>
      <c r="J25" s="51"/>
      <c r="K25" s="52"/>
      <c r="L25" s="52"/>
      <c r="M25" s="674" t="s">
        <v>138</v>
      </c>
      <c r="N25" s="51"/>
      <c r="O25" s="51"/>
      <c r="P25" s="51"/>
      <c r="Q25" s="51"/>
      <c r="R25" s="51"/>
      <c r="S25" s="51"/>
      <c r="T25" s="51"/>
      <c r="U25" s="51"/>
      <c r="V25" s="51"/>
      <c r="W25" s="52"/>
      <c r="X25" s="42"/>
      <c r="Y25" s="675" t="s">
        <v>455</v>
      </c>
      <c r="Z25" s="51"/>
      <c r="AA25" s="51"/>
      <c r="AB25" s="52"/>
      <c r="AC25" s="676">
        <v>106.0</v>
      </c>
      <c r="AD25" s="51"/>
      <c r="AE25" s="52"/>
      <c r="AF25" s="173"/>
      <c r="AG25" s="52"/>
      <c r="AH25" s="615" t="s">
        <v>390</v>
      </c>
      <c r="AI25" s="51"/>
      <c r="AJ25" s="52"/>
      <c r="AK25" s="534"/>
      <c r="AL25" s="173"/>
      <c r="AM25" s="173"/>
      <c r="AN25" s="42"/>
      <c r="AO25" s="173"/>
      <c r="AP25" s="173"/>
      <c r="AQ25" s="573"/>
      <c r="AR25" s="173"/>
      <c r="AS25" s="173"/>
      <c r="AT25" s="173"/>
      <c r="AU25" s="173"/>
      <c r="AV25" s="180" t="str">
        <f>IFERROR(__xludf.DUMMYFUNCTION("TEXTJOIN("" / "", 1, SORT(UNIQUE(TRANSPOSE(SPLIT(TRIM(REGEXREPLACE(AV24,""([0-9]{3}[a-zA-Z]?)|."",""$1 "")), "" "")))))"),"106 / 108")</f>
        <v>106 / 108</v>
      </c>
      <c r="AW25" s="154"/>
      <c r="AX25" s="154"/>
      <c r="AY25" s="154"/>
    </row>
    <row r="26">
      <c r="A26" s="562" t="s">
        <v>34</v>
      </c>
      <c r="B26" s="574" t="s">
        <v>172</v>
      </c>
      <c r="K26" s="23"/>
      <c r="L26" s="608" t="s">
        <v>108</v>
      </c>
      <c r="M26" s="144"/>
      <c r="N26" s="677" t="s">
        <v>173</v>
      </c>
      <c r="O26" s="144"/>
      <c r="P26" s="677" t="s">
        <v>173</v>
      </c>
      <c r="Q26" s="677" t="s">
        <v>173</v>
      </c>
      <c r="R26" s="566"/>
      <c r="S26" s="572"/>
      <c r="T26" s="677" t="s">
        <v>173</v>
      </c>
      <c r="U26" s="589" t="s">
        <v>162</v>
      </c>
      <c r="V26" s="671" t="s">
        <v>173</v>
      </c>
      <c r="W26" s="23"/>
      <c r="X26" s="562" t="s">
        <v>111</v>
      </c>
      <c r="Y26" s="613" t="s">
        <v>176</v>
      </c>
      <c r="Z26" s="7"/>
      <c r="AA26" s="7"/>
      <c r="AB26" s="8"/>
      <c r="AC26" s="144"/>
      <c r="AD26" s="144"/>
      <c r="AE26" s="617" t="s">
        <v>174</v>
      </c>
      <c r="AF26" s="658" t="s">
        <v>456</v>
      </c>
      <c r="AG26" s="608" t="s">
        <v>113</v>
      </c>
      <c r="AH26" s="613" t="s">
        <v>176</v>
      </c>
      <c r="AI26" s="7"/>
      <c r="AJ26" s="8"/>
      <c r="AK26" s="525"/>
      <c r="AL26" s="144"/>
      <c r="AM26" s="144"/>
      <c r="AN26" s="562" t="s">
        <v>34</v>
      </c>
      <c r="AO26" s="678" t="s">
        <v>168</v>
      </c>
      <c r="AP26" s="23"/>
      <c r="AQ26" s="144"/>
      <c r="AR26" s="144"/>
      <c r="AS26" s="144"/>
      <c r="AT26" s="144"/>
      <c r="AU26" s="144"/>
      <c r="AV26" s="154"/>
      <c r="AW26" s="154"/>
      <c r="AX26" s="154"/>
      <c r="AY26" s="154"/>
    </row>
    <row r="27">
      <c r="A27" s="38"/>
      <c r="B27" s="575" t="s">
        <v>365</v>
      </c>
      <c r="K27" s="23"/>
      <c r="L27" s="23"/>
      <c r="M27" s="144"/>
      <c r="N27" s="679" t="s">
        <v>177</v>
      </c>
      <c r="O27" s="144"/>
      <c r="P27" s="680" t="s">
        <v>136</v>
      </c>
      <c r="Q27" s="680" t="s">
        <v>178</v>
      </c>
      <c r="R27" s="566"/>
      <c r="S27" s="572"/>
      <c r="T27" s="680" t="s">
        <v>179</v>
      </c>
      <c r="U27" s="591" t="s">
        <v>135</v>
      </c>
      <c r="V27" s="681" t="s">
        <v>180</v>
      </c>
      <c r="W27" s="23"/>
      <c r="X27" s="38"/>
      <c r="Y27" s="614" t="s">
        <v>102</v>
      </c>
      <c r="AB27" s="23"/>
      <c r="AC27" s="144"/>
      <c r="AD27" s="144"/>
      <c r="AE27" s="682" t="s">
        <v>181</v>
      </c>
      <c r="AF27" s="661" t="s">
        <v>292</v>
      </c>
      <c r="AG27" s="23"/>
      <c r="AH27" s="614" t="s">
        <v>102</v>
      </c>
      <c r="AJ27" s="23"/>
      <c r="AK27" s="525"/>
      <c r="AL27" s="144"/>
      <c r="AM27" s="144"/>
      <c r="AN27" s="38"/>
      <c r="AO27" s="683" t="s">
        <v>170</v>
      </c>
      <c r="AP27" s="23"/>
      <c r="AQ27" s="144"/>
      <c r="AR27" s="144"/>
      <c r="AS27" s="144"/>
      <c r="AT27" s="144"/>
      <c r="AU27" s="144"/>
      <c r="AV27" s="154" t="str">
        <f t="array" ref="AV27">TEXTJOIN(" | ", 1, A28:AS28)</f>
        <v>108 | 308 | 314 | 318 | 316 | 104 | 101 | ONLINE (ON 26/03, 02/04) | 317 | 103 | ONLINE (only on 26/03, 02/04) starts at 10:50 | 321</v>
      </c>
      <c r="AW27" s="154"/>
      <c r="AX27" s="154"/>
      <c r="AY27" s="154"/>
    </row>
    <row r="28">
      <c r="A28" s="42"/>
      <c r="B28" s="577">
        <v>108.0</v>
      </c>
      <c r="C28" s="51"/>
      <c r="D28" s="51"/>
      <c r="E28" s="51"/>
      <c r="F28" s="51"/>
      <c r="G28" s="51"/>
      <c r="H28" s="51"/>
      <c r="I28" s="51"/>
      <c r="J28" s="51"/>
      <c r="K28" s="52"/>
      <c r="L28" s="52"/>
      <c r="M28" s="173"/>
      <c r="N28" s="684">
        <v>308.0</v>
      </c>
      <c r="O28" s="173"/>
      <c r="P28" s="684">
        <v>314.0</v>
      </c>
      <c r="Q28" s="684">
        <v>318.0</v>
      </c>
      <c r="R28" s="570"/>
      <c r="S28" s="173"/>
      <c r="T28" s="685">
        <v>316.0</v>
      </c>
      <c r="U28" s="686">
        <v>104.0</v>
      </c>
      <c r="V28" s="687">
        <v>101.0</v>
      </c>
      <c r="W28" s="52"/>
      <c r="X28" s="42"/>
      <c r="Y28" s="675" t="s">
        <v>457</v>
      </c>
      <c r="Z28" s="51"/>
      <c r="AA28" s="51"/>
      <c r="AB28" s="52"/>
      <c r="AC28" s="173"/>
      <c r="AD28" s="173"/>
      <c r="AE28" s="619">
        <v>317.0</v>
      </c>
      <c r="AF28" s="664">
        <v>103.0</v>
      </c>
      <c r="AG28" s="52"/>
      <c r="AH28" s="615" t="s">
        <v>391</v>
      </c>
      <c r="AI28" s="51"/>
      <c r="AJ28" s="52"/>
      <c r="AK28" s="534"/>
      <c r="AL28" s="173"/>
      <c r="AM28" s="173"/>
      <c r="AN28" s="42"/>
      <c r="AO28" s="688">
        <v>321.0</v>
      </c>
      <c r="AP28" s="52"/>
      <c r="AQ28" s="573"/>
      <c r="AR28" s="173"/>
      <c r="AS28" s="173"/>
      <c r="AT28" s="173"/>
      <c r="AU28" s="173"/>
      <c r="AV28" s="180" t="str">
        <f>IFERROR(__xludf.DUMMYFUNCTION("TEXTJOIN("" / "", 1, SORT(UNIQUE(TRANSPOSE(SPLIT(TRIM(REGEXREPLACE(AV27,""([0-9]{3}[a-zA-Z]?)|."",""$1 "")), "" "")))))"),"101 / 103 / 104 / 108 / 308 / 314 / 316 / 317 / 318 / 321")</f>
        <v>101 / 103 / 104 / 108 / 308 / 314 / 316 / 317 / 318 / 321</v>
      </c>
      <c r="AW28" s="154"/>
      <c r="AX28" s="154"/>
      <c r="AY28" s="154"/>
    </row>
    <row r="29">
      <c r="A29" s="562" t="s">
        <v>39</v>
      </c>
      <c r="B29" s="578" t="s">
        <v>185</v>
      </c>
      <c r="C29" s="579" t="s">
        <v>186</v>
      </c>
      <c r="D29" s="578" t="s">
        <v>185</v>
      </c>
      <c r="E29" s="407" t="s">
        <v>187</v>
      </c>
      <c r="F29" s="578" t="s">
        <v>185</v>
      </c>
      <c r="G29" s="407" t="s">
        <v>187</v>
      </c>
      <c r="H29" s="578" t="s">
        <v>185</v>
      </c>
      <c r="I29" s="407" t="s">
        <v>187</v>
      </c>
      <c r="J29" s="578" t="s">
        <v>185</v>
      </c>
      <c r="K29" s="525"/>
      <c r="L29" s="608" t="s">
        <v>127</v>
      </c>
      <c r="M29" s="566"/>
      <c r="N29" s="144"/>
      <c r="O29" s="677" t="s">
        <v>173</v>
      </c>
      <c r="P29" s="677" t="s">
        <v>173</v>
      </c>
      <c r="Q29" s="144"/>
      <c r="R29" s="677" t="s">
        <v>173</v>
      </c>
      <c r="S29" s="689" t="s">
        <v>173</v>
      </c>
      <c r="T29" s="589" t="s">
        <v>162</v>
      </c>
      <c r="U29" s="677" t="s">
        <v>173</v>
      </c>
      <c r="V29" s="144"/>
      <c r="W29" s="690" t="s">
        <v>458</v>
      </c>
      <c r="X29" s="562" t="s">
        <v>130</v>
      </c>
      <c r="Y29" s="616" t="s">
        <v>176</v>
      </c>
      <c r="AB29" s="23"/>
      <c r="AC29" s="144"/>
      <c r="AD29" s="617" t="s">
        <v>174</v>
      </c>
      <c r="AE29" s="144"/>
      <c r="AF29" s="658" t="s">
        <v>456</v>
      </c>
      <c r="AG29" s="608" t="s">
        <v>132</v>
      </c>
      <c r="AH29" s="616" t="s">
        <v>176</v>
      </c>
      <c r="AJ29" s="23"/>
      <c r="AK29" s="525"/>
      <c r="AL29" s="572"/>
      <c r="AM29" s="572"/>
      <c r="AN29" s="562" t="s">
        <v>39</v>
      </c>
      <c r="AO29" s="691" t="s">
        <v>190</v>
      </c>
      <c r="AP29" s="23"/>
      <c r="AQ29" s="144"/>
      <c r="AR29" s="692" t="s">
        <v>191</v>
      </c>
      <c r="AS29" s="144"/>
      <c r="AT29" s="144"/>
      <c r="AU29" s="144"/>
      <c r="AV29" s="154"/>
      <c r="AW29" s="154"/>
      <c r="AX29" s="154"/>
      <c r="AY29" s="154"/>
    </row>
    <row r="30">
      <c r="A30" s="38"/>
      <c r="B30" s="580" t="s">
        <v>192</v>
      </c>
      <c r="C30" s="581" t="s">
        <v>193</v>
      </c>
      <c r="D30" s="580" t="s">
        <v>192</v>
      </c>
      <c r="E30" s="410" t="s">
        <v>43</v>
      </c>
      <c r="F30" s="580" t="s">
        <v>192</v>
      </c>
      <c r="G30" s="410" t="s">
        <v>194</v>
      </c>
      <c r="H30" s="580" t="s">
        <v>192</v>
      </c>
      <c r="I30" s="410" t="s">
        <v>195</v>
      </c>
      <c r="J30" s="580" t="s">
        <v>192</v>
      </c>
      <c r="K30" s="525"/>
      <c r="L30" s="23"/>
      <c r="M30" s="566"/>
      <c r="N30" s="144"/>
      <c r="O30" s="680" t="s">
        <v>136</v>
      </c>
      <c r="P30" s="680" t="s">
        <v>136</v>
      </c>
      <c r="Q30" s="144"/>
      <c r="R30" s="679" t="s">
        <v>177</v>
      </c>
      <c r="S30" s="680" t="s">
        <v>180</v>
      </c>
      <c r="T30" s="591" t="s">
        <v>135</v>
      </c>
      <c r="U30" s="680" t="s">
        <v>179</v>
      </c>
      <c r="V30" s="144"/>
      <c r="W30" s="693" t="s">
        <v>196</v>
      </c>
      <c r="X30" s="38"/>
      <c r="Y30" s="614" t="s">
        <v>102</v>
      </c>
      <c r="AB30" s="23"/>
      <c r="AC30" s="144"/>
      <c r="AD30" s="682" t="s">
        <v>198</v>
      </c>
      <c r="AE30" s="144"/>
      <c r="AF30" s="661" t="s">
        <v>292</v>
      </c>
      <c r="AG30" s="23"/>
      <c r="AH30" s="614" t="s">
        <v>102</v>
      </c>
      <c r="AJ30" s="23"/>
      <c r="AK30" s="525"/>
      <c r="AL30" s="144"/>
      <c r="AM30" s="144"/>
      <c r="AN30" s="38"/>
      <c r="AO30" s="694" t="s">
        <v>199</v>
      </c>
      <c r="AP30" s="23"/>
      <c r="AQ30" s="144"/>
      <c r="AR30" s="695" t="s">
        <v>200</v>
      </c>
      <c r="AS30" s="144"/>
      <c r="AT30" s="144"/>
      <c r="AU30" s="144"/>
      <c r="AV30" s="336" t="str">
        <f t="array" ref="AV30">TEXTJOIN(" | ", 1, A31:AS31)</f>
        <v>106/108/301/312/321/421 | 303 | 106/108/301/312/321/421 | 300 | 106/108/301/312/321/421 | 318 | 106/108/301/312/321/421 | 320 | 106/108/301/312/321/421 | 314 | 314 (ONLY ON 05/03) | 308 | 101 | 104 | 316 | 102 | ONLINE (ON 26/03, 02/04) | 317 | 103 | ONLINE (only on 26/03, 02/04) starts at 12:50 | ONLINE STARTS AT 13:00 | ONLINE</v>
      </c>
      <c r="AW30" s="154"/>
      <c r="AX30" s="154"/>
      <c r="AY30" s="154"/>
    </row>
    <row r="31">
      <c r="A31" s="42"/>
      <c r="B31" s="582" t="s">
        <v>201</v>
      </c>
      <c r="C31" s="583">
        <v>303.0</v>
      </c>
      <c r="D31" s="582" t="s">
        <v>201</v>
      </c>
      <c r="E31" s="584">
        <v>300.0</v>
      </c>
      <c r="F31" s="582" t="s">
        <v>201</v>
      </c>
      <c r="G31" s="584">
        <v>318.0</v>
      </c>
      <c r="H31" s="582" t="s">
        <v>201</v>
      </c>
      <c r="I31" s="584">
        <v>320.0</v>
      </c>
      <c r="J31" s="582" t="s">
        <v>201</v>
      </c>
      <c r="K31" s="534"/>
      <c r="L31" s="52"/>
      <c r="M31" s="570"/>
      <c r="N31" s="173"/>
      <c r="O31" s="684">
        <v>314.0</v>
      </c>
      <c r="P31" s="696" t="s">
        <v>459</v>
      </c>
      <c r="Q31" s="173"/>
      <c r="R31" s="684">
        <v>308.0</v>
      </c>
      <c r="S31" s="685">
        <v>101.0</v>
      </c>
      <c r="T31" s="686">
        <v>104.0</v>
      </c>
      <c r="U31" s="685">
        <v>316.0</v>
      </c>
      <c r="V31" s="173"/>
      <c r="W31" s="697">
        <v>102.0</v>
      </c>
      <c r="X31" s="42"/>
      <c r="Y31" s="675" t="s">
        <v>460</v>
      </c>
      <c r="Z31" s="51"/>
      <c r="AA31" s="51"/>
      <c r="AB31" s="52"/>
      <c r="AC31" s="173"/>
      <c r="AD31" s="619">
        <v>317.0</v>
      </c>
      <c r="AE31" s="173"/>
      <c r="AF31" s="664">
        <v>103.0</v>
      </c>
      <c r="AG31" s="52"/>
      <c r="AH31" s="615" t="s">
        <v>392</v>
      </c>
      <c r="AI31" s="51"/>
      <c r="AJ31" s="52"/>
      <c r="AK31" s="534"/>
      <c r="AL31" s="173"/>
      <c r="AM31" s="173"/>
      <c r="AN31" s="42"/>
      <c r="AO31" s="698" t="s">
        <v>139</v>
      </c>
      <c r="AP31" s="52"/>
      <c r="AQ31" s="173"/>
      <c r="AR31" s="699" t="s">
        <v>138</v>
      </c>
      <c r="AS31" s="173"/>
      <c r="AT31" s="173"/>
      <c r="AU31" s="173"/>
      <c r="AV31" s="180" t="str">
        <f>IFERROR(__xludf.DUMMYFUNCTION("TEXTJOIN("" / "", 1, SORT(UNIQUE(TRANSPOSE(SPLIT(TRIM(REGEXREPLACE(AV30,""([0-9]{3}[a-zA-Z]?)|."",""$1 "")), "" "")))))"),"101 / 102 / 103 / 104 / 106 / 108 / 300 / 301 / 303 / 308 / 312 / 314 / 316 / 317 / 318 / 320 / 321 / 421")</f>
        <v>101 / 102 / 103 / 104 / 106 / 108 / 300 / 301 / 303 / 308 / 312 / 314 / 316 / 317 / 318 / 320 / 321 / 421</v>
      </c>
      <c r="AW31" s="154"/>
      <c r="AX31" s="154"/>
      <c r="AY31" s="154"/>
    </row>
    <row r="32">
      <c r="A32" s="562" t="s">
        <v>41</v>
      </c>
      <c r="B32" s="579" t="s">
        <v>186</v>
      </c>
      <c r="C32" s="578" t="s">
        <v>185</v>
      </c>
      <c r="D32" s="407" t="s">
        <v>187</v>
      </c>
      <c r="E32" s="578" t="s">
        <v>185</v>
      </c>
      <c r="F32" s="407" t="s">
        <v>187</v>
      </c>
      <c r="G32" s="578" t="s">
        <v>185</v>
      </c>
      <c r="H32" s="407" t="s">
        <v>187</v>
      </c>
      <c r="I32" s="578" t="s">
        <v>185</v>
      </c>
      <c r="J32" s="144"/>
      <c r="K32" s="578" t="s">
        <v>185</v>
      </c>
      <c r="L32" s="608" t="s">
        <v>141</v>
      </c>
      <c r="M32" s="677" t="s">
        <v>173</v>
      </c>
      <c r="N32" s="144"/>
      <c r="O32" s="677" t="s">
        <v>173</v>
      </c>
      <c r="P32" s="144"/>
      <c r="Q32" s="144"/>
      <c r="R32" s="144"/>
      <c r="S32" s="144"/>
      <c r="T32" s="572"/>
      <c r="U32" s="144"/>
      <c r="V32" s="144"/>
      <c r="W32" s="690" t="s">
        <v>461</v>
      </c>
      <c r="X32" s="562" t="s">
        <v>143</v>
      </c>
      <c r="Y32" s="616" t="s">
        <v>393</v>
      </c>
      <c r="AB32" s="23"/>
      <c r="AC32" s="617" t="s">
        <v>174</v>
      </c>
      <c r="AD32" s="144"/>
      <c r="AE32" s="144"/>
      <c r="AF32" s="144"/>
      <c r="AG32" s="608" t="s">
        <v>146</v>
      </c>
      <c r="AH32" s="616" t="s">
        <v>393</v>
      </c>
      <c r="AJ32" s="23"/>
      <c r="AK32" s="525"/>
      <c r="AL32" s="572"/>
      <c r="AM32" s="144"/>
      <c r="AN32" s="562" t="s">
        <v>41</v>
      </c>
      <c r="AO32" s="144"/>
      <c r="AP32" s="144"/>
      <c r="AQ32" s="144"/>
      <c r="AR32" s="144"/>
      <c r="AS32" s="144"/>
      <c r="AT32" s="144"/>
      <c r="AU32" s="144"/>
      <c r="AV32" s="154"/>
      <c r="AW32" s="154"/>
      <c r="AX32" s="154"/>
      <c r="AY32" s="154"/>
    </row>
    <row r="33">
      <c r="A33" s="38"/>
      <c r="B33" s="581" t="s">
        <v>193</v>
      </c>
      <c r="C33" s="580" t="s">
        <v>192</v>
      </c>
      <c r="D33" s="410" t="s">
        <v>43</v>
      </c>
      <c r="E33" s="580" t="s">
        <v>192</v>
      </c>
      <c r="F33" s="410" t="s">
        <v>194</v>
      </c>
      <c r="G33" s="580" t="s">
        <v>192</v>
      </c>
      <c r="H33" s="410" t="s">
        <v>195</v>
      </c>
      <c r="I33" s="580" t="s">
        <v>192</v>
      </c>
      <c r="J33" s="144"/>
      <c r="K33" s="580" t="s">
        <v>192</v>
      </c>
      <c r="L33" s="23"/>
      <c r="M33" s="679" t="s">
        <v>177</v>
      </c>
      <c r="N33" s="144"/>
      <c r="O33" s="680" t="s">
        <v>136</v>
      </c>
      <c r="P33" s="144"/>
      <c r="Q33" s="144"/>
      <c r="R33" s="144"/>
      <c r="S33" s="144"/>
      <c r="T33" s="572"/>
      <c r="U33" s="144"/>
      <c r="V33" s="144"/>
      <c r="W33" s="693" t="s">
        <v>239</v>
      </c>
      <c r="X33" s="38"/>
      <c r="Y33" s="614" t="s">
        <v>394</v>
      </c>
      <c r="AB33" s="23"/>
      <c r="AC33" s="682" t="s">
        <v>198</v>
      </c>
      <c r="AD33" s="144"/>
      <c r="AE33" s="144"/>
      <c r="AF33" s="144"/>
      <c r="AG33" s="23"/>
      <c r="AH33" s="614" t="s">
        <v>394</v>
      </c>
      <c r="AJ33" s="23"/>
      <c r="AK33" s="525"/>
      <c r="AL33" s="144"/>
      <c r="AM33" s="144"/>
      <c r="AN33" s="38"/>
      <c r="AO33" s="144"/>
      <c r="AP33" s="144"/>
      <c r="AQ33" s="144"/>
      <c r="AR33" s="144"/>
      <c r="AS33" s="144"/>
      <c r="AT33" s="144"/>
      <c r="AU33" s="144"/>
      <c r="AV33" s="336" t="str">
        <f t="array" ref="AV33">TEXTJOIN(" | ", 1, A34:AS34)</f>
        <v>303 | 106/108/301/304/312/321/421 | 300 | 106/108/301/304/312/321/421 | 318 | 106/108/301/304/312/321/421 | 320 | 106/108/301/304/312/321/421 | 106/108/301/304/312/321/421 | 308 | 314 (ONLY ON 05/03) | 102 | 107 (ON 05/03 STARTS AT 14:30) | 317 | 107 (ON 05/03 STARTS AT 14:30)</v>
      </c>
      <c r="AW33" s="154"/>
      <c r="AX33" s="154"/>
      <c r="AY33" s="154"/>
    </row>
    <row r="34">
      <c r="A34" s="42"/>
      <c r="B34" s="583">
        <v>303.0</v>
      </c>
      <c r="C34" s="582" t="s">
        <v>205</v>
      </c>
      <c r="D34" s="584">
        <v>300.0</v>
      </c>
      <c r="E34" s="582" t="s">
        <v>205</v>
      </c>
      <c r="F34" s="584">
        <v>318.0</v>
      </c>
      <c r="G34" s="582" t="s">
        <v>205</v>
      </c>
      <c r="H34" s="584">
        <v>320.0</v>
      </c>
      <c r="I34" s="582" t="s">
        <v>205</v>
      </c>
      <c r="J34" s="173"/>
      <c r="K34" s="582" t="s">
        <v>205</v>
      </c>
      <c r="L34" s="52"/>
      <c r="M34" s="684">
        <v>308.0</v>
      </c>
      <c r="N34" s="573"/>
      <c r="O34" s="696" t="s">
        <v>459</v>
      </c>
      <c r="P34" s="573"/>
      <c r="Q34" s="173"/>
      <c r="R34" s="173"/>
      <c r="S34" s="573"/>
      <c r="T34" s="573"/>
      <c r="U34" s="173"/>
      <c r="V34" s="173"/>
      <c r="W34" s="697">
        <v>102.0</v>
      </c>
      <c r="X34" s="42"/>
      <c r="Y34" s="615" t="s">
        <v>395</v>
      </c>
      <c r="Z34" s="51"/>
      <c r="AA34" s="51"/>
      <c r="AB34" s="52"/>
      <c r="AC34" s="619">
        <v>317.0</v>
      </c>
      <c r="AD34" s="173"/>
      <c r="AE34" s="173"/>
      <c r="AF34" s="173"/>
      <c r="AG34" s="52"/>
      <c r="AH34" s="615" t="s">
        <v>395</v>
      </c>
      <c r="AI34" s="51"/>
      <c r="AJ34" s="52"/>
      <c r="AK34" s="534"/>
      <c r="AL34" s="173"/>
      <c r="AM34" s="173"/>
      <c r="AN34" s="42"/>
      <c r="AO34" s="173"/>
      <c r="AP34" s="173"/>
      <c r="AQ34" s="173"/>
      <c r="AR34" s="173"/>
      <c r="AS34" s="173"/>
      <c r="AT34" s="173"/>
      <c r="AU34" s="173"/>
      <c r="AV34" s="180" t="str">
        <f>IFERROR(__xludf.DUMMYFUNCTION("TEXTJOIN("" / "", 1, SORT(UNIQUE(TRANSPOSE(SPLIT(TRIM(REGEXREPLACE(AV33,""([0-9]{3}[a-zA-Z]?)|."",""$1 "")), "" "")))))"),"102 / 106 / 107 / 108 / 300 / 301 / 303 / 304 / 308 / 312 / 314 / 317 / 318 / 320 / 321 / 421")</f>
        <v>102 / 106 / 107 / 108 / 300 / 301 / 303 / 304 / 308 / 312 / 314 / 317 / 318 / 320 / 321 / 421</v>
      </c>
      <c r="AW34" s="154"/>
      <c r="AX34" s="154"/>
      <c r="AY34" s="154"/>
    </row>
    <row r="35">
      <c r="A35" s="562" t="s">
        <v>47</v>
      </c>
      <c r="B35" s="578" t="s">
        <v>185</v>
      </c>
      <c r="C35" s="578" t="s">
        <v>185</v>
      </c>
      <c r="D35" s="578" t="s">
        <v>185</v>
      </c>
      <c r="E35" s="578" t="s">
        <v>185</v>
      </c>
      <c r="F35" s="578" t="s">
        <v>185</v>
      </c>
      <c r="G35" s="578" t="s">
        <v>185</v>
      </c>
      <c r="H35" s="578" t="s">
        <v>185</v>
      </c>
      <c r="I35" s="578" t="s">
        <v>185</v>
      </c>
      <c r="J35" s="578" t="s">
        <v>185</v>
      </c>
      <c r="K35" s="578" t="s">
        <v>185</v>
      </c>
      <c r="L35" s="608" t="s">
        <v>152</v>
      </c>
      <c r="M35" s="144"/>
      <c r="N35" s="144"/>
      <c r="O35" s="144"/>
      <c r="P35" s="144"/>
      <c r="Q35" s="144"/>
      <c r="R35" s="144"/>
      <c r="S35" s="144"/>
      <c r="T35" s="572"/>
      <c r="U35" s="144"/>
      <c r="V35" s="144"/>
      <c r="W35" s="144"/>
      <c r="X35" s="562" t="s">
        <v>153</v>
      </c>
      <c r="Y35" s="144"/>
      <c r="Z35" s="144"/>
      <c r="AA35" s="144"/>
      <c r="AB35" s="144"/>
      <c r="AC35" s="144"/>
      <c r="AD35" s="144"/>
      <c r="AE35" s="144"/>
      <c r="AF35" s="144"/>
      <c r="AG35" s="608" t="s">
        <v>155</v>
      </c>
      <c r="AH35" s="144"/>
      <c r="AI35" s="144"/>
      <c r="AJ35" s="144"/>
      <c r="AK35" s="144"/>
      <c r="AL35" s="144"/>
      <c r="AM35" s="144"/>
      <c r="AN35" s="562" t="s">
        <v>47</v>
      </c>
      <c r="AO35" s="700" t="s">
        <v>462</v>
      </c>
      <c r="AP35" s="23"/>
      <c r="AQ35" s="566"/>
      <c r="AR35" s="144"/>
      <c r="AS35" s="578" t="s">
        <v>208</v>
      </c>
      <c r="AT35" s="144"/>
      <c r="AU35" s="144"/>
      <c r="AV35" s="279"/>
      <c r="AW35" s="279"/>
      <c r="AX35" s="279"/>
      <c r="AY35" s="279"/>
    </row>
    <row r="36">
      <c r="A36" s="38"/>
      <c r="B36" s="580" t="s">
        <v>192</v>
      </c>
      <c r="C36" s="580" t="s">
        <v>192</v>
      </c>
      <c r="D36" s="580" t="s">
        <v>192</v>
      </c>
      <c r="E36" s="580" t="s">
        <v>192</v>
      </c>
      <c r="F36" s="580" t="s">
        <v>192</v>
      </c>
      <c r="G36" s="580" t="s">
        <v>192</v>
      </c>
      <c r="H36" s="580" t="s">
        <v>192</v>
      </c>
      <c r="I36" s="580" t="s">
        <v>192</v>
      </c>
      <c r="J36" s="580" t="s">
        <v>192</v>
      </c>
      <c r="K36" s="580" t="s">
        <v>192</v>
      </c>
      <c r="L36" s="23"/>
      <c r="M36" s="144"/>
      <c r="N36" s="144"/>
      <c r="O36" s="144"/>
      <c r="P36" s="144"/>
      <c r="Q36" s="144"/>
      <c r="R36" s="144"/>
      <c r="S36" s="144"/>
      <c r="T36" s="572"/>
      <c r="U36" s="144"/>
      <c r="V36" s="144"/>
      <c r="W36" s="144"/>
      <c r="X36" s="38"/>
      <c r="Y36" s="144"/>
      <c r="Z36" s="144"/>
      <c r="AA36" s="144"/>
      <c r="AB36" s="144"/>
      <c r="AC36" s="144"/>
      <c r="AD36" s="144"/>
      <c r="AE36" s="144"/>
      <c r="AF36" s="144"/>
      <c r="AG36" s="23"/>
      <c r="AH36" s="144"/>
      <c r="AI36" s="144"/>
      <c r="AJ36" s="144"/>
      <c r="AK36" s="144"/>
      <c r="AL36" s="144"/>
      <c r="AM36" s="144"/>
      <c r="AN36" s="38"/>
      <c r="AO36" s="701" t="s">
        <v>463</v>
      </c>
      <c r="AP36" s="23"/>
      <c r="AQ36" s="566"/>
      <c r="AR36" s="144"/>
      <c r="AS36" s="543" t="s">
        <v>210</v>
      </c>
      <c r="AT36" s="144"/>
      <c r="AU36" s="144"/>
      <c r="AV36" s="336" t="str">
        <f t="array" ref="AV36">TEXTJOIN(" | ", 1, A37:AS37)</f>
        <v>106/301/304/312/321/421 | 106/301/304/312/321/421 | 106/301/304/312/321/421 | 106/301/304/312/321/421 | 106/301/304/312/321/421 | 106/301/304/312/321/421 | 106/301/304/312/321/421 | 106/301/304/312/321/421 | 106/301/304/312/321/421 | 106/301/304/312/321/421 | 107 (ONLY ON 05/03, 12/03) | 103 (316 ON 20/03)</v>
      </c>
      <c r="AW36" s="279"/>
      <c r="AX36" s="279"/>
      <c r="AY36" s="279"/>
    </row>
    <row r="37">
      <c r="A37" s="42"/>
      <c r="B37" s="582" t="s">
        <v>211</v>
      </c>
      <c r="C37" s="582" t="s">
        <v>211</v>
      </c>
      <c r="D37" s="582" t="s">
        <v>211</v>
      </c>
      <c r="E37" s="582" t="s">
        <v>211</v>
      </c>
      <c r="F37" s="582" t="s">
        <v>211</v>
      </c>
      <c r="G37" s="582" t="s">
        <v>211</v>
      </c>
      <c r="H37" s="582" t="s">
        <v>211</v>
      </c>
      <c r="I37" s="582" t="s">
        <v>211</v>
      </c>
      <c r="J37" s="582" t="s">
        <v>211</v>
      </c>
      <c r="K37" s="582" t="s">
        <v>211</v>
      </c>
      <c r="L37" s="52"/>
      <c r="M37" s="573"/>
      <c r="N37" s="173"/>
      <c r="O37" s="573"/>
      <c r="P37" s="573"/>
      <c r="Q37" s="573"/>
      <c r="R37" s="173"/>
      <c r="S37" s="173"/>
      <c r="T37" s="573"/>
      <c r="U37" s="173"/>
      <c r="V37" s="573"/>
      <c r="W37" s="573"/>
      <c r="X37" s="42"/>
      <c r="Y37" s="573"/>
      <c r="Z37" s="573"/>
      <c r="AA37" s="573"/>
      <c r="AB37" s="173"/>
      <c r="AC37" s="173"/>
      <c r="AD37" s="173"/>
      <c r="AE37" s="173"/>
      <c r="AF37" s="173"/>
      <c r="AG37" s="52"/>
      <c r="AH37" s="173"/>
      <c r="AI37" s="173"/>
      <c r="AJ37" s="173"/>
      <c r="AK37" s="173"/>
      <c r="AL37" s="173"/>
      <c r="AM37" s="173"/>
      <c r="AN37" s="42"/>
      <c r="AO37" s="702" t="s">
        <v>464</v>
      </c>
      <c r="AP37" s="52"/>
      <c r="AQ37" s="570"/>
      <c r="AR37" s="173"/>
      <c r="AS37" s="582" t="s">
        <v>465</v>
      </c>
      <c r="AT37" s="173"/>
      <c r="AU37" s="173"/>
      <c r="AV37" s="180" t="str">
        <f>IFERROR(__xludf.DUMMYFUNCTION("TEXTJOIN("" / "", 1, SORT(UNIQUE(TRANSPOSE(SPLIT(TRIM(REGEXREPLACE(AV36,""([0-9]{3}[a-zA-Z]?)|."",""$1 "")), "" "")))))"),"103 / 106 / 107 / 301 / 304 / 312 / 316 / 321 / 421")</f>
        <v>103 / 106 / 107 / 301 / 304 / 312 / 316 / 321 / 421</v>
      </c>
      <c r="AW37" s="154"/>
      <c r="AX37" s="154"/>
      <c r="AY37" s="154"/>
    </row>
    <row r="38">
      <c r="A38" s="562" t="s">
        <v>48</v>
      </c>
      <c r="B38" s="144"/>
      <c r="C38" s="144"/>
      <c r="D38" s="144"/>
      <c r="E38" s="144"/>
      <c r="F38" s="144"/>
      <c r="G38" s="144"/>
      <c r="H38" s="566"/>
      <c r="I38" s="144"/>
      <c r="J38" s="407" t="s">
        <v>187</v>
      </c>
      <c r="K38" s="579" t="s">
        <v>186</v>
      </c>
      <c r="L38" s="608" t="s">
        <v>159</v>
      </c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562" t="s">
        <v>160</v>
      </c>
      <c r="Y38" s="144"/>
      <c r="Z38" s="144"/>
      <c r="AA38" s="144"/>
      <c r="AB38" s="144"/>
      <c r="AC38" s="144"/>
      <c r="AD38" s="144"/>
      <c r="AE38" s="144"/>
      <c r="AF38" s="144"/>
      <c r="AG38" s="608" t="s">
        <v>161</v>
      </c>
      <c r="AH38" s="144"/>
      <c r="AI38" s="144"/>
      <c r="AJ38" s="144"/>
      <c r="AK38" s="144"/>
      <c r="AL38" s="144"/>
      <c r="AM38" s="144"/>
      <c r="AN38" s="562" t="s">
        <v>48</v>
      </c>
      <c r="AO38" s="144"/>
      <c r="AP38" s="144"/>
      <c r="AQ38" s="144"/>
      <c r="AR38" s="589" t="s">
        <v>466</v>
      </c>
      <c r="AS38" s="566"/>
      <c r="AT38" s="144"/>
      <c r="AU38" s="144"/>
      <c r="AV38" s="279"/>
      <c r="AW38" s="279"/>
      <c r="AX38" s="279"/>
      <c r="AY38" s="279"/>
    </row>
    <row r="39">
      <c r="A39" s="38"/>
      <c r="B39" s="144"/>
      <c r="C39" s="144"/>
      <c r="D39" s="144"/>
      <c r="E39" s="144"/>
      <c r="F39" s="144"/>
      <c r="G39" s="144"/>
      <c r="H39" s="566"/>
      <c r="I39" s="144"/>
      <c r="J39" s="410" t="s">
        <v>43</v>
      </c>
      <c r="K39" s="581" t="s">
        <v>193</v>
      </c>
      <c r="L39" s="23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38"/>
      <c r="Y39" s="144"/>
      <c r="Z39" s="144"/>
      <c r="AA39" s="144"/>
      <c r="AB39" s="144"/>
      <c r="AC39" s="144"/>
      <c r="AD39" s="144"/>
      <c r="AE39" s="144"/>
      <c r="AF39" s="144"/>
      <c r="AG39" s="23"/>
      <c r="AH39" s="144"/>
      <c r="AI39" s="144"/>
      <c r="AJ39" s="144"/>
      <c r="AK39" s="144"/>
      <c r="AL39" s="144"/>
      <c r="AM39" s="144"/>
      <c r="AN39" s="38"/>
      <c r="AO39" s="144"/>
      <c r="AP39" s="144"/>
      <c r="AQ39" s="144"/>
      <c r="AR39" s="590" t="s">
        <v>280</v>
      </c>
      <c r="AS39" s="566"/>
      <c r="AT39" s="144"/>
      <c r="AU39" s="144"/>
      <c r="AV39" s="154" t="str">
        <f t="array" ref="AV39">TEXTJOIN(" | ", 1, A40:AS40)</f>
        <v>300 | 303 | ONLINE</v>
      </c>
      <c r="AW39" s="279"/>
      <c r="AX39" s="279"/>
      <c r="AY39" s="279"/>
    </row>
    <row r="40">
      <c r="A40" s="42"/>
      <c r="B40" s="173"/>
      <c r="C40" s="173"/>
      <c r="D40" s="173"/>
      <c r="E40" s="173"/>
      <c r="F40" s="173"/>
      <c r="G40" s="173"/>
      <c r="H40" s="570"/>
      <c r="I40" s="173"/>
      <c r="J40" s="339">
        <v>300.0</v>
      </c>
      <c r="K40" s="583">
        <v>303.0</v>
      </c>
      <c r="L40" s="52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42"/>
      <c r="Y40" s="173"/>
      <c r="Z40" s="173"/>
      <c r="AA40" s="173"/>
      <c r="AB40" s="173"/>
      <c r="AC40" s="173"/>
      <c r="AD40" s="173"/>
      <c r="AE40" s="173"/>
      <c r="AF40" s="173"/>
      <c r="AG40" s="52"/>
      <c r="AH40" s="173"/>
      <c r="AI40" s="173"/>
      <c r="AJ40" s="173"/>
      <c r="AK40" s="173"/>
      <c r="AL40" s="173"/>
      <c r="AM40" s="173"/>
      <c r="AN40" s="42"/>
      <c r="AO40" s="173"/>
      <c r="AP40" s="173"/>
      <c r="AQ40" s="173"/>
      <c r="AR40" s="612" t="s">
        <v>138</v>
      </c>
      <c r="AS40" s="570"/>
      <c r="AT40" s="173"/>
      <c r="AU40" s="173"/>
      <c r="AV40" s="180" t="str">
        <f>IFERROR(__xludf.DUMMYFUNCTION("TEXTJOIN("" / "", 1, SORT(UNIQUE(TRANSPOSE(SPLIT(TRIM(REGEXREPLACE(AV39,""([0-9]{3}[a-zA-Z]?)|."",""$1 "")), "" "")))))"),"300 / 303")</f>
        <v>300 / 303</v>
      </c>
      <c r="AW40" s="181" t="s">
        <v>213</v>
      </c>
      <c r="AX40" s="181" t="s">
        <v>214</v>
      </c>
      <c r="AY40" s="154"/>
    </row>
    <row r="41">
      <c r="A41" s="560" t="s">
        <v>53</v>
      </c>
      <c r="B41" s="561"/>
      <c r="C41" s="51"/>
      <c r="D41" s="51"/>
      <c r="E41" s="51"/>
      <c r="F41" s="51"/>
      <c r="G41" s="51"/>
      <c r="H41" s="51"/>
      <c r="I41" s="51"/>
      <c r="J41" s="51"/>
      <c r="K41" s="52"/>
      <c r="L41" s="607" t="s">
        <v>53</v>
      </c>
      <c r="M41" s="561"/>
      <c r="N41" s="51"/>
      <c r="O41" s="51"/>
      <c r="P41" s="51"/>
      <c r="Q41" s="51"/>
      <c r="R41" s="51"/>
      <c r="S41" s="51"/>
      <c r="T41" s="51"/>
      <c r="U41" s="51"/>
      <c r="V41" s="51"/>
      <c r="W41" s="52"/>
      <c r="X41" s="560" t="s">
        <v>53</v>
      </c>
      <c r="Y41" s="561"/>
      <c r="Z41" s="51"/>
      <c r="AA41" s="51"/>
      <c r="AB41" s="51"/>
      <c r="AC41" s="51"/>
      <c r="AD41" s="51"/>
      <c r="AE41" s="51"/>
      <c r="AF41" s="52"/>
      <c r="AG41" s="607" t="s">
        <v>53</v>
      </c>
      <c r="AH41" s="561"/>
      <c r="AI41" s="51"/>
      <c r="AJ41" s="51"/>
      <c r="AK41" s="51"/>
      <c r="AL41" s="51"/>
      <c r="AM41" s="52"/>
      <c r="AN41" s="560" t="s">
        <v>53</v>
      </c>
      <c r="AO41" s="561"/>
      <c r="AP41" s="51"/>
      <c r="AQ41" s="51"/>
      <c r="AR41" s="51"/>
      <c r="AS41" s="52"/>
      <c r="AT41" s="561"/>
      <c r="AU41" s="52"/>
      <c r="AV41" s="136"/>
      <c r="AW41" s="136"/>
      <c r="AX41" s="136"/>
      <c r="AY41" s="136"/>
    </row>
    <row r="42">
      <c r="A42" s="562" t="s">
        <v>30</v>
      </c>
      <c r="B42" s="585" t="s">
        <v>55</v>
      </c>
      <c r="K42" s="23"/>
      <c r="L42" s="608" t="s">
        <v>91</v>
      </c>
      <c r="M42" s="585" t="s">
        <v>55</v>
      </c>
      <c r="W42" s="23"/>
      <c r="X42" s="562" t="s">
        <v>94</v>
      </c>
      <c r="Y42" s="585" t="s">
        <v>55</v>
      </c>
      <c r="AF42" s="23"/>
      <c r="AG42" s="608" t="s">
        <v>96</v>
      </c>
      <c r="AH42" s="585" t="s">
        <v>215</v>
      </c>
      <c r="AM42" s="23"/>
      <c r="AN42" s="562" t="s">
        <v>30</v>
      </c>
      <c r="AO42" s="651" t="s">
        <v>97</v>
      </c>
      <c r="AP42" s="23"/>
      <c r="AQ42" s="144"/>
      <c r="AR42" s="589" t="s">
        <v>467</v>
      </c>
      <c r="AS42" s="454" t="s">
        <v>216</v>
      </c>
      <c r="AT42" s="144"/>
      <c r="AU42" s="144"/>
      <c r="AV42" s="366"/>
      <c r="AW42" s="366"/>
      <c r="AX42" s="366"/>
      <c r="AY42" s="366"/>
    </row>
    <row r="43">
      <c r="A43" s="38"/>
      <c r="K43" s="23"/>
      <c r="L43" s="23"/>
      <c r="W43" s="23"/>
      <c r="X43" s="38"/>
      <c r="AF43" s="23"/>
      <c r="AG43" s="23"/>
      <c r="AM43" s="23"/>
      <c r="AN43" s="38"/>
      <c r="AO43" s="654" t="s">
        <v>102</v>
      </c>
      <c r="AP43" s="23"/>
      <c r="AQ43" s="144"/>
      <c r="AR43" s="590" t="s">
        <v>468</v>
      </c>
      <c r="AS43" s="457" t="s">
        <v>217</v>
      </c>
      <c r="AT43" s="144"/>
      <c r="AU43" s="144"/>
      <c r="AV43" s="154" t="str">
        <f t="array" ref="AV43">TEXTJOIN(" | ", 1, A44:AS44)</f>
        <v>ONLINE (ON 27/03) | 103 | ONLINE</v>
      </c>
      <c r="AW43" s="368"/>
      <c r="AX43" s="368"/>
      <c r="AY43" s="368"/>
    </row>
    <row r="44">
      <c r="A44" s="42"/>
      <c r="B44" s="51"/>
      <c r="C44" s="51"/>
      <c r="D44" s="51"/>
      <c r="E44" s="51"/>
      <c r="F44" s="51"/>
      <c r="G44" s="51"/>
      <c r="H44" s="51"/>
      <c r="I44" s="51"/>
      <c r="J44" s="51"/>
      <c r="K44" s="52"/>
      <c r="L44" s="52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2"/>
      <c r="X44" s="42"/>
      <c r="AF44" s="23"/>
      <c r="AG44" s="52"/>
      <c r="AH44" s="51"/>
      <c r="AI44" s="51"/>
      <c r="AJ44" s="51"/>
      <c r="AK44" s="51"/>
      <c r="AL44" s="51"/>
      <c r="AM44" s="52"/>
      <c r="AN44" s="42"/>
      <c r="AO44" s="703" t="s">
        <v>469</v>
      </c>
      <c r="AP44" s="52"/>
      <c r="AQ44" s="173"/>
      <c r="AR44" s="592">
        <v>103.0</v>
      </c>
      <c r="AS44" s="704" t="s">
        <v>138</v>
      </c>
      <c r="AT44" s="173"/>
      <c r="AU44" s="173"/>
      <c r="AV44" s="180" t="str">
        <f>IFERROR(__xludf.DUMMYFUNCTION("TEXTJOIN("" / "", 1, SORT(UNIQUE(TRANSPOSE(SPLIT(TRIM(REGEXREPLACE(AV43,""([0-9]{3}[a-zA-Z]?)|."",""$1 "")), "" "")))))"),"103")</f>
        <v>103</v>
      </c>
      <c r="AW44" s="370"/>
      <c r="AX44" s="370"/>
      <c r="AY44" s="370"/>
    </row>
    <row r="45">
      <c r="A45" s="562" t="s">
        <v>34</v>
      </c>
      <c r="B45" s="586" t="s">
        <v>219</v>
      </c>
      <c r="K45" s="23"/>
      <c r="L45" s="608" t="s">
        <v>108</v>
      </c>
      <c r="M45" s="705" t="s">
        <v>220</v>
      </c>
      <c r="V45" s="23"/>
      <c r="W45" s="706" t="s">
        <v>458</v>
      </c>
      <c r="X45" s="562" t="s">
        <v>111</v>
      </c>
      <c r="Y45" s="691" t="s">
        <v>189</v>
      </c>
      <c r="AB45" s="23"/>
      <c r="AC45" s="144"/>
      <c r="AD45" s="144"/>
      <c r="AE45" s="144"/>
      <c r="AF45" s="144"/>
      <c r="AG45" s="608" t="s">
        <v>113</v>
      </c>
      <c r="AH45" s="144"/>
      <c r="AI45" s="144"/>
      <c r="AJ45" s="144"/>
      <c r="AK45" s="144"/>
      <c r="AL45" s="144"/>
      <c r="AM45" s="144"/>
      <c r="AN45" s="562" t="s">
        <v>34</v>
      </c>
      <c r="AO45" s="651" t="s">
        <v>97</v>
      </c>
      <c r="AP45" s="23"/>
      <c r="AQ45" s="144"/>
      <c r="AR45" s="144"/>
      <c r="AS45" s="454" t="s">
        <v>216</v>
      </c>
      <c r="AT45" s="144"/>
      <c r="AU45" s="144"/>
      <c r="AV45" s="366"/>
      <c r="AW45" s="366"/>
      <c r="AX45" s="366"/>
      <c r="AY45" s="366"/>
    </row>
    <row r="46">
      <c r="A46" s="38"/>
      <c r="B46" s="587" t="s">
        <v>222</v>
      </c>
      <c r="K46" s="23"/>
      <c r="L46" s="23"/>
      <c r="M46" s="707" t="s">
        <v>223</v>
      </c>
      <c r="V46" s="23"/>
      <c r="W46" s="693" t="s">
        <v>196</v>
      </c>
      <c r="X46" s="38"/>
      <c r="Y46" s="708" t="s">
        <v>197</v>
      </c>
      <c r="AB46" s="23"/>
      <c r="AC46" s="144"/>
      <c r="AD46" s="144"/>
      <c r="AE46" s="144"/>
      <c r="AF46" s="144"/>
      <c r="AG46" s="23"/>
      <c r="AH46" s="144"/>
      <c r="AI46" s="144"/>
      <c r="AJ46" s="144"/>
      <c r="AK46" s="144"/>
      <c r="AL46" s="144"/>
      <c r="AM46" s="144"/>
      <c r="AN46" s="38"/>
      <c r="AO46" s="654" t="s">
        <v>102</v>
      </c>
      <c r="AP46" s="23"/>
      <c r="AQ46" s="144"/>
      <c r="AR46" s="144"/>
      <c r="AS46" s="457" t="s">
        <v>217</v>
      </c>
      <c r="AT46" s="144"/>
      <c r="AU46" s="144"/>
      <c r="AV46" s="154" t="str">
        <f t="array" ref="AV46">TEXTJOIN(" | ", 1, A47:AS47)</f>
        <v>108 | ONLINE | 102 | 106 | ONLINE (ON 27/03) | ONLINE</v>
      </c>
      <c r="AW46" s="368"/>
      <c r="AX46" s="368"/>
      <c r="AY46" s="368"/>
    </row>
    <row r="47">
      <c r="A47" s="42"/>
      <c r="B47" s="588">
        <v>108.0</v>
      </c>
      <c r="C47" s="51"/>
      <c r="D47" s="51"/>
      <c r="E47" s="51"/>
      <c r="F47" s="51"/>
      <c r="G47" s="51"/>
      <c r="H47" s="51"/>
      <c r="I47" s="51"/>
      <c r="J47" s="51"/>
      <c r="K47" s="52"/>
      <c r="L47" s="52"/>
      <c r="M47" s="709" t="s">
        <v>138</v>
      </c>
      <c r="N47" s="51"/>
      <c r="O47" s="51"/>
      <c r="P47" s="51"/>
      <c r="Q47" s="51"/>
      <c r="R47" s="51"/>
      <c r="S47" s="51"/>
      <c r="T47" s="51"/>
      <c r="U47" s="51"/>
      <c r="V47" s="52"/>
      <c r="W47" s="697">
        <v>102.0</v>
      </c>
      <c r="X47" s="42"/>
      <c r="Y47" s="710">
        <v>106.0</v>
      </c>
      <c r="Z47" s="51"/>
      <c r="AA47" s="51"/>
      <c r="AB47" s="52"/>
      <c r="AC47" s="173"/>
      <c r="AD47" s="173"/>
      <c r="AE47" s="173"/>
      <c r="AF47" s="173"/>
      <c r="AG47" s="52"/>
      <c r="AH47" s="173"/>
      <c r="AI47" s="173"/>
      <c r="AJ47" s="173"/>
      <c r="AK47" s="173"/>
      <c r="AL47" s="173"/>
      <c r="AM47" s="173"/>
      <c r="AN47" s="42"/>
      <c r="AO47" s="703" t="s">
        <v>470</v>
      </c>
      <c r="AP47" s="52"/>
      <c r="AQ47" s="173"/>
      <c r="AR47" s="173"/>
      <c r="AS47" s="704" t="s">
        <v>138</v>
      </c>
      <c r="AT47" s="173"/>
      <c r="AU47" s="173"/>
      <c r="AV47" s="180" t="str">
        <f>IFERROR(__xludf.DUMMYFUNCTION("TEXTJOIN("" / "", 1, SORT(UNIQUE(TRANSPOSE(SPLIT(TRIM(REGEXREPLACE(AV46,""([0-9]{3}[a-zA-Z]?)|."",""$1 "")), "" "")))))"),"102 / 106 / 108")</f>
        <v>102 / 106 / 108</v>
      </c>
      <c r="AW47" s="378"/>
      <c r="AX47" s="65" t="s">
        <v>226</v>
      </c>
      <c r="AY47" s="370"/>
    </row>
    <row r="48">
      <c r="A48" s="562" t="s">
        <v>39</v>
      </c>
      <c r="B48" s="586" t="s">
        <v>227</v>
      </c>
      <c r="K48" s="23"/>
      <c r="L48" s="608" t="s">
        <v>127</v>
      </c>
      <c r="M48" s="705" t="s">
        <v>228</v>
      </c>
      <c r="V48" s="23"/>
      <c r="W48" s="706" t="s">
        <v>461</v>
      </c>
      <c r="X48" s="562" t="s">
        <v>130</v>
      </c>
      <c r="Y48" s="144"/>
      <c r="Z48" s="711" t="s">
        <v>471</v>
      </c>
      <c r="AA48" s="144"/>
      <c r="AB48" s="144"/>
      <c r="AC48" s="144"/>
      <c r="AD48" s="144"/>
      <c r="AE48" s="144"/>
      <c r="AF48" s="144"/>
      <c r="AG48" s="608" t="s">
        <v>132</v>
      </c>
      <c r="AH48" s="144"/>
      <c r="AI48" s="144"/>
      <c r="AJ48" s="144"/>
      <c r="AK48" s="144"/>
      <c r="AL48" s="144"/>
      <c r="AM48" s="144"/>
      <c r="AN48" s="562" t="s">
        <v>39</v>
      </c>
      <c r="AO48" s="651" t="s">
        <v>97</v>
      </c>
      <c r="AP48" s="23"/>
      <c r="AQ48" s="144"/>
      <c r="AR48" s="144"/>
      <c r="AS48" s="144"/>
      <c r="AT48" s="144"/>
      <c r="AU48" s="144"/>
      <c r="AV48" s="382"/>
      <c r="AW48" s="382"/>
      <c r="AX48" s="383"/>
      <c r="AY48" s="382"/>
    </row>
    <row r="49">
      <c r="A49" s="38"/>
      <c r="B49" s="587" t="s">
        <v>222</v>
      </c>
      <c r="K49" s="23"/>
      <c r="L49" s="23"/>
      <c r="M49" s="707" t="s">
        <v>229</v>
      </c>
      <c r="V49" s="23"/>
      <c r="W49" s="693" t="s">
        <v>239</v>
      </c>
      <c r="X49" s="38"/>
      <c r="Y49" s="144"/>
      <c r="Z49" s="712" t="s">
        <v>197</v>
      </c>
      <c r="AA49" s="144"/>
      <c r="AB49" s="144"/>
      <c r="AC49" s="144"/>
      <c r="AD49" s="144"/>
      <c r="AE49" s="144"/>
      <c r="AF49" s="144"/>
      <c r="AG49" s="23"/>
      <c r="AH49" s="144"/>
      <c r="AI49" s="144"/>
      <c r="AJ49" s="144"/>
      <c r="AK49" s="144"/>
      <c r="AL49" s="144"/>
      <c r="AM49" s="144"/>
      <c r="AN49" s="38"/>
      <c r="AO49" s="654" t="s">
        <v>102</v>
      </c>
      <c r="AP49" s="23"/>
      <c r="AQ49" s="144"/>
      <c r="AR49" s="144"/>
      <c r="AS49" s="144"/>
      <c r="AT49" s="144"/>
      <c r="AU49" s="144"/>
      <c r="AV49" s="154" t="str">
        <f t="array" ref="AV49">TEXTJOIN(" | ", 1, A50:AS50)</f>
        <v>108 | 105 | 102 | 317 | ONLINE (ON 27/03)</v>
      </c>
      <c r="AW49" s="370"/>
      <c r="AX49" s="383"/>
      <c r="AY49" s="370"/>
    </row>
    <row r="50">
      <c r="A50" s="42"/>
      <c r="B50" s="588">
        <v>108.0</v>
      </c>
      <c r="C50" s="51"/>
      <c r="D50" s="51"/>
      <c r="E50" s="51"/>
      <c r="F50" s="51"/>
      <c r="G50" s="51"/>
      <c r="H50" s="51"/>
      <c r="I50" s="51"/>
      <c r="J50" s="51"/>
      <c r="K50" s="52"/>
      <c r="L50" s="52"/>
      <c r="M50" s="709">
        <v>105.0</v>
      </c>
      <c r="N50" s="51"/>
      <c r="O50" s="51"/>
      <c r="P50" s="51"/>
      <c r="Q50" s="51"/>
      <c r="R50" s="51"/>
      <c r="S50" s="51"/>
      <c r="T50" s="51"/>
      <c r="U50" s="51"/>
      <c r="V50" s="52"/>
      <c r="W50" s="697">
        <v>102.0</v>
      </c>
      <c r="X50" s="42"/>
      <c r="Y50" s="173"/>
      <c r="Z50" s="713">
        <v>317.0</v>
      </c>
      <c r="AA50" s="173"/>
      <c r="AB50" s="173"/>
      <c r="AC50" s="173"/>
      <c r="AD50" s="173"/>
      <c r="AE50" s="173"/>
      <c r="AF50" s="173"/>
      <c r="AG50" s="52"/>
      <c r="AH50" s="173"/>
      <c r="AI50" s="173"/>
      <c r="AJ50" s="173"/>
      <c r="AK50" s="173"/>
      <c r="AL50" s="173"/>
      <c r="AM50" s="173"/>
      <c r="AN50" s="42"/>
      <c r="AO50" s="703" t="s">
        <v>472</v>
      </c>
      <c r="AP50" s="52"/>
      <c r="AQ50" s="173"/>
      <c r="AR50" s="173"/>
      <c r="AS50" s="173"/>
      <c r="AT50" s="173"/>
      <c r="AU50" s="173"/>
      <c r="AV50" s="180" t="str">
        <f>IFERROR(__xludf.DUMMYFUNCTION("TEXTJOIN("" / "", 1, SORT(UNIQUE(TRANSPOSE(SPLIT(TRIM(REGEXREPLACE(AV49,""([0-9]{3}[a-zA-Z]?)|."",""$1 "")), "" "")))))"),"102 / 105 / 108 / 317")</f>
        <v>102 / 105 / 108 / 317</v>
      </c>
      <c r="AW50" s="378"/>
      <c r="AX50" s="65" t="s">
        <v>231</v>
      </c>
      <c r="AY50" s="370"/>
    </row>
    <row r="51">
      <c r="A51" s="562" t="s">
        <v>41</v>
      </c>
      <c r="B51" s="589" t="s">
        <v>232</v>
      </c>
      <c r="C51" s="407" t="s">
        <v>187</v>
      </c>
      <c r="D51" s="589" t="s">
        <v>232</v>
      </c>
      <c r="E51" s="144"/>
      <c r="F51" s="589" t="s">
        <v>232</v>
      </c>
      <c r="G51" s="144"/>
      <c r="H51" s="589" t="s">
        <v>232</v>
      </c>
      <c r="I51" s="144"/>
      <c r="J51" s="589" t="s">
        <v>232</v>
      </c>
      <c r="K51" s="407" t="s">
        <v>187</v>
      </c>
      <c r="L51" s="608" t="s">
        <v>141</v>
      </c>
      <c r="M51" s="714" t="s">
        <v>233</v>
      </c>
      <c r="N51" s="144"/>
      <c r="O51" s="144"/>
      <c r="P51" s="714" t="s">
        <v>233</v>
      </c>
      <c r="Q51" s="144"/>
      <c r="R51" s="144"/>
      <c r="S51" s="144"/>
      <c r="T51" s="144"/>
      <c r="U51" s="714" t="s">
        <v>233</v>
      </c>
      <c r="V51" s="144"/>
      <c r="W51" s="144"/>
      <c r="X51" s="562" t="s">
        <v>143</v>
      </c>
      <c r="Y51" s="711" t="s">
        <v>471</v>
      </c>
      <c r="Z51" s="144"/>
      <c r="AA51" s="144"/>
      <c r="AB51" s="144"/>
      <c r="AC51" s="144"/>
      <c r="AD51" s="144"/>
      <c r="AE51" s="144"/>
      <c r="AF51" s="144"/>
      <c r="AG51" s="608" t="s">
        <v>146</v>
      </c>
      <c r="AH51" s="144"/>
      <c r="AI51" s="144"/>
      <c r="AJ51" s="566"/>
      <c r="AK51" s="144"/>
      <c r="AL51" s="144"/>
      <c r="AM51" s="144"/>
      <c r="AN51" s="562" t="s">
        <v>41</v>
      </c>
      <c r="AO51" s="715" t="s">
        <v>235</v>
      </c>
      <c r="AP51" s="23"/>
      <c r="AQ51" s="716" t="s">
        <v>236</v>
      </c>
      <c r="AR51" s="144"/>
      <c r="AS51" s="144"/>
      <c r="AT51" s="144"/>
      <c r="AU51" s="144"/>
      <c r="AV51" s="382"/>
      <c r="AW51" s="382"/>
      <c r="AX51" s="383"/>
      <c r="AY51" s="382"/>
    </row>
    <row r="52">
      <c r="A52" s="38"/>
      <c r="B52" s="590" t="s">
        <v>121</v>
      </c>
      <c r="C52" s="410" t="s">
        <v>237</v>
      </c>
      <c r="D52" s="590" t="s">
        <v>238</v>
      </c>
      <c r="E52" s="144"/>
      <c r="F52" s="590" t="s">
        <v>239</v>
      </c>
      <c r="G52" s="144"/>
      <c r="H52" s="591" t="s">
        <v>240</v>
      </c>
      <c r="I52" s="144"/>
      <c r="J52" s="590" t="s">
        <v>241</v>
      </c>
      <c r="K52" s="410" t="s">
        <v>242</v>
      </c>
      <c r="L52" s="23"/>
      <c r="M52" s="717" t="s">
        <v>43</v>
      </c>
      <c r="N52" s="144"/>
      <c r="O52" s="144"/>
      <c r="P52" s="717" t="s">
        <v>46</v>
      </c>
      <c r="Q52" s="144"/>
      <c r="R52" s="144"/>
      <c r="S52" s="144"/>
      <c r="T52" s="144"/>
      <c r="U52" s="718" t="s">
        <v>244</v>
      </c>
      <c r="V52" s="144"/>
      <c r="W52" s="144"/>
      <c r="X52" s="38"/>
      <c r="Y52" s="712" t="s">
        <v>197</v>
      </c>
      <c r="Z52" s="144"/>
      <c r="AA52" s="144"/>
      <c r="AB52" s="144"/>
      <c r="AC52" s="572"/>
      <c r="AD52" s="144"/>
      <c r="AE52" s="144"/>
      <c r="AF52" s="144"/>
      <c r="AG52" s="23"/>
      <c r="AH52" s="144"/>
      <c r="AI52" s="144"/>
      <c r="AJ52" s="566"/>
      <c r="AK52" s="144"/>
      <c r="AL52" s="144"/>
      <c r="AM52" s="144"/>
      <c r="AN52" s="38"/>
      <c r="AO52" s="681" t="s">
        <v>245</v>
      </c>
      <c r="AP52" s="23"/>
      <c r="AQ52" s="610" t="s">
        <v>158</v>
      </c>
      <c r="AR52" s="144"/>
      <c r="AS52" s="144"/>
      <c r="AT52" s="144"/>
      <c r="AU52" s="144"/>
      <c r="AV52" s="154" t="str">
        <f t="array" ref="AV52">TEXTJOIN(" | ", 1, A53:AS53)</f>
        <v>318 | 312 | 421 | 303 (106 ON 13/03) | 320 | 300 | 316 | 101 | 308 (313 ON 24.04) | 314 (303 ON 13/03) | 317 | 321 | 301</v>
      </c>
      <c r="AW52" s="370"/>
      <c r="AX52" s="383"/>
      <c r="AY52" s="370"/>
    </row>
    <row r="53">
      <c r="A53" s="42"/>
      <c r="B53" s="592">
        <v>318.0</v>
      </c>
      <c r="C53" s="584">
        <v>312.0</v>
      </c>
      <c r="D53" s="592">
        <v>421.0</v>
      </c>
      <c r="E53" s="173"/>
      <c r="F53" s="593" t="s">
        <v>473</v>
      </c>
      <c r="G53" s="173"/>
      <c r="H53" s="592">
        <v>320.0</v>
      </c>
      <c r="I53" s="173"/>
      <c r="J53" s="592">
        <v>300.0</v>
      </c>
      <c r="K53" s="584">
        <v>316.0</v>
      </c>
      <c r="L53" s="52"/>
      <c r="M53" s="719">
        <v>101.0</v>
      </c>
      <c r="N53" s="173"/>
      <c r="O53" s="573"/>
      <c r="P53" s="719" t="s">
        <v>474</v>
      </c>
      <c r="Q53" s="173"/>
      <c r="R53" s="173"/>
      <c r="S53" s="173"/>
      <c r="T53" s="173"/>
      <c r="U53" s="720" t="s">
        <v>475</v>
      </c>
      <c r="V53" s="173"/>
      <c r="W53" s="173"/>
      <c r="X53" s="42"/>
      <c r="Y53" s="713">
        <v>317.0</v>
      </c>
      <c r="Z53" s="173"/>
      <c r="AA53" s="173"/>
      <c r="AB53" s="173"/>
      <c r="AC53" s="173"/>
      <c r="AD53" s="173"/>
      <c r="AE53" s="173"/>
      <c r="AF53" s="173"/>
      <c r="AG53" s="52"/>
      <c r="AH53" s="173"/>
      <c r="AI53" s="173"/>
      <c r="AJ53" s="570"/>
      <c r="AK53" s="173"/>
      <c r="AL53" s="173"/>
      <c r="AM53" s="173"/>
      <c r="AN53" s="42"/>
      <c r="AO53" s="721">
        <v>321.0</v>
      </c>
      <c r="AP53" s="52"/>
      <c r="AQ53" s="611">
        <v>301.0</v>
      </c>
      <c r="AR53" s="173"/>
      <c r="AS53" s="173"/>
      <c r="AT53" s="173"/>
      <c r="AU53" s="173"/>
      <c r="AV53" s="180" t="str">
        <f>IFERROR(__xludf.DUMMYFUNCTION("TEXTJOIN("" / "", 1, SORT(UNIQUE(TRANSPOSE(SPLIT(TRIM(REGEXREPLACE(AV52,""([0-9]{3}[a-zA-Z]?)|."",""$1 "")), "" "")))))"),"101 / 106 / 300 / 301 / 303 / 308 / 312 / 313 / 314 / 316 / 317 / 318 / 320 / 321 / 421")</f>
        <v>101 / 106 / 300 / 301 / 303 / 308 / 312 / 313 / 314 / 316 / 317 / 318 / 320 / 321 / 421</v>
      </c>
      <c r="AW53" s="181"/>
      <c r="AX53" s="181" t="s">
        <v>247</v>
      </c>
      <c r="AY53" s="154"/>
    </row>
    <row r="54">
      <c r="A54" s="562" t="s">
        <v>47</v>
      </c>
      <c r="B54" s="407" t="s">
        <v>187</v>
      </c>
      <c r="C54" s="589" t="s">
        <v>232</v>
      </c>
      <c r="D54" s="144"/>
      <c r="E54" s="566"/>
      <c r="F54" s="144"/>
      <c r="G54" s="589" t="s">
        <v>232</v>
      </c>
      <c r="H54" s="144"/>
      <c r="I54" s="589" t="s">
        <v>232</v>
      </c>
      <c r="J54" s="144"/>
      <c r="K54" s="589" t="s">
        <v>232</v>
      </c>
      <c r="L54" s="608" t="s">
        <v>152</v>
      </c>
      <c r="M54" s="144"/>
      <c r="N54" s="714" t="s">
        <v>233</v>
      </c>
      <c r="O54" s="144"/>
      <c r="P54" s="144"/>
      <c r="Q54" s="714" t="s">
        <v>233</v>
      </c>
      <c r="R54" s="144"/>
      <c r="S54" s="714" t="s">
        <v>233</v>
      </c>
      <c r="T54" s="144"/>
      <c r="U54" s="144"/>
      <c r="V54" s="714" t="s">
        <v>233</v>
      </c>
      <c r="W54" s="144"/>
      <c r="X54" s="562" t="s">
        <v>153</v>
      </c>
      <c r="Y54" s="144"/>
      <c r="Z54" s="144"/>
      <c r="AA54" s="711" t="s">
        <v>471</v>
      </c>
      <c r="AB54" s="144"/>
      <c r="AC54" s="144"/>
      <c r="AD54" s="144"/>
      <c r="AE54" s="144"/>
      <c r="AF54" s="144"/>
      <c r="AG54" s="608" t="s">
        <v>155</v>
      </c>
      <c r="AH54" s="144"/>
      <c r="AI54" s="144"/>
      <c r="AJ54" s="144"/>
      <c r="AK54" s="144"/>
      <c r="AL54" s="144"/>
      <c r="AM54" s="144"/>
      <c r="AN54" s="562" t="s">
        <v>47</v>
      </c>
      <c r="AO54" s="691" t="s">
        <v>476</v>
      </c>
      <c r="AP54" s="23"/>
      <c r="AQ54" s="716" t="s">
        <v>248</v>
      </c>
      <c r="AR54" s="144"/>
      <c r="AS54" s="578" t="s">
        <v>249</v>
      </c>
      <c r="AT54" s="144"/>
      <c r="AU54" s="144"/>
      <c r="AV54" s="279"/>
      <c r="AW54" s="279"/>
      <c r="AX54" s="279"/>
      <c r="AY54" s="279"/>
    </row>
    <row r="55">
      <c r="A55" s="38"/>
      <c r="B55" s="410" t="s">
        <v>237</v>
      </c>
      <c r="C55" s="590" t="s">
        <v>121</v>
      </c>
      <c r="D55" s="144"/>
      <c r="E55" s="566"/>
      <c r="F55" s="144"/>
      <c r="G55" s="590" t="s">
        <v>241</v>
      </c>
      <c r="H55" s="144"/>
      <c r="I55" s="591" t="s">
        <v>240</v>
      </c>
      <c r="J55" s="144"/>
      <c r="K55" s="590" t="s">
        <v>239</v>
      </c>
      <c r="L55" s="23"/>
      <c r="M55" s="144"/>
      <c r="N55" s="717" t="s">
        <v>43</v>
      </c>
      <c r="O55" s="144"/>
      <c r="P55" s="144"/>
      <c r="Q55" s="717" t="s">
        <v>46</v>
      </c>
      <c r="R55" s="144"/>
      <c r="S55" s="718" t="s">
        <v>253</v>
      </c>
      <c r="T55" s="144"/>
      <c r="U55" s="144"/>
      <c r="V55" s="718" t="s">
        <v>244</v>
      </c>
      <c r="W55" s="144"/>
      <c r="X55" s="38"/>
      <c r="Y55" s="144"/>
      <c r="Z55" s="144"/>
      <c r="AA55" s="712" t="s">
        <v>197</v>
      </c>
      <c r="AB55" s="144"/>
      <c r="AC55" s="144"/>
      <c r="AD55" s="144"/>
      <c r="AE55" s="144"/>
      <c r="AF55" s="144"/>
      <c r="AG55" s="23"/>
      <c r="AH55" s="144"/>
      <c r="AI55" s="144"/>
      <c r="AJ55" s="144"/>
      <c r="AK55" s="144"/>
      <c r="AL55" s="144"/>
      <c r="AM55" s="144"/>
      <c r="AN55" s="38"/>
      <c r="AO55" s="694" t="s">
        <v>223</v>
      </c>
      <c r="AP55" s="23"/>
      <c r="AQ55" s="722" t="s">
        <v>255</v>
      </c>
      <c r="AR55" s="144"/>
      <c r="AS55" s="543" t="s">
        <v>210</v>
      </c>
      <c r="AT55" s="144"/>
      <c r="AU55" s="144"/>
      <c r="AV55" s="154" t="str">
        <f t="array" ref="AV55">TEXTJOIN(" | ", 1, A56:AS56)</f>
        <v>312 | 318 | 300 | 320 | 303 (106 ON 13/03) | 101 | 308 (313 ON 24.04) | 316 | 314 (303 ON 13/03) | 317 | Online (ONLY ON 13/03) | 301 | 102</v>
      </c>
      <c r="AW55" s="279"/>
      <c r="AX55" s="279"/>
      <c r="AY55" s="279"/>
    </row>
    <row r="56">
      <c r="A56" s="42"/>
      <c r="B56" s="584">
        <v>312.0</v>
      </c>
      <c r="C56" s="592">
        <v>318.0</v>
      </c>
      <c r="D56" s="173"/>
      <c r="E56" s="570"/>
      <c r="F56" s="173"/>
      <c r="G56" s="592">
        <v>300.0</v>
      </c>
      <c r="H56" s="173"/>
      <c r="I56" s="592">
        <v>320.0</v>
      </c>
      <c r="J56" s="173"/>
      <c r="K56" s="593" t="s">
        <v>477</v>
      </c>
      <c r="L56" s="52"/>
      <c r="M56" s="173"/>
      <c r="N56" s="719">
        <v>101.0</v>
      </c>
      <c r="O56" s="573"/>
      <c r="P56" s="173"/>
      <c r="Q56" s="719" t="s">
        <v>478</v>
      </c>
      <c r="R56" s="173"/>
      <c r="S56" s="723">
        <v>316.0</v>
      </c>
      <c r="T56" s="173"/>
      <c r="U56" s="173"/>
      <c r="V56" s="720" t="s">
        <v>479</v>
      </c>
      <c r="W56" s="173"/>
      <c r="X56" s="42"/>
      <c r="Y56" s="173"/>
      <c r="Z56" s="173"/>
      <c r="AA56" s="713">
        <v>317.0</v>
      </c>
      <c r="AB56" s="173"/>
      <c r="AC56" s="173"/>
      <c r="AD56" s="173"/>
      <c r="AE56" s="173"/>
      <c r="AF56" s="173"/>
      <c r="AG56" s="52"/>
      <c r="AH56" s="173"/>
      <c r="AI56" s="173"/>
      <c r="AJ56" s="173"/>
      <c r="AK56" s="173"/>
      <c r="AL56" s="173"/>
      <c r="AM56" s="173"/>
      <c r="AN56" s="42"/>
      <c r="AO56" s="698" t="s">
        <v>480</v>
      </c>
      <c r="AP56" s="52"/>
      <c r="AQ56" s="611">
        <v>301.0</v>
      </c>
      <c r="AR56" s="173"/>
      <c r="AS56" s="582">
        <v>102.0</v>
      </c>
      <c r="AT56" s="173"/>
      <c r="AU56" s="173"/>
      <c r="AV56" s="180" t="str">
        <f>IFERROR(__xludf.DUMMYFUNCTION("TEXTJOIN("" / "", 1, SORT(UNIQUE(TRANSPOSE(SPLIT(TRIM(REGEXREPLACE(AV55,""([0-9]{3}[a-zA-Z]?)|."",""$1 "")), "" "")))))"),"101 / 102 / 106 / 300 / 301 / 303 / 308 / 312 / 313 / 314 / 316 / 317 / 318 / 320")</f>
        <v>101 / 102 / 106 / 300 / 301 / 303 / 308 / 312 / 313 / 314 / 316 / 317 / 318 / 320</v>
      </c>
      <c r="AW56" s="279"/>
      <c r="AX56" s="279"/>
      <c r="AY56" s="279"/>
    </row>
    <row r="57">
      <c r="A57" s="562" t="s">
        <v>48</v>
      </c>
      <c r="B57" s="144"/>
      <c r="C57" s="566"/>
      <c r="D57" s="144"/>
      <c r="E57" s="589" t="s">
        <v>232</v>
      </c>
      <c r="F57" s="144"/>
      <c r="G57" s="144"/>
      <c r="H57" s="144"/>
      <c r="I57" s="144"/>
      <c r="J57" s="144"/>
      <c r="K57" s="144"/>
      <c r="L57" s="608" t="s">
        <v>159</v>
      </c>
      <c r="M57" s="144"/>
      <c r="N57" s="144"/>
      <c r="O57" s="714" t="s">
        <v>233</v>
      </c>
      <c r="P57" s="144"/>
      <c r="Q57" s="144"/>
      <c r="R57" s="714" t="s">
        <v>233</v>
      </c>
      <c r="S57" s="609" t="s">
        <v>114</v>
      </c>
      <c r="T57" s="714" t="s">
        <v>233</v>
      </c>
      <c r="U57" s="144"/>
      <c r="V57" s="144"/>
      <c r="W57" s="144"/>
      <c r="X57" s="562" t="s">
        <v>160</v>
      </c>
      <c r="Y57" s="144"/>
      <c r="Z57" s="144"/>
      <c r="AA57" s="144"/>
      <c r="AB57" s="711" t="s">
        <v>471</v>
      </c>
      <c r="AC57" s="144"/>
      <c r="AD57" s="144"/>
      <c r="AE57" s="144"/>
      <c r="AF57" s="144"/>
      <c r="AG57" s="608" t="s">
        <v>161</v>
      </c>
      <c r="AH57" s="144"/>
      <c r="AI57" s="144"/>
      <c r="AJ57" s="144"/>
      <c r="AK57" s="144"/>
      <c r="AL57" s="144"/>
      <c r="AM57" s="144"/>
      <c r="AN57" s="562" t="s">
        <v>48</v>
      </c>
      <c r="AO57" s="144"/>
      <c r="AP57" s="144"/>
      <c r="AQ57" s="144"/>
      <c r="AR57" s="589" t="s">
        <v>466</v>
      </c>
      <c r="AS57" s="567" t="s">
        <v>258</v>
      </c>
      <c r="AT57" s="144"/>
      <c r="AU57" s="144"/>
      <c r="AV57" s="279"/>
      <c r="AW57" s="279"/>
      <c r="AX57" s="279"/>
      <c r="AY57" s="279"/>
    </row>
    <row r="58">
      <c r="A58" s="38"/>
      <c r="B58" s="144"/>
      <c r="C58" s="566"/>
      <c r="D58" s="144"/>
      <c r="E58" s="590" t="s">
        <v>239</v>
      </c>
      <c r="F58" s="144"/>
      <c r="G58" s="144"/>
      <c r="H58" s="144"/>
      <c r="I58" s="144"/>
      <c r="J58" s="144"/>
      <c r="K58" s="144"/>
      <c r="L58" s="23"/>
      <c r="M58" s="144"/>
      <c r="N58" s="144"/>
      <c r="O58" s="717" t="s">
        <v>43</v>
      </c>
      <c r="P58" s="144"/>
      <c r="Q58" s="144"/>
      <c r="R58" s="718" t="s">
        <v>244</v>
      </c>
      <c r="S58" s="610" t="s">
        <v>136</v>
      </c>
      <c r="T58" s="717" t="s">
        <v>46</v>
      </c>
      <c r="U58" s="144"/>
      <c r="V58" s="144"/>
      <c r="W58" s="144"/>
      <c r="X58" s="38"/>
      <c r="Y58" s="144"/>
      <c r="Z58" s="144"/>
      <c r="AA58" s="144"/>
      <c r="AB58" s="712" t="s">
        <v>197</v>
      </c>
      <c r="AC58" s="144"/>
      <c r="AD58" s="144"/>
      <c r="AE58" s="144"/>
      <c r="AF58" s="144"/>
      <c r="AG58" s="23"/>
      <c r="AH58" s="144"/>
      <c r="AI58" s="144"/>
      <c r="AJ58" s="144"/>
      <c r="AK58" s="144"/>
      <c r="AL58" s="144"/>
      <c r="AM58" s="144"/>
      <c r="AN58" s="38"/>
      <c r="AO58" s="144"/>
      <c r="AP58" s="144"/>
      <c r="AQ58" s="144"/>
      <c r="AR58" s="590" t="s">
        <v>280</v>
      </c>
      <c r="AS58" s="568" t="s">
        <v>259</v>
      </c>
      <c r="AT58" s="144"/>
      <c r="AU58" s="144"/>
      <c r="AV58" s="154" t="str">
        <f t="array" ref="AV58">TEXTJOIN(" | ", 1, A59:AS59)</f>
        <v>303 (106 ON 13/03) | 101 | 314 (303 ON 13/03) | 312 | 308 (313 ON 24.04) | 317 | ONLINE | ONLINE</v>
      </c>
      <c r="AW58" s="279"/>
      <c r="AX58" s="279"/>
      <c r="AY58" s="279"/>
    </row>
    <row r="59">
      <c r="A59" s="42"/>
      <c r="B59" s="173"/>
      <c r="C59" s="570"/>
      <c r="D59" s="173"/>
      <c r="E59" s="593" t="s">
        <v>481</v>
      </c>
      <c r="F59" s="173"/>
      <c r="G59" s="173"/>
      <c r="H59" s="173"/>
      <c r="I59" s="173"/>
      <c r="J59" s="173"/>
      <c r="K59" s="173"/>
      <c r="L59" s="52"/>
      <c r="M59" s="173"/>
      <c r="N59" s="173"/>
      <c r="O59" s="719">
        <v>101.0</v>
      </c>
      <c r="P59" s="573"/>
      <c r="Q59" s="573"/>
      <c r="R59" s="720" t="s">
        <v>482</v>
      </c>
      <c r="S59" s="611">
        <v>312.0</v>
      </c>
      <c r="T59" s="719" t="s">
        <v>483</v>
      </c>
      <c r="U59" s="173"/>
      <c r="V59" s="173"/>
      <c r="W59" s="573"/>
      <c r="X59" s="42"/>
      <c r="Y59" s="173"/>
      <c r="Z59" s="173"/>
      <c r="AA59" s="173"/>
      <c r="AB59" s="713">
        <v>317.0</v>
      </c>
      <c r="AC59" s="173"/>
      <c r="AD59" s="173"/>
      <c r="AE59" s="173"/>
      <c r="AF59" s="173"/>
      <c r="AG59" s="52"/>
      <c r="AH59" s="173"/>
      <c r="AI59" s="173"/>
      <c r="AJ59" s="173"/>
      <c r="AK59" s="173"/>
      <c r="AL59" s="173"/>
      <c r="AM59" s="173"/>
      <c r="AN59" s="42"/>
      <c r="AO59" s="173"/>
      <c r="AP59" s="173"/>
      <c r="AQ59" s="173"/>
      <c r="AR59" s="592" t="s">
        <v>138</v>
      </c>
      <c r="AS59" s="724" t="s">
        <v>138</v>
      </c>
      <c r="AT59" s="173"/>
      <c r="AU59" s="173"/>
      <c r="AV59" s="180" t="str">
        <f>IFERROR(__xludf.DUMMYFUNCTION("TEXTJOIN("" / "", 1, SORT(UNIQUE(TRANSPOSE(SPLIT(TRIM(REGEXREPLACE(AV58,""([0-9]{3}[a-zA-Z]?)|."",""$1 "")), "" "")))))"),"101 / 106 / 303 / 308 / 312 / 313 / 314 / 317")</f>
        <v>101 / 106 / 303 / 308 / 312 / 313 / 314 / 317</v>
      </c>
      <c r="AW59" s="279"/>
      <c r="AX59" s="181">
        <v>301.0</v>
      </c>
      <c r="AY59" s="279"/>
    </row>
    <row r="60">
      <c r="A60" s="560" t="s">
        <v>56</v>
      </c>
      <c r="B60" s="561"/>
      <c r="C60" s="51"/>
      <c r="D60" s="51"/>
      <c r="E60" s="51"/>
      <c r="F60" s="51"/>
      <c r="G60" s="51"/>
      <c r="H60" s="51"/>
      <c r="I60" s="51"/>
      <c r="J60" s="51"/>
      <c r="K60" s="52"/>
      <c r="L60" s="607" t="s">
        <v>56</v>
      </c>
      <c r="M60" s="561"/>
      <c r="N60" s="51"/>
      <c r="O60" s="51"/>
      <c r="P60" s="51"/>
      <c r="Q60" s="51"/>
      <c r="R60" s="51"/>
      <c r="S60" s="51"/>
      <c r="T60" s="51"/>
      <c r="U60" s="51"/>
      <c r="V60" s="51"/>
      <c r="W60" s="52"/>
      <c r="X60" s="560" t="s">
        <v>56</v>
      </c>
      <c r="Y60" s="561"/>
      <c r="Z60" s="51"/>
      <c r="AA60" s="51"/>
      <c r="AB60" s="51"/>
      <c r="AC60" s="51"/>
      <c r="AD60" s="51"/>
      <c r="AE60" s="51"/>
      <c r="AF60" s="52"/>
      <c r="AG60" s="607" t="s">
        <v>56</v>
      </c>
      <c r="AH60" s="561"/>
      <c r="AI60" s="51"/>
      <c r="AJ60" s="51"/>
      <c r="AK60" s="51"/>
      <c r="AL60" s="51"/>
      <c r="AM60" s="52"/>
      <c r="AN60" s="560" t="s">
        <v>56</v>
      </c>
      <c r="AO60" s="561"/>
      <c r="AP60" s="51"/>
      <c r="AQ60" s="51"/>
      <c r="AR60" s="51"/>
      <c r="AS60" s="52"/>
      <c r="AT60" s="561"/>
      <c r="AU60" s="52"/>
      <c r="AV60" s="136"/>
      <c r="AW60" s="136"/>
      <c r="AX60" s="136"/>
      <c r="AY60" s="136"/>
    </row>
    <row r="61">
      <c r="A61" s="562" t="s">
        <v>30</v>
      </c>
      <c r="B61" s="585" t="s">
        <v>55</v>
      </c>
      <c r="K61" s="23"/>
      <c r="L61" s="608" t="s">
        <v>91</v>
      </c>
      <c r="M61" s="585" t="s">
        <v>55</v>
      </c>
      <c r="W61" s="23"/>
      <c r="X61" s="562" t="s">
        <v>94</v>
      </c>
      <c r="Y61" s="585" t="s">
        <v>55</v>
      </c>
      <c r="AF61" s="23"/>
      <c r="AG61" s="608" t="s">
        <v>96</v>
      </c>
      <c r="AH61" s="585" t="s">
        <v>215</v>
      </c>
      <c r="AM61" s="23"/>
      <c r="AN61" s="562" t="s">
        <v>30</v>
      </c>
      <c r="AO61" s="715" t="s">
        <v>262</v>
      </c>
      <c r="AP61" s="23"/>
      <c r="AQ61" s="597" t="s">
        <v>263</v>
      </c>
      <c r="AR61" s="657" t="s">
        <v>264</v>
      </c>
      <c r="AS61" s="144"/>
      <c r="AT61" s="594" t="s">
        <v>265</v>
      </c>
      <c r="AU61" s="23"/>
      <c r="AV61" s="279"/>
      <c r="AW61" s="279"/>
      <c r="AX61" s="279"/>
      <c r="AY61" s="279"/>
    </row>
    <row r="62">
      <c r="A62" s="38"/>
      <c r="K62" s="23"/>
      <c r="L62" s="23"/>
      <c r="W62" s="23"/>
      <c r="X62" s="38"/>
      <c r="AF62" s="23"/>
      <c r="AG62" s="23"/>
      <c r="AM62" s="23"/>
      <c r="AN62" s="38"/>
      <c r="AO62" s="681" t="s">
        <v>266</v>
      </c>
      <c r="AP62" s="23"/>
      <c r="AQ62" s="598" t="s">
        <v>267</v>
      </c>
      <c r="AR62" s="662" t="s">
        <v>268</v>
      </c>
      <c r="AS62" s="144"/>
      <c r="AT62" s="595" t="s">
        <v>267</v>
      </c>
      <c r="AU62" s="23"/>
      <c r="AV62" s="154" t="str">
        <f t="array" ref="AV62">TEXTJOIN(" | ", 1, A63:AS63)</f>
        <v>321 | ONLINE | ONLINE</v>
      </c>
      <c r="AW62" s="279"/>
      <c r="AX62" s="279"/>
      <c r="AY62" s="279"/>
    </row>
    <row r="63">
      <c r="A63" s="42"/>
      <c r="B63" s="51"/>
      <c r="C63" s="51"/>
      <c r="D63" s="51"/>
      <c r="E63" s="51"/>
      <c r="F63" s="51"/>
      <c r="G63" s="51"/>
      <c r="H63" s="51"/>
      <c r="I63" s="51"/>
      <c r="J63" s="51"/>
      <c r="K63" s="52"/>
      <c r="L63" s="52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2"/>
      <c r="X63" s="42"/>
      <c r="Y63" s="51"/>
      <c r="Z63" s="51"/>
      <c r="AA63" s="51"/>
      <c r="AB63" s="51"/>
      <c r="AC63" s="51"/>
      <c r="AD63" s="51"/>
      <c r="AE63" s="51"/>
      <c r="AF63" s="52"/>
      <c r="AG63" s="52"/>
      <c r="AH63" s="51"/>
      <c r="AI63" s="51"/>
      <c r="AJ63" s="51"/>
      <c r="AK63" s="51"/>
      <c r="AL63" s="51"/>
      <c r="AM63" s="52"/>
      <c r="AN63" s="42"/>
      <c r="AO63" s="721">
        <v>321.0</v>
      </c>
      <c r="AP63" s="52"/>
      <c r="AQ63" s="725" t="s">
        <v>138</v>
      </c>
      <c r="AR63" s="663" t="s">
        <v>138</v>
      </c>
      <c r="AS63" s="173"/>
      <c r="AT63" s="726" t="s">
        <v>138</v>
      </c>
      <c r="AU63" s="52"/>
      <c r="AV63" s="180" t="str">
        <f>IFERROR(__xludf.DUMMYFUNCTION("TEXTJOIN("" / "", 1, SORT(UNIQUE(TRANSPOSE(SPLIT(TRIM(REGEXREPLACE(AV62,""([0-9]{3}[a-zA-Z]?)|."",""$1 "")), "" "")))))"),"321")</f>
        <v>321</v>
      </c>
      <c r="AW63" s="154"/>
      <c r="AX63" s="154"/>
      <c r="AY63" s="154"/>
    </row>
    <row r="64">
      <c r="A64" s="562" t="s">
        <v>34</v>
      </c>
      <c r="B64" s="594" t="s">
        <v>269</v>
      </c>
      <c r="K64" s="23"/>
      <c r="L64" s="608" t="s">
        <v>108</v>
      </c>
      <c r="M64" s="144"/>
      <c r="N64" s="144"/>
      <c r="O64" s="144"/>
      <c r="P64" s="144"/>
      <c r="Q64" s="144"/>
      <c r="R64" s="144"/>
      <c r="S64" s="144"/>
      <c r="T64" s="144"/>
      <c r="U64" s="144"/>
      <c r="V64" s="727" t="s">
        <v>270</v>
      </c>
      <c r="W64" s="728" t="s">
        <v>271</v>
      </c>
      <c r="X64" s="562" t="s">
        <v>111</v>
      </c>
      <c r="Y64" s="729" t="s">
        <v>272</v>
      </c>
      <c r="AA64" s="23"/>
      <c r="AB64" s="144"/>
      <c r="AC64" s="144"/>
      <c r="AD64" s="144"/>
      <c r="AE64" s="144"/>
      <c r="AF64" s="730" t="s">
        <v>274</v>
      </c>
      <c r="AG64" s="608" t="s">
        <v>113</v>
      </c>
      <c r="AH64" s="617" t="s">
        <v>275</v>
      </c>
      <c r="AI64" s="617" t="s">
        <v>275</v>
      </c>
      <c r="AJ64" s="617" t="s">
        <v>275</v>
      </c>
      <c r="AK64" s="617" t="s">
        <v>275</v>
      </c>
      <c r="AL64" s="617" t="s">
        <v>275</v>
      </c>
      <c r="AM64" s="617" t="s">
        <v>275</v>
      </c>
      <c r="AN64" s="562" t="s">
        <v>34</v>
      </c>
      <c r="AO64" s="715" t="s">
        <v>276</v>
      </c>
      <c r="AP64" s="23"/>
      <c r="AQ64" s="579" t="s">
        <v>277</v>
      </c>
      <c r="AR64" s="657" t="s">
        <v>278</v>
      </c>
      <c r="AS64" s="144"/>
      <c r="AT64" s="594" t="s">
        <v>279</v>
      </c>
      <c r="AU64" s="23"/>
      <c r="AV64" s="154"/>
      <c r="AW64" s="154"/>
      <c r="AX64" s="154"/>
      <c r="AY64" s="154"/>
    </row>
    <row r="65">
      <c r="A65" s="38"/>
      <c r="B65" s="595" t="s">
        <v>245</v>
      </c>
      <c r="K65" s="23"/>
      <c r="L65" s="23"/>
      <c r="M65" s="144"/>
      <c r="N65" s="144"/>
      <c r="O65" s="144"/>
      <c r="P65" s="144"/>
      <c r="Q65" s="144"/>
      <c r="R65" s="144"/>
      <c r="S65" s="144"/>
      <c r="T65" s="144"/>
      <c r="U65" s="144"/>
      <c r="V65" s="731" t="s">
        <v>266</v>
      </c>
      <c r="W65" s="732" t="s">
        <v>280</v>
      </c>
      <c r="X65" s="38"/>
      <c r="Y65" s="733" t="s">
        <v>281</v>
      </c>
      <c r="AA65" s="23"/>
      <c r="AB65" s="144"/>
      <c r="AC65" s="144"/>
      <c r="AD65" s="144"/>
      <c r="AE65" s="144"/>
      <c r="AF65" s="734" t="s">
        <v>101</v>
      </c>
      <c r="AG65" s="23"/>
      <c r="AH65" s="618" t="s">
        <v>282</v>
      </c>
      <c r="AI65" s="618" t="s">
        <v>282</v>
      </c>
      <c r="AJ65" s="618" t="s">
        <v>282</v>
      </c>
      <c r="AK65" s="618" t="s">
        <v>282</v>
      </c>
      <c r="AL65" s="618" t="s">
        <v>282</v>
      </c>
      <c r="AM65" s="618" t="s">
        <v>282</v>
      </c>
      <c r="AN65" s="38"/>
      <c r="AO65" s="681" t="s">
        <v>283</v>
      </c>
      <c r="AP65" s="23"/>
      <c r="AQ65" s="735" t="s">
        <v>284</v>
      </c>
      <c r="AR65" s="662" t="s">
        <v>268</v>
      </c>
      <c r="AS65" s="144"/>
      <c r="AT65" s="595" t="s">
        <v>164</v>
      </c>
      <c r="AU65" s="23"/>
      <c r="AV65" s="154" t="str">
        <f t="array" ref="AV65">TEXTJOIN(" | ", 1, A66:AS66)</f>
        <v>108 | 103 | ONLINE | 107 ONLY ON 14/03 | 104 | 304/314/421/301 | 304/314/421/301 | 304/314/421/301 | 304/314/421/301 | 304/314/421/301 | 304/314/421/301 | 321 | ONLINE | ONLINE</v>
      </c>
      <c r="AW65" s="154"/>
      <c r="AX65" s="154"/>
      <c r="AY65" s="154"/>
    </row>
    <row r="66">
      <c r="A66" s="42"/>
      <c r="B66" s="596">
        <v>108.0</v>
      </c>
      <c r="C66" s="51"/>
      <c r="D66" s="51"/>
      <c r="E66" s="51"/>
      <c r="F66" s="51"/>
      <c r="G66" s="51"/>
      <c r="H66" s="51"/>
      <c r="I66" s="51"/>
      <c r="J66" s="51"/>
      <c r="K66" s="52"/>
      <c r="L66" s="52"/>
      <c r="M66" s="173"/>
      <c r="N66" s="173"/>
      <c r="O66" s="173"/>
      <c r="P66" s="173"/>
      <c r="Q66" s="173"/>
      <c r="R66" s="173"/>
      <c r="S66" s="173"/>
      <c r="T66" s="173"/>
      <c r="U66" s="173"/>
      <c r="V66" s="736">
        <v>103.0</v>
      </c>
      <c r="W66" s="737" t="s">
        <v>138</v>
      </c>
      <c r="X66" s="42"/>
      <c r="Y66" s="738" t="s">
        <v>484</v>
      </c>
      <c r="Z66" s="51"/>
      <c r="AA66" s="52"/>
      <c r="AB66" s="173"/>
      <c r="AC66" s="173"/>
      <c r="AD66" s="173"/>
      <c r="AE66" s="173"/>
      <c r="AF66" s="739">
        <v>104.0</v>
      </c>
      <c r="AG66" s="52"/>
      <c r="AH66" s="619" t="s">
        <v>285</v>
      </c>
      <c r="AI66" s="619" t="s">
        <v>285</v>
      </c>
      <c r="AJ66" s="619" t="s">
        <v>285</v>
      </c>
      <c r="AK66" s="619" t="s">
        <v>285</v>
      </c>
      <c r="AL66" s="619" t="s">
        <v>285</v>
      </c>
      <c r="AM66" s="619" t="s">
        <v>285</v>
      </c>
      <c r="AN66" s="42"/>
      <c r="AO66" s="721">
        <v>321.0</v>
      </c>
      <c r="AP66" s="52"/>
      <c r="AQ66" s="740" t="s">
        <v>138</v>
      </c>
      <c r="AR66" s="663" t="s">
        <v>138</v>
      </c>
      <c r="AS66" s="173"/>
      <c r="AT66" s="596">
        <v>318.0</v>
      </c>
      <c r="AU66" s="52"/>
      <c r="AV66" s="180" t="str">
        <f>IFERROR(__xludf.DUMMYFUNCTION("TEXTJOIN("" / "", 1, SORT(UNIQUE(TRANSPOSE(SPLIT(TRIM(REGEXREPLACE(AV65,""([0-9]{3}[a-zA-Z]?)|."",""$1 "")), "" "")))))"),"103 / 104 / 107 / 108 / 301 / 304 / 314 / 321 / 421")</f>
        <v>103 / 104 / 107 / 108 / 301 / 304 / 314 / 321 / 421</v>
      </c>
      <c r="AW66" s="154"/>
      <c r="AX66" s="154"/>
      <c r="AY66" s="154"/>
    </row>
    <row r="67">
      <c r="A67" s="562" t="s">
        <v>39</v>
      </c>
      <c r="B67" s="594" t="s">
        <v>286</v>
      </c>
      <c r="K67" s="23"/>
      <c r="L67" s="608" t="s">
        <v>127</v>
      </c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728" t="s">
        <v>287</v>
      </c>
      <c r="X67" s="562" t="s">
        <v>130</v>
      </c>
      <c r="Y67" s="144"/>
      <c r="Z67" s="454" t="s">
        <v>288</v>
      </c>
      <c r="AA67" s="454" t="s">
        <v>288</v>
      </c>
      <c r="AB67" s="144"/>
      <c r="AC67" s="144"/>
      <c r="AD67" s="741" t="s">
        <v>289</v>
      </c>
      <c r="AE67" s="23"/>
      <c r="AF67" s="730" t="s">
        <v>274</v>
      </c>
      <c r="AG67" s="608" t="s">
        <v>132</v>
      </c>
      <c r="AH67" s="617" t="s">
        <v>275</v>
      </c>
      <c r="AI67" s="617" t="s">
        <v>275</v>
      </c>
      <c r="AJ67" s="617" t="s">
        <v>275</v>
      </c>
      <c r="AK67" s="617" t="s">
        <v>275</v>
      </c>
      <c r="AL67" s="617" t="s">
        <v>275</v>
      </c>
      <c r="AM67" s="617" t="s">
        <v>275</v>
      </c>
      <c r="AN67" s="562" t="s">
        <v>39</v>
      </c>
      <c r="AO67" s="572"/>
      <c r="AP67" s="572"/>
      <c r="AQ67" s="456" t="s">
        <v>290</v>
      </c>
      <c r="AR67" s="144"/>
      <c r="AS67" s="144"/>
      <c r="AT67" s="144"/>
      <c r="AU67" s="144"/>
      <c r="AV67" s="154"/>
      <c r="AW67" s="154"/>
      <c r="AX67" s="154"/>
      <c r="AY67" s="154"/>
    </row>
    <row r="68">
      <c r="A68" s="38"/>
      <c r="B68" s="595" t="s">
        <v>291</v>
      </c>
      <c r="K68" s="23"/>
      <c r="L68" s="23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732" t="s">
        <v>292</v>
      </c>
      <c r="X68" s="38"/>
      <c r="Y68" s="144"/>
      <c r="Z68" s="457" t="s">
        <v>120</v>
      </c>
      <c r="AA68" s="457" t="s">
        <v>293</v>
      </c>
      <c r="AB68" s="144"/>
      <c r="AC68" s="144"/>
      <c r="AD68" s="742" t="s">
        <v>284</v>
      </c>
      <c r="AE68" s="23"/>
      <c r="AF68" s="734" t="s">
        <v>294</v>
      </c>
      <c r="AG68" s="23"/>
      <c r="AH68" s="618" t="s">
        <v>282</v>
      </c>
      <c r="AI68" s="618" t="s">
        <v>282</v>
      </c>
      <c r="AJ68" s="618" t="s">
        <v>282</v>
      </c>
      <c r="AK68" s="618" t="s">
        <v>282</v>
      </c>
      <c r="AL68" s="618" t="s">
        <v>282</v>
      </c>
      <c r="AM68" s="618" t="s">
        <v>282</v>
      </c>
      <c r="AN68" s="38"/>
      <c r="AO68" s="572"/>
      <c r="AP68" s="572"/>
      <c r="AQ68" s="459" t="s">
        <v>164</v>
      </c>
      <c r="AR68" s="144"/>
      <c r="AS68" s="144"/>
      <c r="AT68" s="144"/>
      <c r="AU68" s="144"/>
      <c r="AV68" s="154" t="str">
        <f t="array" ref="AV68">TEXTJOIN(" | ", 1, A69:AS69)</f>
        <v>108 | 102 | 320 | 316 | ONLINE | 104 | 304/314/421/301 | 304/314/421/301 | 304/314/421/301 | 304/314/421/301 | 304/314/421/301 | 304/314/421/301 | 318</v>
      </c>
      <c r="AW68" s="154"/>
      <c r="AX68" s="154"/>
      <c r="AY68" s="154"/>
    </row>
    <row r="69">
      <c r="A69" s="42"/>
      <c r="B69" s="596">
        <v>108.0</v>
      </c>
      <c r="C69" s="51"/>
      <c r="D69" s="51"/>
      <c r="E69" s="51"/>
      <c r="F69" s="51"/>
      <c r="G69" s="51"/>
      <c r="H69" s="51"/>
      <c r="I69" s="51"/>
      <c r="J69" s="51"/>
      <c r="K69" s="52"/>
      <c r="L69" s="52"/>
      <c r="M69" s="573"/>
      <c r="N69" s="173"/>
      <c r="O69" s="573"/>
      <c r="P69" s="173"/>
      <c r="Q69" s="573"/>
      <c r="R69" s="173"/>
      <c r="S69" s="173"/>
      <c r="T69" s="173"/>
      <c r="U69" s="173"/>
      <c r="V69" s="173"/>
      <c r="W69" s="737">
        <v>102.0</v>
      </c>
      <c r="X69" s="42"/>
      <c r="Y69" s="173"/>
      <c r="Z69" s="461">
        <v>320.0</v>
      </c>
      <c r="AA69" s="461">
        <v>316.0</v>
      </c>
      <c r="AB69" s="173"/>
      <c r="AC69" s="173"/>
      <c r="AD69" s="743" t="s">
        <v>138</v>
      </c>
      <c r="AE69" s="52"/>
      <c r="AF69" s="739">
        <v>104.0</v>
      </c>
      <c r="AG69" s="52"/>
      <c r="AH69" s="619" t="s">
        <v>285</v>
      </c>
      <c r="AI69" s="619" t="s">
        <v>285</v>
      </c>
      <c r="AJ69" s="619" t="s">
        <v>285</v>
      </c>
      <c r="AK69" s="619" t="s">
        <v>285</v>
      </c>
      <c r="AL69" s="619" t="s">
        <v>285</v>
      </c>
      <c r="AM69" s="619" t="s">
        <v>285</v>
      </c>
      <c r="AN69" s="42"/>
      <c r="AO69" s="573"/>
      <c r="AP69" s="573"/>
      <c r="AQ69" s="463">
        <v>318.0</v>
      </c>
      <c r="AR69" s="173"/>
      <c r="AS69" s="173"/>
      <c r="AT69" s="173"/>
      <c r="AU69" s="173"/>
      <c r="AV69" s="180" t="str">
        <f>IFERROR(__xludf.DUMMYFUNCTION("TEXTJOIN("" / "", 1, SORT(UNIQUE(TRANSPOSE(SPLIT(TRIM(REGEXREPLACE(AV68,""([0-9]{3}[a-zA-Z]?)|."",""$1 "")), "" "")))))"),"102 / 104 / 108 / 301 / 304 / 314 / 316 / 318 / 320 / 421")</f>
        <v>102 / 104 / 108 / 301 / 304 / 314 / 316 / 318 / 320 / 421</v>
      </c>
      <c r="AW69" s="154"/>
      <c r="AX69" s="154"/>
      <c r="AY69" s="154"/>
    </row>
    <row r="70">
      <c r="A70" s="562" t="s">
        <v>41</v>
      </c>
      <c r="B70" s="144"/>
      <c r="C70" s="597" t="s">
        <v>296</v>
      </c>
      <c r="D70" s="144"/>
      <c r="E70" s="597" t="s">
        <v>296</v>
      </c>
      <c r="F70" s="597" t="s">
        <v>296</v>
      </c>
      <c r="G70" s="597" t="s">
        <v>296</v>
      </c>
      <c r="H70" s="144"/>
      <c r="I70" s="144"/>
      <c r="J70" s="597" t="s">
        <v>296</v>
      </c>
      <c r="K70" s="144"/>
      <c r="L70" s="608" t="s">
        <v>141</v>
      </c>
      <c r="M70" s="144"/>
      <c r="N70" s="144"/>
      <c r="O70" s="144"/>
      <c r="P70" s="144"/>
      <c r="Q70" s="144"/>
      <c r="R70" s="144"/>
      <c r="S70" s="144"/>
      <c r="T70" s="144"/>
      <c r="U70" s="144"/>
      <c r="V70" s="727" t="s">
        <v>298</v>
      </c>
      <c r="W70" s="566"/>
      <c r="X70" s="562" t="s">
        <v>143</v>
      </c>
      <c r="Y70" s="454" t="s">
        <v>288</v>
      </c>
      <c r="Z70" s="144"/>
      <c r="AA70" s="144"/>
      <c r="AB70" s="144"/>
      <c r="AC70" s="711" t="s">
        <v>299</v>
      </c>
      <c r="AD70" s="744" t="s">
        <v>300</v>
      </c>
      <c r="AE70" s="144"/>
      <c r="AF70" s="144"/>
      <c r="AG70" s="608" t="s">
        <v>146</v>
      </c>
      <c r="AH70" s="144"/>
      <c r="AI70" s="144"/>
      <c r="AJ70" s="144"/>
      <c r="AK70" s="144"/>
      <c r="AL70" s="144"/>
      <c r="AM70" s="144"/>
      <c r="AN70" s="562" t="s">
        <v>41</v>
      </c>
      <c r="AO70" s="144"/>
      <c r="AP70" s="144"/>
      <c r="AQ70" s="469" t="s">
        <v>301</v>
      </c>
      <c r="AR70" s="144"/>
      <c r="AS70" s="144"/>
      <c r="AT70" s="144"/>
      <c r="AU70" s="144"/>
      <c r="AV70" s="154"/>
      <c r="AW70" s="154"/>
      <c r="AX70" s="154"/>
      <c r="AY70" s="154"/>
    </row>
    <row r="71">
      <c r="A71" s="38"/>
      <c r="B71" s="144"/>
      <c r="C71" s="245" t="s">
        <v>119</v>
      </c>
      <c r="D71" s="144"/>
      <c r="E71" s="598" t="s">
        <v>291</v>
      </c>
      <c r="F71" s="245" t="s">
        <v>302</v>
      </c>
      <c r="G71" s="245" t="s">
        <v>303</v>
      </c>
      <c r="H71" s="144"/>
      <c r="I71" s="144"/>
      <c r="J71" s="245" t="s">
        <v>237</v>
      </c>
      <c r="K71" s="144"/>
      <c r="L71" s="23"/>
      <c r="M71" s="144"/>
      <c r="N71" s="144"/>
      <c r="O71" s="144"/>
      <c r="P71" s="144"/>
      <c r="Q71" s="144"/>
      <c r="R71" s="144"/>
      <c r="S71" s="144"/>
      <c r="T71" s="144"/>
      <c r="U71" s="144"/>
      <c r="V71" s="745" t="s">
        <v>304</v>
      </c>
      <c r="W71" s="566"/>
      <c r="X71" s="38"/>
      <c r="Y71" s="475" t="s">
        <v>305</v>
      </c>
      <c r="Z71" s="144"/>
      <c r="AA71" s="144"/>
      <c r="AB71" s="144"/>
      <c r="AC71" s="746" t="s">
        <v>38</v>
      </c>
      <c r="AD71" s="747" t="s">
        <v>134</v>
      </c>
      <c r="AE71" s="144"/>
      <c r="AF71" s="144"/>
      <c r="AG71" s="23"/>
      <c r="AH71" s="144"/>
      <c r="AI71" s="144"/>
      <c r="AJ71" s="144"/>
      <c r="AK71" s="144"/>
      <c r="AL71" s="144"/>
      <c r="AM71" s="144"/>
      <c r="AN71" s="38"/>
      <c r="AO71" s="144"/>
      <c r="AP71" s="144"/>
      <c r="AQ71" s="478" t="s">
        <v>306</v>
      </c>
      <c r="AR71" s="144"/>
      <c r="AS71" s="144"/>
      <c r="AT71" s="144"/>
      <c r="AU71" s="144"/>
      <c r="AV71" s="154" t="str">
        <f t="array" ref="AV71">TEXTJOIN(" | ", 1, A72:AS72)</f>
        <v>300 | 318 | 321 | 303 | 101 | 103 | 316 | 317 | 312 (320 ON 21/03) | 104</v>
      </c>
      <c r="AW71" s="154"/>
      <c r="AX71" s="154"/>
      <c r="AY71" s="154"/>
    </row>
    <row r="72">
      <c r="A72" s="42"/>
      <c r="B72" s="173"/>
      <c r="C72" s="599">
        <v>300.0</v>
      </c>
      <c r="D72" s="173"/>
      <c r="E72" s="599">
        <v>318.0</v>
      </c>
      <c r="F72" s="599">
        <v>321.0</v>
      </c>
      <c r="G72" s="599">
        <v>303.0</v>
      </c>
      <c r="H72" s="173"/>
      <c r="I72" s="173"/>
      <c r="J72" s="599">
        <v>101.0</v>
      </c>
      <c r="K72" s="173"/>
      <c r="L72" s="52"/>
      <c r="M72" s="173"/>
      <c r="N72" s="173"/>
      <c r="O72" s="173"/>
      <c r="P72" s="173"/>
      <c r="Q72" s="173"/>
      <c r="R72" s="573"/>
      <c r="S72" s="573"/>
      <c r="T72" s="173"/>
      <c r="U72" s="173"/>
      <c r="V72" s="736">
        <v>103.0</v>
      </c>
      <c r="W72" s="570"/>
      <c r="X72" s="42"/>
      <c r="Y72" s="461">
        <v>316.0</v>
      </c>
      <c r="Z72" s="173"/>
      <c r="AA72" s="173"/>
      <c r="AB72" s="173"/>
      <c r="AC72" s="713">
        <v>317.0</v>
      </c>
      <c r="AD72" s="748" t="s">
        <v>485</v>
      </c>
      <c r="AE72" s="173"/>
      <c r="AF72" s="173"/>
      <c r="AG72" s="52"/>
      <c r="AH72" s="173"/>
      <c r="AI72" s="173"/>
      <c r="AJ72" s="173"/>
      <c r="AK72" s="173"/>
      <c r="AL72" s="173"/>
      <c r="AM72" s="173"/>
      <c r="AN72" s="42"/>
      <c r="AO72" s="173"/>
      <c r="AP72" s="173"/>
      <c r="AQ72" s="749">
        <v>104.0</v>
      </c>
      <c r="AR72" s="173"/>
      <c r="AS72" s="173"/>
      <c r="AT72" s="173"/>
      <c r="AU72" s="173"/>
      <c r="AV72" s="180" t="str">
        <f>IFERROR(__xludf.DUMMYFUNCTION("TEXTJOIN("" / "", 1, SORT(UNIQUE(TRANSPOSE(SPLIT(TRIM(REGEXREPLACE(AV71,""([0-9]{3}[a-zA-Z]?)|."",""$1 "")), "" "")))))"),"101 / 103 / 104 / 300 / 303 / 312 / 316 / 317 / 318 / 320 / 321")</f>
        <v>101 / 103 / 104 / 300 / 303 / 312 / 316 / 317 / 318 / 320 / 321</v>
      </c>
      <c r="AW72" s="154"/>
      <c r="AX72" s="181">
        <v>320.0</v>
      </c>
      <c r="AY72" s="154"/>
    </row>
    <row r="73">
      <c r="A73" s="562" t="s">
        <v>47</v>
      </c>
      <c r="B73" s="597" t="s">
        <v>296</v>
      </c>
      <c r="C73" s="144"/>
      <c r="D73" s="597" t="s">
        <v>296</v>
      </c>
      <c r="E73" s="144"/>
      <c r="F73" s="144"/>
      <c r="G73" s="144"/>
      <c r="H73" s="597" t="s">
        <v>296</v>
      </c>
      <c r="I73" s="144"/>
      <c r="J73" s="144"/>
      <c r="K73" s="597" t="s">
        <v>296</v>
      </c>
      <c r="L73" s="608" t="s">
        <v>152</v>
      </c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562" t="s">
        <v>153</v>
      </c>
      <c r="Y73" s="525"/>
      <c r="Z73" s="525"/>
      <c r="AA73" s="525"/>
      <c r="AB73" s="144"/>
      <c r="AC73" s="711" t="s">
        <v>310</v>
      </c>
      <c r="AD73" s="144"/>
      <c r="AE73" s="744" t="s">
        <v>300</v>
      </c>
      <c r="AF73" s="144"/>
      <c r="AG73" s="608" t="s">
        <v>155</v>
      </c>
      <c r="AH73" s="144"/>
      <c r="AI73" s="144"/>
      <c r="AJ73" s="144"/>
      <c r="AK73" s="144"/>
      <c r="AL73" s="144"/>
      <c r="AM73" s="144"/>
      <c r="AN73" s="562" t="s">
        <v>47</v>
      </c>
      <c r="AO73" s="572"/>
      <c r="AP73" s="572"/>
      <c r="AQ73" s="566"/>
      <c r="AR73" s="566"/>
      <c r="AS73" s="144"/>
      <c r="AT73" s="566"/>
      <c r="AU73" s="566"/>
      <c r="AV73" s="279"/>
      <c r="AW73" s="279"/>
      <c r="AX73" s="279"/>
      <c r="AY73" s="279"/>
    </row>
    <row r="74">
      <c r="A74" s="38"/>
      <c r="B74" s="245" t="s">
        <v>119</v>
      </c>
      <c r="C74" s="144"/>
      <c r="D74" s="245" t="s">
        <v>303</v>
      </c>
      <c r="E74" s="144"/>
      <c r="F74" s="144"/>
      <c r="G74" s="144"/>
      <c r="H74" s="245" t="s">
        <v>302</v>
      </c>
      <c r="I74" s="144"/>
      <c r="J74" s="144"/>
      <c r="K74" s="598" t="s">
        <v>237</v>
      </c>
      <c r="L74" s="23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38"/>
      <c r="Y74" s="525"/>
      <c r="Z74" s="525"/>
      <c r="AA74" s="525"/>
      <c r="AB74" s="144"/>
      <c r="AC74" s="712" t="s">
        <v>177</v>
      </c>
      <c r="AD74" s="144"/>
      <c r="AE74" s="747" t="s">
        <v>134</v>
      </c>
      <c r="AF74" s="144"/>
      <c r="AG74" s="23"/>
      <c r="AH74" s="144"/>
      <c r="AI74" s="144"/>
      <c r="AJ74" s="144"/>
      <c r="AK74" s="144"/>
      <c r="AL74" s="144"/>
      <c r="AM74" s="144"/>
      <c r="AN74" s="38"/>
      <c r="AO74" s="572"/>
      <c r="AP74" s="572"/>
      <c r="AQ74" s="566"/>
      <c r="AR74" s="566"/>
      <c r="AS74" s="144"/>
      <c r="AT74" s="566"/>
      <c r="AU74" s="566"/>
      <c r="AV74" s="154" t="str">
        <f t="array" ref="AV74">TEXTJOIN(" | ", 1, A75:AS75)</f>
        <v>300 | 303 | 321 | 101 | 317 | 312 (320 ON 21/03)</v>
      </c>
      <c r="AW74" s="279"/>
      <c r="AX74" s="279"/>
      <c r="AY74" s="279"/>
    </row>
    <row r="75">
      <c r="A75" s="42"/>
      <c r="B75" s="599">
        <v>300.0</v>
      </c>
      <c r="C75" s="173"/>
      <c r="D75" s="599">
        <v>303.0</v>
      </c>
      <c r="E75" s="173"/>
      <c r="F75" s="173"/>
      <c r="G75" s="173"/>
      <c r="H75" s="599">
        <v>321.0</v>
      </c>
      <c r="I75" s="173"/>
      <c r="J75" s="173"/>
      <c r="K75" s="599">
        <v>101.0</v>
      </c>
      <c r="L75" s="52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42"/>
      <c r="Y75" s="534"/>
      <c r="Z75" s="534"/>
      <c r="AA75" s="534"/>
      <c r="AB75" s="173"/>
      <c r="AC75" s="713">
        <v>317.0</v>
      </c>
      <c r="AD75" s="173"/>
      <c r="AE75" s="748" t="s">
        <v>486</v>
      </c>
      <c r="AF75" s="173"/>
      <c r="AG75" s="52"/>
      <c r="AH75" s="173"/>
      <c r="AI75" s="173"/>
      <c r="AJ75" s="173"/>
      <c r="AK75" s="173"/>
      <c r="AL75" s="173"/>
      <c r="AM75" s="173"/>
      <c r="AN75" s="42"/>
      <c r="AO75" s="573"/>
      <c r="AP75" s="573"/>
      <c r="AQ75" s="570"/>
      <c r="AR75" s="570"/>
      <c r="AS75" s="173"/>
      <c r="AT75" s="570"/>
      <c r="AU75" s="570"/>
      <c r="AV75" s="180" t="str">
        <f>IFERROR(__xludf.DUMMYFUNCTION("TEXTJOIN("" / "", 1, SORT(UNIQUE(TRANSPOSE(SPLIT(TRIM(REGEXREPLACE(AV74,""([0-9]{3}[a-zA-Z]?)|."",""$1 "")), "" "")))))"),"101 / 300 / 303 / 312 / 317 / 320 / 321")</f>
        <v>101 / 300 / 303 / 312 / 317 / 320 / 321</v>
      </c>
      <c r="AW75" s="154"/>
      <c r="AX75" s="181">
        <v>320.0</v>
      </c>
      <c r="AY75" s="154"/>
    </row>
    <row r="76">
      <c r="A76" s="562" t="s">
        <v>48</v>
      </c>
      <c r="B76" s="144"/>
      <c r="C76" s="144"/>
      <c r="D76" s="144"/>
      <c r="E76" s="144"/>
      <c r="F76" s="144"/>
      <c r="G76" s="144"/>
      <c r="H76" s="144"/>
      <c r="I76" s="597" t="s">
        <v>296</v>
      </c>
      <c r="J76" s="144"/>
      <c r="K76" s="144"/>
      <c r="L76" s="608" t="s">
        <v>159</v>
      </c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562" t="s">
        <v>160</v>
      </c>
      <c r="Y76" s="144"/>
      <c r="Z76" s="144"/>
      <c r="AA76" s="144"/>
      <c r="AB76" s="144"/>
      <c r="AC76" s="144"/>
      <c r="AD76" s="144"/>
      <c r="AE76" s="144"/>
      <c r="AF76" s="144"/>
      <c r="AG76" s="608" t="s">
        <v>161</v>
      </c>
      <c r="AH76" s="144"/>
      <c r="AI76" s="144"/>
      <c r="AJ76" s="144"/>
      <c r="AK76" s="144"/>
      <c r="AL76" s="144"/>
      <c r="AM76" s="144"/>
      <c r="AN76" s="562" t="s">
        <v>48</v>
      </c>
      <c r="AO76" s="144"/>
      <c r="AP76" s="144"/>
      <c r="AQ76" s="566"/>
      <c r="AR76" s="589" t="s">
        <v>467</v>
      </c>
      <c r="AS76" s="144"/>
      <c r="AT76" s="566"/>
      <c r="AU76" s="566"/>
      <c r="AV76" s="279"/>
      <c r="AW76" s="279"/>
      <c r="AX76" s="279"/>
      <c r="AY76" s="279"/>
    </row>
    <row r="77">
      <c r="A77" s="38"/>
      <c r="B77" s="144"/>
      <c r="C77" s="144"/>
      <c r="D77" s="144"/>
      <c r="E77" s="144"/>
      <c r="F77" s="144"/>
      <c r="G77" s="144"/>
      <c r="H77" s="144"/>
      <c r="I77" s="245" t="s">
        <v>303</v>
      </c>
      <c r="J77" s="144"/>
      <c r="K77" s="144"/>
      <c r="L77" s="23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38"/>
      <c r="Y77" s="144"/>
      <c r="Z77" s="144"/>
      <c r="AA77" s="144"/>
      <c r="AB77" s="144"/>
      <c r="AC77" s="144"/>
      <c r="AD77" s="144"/>
      <c r="AE77" s="144"/>
      <c r="AF77" s="144"/>
      <c r="AG77" s="23"/>
      <c r="AH77" s="144"/>
      <c r="AI77" s="144"/>
      <c r="AJ77" s="144"/>
      <c r="AK77" s="144"/>
      <c r="AL77" s="144"/>
      <c r="AM77" s="144"/>
      <c r="AN77" s="38"/>
      <c r="AO77" s="144"/>
      <c r="AP77" s="144"/>
      <c r="AQ77" s="566"/>
      <c r="AR77" s="590" t="s">
        <v>468</v>
      </c>
      <c r="AS77" s="144"/>
      <c r="AT77" s="566"/>
      <c r="AU77" s="566"/>
      <c r="AV77" s="154" t="str">
        <f t="array" ref="AV77">TEXTJOIN(" | ", 1, A78:AS78)</f>
        <v>303 | 103</v>
      </c>
      <c r="AW77" s="279"/>
      <c r="AX77" s="279"/>
      <c r="AY77" s="279"/>
    </row>
    <row r="78">
      <c r="A78" s="42"/>
      <c r="B78" s="173"/>
      <c r="C78" s="173"/>
      <c r="D78" s="173"/>
      <c r="E78" s="173"/>
      <c r="F78" s="173"/>
      <c r="G78" s="173"/>
      <c r="H78" s="173"/>
      <c r="I78" s="600">
        <v>303.0</v>
      </c>
      <c r="J78" s="173"/>
      <c r="K78" s="173"/>
      <c r="L78" s="52"/>
      <c r="M78" s="573"/>
      <c r="N78" s="573"/>
      <c r="O78" s="573"/>
      <c r="P78" s="573"/>
      <c r="Q78" s="573"/>
      <c r="R78" s="573"/>
      <c r="S78" s="573"/>
      <c r="T78" s="573"/>
      <c r="U78" s="573"/>
      <c r="V78" s="573"/>
      <c r="W78" s="573"/>
      <c r="X78" s="42"/>
      <c r="Y78" s="173"/>
      <c r="Z78" s="173"/>
      <c r="AA78" s="173"/>
      <c r="AB78" s="173"/>
      <c r="AC78" s="173"/>
      <c r="AD78" s="173"/>
      <c r="AE78" s="173"/>
      <c r="AF78" s="173"/>
      <c r="AG78" s="52"/>
      <c r="AH78" s="173"/>
      <c r="AI78" s="173"/>
      <c r="AJ78" s="173"/>
      <c r="AK78" s="173"/>
      <c r="AL78" s="173"/>
      <c r="AM78" s="173"/>
      <c r="AN78" s="42"/>
      <c r="AO78" s="173"/>
      <c r="AP78" s="173"/>
      <c r="AQ78" s="570"/>
      <c r="AR78" s="592">
        <v>103.0</v>
      </c>
      <c r="AS78" s="173"/>
      <c r="AT78" s="566"/>
      <c r="AU78" s="566"/>
      <c r="AV78" s="180" t="str">
        <f>IFERROR(__xludf.DUMMYFUNCTION("TEXTJOIN("" / "", 1, SORT(UNIQUE(TRANSPOSE(SPLIT(TRIM(REGEXREPLACE(AV77,""([0-9]{3}[a-zA-Z]?)|."",""$1 "")), "" "")))))"),"103 / 303")</f>
        <v>103 / 303</v>
      </c>
      <c r="AW78" s="181" t="s">
        <v>487</v>
      </c>
      <c r="AX78" s="181"/>
      <c r="AY78" s="154"/>
    </row>
    <row r="79">
      <c r="A79" s="560" t="s">
        <v>57</v>
      </c>
      <c r="B79" s="561"/>
      <c r="C79" s="51"/>
      <c r="D79" s="51"/>
      <c r="E79" s="51"/>
      <c r="F79" s="51"/>
      <c r="G79" s="51"/>
      <c r="H79" s="51"/>
      <c r="I79" s="52"/>
      <c r="J79" s="561"/>
      <c r="K79" s="601"/>
      <c r="L79" s="607" t="s">
        <v>57</v>
      </c>
      <c r="M79" s="561"/>
      <c r="N79" s="51"/>
      <c r="O79" s="51"/>
      <c r="P79" s="51"/>
      <c r="Q79" s="51"/>
      <c r="R79" s="51"/>
      <c r="S79" s="51"/>
      <c r="T79" s="51"/>
      <c r="U79" s="51"/>
      <c r="V79" s="51"/>
      <c r="W79" s="52"/>
      <c r="X79" s="560" t="s">
        <v>57</v>
      </c>
      <c r="Y79" s="561"/>
      <c r="Z79" s="51"/>
      <c r="AA79" s="51"/>
      <c r="AB79" s="51"/>
      <c r="AC79" s="51"/>
      <c r="AD79" s="51"/>
      <c r="AE79" s="51"/>
      <c r="AF79" s="52"/>
      <c r="AG79" s="607" t="s">
        <v>57</v>
      </c>
      <c r="AH79" s="561"/>
      <c r="AI79" s="51"/>
      <c r="AJ79" s="51"/>
      <c r="AK79" s="51"/>
      <c r="AL79" s="51"/>
      <c r="AM79" s="52"/>
      <c r="AN79" s="560" t="s">
        <v>57</v>
      </c>
      <c r="AO79" s="561"/>
      <c r="AP79" s="51"/>
      <c r="AQ79" s="51"/>
      <c r="AR79" s="51"/>
      <c r="AS79" s="52"/>
      <c r="AT79" s="561"/>
      <c r="AU79" s="52"/>
      <c r="AV79" s="136"/>
      <c r="AW79" s="136"/>
      <c r="AX79" s="136"/>
      <c r="AY79" s="136"/>
    </row>
    <row r="80">
      <c r="A80" s="562" t="s">
        <v>30</v>
      </c>
      <c r="B80" s="602" t="s">
        <v>312</v>
      </c>
      <c r="K80" s="23"/>
      <c r="L80" s="608" t="s">
        <v>91</v>
      </c>
      <c r="M80" s="144"/>
      <c r="N80" s="144"/>
      <c r="O80" s="144"/>
      <c r="P80" s="144"/>
      <c r="Q80" s="144"/>
      <c r="R80" s="691" t="s">
        <v>313</v>
      </c>
      <c r="S80" s="23"/>
      <c r="T80" s="144"/>
      <c r="U80" s="144"/>
      <c r="V80" s="750" t="s">
        <v>313</v>
      </c>
      <c r="W80" s="566"/>
      <c r="X80" s="562" t="s">
        <v>94</v>
      </c>
      <c r="Y80" s="525"/>
      <c r="Z80" s="525"/>
      <c r="AA80" s="525"/>
      <c r="AB80" s="566"/>
      <c r="AC80" s="671" t="s">
        <v>315</v>
      </c>
      <c r="AE80" s="23"/>
      <c r="AF80" s="566"/>
      <c r="AG80" s="608" t="s">
        <v>96</v>
      </c>
      <c r="AH80" s="144"/>
      <c r="AI80" s="144"/>
      <c r="AJ80" s="144"/>
      <c r="AK80" s="144"/>
      <c r="AL80" s="144"/>
      <c r="AM80" s="144"/>
      <c r="AN80" s="562" t="s">
        <v>30</v>
      </c>
      <c r="AO80" s="144"/>
      <c r="AP80" s="144"/>
      <c r="AQ80" s="144"/>
      <c r="AR80" s="144"/>
      <c r="AS80" s="567" t="s">
        <v>316</v>
      </c>
      <c r="AT80" s="144"/>
      <c r="AU80" s="144"/>
      <c r="AV80" s="279"/>
      <c r="AW80" s="279"/>
      <c r="AX80" s="279"/>
      <c r="AY80" s="279"/>
    </row>
    <row r="81">
      <c r="A81" s="38"/>
      <c r="B81" s="603" t="s">
        <v>317</v>
      </c>
      <c r="K81" s="23"/>
      <c r="L81" s="23"/>
      <c r="M81" s="144"/>
      <c r="N81" s="144"/>
      <c r="O81" s="144"/>
      <c r="P81" s="144"/>
      <c r="Q81" s="144"/>
      <c r="R81" s="694" t="s">
        <v>318</v>
      </c>
      <c r="S81" s="23"/>
      <c r="T81" s="144"/>
      <c r="U81" s="144"/>
      <c r="V81" s="751" t="s">
        <v>318</v>
      </c>
      <c r="W81" s="566"/>
      <c r="X81" s="38"/>
      <c r="Y81" s="525"/>
      <c r="Z81" s="525"/>
      <c r="AA81" s="525"/>
      <c r="AB81" s="566"/>
      <c r="AC81" s="673" t="s">
        <v>319</v>
      </c>
      <c r="AE81" s="23"/>
      <c r="AF81" s="566"/>
      <c r="AG81" s="23"/>
      <c r="AH81" s="144"/>
      <c r="AI81" s="144"/>
      <c r="AJ81" s="144"/>
      <c r="AK81" s="144"/>
      <c r="AL81" s="144"/>
      <c r="AM81" s="144"/>
      <c r="AN81" s="38"/>
      <c r="AO81" s="144"/>
      <c r="AP81" s="144"/>
      <c r="AQ81" s="144"/>
      <c r="AR81" s="144"/>
      <c r="AS81" s="568" t="s">
        <v>44</v>
      </c>
      <c r="AT81" s="144"/>
      <c r="AU81" s="144"/>
      <c r="AV81" s="154" t="str">
        <f t="array" ref="AV81">TEXTJOIN(" | ", 1, A82:AS82)</f>
        <v>108 | ONLINE | ONLINE | 106 | 102</v>
      </c>
      <c r="AW81" s="279"/>
      <c r="AX81" s="279"/>
      <c r="AY81" s="279"/>
    </row>
    <row r="82">
      <c r="A82" s="42"/>
      <c r="B82" s="604">
        <v>108.0</v>
      </c>
      <c r="C82" s="51"/>
      <c r="D82" s="51"/>
      <c r="E82" s="51"/>
      <c r="F82" s="51"/>
      <c r="G82" s="51"/>
      <c r="H82" s="51"/>
      <c r="I82" s="51"/>
      <c r="J82" s="51"/>
      <c r="K82" s="52"/>
      <c r="L82" s="52"/>
      <c r="M82" s="173"/>
      <c r="N82" s="173"/>
      <c r="O82" s="173"/>
      <c r="P82" s="173"/>
      <c r="Q82" s="173"/>
      <c r="R82" s="752" t="s">
        <v>138</v>
      </c>
      <c r="S82" s="52"/>
      <c r="T82" s="173"/>
      <c r="U82" s="173"/>
      <c r="V82" s="753" t="s">
        <v>138</v>
      </c>
      <c r="W82" s="570"/>
      <c r="X82" s="42"/>
      <c r="Y82" s="534"/>
      <c r="Z82" s="534"/>
      <c r="AA82" s="534"/>
      <c r="AB82" s="570"/>
      <c r="AC82" s="674">
        <v>106.0</v>
      </c>
      <c r="AD82" s="51"/>
      <c r="AE82" s="52"/>
      <c r="AF82" s="570"/>
      <c r="AG82" s="52"/>
      <c r="AH82" s="173"/>
      <c r="AI82" s="173"/>
      <c r="AJ82" s="173"/>
      <c r="AK82" s="173"/>
      <c r="AL82" s="173"/>
      <c r="AM82" s="173"/>
      <c r="AN82" s="42"/>
      <c r="AO82" s="173"/>
      <c r="AP82" s="173"/>
      <c r="AQ82" s="173"/>
      <c r="AR82" s="173"/>
      <c r="AS82" s="754">
        <v>102.0</v>
      </c>
      <c r="AT82" s="173"/>
      <c r="AU82" s="173"/>
      <c r="AV82" s="180" t="str">
        <f>IFERROR(__xludf.DUMMYFUNCTION("TEXTJOIN("" / "", 1, SORT(UNIQUE(TRANSPOSE(SPLIT(TRIM(REGEXREPLACE(AV81,""([0-9]{3}[a-zA-Z]?)|."",""$1 "")), "" "")))))"),"102 / 106 / 108")</f>
        <v>102 / 106 / 108</v>
      </c>
      <c r="AW82" s="154"/>
      <c r="AX82" s="154"/>
      <c r="AY82" s="154"/>
    </row>
    <row r="83">
      <c r="A83" s="562" t="s">
        <v>34</v>
      </c>
      <c r="B83" s="602" t="s">
        <v>312</v>
      </c>
      <c r="K83" s="23"/>
      <c r="L83" s="608" t="s">
        <v>108</v>
      </c>
      <c r="M83" s="755" t="s">
        <v>320</v>
      </c>
      <c r="U83" s="23"/>
      <c r="V83" s="750" t="s">
        <v>321</v>
      </c>
      <c r="W83" s="566"/>
      <c r="X83" s="562" t="s">
        <v>111</v>
      </c>
      <c r="Y83" s="525"/>
      <c r="Z83" s="525"/>
      <c r="AA83" s="525"/>
      <c r="AB83" s="566"/>
      <c r="AC83" s="144"/>
      <c r="AD83" s="572"/>
      <c r="AE83" s="572"/>
      <c r="AF83" s="756" t="s">
        <v>322</v>
      </c>
      <c r="AG83" s="608" t="s">
        <v>113</v>
      </c>
      <c r="AH83" s="144"/>
      <c r="AI83" s="144"/>
      <c r="AJ83" s="144"/>
      <c r="AK83" s="144"/>
      <c r="AL83" s="144"/>
      <c r="AM83" s="144"/>
      <c r="AN83" s="562" t="s">
        <v>34</v>
      </c>
      <c r="AO83" s="144"/>
      <c r="AP83" s="144"/>
      <c r="AQ83" s="144"/>
      <c r="AR83" s="144"/>
      <c r="AS83" s="589" t="s">
        <v>323</v>
      </c>
      <c r="AT83" s="144"/>
      <c r="AU83" s="144"/>
      <c r="AV83" s="279"/>
      <c r="AW83" s="279"/>
      <c r="AX83" s="279"/>
      <c r="AY83" s="279"/>
    </row>
    <row r="84">
      <c r="A84" s="38"/>
      <c r="B84" s="603" t="s">
        <v>324</v>
      </c>
      <c r="K84" s="23"/>
      <c r="L84" s="23"/>
      <c r="M84" s="757" t="s">
        <v>325</v>
      </c>
      <c r="U84" s="23"/>
      <c r="V84" s="758" t="s">
        <v>255</v>
      </c>
      <c r="W84" s="566"/>
      <c r="X84" s="38"/>
      <c r="Y84" s="525"/>
      <c r="Z84" s="525"/>
      <c r="AA84" s="525"/>
      <c r="AB84" s="566"/>
      <c r="AC84" s="144"/>
      <c r="AD84" s="572"/>
      <c r="AE84" s="572"/>
      <c r="AF84" s="732" t="s">
        <v>326</v>
      </c>
      <c r="AG84" s="23"/>
      <c r="AH84" s="144"/>
      <c r="AI84" s="144"/>
      <c r="AJ84" s="144"/>
      <c r="AK84" s="144"/>
      <c r="AL84" s="144"/>
      <c r="AM84" s="144"/>
      <c r="AN84" s="38"/>
      <c r="AO84" s="144"/>
      <c r="AP84" s="144"/>
      <c r="AQ84" s="144"/>
      <c r="AR84" s="144"/>
      <c r="AS84" s="591" t="s">
        <v>327</v>
      </c>
      <c r="AT84" s="144"/>
      <c r="AU84" s="144"/>
      <c r="AV84" s="154" t="str">
        <f t="array" ref="AV84">TEXTJOIN(" | ", 1, A85:AS85)</f>
        <v>108 | 105 | 316 | 104 | ONLINE (STARTS AT 11:00)</v>
      </c>
      <c r="AW84" s="279"/>
      <c r="AX84" s="279"/>
      <c r="AY84" s="279"/>
    </row>
    <row r="85">
      <c r="A85" s="42"/>
      <c r="B85" s="604">
        <v>108.0</v>
      </c>
      <c r="C85" s="51"/>
      <c r="D85" s="51"/>
      <c r="E85" s="51"/>
      <c r="F85" s="51"/>
      <c r="G85" s="51"/>
      <c r="H85" s="51"/>
      <c r="I85" s="51"/>
      <c r="J85" s="51"/>
      <c r="K85" s="52"/>
      <c r="L85" s="52"/>
      <c r="M85" s="759">
        <v>105.0</v>
      </c>
      <c r="N85" s="51"/>
      <c r="O85" s="51"/>
      <c r="P85" s="51"/>
      <c r="Q85" s="51"/>
      <c r="R85" s="51"/>
      <c r="S85" s="51"/>
      <c r="T85" s="51"/>
      <c r="U85" s="52"/>
      <c r="V85" s="760">
        <v>316.0</v>
      </c>
      <c r="W85" s="570"/>
      <c r="X85" s="42"/>
      <c r="Y85" s="534"/>
      <c r="Z85" s="534"/>
      <c r="AA85" s="534"/>
      <c r="AB85" s="570"/>
      <c r="AC85" s="173"/>
      <c r="AD85" s="573"/>
      <c r="AE85" s="573"/>
      <c r="AF85" s="737">
        <v>104.0</v>
      </c>
      <c r="AG85" s="52"/>
      <c r="AH85" s="173"/>
      <c r="AI85" s="173"/>
      <c r="AJ85" s="173"/>
      <c r="AK85" s="173"/>
      <c r="AL85" s="173"/>
      <c r="AM85" s="173"/>
      <c r="AN85" s="42"/>
      <c r="AO85" s="173"/>
      <c r="AP85" s="173"/>
      <c r="AQ85" s="173"/>
      <c r="AR85" s="173"/>
      <c r="AS85" s="612" t="s">
        <v>488</v>
      </c>
      <c r="AT85" s="173"/>
      <c r="AU85" s="173"/>
      <c r="AV85" s="180" t="str">
        <f>IFERROR(__xludf.DUMMYFUNCTION("TEXTJOIN("" / "", 1, SORT(UNIQUE(TRANSPOSE(SPLIT(TRIM(REGEXREPLACE(AV84,""([0-9]{3}[a-zA-Z]?)|."",""$1 "")), "" "")))))"),"104 / 105 / 108 / 316")</f>
        <v>104 / 105 / 108 / 316</v>
      </c>
      <c r="AW85" s="181">
        <v>305.0</v>
      </c>
      <c r="AX85" s="181"/>
      <c r="AY85" s="154"/>
    </row>
    <row r="86">
      <c r="A86" s="562" t="s">
        <v>39</v>
      </c>
      <c r="B86" s="578" t="s">
        <v>329</v>
      </c>
      <c r="C86" s="566"/>
      <c r="D86" s="578" t="s">
        <v>329</v>
      </c>
      <c r="E86" s="579" t="s">
        <v>186</v>
      </c>
      <c r="F86" s="578" t="s">
        <v>185</v>
      </c>
      <c r="G86" s="579" t="s">
        <v>186</v>
      </c>
      <c r="H86" s="578" t="s">
        <v>185</v>
      </c>
      <c r="I86" s="579" t="s">
        <v>186</v>
      </c>
      <c r="J86" s="579" t="s">
        <v>186</v>
      </c>
      <c r="K86" s="578" t="s">
        <v>185</v>
      </c>
      <c r="L86" s="608" t="s">
        <v>127</v>
      </c>
      <c r="M86" s="755" t="s">
        <v>330</v>
      </c>
      <c r="U86" s="23"/>
      <c r="V86" s="566"/>
      <c r="W86" s="566"/>
      <c r="X86" s="562" t="s">
        <v>130</v>
      </c>
      <c r="Y86" s="566"/>
      <c r="Z86" s="566"/>
      <c r="AA86" s="566"/>
      <c r="AB86" s="144"/>
      <c r="AC86" s="572"/>
      <c r="AD86" s="566"/>
      <c r="AE86" s="572"/>
      <c r="AF86" s="756" t="s">
        <v>331</v>
      </c>
      <c r="AG86" s="608" t="s">
        <v>132</v>
      </c>
      <c r="AH86" s="525"/>
      <c r="AI86" s="525"/>
      <c r="AJ86" s="525"/>
      <c r="AK86" s="525"/>
      <c r="AL86" s="525"/>
      <c r="AM86" s="525"/>
      <c r="AN86" s="562" t="s">
        <v>39</v>
      </c>
      <c r="AO86" s="525"/>
      <c r="AP86" s="525"/>
      <c r="AQ86" s="144"/>
      <c r="AR86" s="761" t="s">
        <v>263</v>
      </c>
      <c r="AS86" s="525"/>
      <c r="AT86" s="144"/>
      <c r="AU86" s="144"/>
      <c r="AV86" s="279"/>
      <c r="AW86" s="279"/>
      <c r="AX86" s="279"/>
      <c r="AY86" s="279"/>
    </row>
    <row r="87">
      <c r="A87" s="38"/>
      <c r="B87" s="580" t="s">
        <v>192</v>
      </c>
      <c r="C87" s="566"/>
      <c r="D87" s="580" t="s">
        <v>192</v>
      </c>
      <c r="E87" s="581" t="s">
        <v>121</v>
      </c>
      <c r="F87" s="580" t="s">
        <v>192</v>
      </c>
      <c r="G87" s="581" t="s">
        <v>324</v>
      </c>
      <c r="H87" s="580" t="s">
        <v>192</v>
      </c>
      <c r="I87" s="581" t="s">
        <v>332</v>
      </c>
      <c r="J87" s="581" t="s">
        <v>240</v>
      </c>
      <c r="K87" s="580" t="s">
        <v>192</v>
      </c>
      <c r="L87" s="23"/>
      <c r="M87" s="757" t="s">
        <v>325</v>
      </c>
      <c r="U87" s="23"/>
      <c r="V87" s="566"/>
      <c r="W87" s="566"/>
      <c r="X87" s="38"/>
      <c r="Y87" s="566"/>
      <c r="Z87" s="566"/>
      <c r="AA87" s="566"/>
      <c r="AB87" s="144"/>
      <c r="AC87" s="572"/>
      <c r="AD87" s="566"/>
      <c r="AE87" s="572"/>
      <c r="AF87" s="732" t="s">
        <v>326</v>
      </c>
      <c r="AG87" s="23"/>
      <c r="AH87" s="525"/>
      <c r="AI87" s="525"/>
      <c r="AJ87" s="525"/>
      <c r="AK87" s="525"/>
      <c r="AL87" s="525"/>
      <c r="AM87" s="525"/>
      <c r="AN87" s="38"/>
      <c r="AO87" s="525"/>
      <c r="AP87" s="525"/>
      <c r="AQ87" s="144"/>
      <c r="AR87" s="762" t="s">
        <v>333</v>
      </c>
      <c r="AS87" s="525"/>
      <c r="AT87" s="144"/>
      <c r="AU87" s="144"/>
      <c r="AV87" s="154" t="str">
        <f t="array" ref="AV87">TEXTJOIN(" | ", 1, A88:AS88)</f>
        <v>106/301/316/320/321/421 | 106/301/316/320/321/421 | 300 | 106/301/316/320/321/421 | 303 (103 ON 15/03) | 106/301/316/320/321/421 | 101 | 318 | 106/301/316/320/321/421 | 105 | 104 | ONLINE</v>
      </c>
      <c r="AW87" s="279"/>
      <c r="AX87" s="279"/>
      <c r="AY87" s="279"/>
    </row>
    <row r="88">
      <c r="A88" s="42"/>
      <c r="B88" s="582" t="s">
        <v>334</v>
      </c>
      <c r="C88" s="570"/>
      <c r="D88" s="582" t="s">
        <v>334</v>
      </c>
      <c r="E88" s="583">
        <v>300.0</v>
      </c>
      <c r="F88" s="582" t="s">
        <v>334</v>
      </c>
      <c r="G88" s="583" t="s">
        <v>489</v>
      </c>
      <c r="H88" s="582" t="s">
        <v>334</v>
      </c>
      <c r="I88" s="583">
        <v>101.0</v>
      </c>
      <c r="J88" s="583">
        <v>318.0</v>
      </c>
      <c r="K88" s="582" t="s">
        <v>334</v>
      </c>
      <c r="L88" s="52"/>
      <c r="M88" s="759">
        <v>105.0</v>
      </c>
      <c r="N88" s="51"/>
      <c r="O88" s="51"/>
      <c r="P88" s="51"/>
      <c r="Q88" s="51"/>
      <c r="R88" s="51"/>
      <c r="S88" s="51"/>
      <c r="T88" s="51"/>
      <c r="U88" s="52"/>
      <c r="V88" s="570"/>
      <c r="W88" s="570"/>
      <c r="X88" s="42"/>
      <c r="Y88" s="570"/>
      <c r="Z88" s="570"/>
      <c r="AA88" s="570"/>
      <c r="AB88" s="173"/>
      <c r="AC88" s="573"/>
      <c r="AD88" s="570"/>
      <c r="AE88" s="573"/>
      <c r="AF88" s="737">
        <v>104.0</v>
      </c>
      <c r="AG88" s="52"/>
      <c r="AH88" s="534"/>
      <c r="AI88" s="534"/>
      <c r="AJ88" s="534"/>
      <c r="AK88" s="534"/>
      <c r="AL88" s="534"/>
      <c r="AM88" s="534"/>
      <c r="AN88" s="42"/>
      <c r="AO88" s="534"/>
      <c r="AP88" s="534"/>
      <c r="AQ88" s="173"/>
      <c r="AR88" s="763" t="s">
        <v>138</v>
      </c>
      <c r="AS88" s="534"/>
      <c r="AT88" s="173"/>
      <c r="AU88" s="173"/>
      <c r="AV88" s="180" t="str">
        <f>IFERROR(__xludf.DUMMYFUNCTION("TEXTJOIN("" / "", 1, SORT(UNIQUE(TRANSPOSE(SPLIT(TRIM(REGEXREPLACE(AV87,""([0-9]{3}[a-zA-Z]?)|."",""$1 "")), "" "")))))"),"101 / 103 / 104 / 105 / 106 / 300 / 301 / 303 / 316 / 318 / 320 / 321 / 421")</f>
        <v>101 / 103 / 104 / 105 / 106 / 300 / 301 / 303 / 316 / 318 / 320 / 321 / 421</v>
      </c>
      <c r="AW88" s="181">
        <v>305.0</v>
      </c>
      <c r="AX88" s="181"/>
      <c r="AY88" s="154"/>
    </row>
    <row r="89">
      <c r="A89" s="562" t="s">
        <v>41</v>
      </c>
      <c r="B89" s="566"/>
      <c r="C89" s="578" t="s">
        <v>329</v>
      </c>
      <c r="D89" s="579" t="s">
        <v>186</v>
      </c>
      <c r="E89" s="578" t="s">
        <v>185</v>
      </c>
      <c r="F89" s="579" t="s">
        <v>186</v>
      </c>
      <c r="G89" s="578" t="s">
        <v>185</v>
      </c>
      <c r="H89" s="525"/>
      <c r="I89" s="578" t="s">
        <v>185</v>
      </c>
      <c r="J89" s="578" t="s">
        <v>185</v>
      </c>
      <c r="K89" s="566"/>
      <c r="L89" s="608" t="s">
        <v>141</v>
      </c>
      <c r="M89" s="535" t="s">
        <v>297</v>
      </c>
      <c r="N89" s="144"/>
      <c r="O89" s="535" t="s">
        <v>297</v>
      </c>
      <c r="P89" s="144"/>
      <c r="Q89" s="535" t="s">
        <v>297</v>
      </c>
      <c r="R89" s="711" t="s">
        <v>321</v>
      </c>
      <c r="S89" s="535" t="s">
        <v>297</v>
      </c>
      <c r="T89" s="144"/>
      <c r="U89" s="144"/>
      <c r="V89" s="714" t="s">
        <v>335</v>
      </c>
      <c r="W89" s="566"/>
      <c r="X89" s="562" t="s">
        <v>143</v>
      </c>
      <c r="Y89" s="566"/>
      <c r="Z89" s="566"/>
      <c r="AA89" s="566"/>
      <c r="AB89" s="144"/>
      <c r="AC89" s="677" t="s">
        <v>336</v>
      </c>
      <c r="AD89" s="566"/>
      <c r="AE89" s="566"/>
      <c r="AF89" s="566"/>
      <c r="AG89" s="608" t="s">
        <v>146</v>
      </c>
      <c r="AH89" s="525"/>
      <c r="AI89" s="525"/>
      <c r="AJ89" s="525"/>
      <c r="AK89" s="525"/>
      <c r="AL89" s="525"/>
      <c r="AM89" s="525"/>
      <c r="AN89" s="562" t="s">
        <v>41</v>
      </c>
      <c r="AO89" s="525"/>
      <c r="AP89" s="525"/>
      <c r="AQ89" s="144"/>
      <c r="AR89" s="761" t="s">
        <v>290</v>
      </c>
      <c r="AS89" s="144"/>
      <c r="AT89" s="144"/>
      <c r="AU89" s="144"/>
      <c r="AV89" s="279"/>
      <c r="AW89" s="279"/>
      <c r="AX89" s="279"/>
      <c r="AY89" s="279"/>
    </row>
    <row r="90">
      <c r="A90" s="38"/>
      <c r="B90" s="566"/>
      <c r="C90" s="580" t="s">
        <v>192</v>
      </c>
      <c r="D90" s="581" t="s">
        <v>121</v>
      </c>
      <c r="E90" s="580" t="s">
        <v>192</v>
      </c>
      <c r="F90" s="581" t="s">
        <v>324</v>
      </c>
      <c r="G90" s="580" t="s">
        <v>192</v>
      </c>
      <c r="H90" s="525"/>
      <c r="I90" s="580" t="s">
        <v>192</v>
      </c>
      <c r="J90" s="580" t="s">
        <v>192</v>
      </c>
      <c r="K90" s="566"/>
      <c r="L90" s="23"/>
      <c r="M90" s="543" t="s">
        <v>337</v>
      </c>
      <c r="N90" s="144"/>
      <c r="O90" s="543" t="s">
        <v>253</v>
      </c>
      <c r="P90" s="144"/>
      <c r="Q90" s="543" t="s">
        <v>338</v>
      </c>
      <c r="R90" s="758" t="s">
        <v>255</v>
      </c>
      <c r="S90" s="543" t="s">
        <v>339</v>
      </c>
      <c r="T90" s="144"/>
      <c r="U90" s="144"/>
      <c r="V90" s="717" t="s">
        <v>340</v>
      </c>
      <c r="W90" s="566"/>
      <c r="X90" s="38"/>
      <c r="Y90" s="566"/>
      <c r="Z90" s="566"/>
      <c r="AA90" s="566"/>
      <c r="AB90" s="144"/>
      <c r="AC90" s="679" t="s">
        <v>306</v>
      </c>
      <c r="AD90" s="566"/>
      <c r="AE90" s="566"/>
      <c r="AF90" s="566"/>
      <c r="AG90" s="23"/>
      <c r="AH90" s="525"/>
      <c r="AI90" s="525"/>
      <c r="AJ90" s="525"/>
      <c r="AK90" s="525"/>
      <c r="AL90" s="525"/>
      <c r="AM90" s="525"/>
      <c r="AN90" s="38"/>
      <c r="AO90" s="525"/>
      <c r="AP90" s="525"/>
      <c r="AQ90" s="144"/>
      <c r="AR90" s="762" t="s">
        <v>333</v>
      </c>
      <c r="AS90" s="144"/>
      <c r="AT90" s="144"/>
      <c r="AU90" s="144"/>
      <c r="AV90" s="154" t="str">
        <f t="array" ref="AV90">TEXTJOIN(" | ", 1, A91:AS91)</f>
        <v>102/106/301/320/321/421/452 | 300 | 102/106/301/320/321/421/452 | 303 (103 ON 15/03) | 102/106/301/320/321/421/452 | 102/106/301/320/321/421/452 | 102/106/301/320/321/421/452 | 101 | 317 | 308 | 316 | 312 (313 ON 15/03) | 104 (ONLY ON 22/03, 19/04) | 318 | ONLINE</v>
      </c>
      <c r="AW90" s="279"/>
      <c r="AX90" s="279"/>
      <c r="AY90" s="279"/>
    </row>
    <row r="91">
      <c r="A91" s="42"/>
      <c r="B91" s="570"/>
      <c r="C91" s="582" t="s">
        <v>341</v>
      </c>
      <c r="D91" s="583">
        <v>300.0</v>
      </c>
      <c r="E91" s="582" t="s">
        <v>341</v>
      </c>
      <c r="F91" s="583" t="s">
        <v>490</v>
      </c>
      <c r="G91" s="582" t="s">
        <v>341</v>
      </c>
      <c r="H91" s="534"/>
      <c r="I91" s="582" t="s">
        <v>341</v>
      </c>
      <c r="J91" s="582" t="s">
        <v>341</v>
      </c>
      <c r="K91" s="570"/>
      <c r="L91" s="52"/>
      <c r="M91" s="548">
        <v>101.0</v>
      </c>
      <c r="N91" s="173"/>
      <c r="O91" s="548">
        <v>317.0</v>
      </c>
      <c r="P91" s="173"/>
      <c r="Q91" s="548">
        <v>308.0</v>
      </c>
      <c r="R91" s="764">
        <v>316.0</v>
      </c>
      <c r="S91" s="548" t="s">
        <v>491</v>
      </c>
      <c r="T91" s="173"/>
      <c r="U91" s="173"/>
      <c r="V91" s="765" t="s">
        <v>492</v>
      </c>
      <c r="W91" s="570"/>
      <c r="X91" s="42"/>
      <c r="Y91" s="570"/>
      <c r="Z91" s="570"/>
      <c r="AA91" s="570"/>
      <c r="AB91" s="173"/>
      <c r="AC91" s="684">
        <v>318.0</v>
      </c>
      <c r="AD91" s="570"/>
      <c r="AE91" s="570"/>
      <c r="AF91" s="570"/>
      <c r="AG91" s="52"/>
      <c r="AH91" s="534"/>
      <c r="AI91" s="534"/>
      <c r="AJ91" s="534"/>
      <c r="AK91" s="534"/>
      <c r="AL91" s="534"/>
      <c r="AM91" s="534"/>
      <c r="AN91" s="42"/>
      <c r="AO91" s="534"/>
      <c r="AP91" s="534"/>
      <c r="AQ91" s="173"/>
      <c r="AR91" s="763" t="s">
        <v>138</v>
      </c>
      <c r="AS91" s="173"/>
      <c r="AT91" s="173"/>
      <c r="AU91" s="173"/>
      <c r="AV91" s="180" t="str">
        <f>IFERROR(__xludf.DUMMYFUNCTION("TEXTJOIN("" / "", 1, SORT(UNIQUE(TRANSPOSE(SPLIT(TRIM(REGEXREPLACE(AV90,""([0-9]{3}[a-zA-Z]?)|."",""$1 "")), "" "")))))"),"101 / 102 / 103 / 104 / 106 / 300 / 301 / 303 / 308 / 312 / 313 / 316 / 317 / 318 / 320 / 321 / 421 / 452")</f>
        <v>101 / 102 / 103 / 104 / 106 / 300 / 301 / 303 / 308 / 312 / 313 / 316 / 317 / 318 / 320 / 321 / 421 / 452</v>
      </c>
      <c r="AW91" s="181">
        <v>103.0</v>
      </c>
      <c r="AX91" s="181"/>
      <c r="AY91" s="154"/>
    </row>
    <row r="92">
      <c r="A92" s="562" t="s">
        <v>47</v>
      </c>
      <c r="B92" s="578" t="s">
        <v>185</v>
      </c>
      <c r="C92" s="578" t="s">
        <v>185</v>
      </c>
      <c r="D92" s="578" t="s">
        <v>185</v>
      </c>
      <c r="E92" s="578" t="s">
        <v>185</v>
      </c>
      <c r="F92" s="578" t="s">
        <v>185</v>
      </c>
      <c r="G92" s="578" t="s">
        <v>185</v>
      </c>
      <c r="H92" s="578" t="s">
        <v>185</v>
      </c>
      <c r="I92" s="578" t="s">
        <v>185</v>
      </c>
      <c r="J92" s="578" t="s">
        <v>185</v>
      </c>
      <c r="K92" s="578" t="s">
        <v>185</v>
      </c>
      <c r="L92" s="608" t="s">
        <v>152</v>
      </c>
      <c r="M92" s="144"/>
      <c r="N92" s="535" t="s">
        <v>297</v>
      </c>
      <c r="O92" s="144"/>
      <c r="P92" s="535" t="s">
        <v>297</v>
      </c>
      <c r="Q92" s="144"/>
      <c r="R92" s="535" t="s">
        <v>297</v>
      </c>
      <c r="S92" s="711" t="s">
        <v>321</v>
      </c>
      <c r="T92" s="535" t="s">
        <v>297</v>
      </c>
      <c r="U92" s="535" t="s">
        <v>297</v>
      </c>
      <c r="V92" s="714" t="s">
        <v>335</v>
      </c>
      <c r="W92" s="566"/>
      <c r="X92" s="562" t="s">
        <v>153</v>
      </c>
      <c r="Y92" s="566"/>
      <c r="Z92" s="566"/>
      <c r="AA92" s="566"/>
      <c r="AB92" s="566"/>
      <c r="AC92" s="566"/>
      <c r="AD92" s="566"/>
      <c r="AE92" s="677" t="s">
        <v>336</v>
      </c>
      <c r="AF92" s="566"/>
      <c r="AG92" s="608" t="s">
        <v>155</v>
      </c>
      <c r="AH92" s="525"/>
      <c r="AI92" s="525"/>
      <c r="AJ92" s="525"/>
      <c r="AK92" s="525"/>
      <c r="AL92" s="525"/>
      <c r="AM92" s="525"/>
      <c r="AN92" s="562" t="s">
        <v>47</v>
      </c>
      <c r="AO92" s="525"/>
      <c r="AP92" s="525"/>
      <c r="AQ92" s="144"/>
      <c r="AR92" s="144"/>
      <c r="AS92" s="144"/>
      <c r="AT92" s="144"/>
      <c r="AU92" s="144"/>
      <c r="AV92" s="279"/>
      <c r="AW92" s="279"/>
      <c r="AX92" s="279"/>
      <c r="AY92" s="279"/>
    </row>
    <row r="93">
      <c r="A93" s="38"/>
      <c r="B93" s="580" t="s">
        <v>192</v>
      </c>
      <c r="C93" s="580" t="s">
        <v>192</v>
      </c>
      <c r="D93" s="580" t="s">
        <v>192</v>
      </c>
      <c r="E93" s="580" t="s">
        <v>192</v>
      </c>
      <c r="F93" s="580" t="s">
        <v>192</v>
      </c>
      <c r="G93" s="580" t="s">
        <v>192</v>
      </c>
      <c r="H93" s="580" t="s">
        <v>192</v>
      </c>
      <c r="I93" s="580" t="s">
        <v>192</v>
      </c>
      <c r="J93" s="580" t="s">
        <v>192</v>
      </c>
      <c r="K93" s="580" t="s">
        <v>192</v>
      </c>
      <c r="L93" s="23"/>
      <c r="M93" s="144"/>
      <c r="N93" s="543" t="s">
        <v>337</v>
      </c>
      <c r="O93" s="144"/>
      <c r="P93" s="543" t="s">
        <v>253</v>
      </c>
      <c r="Q93" s="144"/>
      <c r="R93" s="543" t="s">
        <v>338</v>
      </c>
      <c r="S93" s="751" t="s">
        <v>244</v>
      </c>
      <c r="T93" s="543" t="s">
        <v>339</v>
      </c>
      <c r="U93" s="543" t="s">
        <v>343</v>
      </c>
      <c r="V93" s="717" t="s">
        <v>340</v>
      </c>
      <c r="W93" s="566"/>
      <c r="X93" s="38"/>
      <c r="Y93" s="566"/>
      <c r="Z93" s="566"/>
      <c r="AA93" s="566"/>
      <c r="AB93" s="566"/>
      <c r="AC93" s="566"/>
      <c r="AD93" s="566"/>
      <c r="AE93" s="679" t="s">
        <v>306</v>
      </c>
      <c r="AF93" s="566"/>
      <c r="AG93" s="23"/>
      <c r="AH93" s="525"/>
      <c r="AI93" s="525"/>
      <c r="AJ93" s="525"/>
      <c r="AK93" s="525"/>
      <c r="AL93" s="525"/>
      <c r="AM93" s="525"/>
      <c r="AN93" s="38"/>
      <c r="AO93" s="525"/>
      <c r="AP93" s="525"/>
      <c r="AQ93" s="144"/>
      <c r="AR93" s="144"/>
      <c r="AS93" s="144"/>
      <c r="AT93" s="144"/>
      <c r="AU93" s="144"/>
      <c r="AV93" s="336" t="str">
        <f t="array" ref="AV93">TEXTJOIN(" | ", 1, A94:AS94)</f>
        <v>102/106/301/321/421/452 | 102/106/301/321/421/452 | 102/106/301/321/421/452 | 102/106/301/321/421/452 | 102/106/301/321/421/452 | 102/106/301/321/421/452 | 102/106/301/321/421/452 | 102/106/301/321/421/452 | 102/106/301/321/421/452 | 102/106/301/321/421/452 | 101 | 317 | 308 | 316 | 312 (313 ON 15/03) | 303 | 104 (ONLY ON 22/03, 19/04) | 318</v>
      </c>
      <c r="AW93" s="279"/>
      <c r="AX93" s="279"/>
      <c r="AY93" s="279"/>
    </row>
    <row r="94">
      <c r="A94" s="42"/>
      <c r="B94" s="582" t="s">
        <v>344</v>
      </c>
      <c r="C94" s="582" t="s">
        <v>344</v>
      </c>
      <c r="D94" s="582" t="s">
        <v>344</v>
      </c>
      <c r="E94" s="582" t="s">
        <v>344</v>
      </c>
      <c r="F94" s="582" t="s">
        <v>344</v>
      </c>
      <c r="G94" s="582" t="s">
        <v>344</v>
      </c>
      <c r="H94" s="582" t="s">
        <v>344</v>
      </c>
      <c r="I94" s="582" t="s">
        <v>344</v>
      </c>
      <c r="J94" s="582" t="s">
        <v>344</v>
      </c>
      <c r="K94" s="582" t="s">
        <v>344</v>
      </c>
      <c r="L94" s="52"/>
      <c r="M94" s="173"/>
      <c r="N94" s="548">
        <v>101.0</v>
      </c>
      <c r="O94" s="173"/>
      <c r="P94" s="548">
        <v>317.0</v>
      </c>
      <c r="Q94" s="173"/>
      <c r="R94" s="548">
        <v>308.0</v>
      </c>
      <c r="S94" s="764">
        <v>316.0</v>
      </c>
      <c r="T94" s="548" t="s">
        <v>493</v>
      </c>
      <c r="U94" s="548">
        <v>303.0</v>
      </c>
      <c r="V94" s="765" t="s">
        <v>494</v>
      </c>
      <c r="W94" s="570"/>
      <c r="X94" s="42"/>
      <c r="Y94" s="570"/>
      <c r="Z94" s="570"/>
      <c r="AA94" s="570"/>
      <c r="AB94" s="570"/>
      <c r="AC94" s="570"/>
      <c r="AD94" s="570"/>
      <c r="AE94" s="684">
        <v>318.0</v>
      </c>
      <c r="AF94" s="570"/>
      <c r="AG94" s="52"/>
      <c r="AH94" s="534"/>
      <c r="AI94" s="534"/>
      <c r="AJ94" s="534"/>
      <c r="AK94" s="534"/>
      <c r="AL94" s="534"/>
      <c r="AM94" s="534"/>
      <c r="AN94" s="42"/>
      <c r="AO94" s="534"/>
      <c r="AP94" s="534"/>
      <c r="AQ94" s="173"/>
      <c r="AR94" s="173"/>
      <c r="AS94" s="173"/>
      <c r="AT94" s="173"/>
      <c r="AU94" s="173"/>
      <c r="AV94" s="180" t="str">
        <f>IFERROR(__xludf.DUMMYFUNCTION("TEXTJOIN("" / "", 1, SORT(UNIQUE(TRANSPOSE(SPLIT(TRIM(REGEXREPLACE(AV93,""([0-9]{3}[a-zA-Z]?)|."",""$1 "")), "" "")))))"),"101 / 102 / 104 / 106 / 301 / 303 / 308 / 312 / 313 / 316 / 317 / 318 / 321 / 421 / 452")</f>
        <v>101 / 102 / 104 / 106 / 301 / 303 / 308 / 312 / 313 / 316 / 317 / 318 / 321 / 421 / 452</v>
      </c>
      <c r="AW94" s="181">
        <v>320.0</v>
      </c>
      <c r="AX94" s="181">
        <v>103.0</v>
      </c>
      <c r="AY94" s="154"/>
    </row>
    <row r="95">
      <c r="A95" s="562" t="s">
        <v>48</v>
      </c>
      <c r="B95" s="566"/>
      <c r="C95" s="566"/>
      <c r="D95" s="566"/>
      <c r="E95" s="566"/>
      <c r="F95" s="566"/>
      <c r="G95" s="566"/>
      <c r="H95" s="579" t="s">
        <v>186</v>
      </c>
      <c r="I95" s="566"/>
      <c r="J95" s="144"/>
      <c r="K95" s="566"/>
      <c r="L95" s="608" t="s">
        <v>159</v>
      </c>
      <c r="M95" s="144"/>
      <c r="N95" s="144"/>
      <c r="O95" s="144"/>
      <c r="P95" s="144"/>
      <c r="Q95" s="144"/>
      <c r="R95" s="144"/>
      <c r="S95" s="144"/>
      <c r="T95" s="144"/>
      <c r="U95" s="144"/>
      <c r="V95" s="714" t="s">
        <v>335</v>
      </c>
      <c r="W95" s="566"/>
      <c r="X95" s="562" t="s">
        <v>160</v>
      </c>
      <c r="Y95" s="566"/>
      <c r="Z95" s="566"/>
      <c r="AA95" s="566"/>
      <c r="AB95" s="566"/>
      <c r="AC95" s="566"/>
      <c r="AD95" s="677" t="s">
        <v>336</v>
      </c>
      <c r="AE95" s="566"/>
      <c r="AF95" s="566"/>
      <c r="AG95" s="608" t="s">
        <v>161</v>
      </c>
      <c r="AH95" s="525"/>
      <c r="AI95" s="525"/>
      <c r="AJ95" s="525"/>
      <c r="AK95" s="525"/>
      <c r="AL95" s="525"/>
      <c r="AM95" s="525"/>
      <c r="AN95" s="608" t="s">
        <v>48</v>
      </c>
      <c r="AO95" s="144"/>
      <c r="AP95" s="144"/>
      <c r="AQ95" s="144"/>
      <c r="AR95" s="144"/>
      <c r="AS95" s="144"/>
      <c r="AT95" s="144"/>
      <c r="AU95" s="144"/>
      <c r="AV95" s="279"/>
      <c r="AW95" s="279"/>
      <c r="AX95" s="279"/>
      <c r="AY95" s="279"/>
    </row>
    <row r="96">
      <c r="A96" s="38"/>
      <c r="B96" s="566"/>
      <c r="C96" s="566"/>
      <c r="D96" s="566"/>
      <c r="E96" s="566"/>
      <c r="F96" s="566"/>
      <c r="G96" s="566"/>
      <c r="H96" s="581" t="s">
        <v>121</v>
      </c>
      <c r="I96" s="566"/>
      <c r="J96" s="144"/>
      <c r="K96" s="566"/>
      <c r="L96" s="23"/>
      <c r="M96" s="144"/>
      <c r="N96" s="144"/>
      <c r="O96" s="144"/>
      <c r="P96" s="144"/>
      <c r="Q96" s="144"/>
      <c r="R96" s="144"/>
      <c r="S96" s="144"/>
      <c r="T96" s="144"/>
      <c r="U96" s="144"/>
      <c r="V96" s="717" t="s">
        <v>340</v>
      </c>
      <c r="W96" s="566"/>
      <c r="X96" s="38"/>
      <c r="Y96" s="566"/>
      <c r="Z96" s="566"/>
      <c r="AA96" s="566"/>
      <c r="AB96" s="566"/>
      <c r="AC96" s="566"/>
      <c r="AD96" s="679" t="s">
        <v>306</v>
      </c>
      <c r="AE96" s="566"/>
      <c r="AF96" s="566"/>
      <c r="AG96" s="23"/>
      <c r="AH96" s="525"/>
      <c r="AI96" s="525"/>
      <c r="AJ96" s="525"/>
      <c r="AK96" s="525"/>
      <c r="AL96" s="525"/>
      <c r="AM96" s="525"/>
      <c r="AN96" s="23"/>
      <c r="AO96" s="144"/>
      <c r="AP96" s="144"/>
      <c r="AQ96" s="144"/>
      <c r="AR96" s="144"/>
      <c r="AS96" s="144"/>
      <c r="AT96" s="144"/>
      <c r="AU96" s="144"/>
      <c r="AV96" s="154" t="str">
        <f t="array" ref="AV96">TEXTJOIN(" | ", 1, A97:AS97)</f>
        <v>300 | 104 (ONLY ON 22/03, 19/04) | 318</v>
      </c>
      <c r="AW96" s="279"/>
      <c r="AX96" s="279"/>
      <c r="AY96" s="279"/>
    </row>
    <row r="97">
      <c r="A97" s="42"/>
      <c r="B97" s="570"/>
      <c r="C97" s="570"/>
      <c r="D97" s="570"/>
      <c r="E97" s="570"/>
      <c r="F97" s="570"/>
      <c r="G97" s="570"/>
      <c r="H97" s="583">
        <v>300.0</v>
      </c>
      <c r="I97" s="570"/>
      <c r="J97" s="173"/>
      <c r="K97" s="570"/>
      <c r="L97" s="52"/>
      <c r="M97" s="573"/>
      <c r="N97" s="573"/>
      <c r="O97" s="573"/>
      <c r="P97" s="573"/>
      <c r="Q97" s="573"/>
      <c r="R97" s="573"/>
      <c r="S97" s="573"/>
      <c r="T97" s="573"/>
      <c r="U97" s="573"/>
      <c r="V97" s="765" t="s">
        <v>495</v>
      </c>
      <c r="W97" s="570"/>
      <c r="X97" s="42"/>
      <c r="Y97" s="570"/>
      <c r="Z97" s="570"/>
      <c r="AA97" s="570"/>
      <c r="AB97" s="570"/>
      <c r="AC97" s="570"/>
      <c r="AD97" s="684">
        <v>318.0</v>
      </c>
      <c r="AE97" s="570"/>
      <c r="AF97" s="570"/>
      <c r="AG97" s="52"/>
      <c r="AH97" s="534"/>
      <c r="AI97" s="534"/>
      <c r="AJ97" s="534"/>
      <c r="AK97" s="534"/>
      <c r="AL97" s="534"/>
      <c r="AM97" s="534"/>
      <c r="AN97" s="52"/>
      <c r="AO97" s="173"/>
      <c r="AP97" s="173"/>
      <c r="AQ97" s="173"/>
      <c r="AR97" s="173"/>
      <c r="AS97" s="173"/>
      <c r="AT97" s="173"/>
      <c r="AU97" s="173"/>
      <c r="AV97" s="180" t="str">
        <f>IFERROR(__xludf.DUMMYFUNCTION("TEXTJOIN("" / "", 1, SORT(UNIQUE(TRANSPOSE(SPLIT(TRIM(REGEXREPLACE(AV96,""([0-9]{3}[a-zA-Z]?)|."",""$1 "")), "" "")))))"),"104 / 300 / 318")</f>
        <v>104 / 300 / 318</v>
      </c>
      <c r="AW97" s="154"/>
      <c r="AX97" s="154"/>
      <c r="AY97" s="154"/>
    </row>
    <row r="98">
      <c r="A98" s="560" t="s">
        <v>64</v>
      </c>
      <c r="B98" s="561"/>
      <c r="C98" s="51"/>
      <c r="D98" s="51"/>
      <c r="E98" s="51"/>
      <c r="F98" s="51"/>
      <c r="G98" s="51"/>
      <c r="H98" s="51"/>
      <c r="I98" s="51"/>
      <c r="J98" s="51"/>
      <c r="K98" s="52"/>
      <c r="L98" s="607" t="s">
        <v>64</v>
      </c>
      <c r="M98" s="561"/>
      <c r="N98" s="51"/>
      <c r="O98" s="51"/>
      <c r="P98" s="51"/>
      <c r="Q98" s="51"/>
      <c r="R98" s="51"/>
      <c r="S98" s="51"/>
      <c r="T98" s="51"/>
      <c r="U98" s="51"/>
      <c r="V98" s="51"/>
      <c r="W98" s="52"/>
      <c r="X98" s="607" t="s">
        <v>64</v>
      </c>
      <c r="Y98" s="561"/>
      <c r="Z98" s="51"/>
      <c r="AA98" s="51"/>
      <c r="AB98" s="51"/>
      <c r="AC98" s="51"/>
      <c r="AD98" s="51"/>
      <c r="AE98" s="51"/>
      <c r="AF98" s="52"/>
      <c r="AG98" s="607" t="s">
        <v>64</v>
      </c>
      <c r="AH98" s="561"/>
      <c r="AI98" s="51"/>
      <c r="AJ98" s="51"/>
      <c r="AK98" s="51"/>
      <c r="AL98" s="51"/>
      <c r="AM98" s="52"/>
      <c r="AN98" s="607" t="s">
        <v>64</v>
      </c>
      <c r="AO98" s="561"/>
      <c r="AP98" s="51"/>
      <c r="AQ98" s="51"/>
      <c r="AR98" s="51"/>
      <c r="AS98" s="52"/>
      <c r="AT98" s="561"/>
      <c r="AU98" s="52"/>
      <c r="AV98" s="136"/>
      <c r="AW98" s="136"/>
      <c r="AX98" s="136"/>
      <c r="AY98" s="136"/>
    </row>
    <row r="99">
      <c r="A99" s="562" t="s">
        <v>30</v>
      </c>
      <c r="B99" s="144"/>
      <c r="C99" s="144"/>
      <c r="D99" s="144"/>
      <c r="E99" s="144"/>
      <c r="F99" s="144"/>
      <c r="G99" s="144"/>
      <c r="H99" s="144"/>
      <c r="I99" s="144"/>
      <c r="J99" s="144"/>
      <c r="K99" s="144"/>
      <c r="L99" s="608" t="s">
        <v>91</v>
      </c>
      <c r="M99" s="144"/>
      <c r="N99" s="144"/>
      <c r="O99" s="144"/>
      <c r="P99" s="144"/>
      <c r="Q99" s="144"/>
      <c r="R99" s="144"/>
      <c r="S99" s="144"/>
      <c r="T99" s="144"/>
      <c r="U99" s="144"/>
      <c r="V99" s="714" t="s">
        <v>347</v>
      </c>
      <c r="W99" s="144"/>
      <c r="X99" s="608" t="s">
        <v>94</v>
      </c>
      <c r="Y99" s="525"/>
      <c r="Z99" s="525"/>
      <c r="AA99" s="525"/>
      <c r="AB99" s="144"/>
      <c r="AC99" s="144"/>
      <c r="AD99" s="144"/>
      <c r="AE99" s="144"/>
      <c r="AF99" s="144"/>
      <c r="AG99" s="608" t="s">
        <v>96</v>
      </c>
      <c r="AH99" s="144"/>
      <c r="AI99" s="144"/>
      <c r="AJ99" s="144"/>
      <c r="AK99" s="144"/>
      <c r="AL99" s="144"/>
      <c r="AM99" s="144"/>
      <c r="AN99" s="608" t="s">
        <v>30</v>
      </c>
      <c r="AO99" s="144"/>
      <c r="AP99" s="144"/>
      <c r="AQ99" s="144"/>
      <c r="AR99" s="144"/>
      <c r="AS99" s="144"/>
      <c r="AT99" s="144"/>
      <c r="AU99" s="144"/>
      <c r="AV99" s="279"/>
      <c r="AW99" s="279"/>
      <c r="AX99" s="279"/>
      <c r="AY99" s="279"/>
    </row>
    <row r="100">
      <c r="A100" s="38"/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  <c r="L100" s="23"/>
      <c r="M100" s="144"/>
      <c r="N100" s="144"/>
      <c r="O100" s="144"/>
      <c r="P100" s="144"/>
      <c r="Q100" s="144"/>
      <c r="R100" s="144"/>
      <c r="S100" s="144"/>
      <c r="T100" s="144"/>
      <c r="U100" s="144"/>
      <c r="V100" s="717" t="s">
        <v>340</v>
      </c>
      <c r="W100" s="144"/>
      <c r="X100" s="23"/>
      <c r="Y100" s="525"/>
      <c r="Z100" s="525"/>
      <c r="AA100" s="525"/>
      <c r="AB100" s="144"/>
      <c r="AC100" s="144"/>
      <c r="AD100" s="144"/>
      <c r="AE100" s="144"/>
      <c r="AF100" s="144"/>
      <c r="AG100" s="23"/>
      <c r="AH100" s="144"/>
      <c r="AI100" s="144"/>
      <c r="AJ100" s="144"/>
      <c r="AK100" s="144"/>
      <c r="AL100" s="144"/>
      <c r="AM100" s="144"/>
      <c r="AN100" s="23"/>
      <c r="AO100" s="144"/>
      <c r="AP100" s="144"/>
      <c r="AQ100" s="144"/>
      <c r="AR100" s="144"/>
      <c r="AS100" s="144"/>
      <c r="AT100" s="144"/>
      <c r="AU100" s="144"/>
      <c r="AV100" s="154" t="str">
        <f t="array" ref="AV100">TEXTJOIN(" | ", 1, A101:AS101)</f>
        <v>104 (ONLY ON 23/03, 20/04)</v>
      </c>
      <c r="AW100" s="181"/>
      <c r="AX100" s="279"/>
      <c r="AY100" s="279"/>
    </row>
    <row r="101">
      <c r="A101" s="42"/>
      <c r="B101" s="173"/>
      <c r="C101" s="173"/>
      <c r="D101" s="173"/>
      <c r="E101" s="173"/>
      <c r="F101" s="173"/>
      <c r="G101" s="173"/>
      <c r="H101" s="173"/>
      <c r="I101" s="173"/>
      <c r="J101" s="173"/>
      <c r="K101" s="173"/>
      <c r="L101" s="52"/>
      <c r="M101" s="173"/>
      <c r="N101" s="173"/>
      <c r="O101" s="173"/>
      <c r="P101" s="173"/>
      <c r="Q101" s="173"/>
      <c r="R101" s="173"/>
      <c r="S101" s="173"/>
      <c r="T101" s="173"/>
      <c r="U101" s="173"/>
      <c r="V101" s="766" t="s">
        <v>496</v>
      </c>
      <c r="W101" s="173"/>
      <c r="X101" s="52"/>
      <c r="Y101" s="534"/>
      <c r="Z101" s="534"/>
      <c r="AA101" s="534"/>
      <c r="AB101" s="173"/>
      <c r="AC101" s="173"/>
      <c r="AD101" s="173"/>
      <c r="AE101" s="173"/>
      <c r="AF101" s="173"/>
      <c r="AG101" s="52"/>
      <c r="AH101" s="173"/>
      <c r="AI101" s="173"/>
      <c r="AJ101" s="173"/>
      <c r="AK101" s="173"/>
      <c r="AL101" s="173"/>
      <c r="AM101" s="173"/>
      <c r="AN101" s="52"/>
      <c r="AO101" s="173"/>
      <c r="AP101" s="173"/>
      <c r="AQ101" s="173"/>
      <c r="AR101" s="173"/>
      <c r="AS101" s="173"/>
      <c r="AT101" s="173"/>
      <c r="AU101" s="173"/>
      <c r="AV101" s="180" t="str">
        <f>IFERROR(__xludf.DUMMYFUNCTION("TEXTJOIN("" / "", 1, SORT(UNIQUE(TRANSPOSE(SPLIT(TRIM(REGEXREPLACE(AV100,""([0-9]{3}[a-zA-Z]?)|."",""$1 "")), "" "")))))"),"104")</f>
        <v>104</v>
      </c>
      <c r="AW101" s="181"/>
      <c r="AX101" s="154">
        <v>301.0</v>
      </c>
      <c r="AY101" s="154"/>
    </row>
    <row r="102">
      <c r="A102" s="562" t="s">
        <v>34</v>
      </c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  <c r="L102" s="608" t="s">
        <v>108</v>
      </c>
      <c r="M102" s="144"/>
      <c r="N102" s="144"/>
      <c r="O102" s="144"/>
      <c r="P102" s="144"/>
      <c r="Q102" s="144"/>
      <c r="R102" s="144"/>
      <c r="S102" s="144"/>
      <c r="T102" s="144"/>
      <c r="U102" s="144"/>
      <c r="V102" s="714" t="s">
        <v>347</v>
      </c>
      <c r="W102" s="144"/>
      <c r="X102" s="608" t="s">
        <v>111</v>
      </c>
      <c r="Y102" s="144"/>
      <c r="Z102" s="144"/>
      <c r="AA102" s="144"/>
      <c r="AB102" s="144"/>
      <c r="AC102" s="144"/>
      <c r="AD102" s="144"/>
      <c r="AE102" s="144"/>
      <c r="AF102" s="144"/>
      <c r="AG102" s="608" t="s">
        <v>113</v>
      </c>
      <c r="AH102" s="525"/>
      <c r="AI102" s="525"/>
      <c r="AJ102" s="525"/>
      <c r="AK102" s="525"/>
      <c r="AL102" s="525"/>
      <c r="AM102" s="525"/>
      <c r="AN102" s="608" t="s">
        <v>34</v>
      </c>
      <c r="AO102" s="144"/>
      <c r="AP102" s="144"/>
      <c r="AQ102" s="144"/>
      <c r="AR102" s="144"/>
      <c r="AS102" s="144"/>
      <c r="AT102" s="144"/>
      <c r="AU102" s="144"/>
      <c r="AV102" s="279"/>
      <c r="AW102" s="279"/>
      <c r="AX102" s="556"/>
      <c r="AY102" s="279"/>
    </row>
    <row r="103">
      <c r="A103" s="38"/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  <c r="L103" s="23"/>
      <c r="M103" s="144"/>
      <c r="N103" s="144"/>
      <c r="O103" s="144"/>
      <c r="P103" s="144"/>
      <c r="Q103" s="144"/>
      <c r="R103" s="144"/>
      <c r="S103" s="144"/>
      <c r="T103" s="144"/>
      <c r="U103" s="144"/>
      <c r="V103" s="717" t="s">
        <v>340</v>
      </c>
      <c r="W103" s="144"/>
      <c r="X103" s="23"/>
      <c r="Y103" s="144"/>
      <c r="Z103" s="144"/>
      <c r="AA103" s="144"/>
      <c r="AB103" s="144"/>
      <c r="AC103" s="144"/>
      <c r="AD103" s="144"/>
      <c r="AE103" s="144"/>
      <c r="AF103" s="144"/>
      <c r="AG103" s="23"/>
      <c r="AH103" s="525"/>
      <c r="AI103" s="525"/>
      <c r="AJ103" s="525"/>
      <c r="AK103" s="525"/>
      <c r="AL103" s="525"/>
      <c r="AM103" s="525"/>
      <c r="AN103" s="23"/>
      <c r="AO103" s="144"/>
      <c r="AP103" s="144"/>
      <c r="AQ103" s="144"/>
      <c r="AR103" s="144"/>
      <c r="AS103" s="144"/>
      <c r="AT103" s="144"/>
      <c r="AU103" s="144"/>
      <c r="AV103" s="154" t="str">
        <f t="array" ref="AV103">TEXTJOIN(" | ", 1, A104:AS104)</f>
        <v>104 (ONLY ON 23/03, 20/04)</v>
      </c>
      <c r="AW103" s="279"/>
      <c r="AX103" s="556"/>
      <c r="AY103" s="279"/>
    </row>
    <row r="104">
      <c r="A104" s="42"/>
      <c r="B104" s="173"/>
      <c r="C104" s="173"/>
      <c r="D104" s="173"/>
      <c r="E104" s="173"/>
      <c r="F104" s="173"/>
      <c r="G104" s="173"/>
      <c r="H104" s="173"/>
      <c r="I104" s="173"/>
      <c r="J104" s="173"/>
      <c r="K104" s="173"/>
      <c r="L104" s="52"/>
      <c r="M104" s="173"/>
      <c r="N104" s="173"/>
      <c r="O104" s="173"/>
      <c r="P104" s="173"/>
      <c r="Q104" s="173"/>
      <c r="R104" s="173"/>
      <c r="S104" s="173"/>
      <c r="T104" s="173"/>
      <c r="U104" s="173"/>
      <c r="V104" s="766" t="s">
        <v>497</v>
      </c>
      <c r="W104" s="173"/>
      <c r="X104" s="52"/>
      <c r="Y104" s="173"/>
      <c r="Z104" s="173"/>
      <c r="AA104" s="173"/>
      <c r="AB104" s="173"/>
      <c r="AC104" s="173"/>
      <c r="AD104" s="173"/>
      <c r="AE104" s="173"/>
      <c r="AF104" s="173"/>
      <c r="AG104" s="52"/>
      <c r="AH104" s="534"/>
      <c r="AI104" s="534"/>
      <c r="AJ104" s="534"/>
      <c r="AK104" s="534"/>
      <c r="AL104" s="534"/>
      <c r="AM104" s="534"/>
      <c r="AN104" s="52"/>
      <c r="AO104" s="173"/>
      <c r="AP104" s="173"/>
      <c r="AQ104" s="173"/>
      <c r="AR104" s="173"/>
      <c r="AS104" s="173"/>
      <c r="AT104" s="173"/>
      <c r="AU104" s="173"/>
      <c r="AV104" s="180" t="str">
        <f>IFERROR(__xludf.DUMMYFUNCTION("TEXTJOIN("" / "", 1, SORT(UNIQUE(TRANSPOSE(SPLIT(TRIM(REGEXREPLACE(AV103,""([0-9]{3}[a-zA-Z]?)|."",""$1 "")), "" "")))))"),"104")</f>
        <v>104</v>
      </c>
      <c r="AW104" s="181" t="s">
        <v>357</v>
      </c>
      <c r="AX104" s="181" t="s">
        <v>358</v>
      </c>
      <c r="AY104" s="154"/>
    </row>
    <row r="105">
      <c r="A105" s="562" t="s">
        <v>39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  <c r="L105" s="608" t="s">
        <v>127</v>
      </c>
      <c r="M105" s="144"/>
      <c r="N105" s="144"/>
      <c r="O105" s="144"/>
      <c r="P105" s="144"/>
      <c r="Q105" s="144"/>
      <c r="R105" s="144"/>
      <c r="S105" s="144"/>
      <c r="T105" s="144"/>
      <c r="U105" s="144"/>
      <c r="V105" s="144"/>
      <c r="W105" s="144"/>
      <c r="X105" s="608" t="s">
        <v>130</v>
      </c>
      <c r="Y105" s="144"/>
      <c r="Z105" s="144"/>
      <c r="AA105" s="144"/>
      <c r="AB105" s="144"/>
      <c r="AC105" s="144"/>
      <c r="AD105" s="144"/>
      <c r="AE105" s="144"/>
      <c r="AF105" s="144"/>
      <c r="AG105" s="608" t="s">
        <v>132</v>
      </c>
      <c r="AH105" s="525"/>
      <c r="AI105" s="525"/>
      <c r="AJ105" s="525"/>
      <c r="AK105" s="525"/>
      <c r="AL105" s="525"/>
      <c r="AM105" s="525"/>
      <c r="AN105" s="608" t="s">
        <v>39</v>
      </c>
      <c r="AO105" s="144"/>
      <c r="AP105" s="144"/>
      <c r="AQ105" s="144"/>
      <c r="AR105" s="144"/>
      <c r="AS105" s="144"/>
      <c r="AT105" s="144"/>
      <c r="AU105" s="144"/>
      <c r="AV105" s="279"/>
      <c r="AW105" s="279"/>
      <c r="AX105" s="279"/>
      <c r="AY105" s="279"/>
    </row>
    <row r="106">
      <c r="A106" s="38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23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  <c r="X106" s="23"/>
      <c r="Y106" s="144"/>
      <c r="Z106" s="144"/>
      <c r="AA106" s="144"/>
      <c r="AB106" s="144"/>
      <c r="AC106" s="144"/>
      <c r="AD106" s="144"/>
      <c r="AE106" s="144"/>
      <c r="AF106" s="144"/>
      <c r="AG106" s="23"/>
      <c r="AH106" s="525"/>
      <c r="AI106" s="525"/>
      <c r="AJ106" s="525"/>
      <c r="AK106" s="525"/>
      <c r="AL106" s="525"/>
      <c r="AM106" s="525"/>
      <c r="AN106" s="23"/>
      <c r="AO106" s="144"/>
      <c r="AP106" s="144"/>
      <c r="AQ106" s="144"/>
      <c r="AR106" s="144"/>
      <c r="AS106" s="144"/>
      <c r="AT106" s="144"/>
      <c r="AU106" s="144"/>
      <c r="AV106" s="154" t="str">
        <f t="array" ref="AV106">TEXTJOIN(" | ", 1, A107:AS107)</f>
        <v/>
      </c>
      <c r="AW106" s="279"/>
      <c r="AX106" s="279"/>
      <c r="AY106" s="279"/>
    </row>
    <row r="107">
      <c r="A107" s="42"/>
      <c r="B107" s="173"/>
      <c r="C107" s="173"/>
      <c r="D107" s="173"/>
      <c r="E107" s="173"/>
      <c r="F107" s="173"/>
      <c r="G107" s="173"/>
      <c r="H107" s="173"/>
      <c r="I107" s="173"/>
      <c r="J107" s="173"/>
      <c r="K107" s="173"/>
      <c r="L107" s="52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52"/>
      <c r="Y107" s="173"/>
      <c r="Z107" s="173"/>
      <c r="AA107" s="173"/>
      <c r="AB107" s="173"/>
      <c r="AC107" s="173"/>
      <c r="AD107" s="173"/>
      <c r="AE107" s="173"/>
      <c r="AF107" s="173"/>
      <c r="AG107" s="52"/>
      <c r="AH107" s="534"/>
      <c r="AI107" s="534"/>
      <c r="AJ107" s="534"/>
      <c r="AK107" s="534"/>
      <c r="AL107" s="534"/>
      <c r="AM107" s="534"/>
      <c r="AN107" s="52"/>
      <c r="AO107" s="173"/>
      <c r="AP107" s="173"/>
      <c r="AQ107" s="173"/>
      <c r="AR107" s="173"/>
      <c r="AS107" s="173"/>
      <c r="AT107" s="173"/>
      <c r="AU107" s="173"/>
      <c r="AV107" s="180" t="str">
        <f>IFERROR(__xludf.DUMMYFUNCTION("TEXTJOIN("" / "", 1, SORT(UNIQUE(TRANSPOSE(SPLIT(TRIM(REGEXREPLACE(AV106,""([0-9]{3}[a-zA-Z]?)|."",""$1 "")), "" "")))))"),"#VALUE!")</f>
        <v>#VALUE!</v>
      </c>
      <c r="AW107" s="181" t="s">
        <v>362</v>
      </c>
      <c r="AX107" s="181">
        <v>314.0</v>
      </c>
      <c r="AY107" s="154"/>
    </row>
    <row r="108">
      <c r="A108" s="562" t="s">
        <v>41</v>
      </c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608" t="s">
        <v>141</v>
      </c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608" t="s">
        <v>143</v>
      </c>
      <c r="Y108" s="144"/>
      <c r="Z108" s="144"/>
      <c r="AA108" s="144"/>
      <c r="AB108" s="144"/>
      <c r="AC108" s="144"/>
      <c r="AD108" s="144"/>
      <c r="AE108" s="144"/>
      <c r="AF108" s="144"/>
      <c r="AG108" s="608" t="s">
        <v>146</v>
      </c>
      <c r="AH108" s="525"/>
      <c r="AI108" s="525"/>
      <c r="AJ108" s="525"/>
      <c r="AK108" s="525"/>
      <c r="AL108" s="525"/>
      <c r="AM108" s="525"/>
      <c r="AN108" s="608" t="s">
        <v>41</v>
      </c>
      <c r="AO108" s="144"/>
      <c r="AP108" s="144"/>
      <c r="AQ108" s="767"/>
      <c r="AR108" s="144"/>
      <c r="AS108" s="144"/>
      <c r="AT108" s="144"/>
      <c r="AU108" s="144"/>
      <c r="AV108" s="279"/>
      <c r="AW108" s="279"/>
      <c r="AX108" s="279"/>
      <c r="AY108" s="279"/>
    </row>
    <row r="109">
      <c r="A109" s="38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23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23"/>
      <c r="Y109" s="144"/>
      <c r="Z109" s="144"/>
      <c r="AA109" s="144"/>
      <c r="AB109" s="144"/>
      <c r="AC109" s="144"/>
      <c r="AD109" s="144"/>
      <c r="AE109" s="144"/>
      <c r="AF109" s="144"/>
      <c r="AG109" s="23"/>
      <c r="AH109" s="525"/>
      <c r="AI109" s="525"/>
      <c r="AJ109" s="525"/>
      <c r="AK109" s="525"/>
      <c r="AL109" s="525"/>
      <c r="AM109" s="525"/>
      <c r="AN109" s="23"/>
      <c r="AO109" s="144"/>
      <c r="AP109" s="144"/>
      <c r="AQ109" s="768"/>
      <c r="AR109" s="144"/>
      <c r="AS109" s="144"/>
      <c r="AT109" s="144"/>
      <c r="AU109" s="144"/>
      <c r="AV109" s="154" t="str">
        <f t="array" ref="AV109">TEXTJOIN(" | ", 1, A110:AS110)</f>
        <v/>
      </c>
      <c r="AW109" s="279"/>
      <c r="AX109" s="279"/>
      <c r="AY109" s="279"/>
    </row>
    <row r="110">
      <c r="A110" s="42"/>
      <c r="B110" s="173"/>
      <c r="C110" s="173"/>
      <c r="D110" s="173"/>
      <c r="E110" s="173"/>
      <c r="F110" s="173"/>
      <c r="G110" s="173"/>
      <c r="H110" s="173"/>
      <c r="I110" s="173"/>
      <c r="J110" s="173"/>
      <c r="K110" s="173"/>
      <c r="L110" s="52"/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52"/>
      <c r="Y110" s="173"/>
      <c r="Z110" s="173"/>
      <c r="AA110" s="173"/>
      <c r="AB110" s="173"/>
      <c r="AC110" s="173"/>
      <c r="AD110" s="173"/>
      <c r="AE110" s="173"/>
      <c r="AF110" s="173"/>
      <c r="AG110" s="52"/>
      <c r="AH110" s="534"/>
      <c r="AI110" s="534"/>
      <c r="AJ110" s="534"/>
      <c r="AK110" s="534"/>
      <c r="AL110" s="534"/>
      <c r="AM110" s="534"/>
      <c r="AN110" s="52"/>
      <c r="AO110" s="173"/>
      <c r="AP110" s="173"/>
      <c r="AQ110" s="769"/>
      <c r="AR110" s="173"/>
      <c r="AS110" s="173"/>
      <c r="AT110" s="173"/>
      <c r="AU110" s="173"/>
      <c r="AV110" s="180" t="str">
        <f>IFERROR(__xludf.DUMMYFUNCTION("TEXTJOIN("" / "", 1, SORT(UNIQUE(TRANSPOSE(SPLIT(TRIM(REGEXREPLACE(AV109,""([0-9]{3}[a-zA-Z]?)|."",""$1 "")), "" "")))))"),"#VALUE!")</f>
        <v>#VALUE!</v>
      </c>
      <c r="AW110" s="181">
        <v>103.0</v>
      </c>
      <c r="AX110" s="154"/>
      <c r="AY110" s="154"/>
    </row>
    <row r="111">
      <c r="A111" s="562" t="s">
        <v>47</v>
      </c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  <c r="L111" s="608" t="s">
        <v>152</v>
      </c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608" t="s">
        <v>153</v>
      </c>
      <c r="Y111" s="144"/>
      <c r="Z111" s="144"/>
      <c r="AA111" s="144"/>
      <c r="AB111" s="144"/>
      <c r="AC111" s="144"/>
      <c r="AD111" s="144"/>
      <c r="AE111" s="144"/>
      <c r="AF111" s="144"/>
      <c r="AG111" s="608" t="s">
        <v>155</v>
      </c>
      <c r="AH111" s="525"/>
      <c r="AI111" s="525"/>
      <c r="AJ111" s="525"/>
      <c r="AK111" s="525"/>
      <c r="AL111" s="525"/>
      <c r="AM111" s="525"/>
      <c r="AN111" s="608" t="s">
        <v>47</v>
      </c>
      <c r="AO111" s="144"/>
      <c r="AP111" s="144"/>
      <c r="AQ111" s="767"/>
      <c r="AR111" s="144"/>
      <c r="AS111" s="144"/>
      <c r="AT111" s="144"/>
      <c r="AU111" s="144"/>
      <c r="AV111" s="279"/>
      <c r="AW111" s="279"/>
      <c r="AX111" s="279"/>
      <c r="AY111" s="279"/>
    </row>
    <row r="112">
      <c r="A112" s="38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23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23"/>
      <c r="Y112" s="144"/>
      <c r="Z112" s="144"/>
      <c r="AA112" s="144"/>
      <c r="AB112" s="144"/>
      <c r="AC112" s="144"/>
      <c r="AD112" s="144"/>
      <c r="AE112" s="144"/>
      <c r="AF112" s="144"/>
      <c r="AG112" s="23"/>
      <c r="AH112" s="525"/>
      <c r="AI112" s="525"/>
      <c r="AJ112" s="525"/>
      <c r="AK112" s="525"/>
      <c r="AL112" s="525"/>
      <c r="AM112" s="525"/>
      <c r="AN112" s="23"/>
      <c r="AO112" s="144"/>
      <c r="AP112" s="144"/>
      <c r="AQ112" s="768"/>
      <c r="AR112" s="144"/>
      <c r="AS112" s="144"/>
      <c r="AT112" s="144"/>
      <c r="AU112" s="144"/>
      <c r="AV112" s="154"/>
      <c r="AW112" s="279"/>
      <c r="AX112" s="279"/>
      <c r="AY112" s="279"/>
    </row>
    <row r="113">
      <c r="A113" s="42"/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52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52"/>
      <c r="Y113" s="173"/>
      <c r="Z113" s="173"/>
      <c r="AA113" s="173"/>
      <c r="AB113" s="173"/>
      <c r="AC113" s="173"/>
      <c r="AD113" s="173"/>
      <c r="AE113" s="173"/>
      <c r="AF113" s="173"/>
      <c r="AG113" s="52"/>
      <c r="AH113" s="534"/>
      <c r="AI113" s="534"/>
      <c r="AJ113" s="534"/>
      <c r="AK113" s="534"/>
      <c r="AL113" s="534"/>
      <c r="AM113" s="534"/>
      <c r="AN113" s="52"/>
      <c r="AO113" s="173"/>
      <c r="AP113" s="173"/>
      <c r="AQ113" s="769"/>
      <c r="AR113" s="173"/>
      <c r="AS113" s="173"/>
      <c r="AT113" s="173"/>
      <c r="AU113" s="173"/>
      <c r="AV113" s="180"/>
      <c r="AW113" s="154"/>
      <c r="AX113" s="154"/>
      <c r="AY113" s="154"/>
    </row>
    <row r="114">
      <c r="A114" s="562" t="s">
        <v>48</v>
      </c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  <c r="L114" s="608" t="s">
        <v>159</v>
      </c>
      <c r="M114" s="144"/>
      <c r="N114" s="144"/>
      <c r="O114" s="144"/>
      <c r="P114" s="144"/>
      <c r="Q114" s="144"/>
      <c r="R114" s="144"/>
      <c r="S114" s="144"/>
      <c r="T114" s="144"/>
      <c r="U114" s="144"/>
      <c r="V114" s="144"/>
      <c r="W114" s="144"/>
      <c r="X114" s="608" t="s">
        <v>160</v>
      </c>
      <c r="Y114" s="144"/>
      <c r="Z114" s="144"/>
      <c r="AA114" s="144"/>
      <c r="AB114" s="144"/>
      <c r="AC114" s="144"/>
      <c r="AD114" s="144"/>
      <c r="AE114" s="144"/>
      <c r="AF114" s="144"/>
      <c r="AG114" s="608" t="s">
        <v>161</v>
      </c>
      <c r="AH114" s="144"/>
      <c r="AI114" s="144"/>
      <c r="AJ114" s="144"/>
      <c r="AK114" s="144"/>
      <c r="AL114" s="144"/>
      <c r="AM114" s="144"/>
      <c r="AN114" s="608" t="s">
        <v>48</v>
      </c>
      <c r="AO114" s="144"/>
      <c r="AP114" s="144"/>
      <c r="AQ114" s="144"/>
      <c r="AR114" s="144"/>
      <c r="AS114" s="144"/>
      <c r="AT114" s="144"/>
      <c r="AU114" s="144"/>
      <c r="AV114" s="279"/>
      <c r="AW114" s="279"/>
      <c r="AX114" s="279"/>
      <c r="AY114" s="279"/>
    </row>
    <row r="115">
      <c r="A115" s="38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  <c r="L115" s="23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23"/>
      <c r="Y115" s="144"/>
      <c r="Z115" s="144"/>
      <c r="AA115" s="144"/>
      <c r="AB115" s="144"/>
      <c r="AC115" s="144"/>
      <c r="AD115" s="144"/>
      <c r="AE115" s="144"/>
      <c r="AF115" s="144"/>
      <c r="AG115" s="23"/>
      <c r="AH115" s="144"/>
      <c r="AI115" s="144"/>
      <c r="AJ115" s="144"/>
      <c r="AK115" s="144"/>
      <c r="AL115" s="144"/>
      <c r="AM115" s="144"/>
      <c r="AN115" s="23"/>
      <c r="AO115" s="144"/>
      <c r="AP115" s="144"/>
      <c r="AQ115" s="144"/>
      <c r="AR115" s="144"/>
      <c r="AS115" s="144"/>
      <c r="AT115" s="144"/>
      <c r="AU115" s="144"/>
      <c r="AV115" s="154"/>
      <c r="AW115" s="279"/>
      <c r="AX115" s="279"/>
      <c r="AY115" s="279"/>
    </row>
    <row r="116">
      <c r="A116" s="42"/>
      <c r="B116" s="173"/>
      <c r="C116" s="173"/>
      <c r="D116" s="173"/>
      <c r="E116" s="173"/>
      <c r="F116" s="173"/>
      <c r="G116" s="173"/>
      <c r="H116" s="173"/>
      <c r="I116" s="173"/>
      <c r="J116" s="173"/>
      <c r="K116" s="173"/>
      <c r="L116" s="52"/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52"/>
      <c r="Y116" s="173"/>
      <c r="Z116" s="173"/>
      <c r="AA116" s="173"/>
      <c r="AB116" s="173"/>
      <c r="AC116" s="173"/>
      <c r="AD116" s="173"/>
      <c r="AE116" s="173"/>
      <c r="AF116" s="173"/>
      <c r="AG116" s="52"/>
      <c r="AH116" s="173"/>
      <c r="AI116" s="173"/>
      <c r="AJ116" s="173"/>
      <c r="AK116" s="173"/>
      <c r="AL116" s="173"/>
      <c r="AM116" s="173"/>
      <c r="AN116" s="52"/>
      <c r="AO116" s="173"/>
      <c r="AP116" s="173"/>
      <c r="AQ116" s="173"/>
      <c r="AR116" s="173"/>
      <c r="AS116" s="173"/>
      <c r="AT116" s="173"/>
      <c r="AU116" s="173"/>
      <c r="AV116" s="180"/>
      <c r="AW116" s="154"/>
      <c r="AX116" s="154"/>
      <c r="AY116" s="154"/>
    </row>
  </sheetData>
  <mergeCells count="385">
    <mergeCell ref="B42:K44"/>
    <mergeCell ref="B45:K45"/>
    <mergeCell ref="L32:L34"/>
    <mergeCell ref="L35:L37"/>
    <mergeCell ref="L38:L40"/>
    <mergeCell ref="B41:K41"/>
    <mergeCell ref="M41:W41"/>
    <mergeCell ref="L42:L44"/>
    <mergeCell ref="M42:W44"/>
    <mergeCell ref="M45:V45"/>
    <mergeCell ref="X57:X59"/>
    <mergeCell ref="M60:W60"/>
    <mergeCell ref="X45:X47"/>
    <mergeCell ref="M46:V46"/>
    <mergeCell ref="M47:V47"/>
    <mergeCell ref="M48:V48"/>
    <mergeCell ref="M49:V49"/>
    <mergeCell ref="M50:V50"/>
    <mergeCell ref="X54:X56"/>
    <mergeCell ref="A4:A6"/>
    <mergeCell ref="B4:K4"/>
    <mergeCell ref="L4:L6"/>
    <mergeCell ref="R4:S4"/>
    <mergeCell ref="X4:X6"/>
    <mergeCell ref="B5:K5"/>
    <mergeCell ref="R5:S5"/>
    <mergeCell ref="R6:S6"/>
    <mergeCell ref="B6:K6"/>
    <mergeCell ref="M6:Q6"/>
    <mergeCell ref="B7:K7"/>
    <mergeCell ref="B8:K8"/>
    <mergeCell ref="B9:K9"/>
    <mergeCell ref="T10:U10"/>
    <mergeCell ref="X13:X15"/>
    <mergeCell ref="A13:A15"/>
    <mergeCell ref="A16:A18"/>
    <mergeCell ref="A19:A21"/>
    <mergeCell ref="B22:K22"/>
    <mergeCell ref="B23:K23"/>
    <mergeCell ref="B24:K24"/>
    <mergeCell ref="B25:K25"/>
    <mergeCell ref="L45:L47"/>
    <mergeCell ref="L48:L50"/>
    <mergeCell ref="L51:L53"/>
    <mergeCell ref="L54:L56"/>
    <mergeCell ref="L57:L59"/>
    <mergeCell ref="L61:L63"/>
    <mergeCell ref="L64:L66"/>
    <mergeCell ref="L7:L9"/>
    <mergeCell ref="L13:L15"/>
    <mergeCell ref="L16:L18"/>
    <mergeCell ref="L19:L21"/>
    <mergeCell ref="L23:L25"/>
    <mergeCell ref="L26:L28"/>
    <mergeCell ref="L29:L31"/>
    <mergeCell ref="B26:K26"/>
    <mergeCell ref="B27:K27"/>
    <mergeCell ref="B28:K28"/>
    <mergeCell ref="B46:K46"/>
    <mergeCell ref="B47:K47"/>
    <mergeCell ref="B48:K48"/>
    <mergeCell ref="B49:K49"/>
    <mergeCell ref="X61:X63"/>
    <mergeCell ref="X64:X66"/>
    <mergeCell ref="A61:A63"/>
    <mergeCell ref="A64:A66"/>
    <mergeCell ref="A67:A69"/>
    <mergeCell ref="A70:A72"/>
    <mergeCell ref="A73:A75"/>
    <mergeCell ref="A76:A78"/>
    <mergeCell ref="A80:A82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A99:A101"/>
    <mergeCell ref="A102:A104"/>
    <mergeCell ref="R80:S80"/>
    <mergeCell ref="R81:S81"/>
    <mergeCell ref="M84:U84"/>
    <mergeCell ref="M85:U85"/>
    <mergeCell ref="L86:L88"/>
    <mergeCell ref="M86:U86"/>
    <mergeCell ref="M87:U87"/>
    <mergeCell ref="M88:U88"/>
    <mergeCell ref="L89:L91"/>
    <mergeCell ref="X111:X113"/>
    <mergeCell ref="X114:X116"/>
    <mergeCell ref="X89:X91"/>
    <mergeCell ref="X92:X94"/>
    <mergeCell ref="X95:X97"/>
    <mergeCell ref="X99:X101"/>
    <mergeCell ref="X102:X104"/>
    <mergeCell ref="X105:X107"/>
    <mergeCell ref="X108:X110"/>
    <mergeCell ref="B50:K50"/>
    <mergeCell ref="A54:A56"/>
    <mergeCell ref="A57:A59"/>
    <mergeCell ref="B60:K60"/>
    <mergeCell ref="B61:K63"/>
    <mergeCell ref="M61:W63"/>
    <mergeCell ref="B64:K64"/>
    <mergeCell ref="B65:K65"/>
    <mergeCell ref="B66:K66"/>
    <mergeCell ref="B67:K67"/>
    <mergeCell ref="L67:L69"/>
    <mergeCell ref="B68:K68"/>
    <mergeCell ref="B69:K69"/>
    <mergeCell ref="L70:L72"/>
    <mergeCell ref="L73:L75"/>
    <mergeCell ref="L76:L78"/>
    <mergeCell ref="B79:I79"/>
    <mergeCell ref="M79:W79"/>
    <mergeCell ref="B80:K80"/>
    <mergeCell ref="L80:L82"/>
    <mergeCell ref="B81:K81"/>
    <mergeCell ref="B82:K82"/>
    <mergeCell ref="R82:S82"/>
    <mergeCell ref="B83:K83"/>
    <mergeCell ref="L83:L85"/>
    <mergeCell ref="M83:U83"/>
    <mergeCell ref="B84:K84"/>
    <mergeCell ref="B85:K85"/>
    <mergeCell ref="X67:X69"/>
    <mergeCell ref="X70:X72"/>
    <mergeCell ref="X73:X75"/>
    <mergeCell ref="X76:X78"/>
    <mergeCell ref="X80:X82"/>
    <mergeCell ref="X83:X85"/>
    <mergeCell ref="X86:X88"/>
    <mergeCell ref="L108:L110"/>
    <mergeCell ref="L111:L113"/>
    <mergeCell ref="L114:L116"/>
    <mergeCell ref="L92:L94"/>
    <mergeCell ref="L95:L97"/>
    <mergeCell ref="B98:K98"/>
    <mergeCell ref="M98:W98"/>
    <mergeCell ref="L99:L101"/>
    <mergeCell ref="L102:L104"/>
    <mergeCell ref="L105:L107"/>
    <mergeCell ref="AG99:AG101"/>
    <mergeCell ref="AG102:AG104"/>
    <mergeCell ref="AG105:AG107"/>
    <mergeCell ref="AG108:AG110"/>
    <mergeCell ref="AG111:AG113"/>
    <mergeCell ref="AG114:AG116"/>
    <mergeCell ref="AG61:AG63"/>
    <mergeCell ref="AG64:AG66"/>
    <mergeCell ref="AG67:AG69"/>
    <mergeCell ref="AG70:AG72"/>
    <mergeCell ref="AG73:AG75"/>
    <mergeCell ref="AG76:AG78"/>
    <mergeCell ref="AG80:AG82"/>
    <mergeCell ref="Y24:AB24"/>
    <mergeCell ref="Y25:AB25"/>
    <mergeCell ref="Y26:AB26"/>
    <mergeCell ref="Y27:AB27"/>
    <mergeCell ref="Y28:AB28"/>
    <mergeCell ref="Y29:AB29"/>
    <mergeCell ref="Y30:AB30"/>
    <mergeCell ref="Y31:AB31"/>
    <mergeCell ref="Y32:AB32"/>
    <mergeCell ref="AG32:AG34"/>
    <mergeCell ref="Y33:AB33"/>
    <mergeCell ref="Y34:AB34"/>
    <mergeCell ref="AG35:AG37"/>
    <mergeCell ref="AG38:AG40"/>
    <mergeCell ref="Y41:AF41"/>
    <mergeCell ref="Y42:AF44"/>
    <mergeCell ref="AG42:AG44"/>
    <mergeCell ref="Y45:AB45"/>
    <mergeCell ref="AG45:AG47"/>
    <mergeCell ref="Y46:AB46"/>
    <mergeCell ref="Y47:AB47"/>
    <mergeCell ref="AG48:AG50"/>
    <mergeCell ref="AG51:AG53"/>
    <mergeCell ref="AG54:AG56"/>
    <mergeCell ref="AG57:AG59"/>
    <mergeCell ref="Y60:AF60"/>
    <mergeCell ref="Y61:AF63"/>
    <mergeCell ref="Y64:AA64"/>
    <mergeCell ref="AC81:AE81"/>
    <mergeCell ref="AC82:AE82"/>
    <mergeCell ref="Y65:AA65"/>
    <mergeCell ref="Y66:AA66"/>
    <mergeCell ref="AD67:AE67"/>
    <mergeCell ref="AD68:AE68"/>
    <mergeCell ref="AD69:AE69"/>
    <mergeCell ref="Y79:AF79"/>
    <mergeCell ref="AC80:AE80"/>
    <mergeCell ref="AG83:AG85"/>
    <mergeCell ref="AG86:AG88"/>
    <mergeCell ref="AG89:AG91"/>
    <mergeCell ref="AG92:AG94"/>
    <mergeCell ref="AG95:AG97"/>
    <mergeCell ref="Y98:AF98"/>
    <mergeCell ref="AH1:AM1"/>
    <mergeCell ref="AN1:AN2"/>
    <mergeCell ref="AO1:AS1"/>
    <mergeCell ref="AT1:AU1"/>
    <mergeCell ref="B3:K3"/>
    <mergeCell ref="M3:W3"/>
    <mergeCell ref="Y3:AF3"/>
    <mergeCell ref="AH3:AM3"/>
    <mergeCell ref="AO3:AS3"/>
    <mergeCell ref="AT3:AU3"/>
    <mergeCell ref="A1:A2"/>
    <mergeCell ref="B1:K1"/>
    <mergeCell ref="L1:L2"/>
    <mergeCell ref="M1:W1"/>
    <mergeCell ref="X1:X2"/>
    <mergeCell ref="Y1:AF1"/>
    <mergeCell ref="AG1:AG2"/>
    <mergeCell ref="M4:Q4"/>
    <mergeCell ref="M5:Q5"/>
    <mergeCell ref="L10:L12"/>
    <mergeCell ref="AO8:AP8"/>
    <mergeCell ref="AO9:AP9"/>
    <mergeCell ref="AN10:AN12"/>
    <mergeCell ref="AO10:AP10"/>
    <mergeCell ref="AO11:AP11"/>
    <mergeCell ref="AO12:AP12"/>
    <mergeCell ref="A7:A9"/>
    <mergeCell ref="A10:A12"/>
    <mergeCell ref="X7:X9"/>
    <mergeCell ref="X10:X12"/>
    <mergeCell ref="Y10:AA10"/>
    <mergeCell ref="AG10:AG12"/>
    <mergeCell ref="T11:U11"/>
    <mergeCell ref="Y11:AA11"/>
    <mergeCell ref="T12:U12"/>
    <mergeCell ref="Y12:AA12"/>
    <mergeCell ref="X23:X25"/>
    <mergeCell ref="X26:X28"/>
    <mergeCell ref="X16:X18"/>
    <mergeCell ref="X19:X21"/>
    <mergeCell ref="M22:W22"/>
    <mergeCell ref="M23:W23"/>
    <mergeCell ref="M24:W24"/>
    <mergeCell ref="M25:W25"/>
    <mergeCell ref="V26:W26"/>
    <mergeCell ref="AN13:AN15"/>
    <mergeCell ref="AN16:AN18"/>
    <mergeCell ref="AN19:AN21"/>
    <mergeCell ref="AH22:AM22"/>
    <mergeCell ref="AO22:AS22"/>
    <mergeCell ref="AT22:AU22"/>
    <mergeCell ref="AG4:AG6"/>
    <mergeCell ref="AN4:AN6"/>
    <mergeCell ref="AO4:AP4"/>
    <mergeCell ref="AO5:AP5"/>
    <mergeCell ref="AO6:AP6"/>
    <mergeCell ref="AN7:AN9"/>
    <mergeCell ref="AO7:AP7"/>
    <mergeCell ref="AG23:AG25"/>
    <mergeCell ref="AC25:AE25"/>
    <mergeCell ref="AG26:AG28"/>
    <mergeCell ref="AG29:AG31"/>
    <mergeCell ref="AC4:AE4"/>
    <mergeCell ref="AC5:AE5"/>
    <mergeCell ref="AC6:AE6"/>
    <mergeCell ref="AG7:AG9"/>
    <mergeCell ref="AG13:AG15"/>
    <mergeCell ref="AG16:AG18"/>
    <mergeCell ref="AG19:AG21"/>
    <mergeCell ref="Y22:AF22"/>
    <mergeCell ref="Y23:AB23"/>
    <mergeCell ref="AC23:AE23"/>
    <mergeCell ref="AH23:AJ23"/>
    <mergeCell ref="AN23:AN25"/>
    <mergeCell ref="AC24:AE24"/>
    <mergeCell ref="AH24:AJ24"/>
    <mergeCell ref="AH25:AJ25"/>
    <mergeCell ref="AH26:AJ26"/>
    <mergeCell ref="AN26:AN28"/>
    <mergeCell ref="AO26:AP26"/>
    <mergeCell ref="AH27:AJ27"/>
    <mergeCell ref="AO27:AP27"/>
    <mergeCell ref="AO28:AP28"/>
    <mergeCell ref="AO36:AP36"/>
    <mergeCell ref="AO37:AP37"/>
    <mergeCell ref="A45:A47"/>
    <mergeCell ref="A48:A50"/>
    <mergeCell ref="A51:A53"/>
    <mergeCell ref="A23:A25"/>
    <mergeCell ref="A26:A28"/>
    <mergeCell ref="A29:A31"/>
    <mergeCell ref="A32:A34"/>
    <mergeCell ref="A35:A37"/>
    <mergeCell ref="A38:A40"/>
    <mergeCell ref="A42:A44"/>
    <mergeCell ref="X48:X50"/>
    <mergeCell ref="X51:X53"/>
    <mergeCell ref="V27:W27"/>
    <mergeCell ref="V28:W28"/>
    <mergeCell ref="X29:X31"/>
    <mergeCell ref="X32:X34"/>
    <mergeCell ref="X35:X37"/>
    <mergeCell ref="X38:X40"/>
    <mergeCell ref="X42:X44"/>
    <mergeCell ref="AO51:AP51"/>
    <mergeCell ref="AO52:AP52"/>
    <mergeCell ref="AO53:AP53"/>
    <mergeCell ref="AO54:AP54"/>
    <mergeCell ref="AO55:AP55"/>
    <mergeCell ref="AO56:AP56"/>
    <mergeCell ref="AH60:AM60"/>
    <mergeCell ref="AH61:AM63"/>
    <mergeCell ref="AN61:AN63"/>
    <mergeCell ref="AO61:AP61"/>
    <mergeCell ref="AO62:AP62"/>
    <mergeCell ref="AO63:AP63"/>
    <mergeCell ref="AN64:AN66"/>
    <mergeCell ref="AO64:AP64"/>
    <mergeCell ref="AO65:AP65"/>
    <mergeCell ref="AO66:AP66"/>
    <mergeCell ref="AN67:AN69"/>
    <mergeCell ref="AN70:AN72"/>
    <mergeCell ref="AN73:AN75"/>
    <mergeCell ref="AN76:AN78"/>
    <mergeCell ref="AH79:AM79"/>
    <mergeCell ref="AO79:AS79"/>
    <mergeCell ref="AT79:AU79"/>
    <mergeCell ref="AN80:AN82"/>
    <mergeCell ref="AN83:AN85"/>
    <mergeCell ref="AN86:AN88"/>
    <mergeCell ref="AN89:AN91"/>
    <mergeCell ref="AN92:AN94"/>
    <mergeCell ref="AN108:AN110"/>
    <mergeCell ref="AN111:AN113"/>
    <mergeCell ref="AN114:AN116"/>
    <mergeCell ref="AN95:AN97"/>
    <mergeCell ref="AH98:AM98"/>
    <mergeCell ref="AO98:AS98"/>
    <mergeCell ref="AT98:AU98"/>
    <mergeCell ref="AN99:AN101"/>
    <mergeCell ref="AN102:AN104"/>
    <mergeCell ref="AN105:AN107"/>
    <mergeCell ref="AH28:AJ28"/>
    <mergeCell ref="AH29:AJ29"/>
    <mergeCell ref="AN29:AN31"/>
    <mergeCell ref="AO29:AP29"/>
    <mergeCell ref="AH30:AJ30"/>
    <mergeCell ref="AO30:AP30"/>
    <mergeCell ref="AO31:AP31"/>
    <mergeCell ref="AH31:AJ31"/>
    <mergeCell ref="AH32:AJ32"/>
    <mergeCell ref="AN32:AN34"/>
    <mergeCell ref="AH33:AJ33"/>
    <mergeCell ref="AH34:AJ34"/>
    <mergeCell ref="AN35:AN37"/>
    <mergeCell ref="AO35:AP35"/>
    <mergeCell ref="AN38:AN40"/>
    <mergeCell ref="AH41:AM41"/>
    <mergeCell ref="AO41:AS41"/>
    <mergeCell ref="AT41:AU41"/>
    <mergeCell ref="AH42:AM44"/>
    <mergeCell ref="AN42:AN44"/>
    <mergeCell ref="AO42:AP42"/>
    <mergeCell ref="AO48:AP48"/>
    <mergeCell ref="AO49:AP49"/>
    <mergeCell ref="AN48:AN50"/>
    <mergeCell ref="AN51:AN53"/>
    <mergeCell ref="AN54:AN56"/>
    <mergeCell ref="AN57:AN59"/>
    <mergeCell ref="AO43:AP43"/>
    <mergeCell ref="AO44:AP44"/>
    <mergeCell ref="AN45:AN47"/>
    <mergeCell ref="AO45:AP45"/>
    <mergeCell ref="AO46:AP46"/>
    <mergeCell ref="AO47:AP47"/>
    <mergeCell ref="AO50:AP50"/>
    <mergeCell ref="AO60:AS60"/>
    <mergeCell ref="AT60:AU60"/>
    <mergeCell ref="AT61:AU61"/>
    <mergeCell ref="AT62:AU62"/>
    <mergeCell ref="AT63:AU63"/>
    <mergeCell ref="AT64:AU64"/>
    <mergeCell ref="AT65:AU65"/>
    <mergeCell ref="AT66:AU66"/>
  </mergeCells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AA34 AB23:AB37 AC23:AE34 AF23:AF40 AH23:AI34 AM23:AM40 AN23:AP31 AR23:AR40 AS23:AS37 AJ26:AL37 W29:W34 AG29:AG37 AQ29:AQ37 N35:N40 AN35:AP37 AC36:AE37 M38:M40 O38:W40 B39:G40 I39:I40 Y39:Y40 AA39:AC40 AE39:AE40 AH39:AJ40 AL39:AL40 AP39:AQ40 A42:A59 B42:B53 C42:D50 E42:E53 F42:F50 G42:G53 H42:I50 J42:J56 K42:K53 L42:Y59 Z42:AA56 AB42:AB57 AC42:AE56 AF42:AF59 AG42:AJ56 AK42:AK53 AL42:AL56 AM42:AM59 AQ42:AQ56 AR42:AR53 AN48:AN53 AO48:AO49 AP48:AP53 AO51:AO53 C54:C56 F54:F56 H54:H56 AR55:AR56 AS55 D57:D59 I57:I59 K57:K59 AE58:AE59 AQ58:AR59 AB59 A61:A78 B61:B72 C61:C69 D61:D72 E61:E69 F61:G75 H61:H72 I61:I69 J61:J72 K61:K69 L61:P78 Q61:Q72 R61:W78 X61:Z75 AA61:AA72 AB61:AC78 AD61:AE75 AF61:AF78 AG61:AH69 AI61:AI72 AJ61:AL69 AM61:AM78 AN61:AN75 AO61:AP66 AQ61:AR75 AS61:AS78 AO70:AO78 AP70:AP72 C73:C75 E73:E75 I73:I75 K73:K75 AA74:AA75 Q76:Q78 AP76:AP78 Y77:Y78 AA77:AA78 AE77:AE78 AQ77:AR78 A80:A97 B80:C94 D80:D88 E80:J94 K80:W97 X80:AA88 AF80:AF97 AG80:AG88 AH80:AH82 AM80:AP82 AQ80:AQ88 AR80:AR94 AS80:AS85 AE84:AE85 AH86:AH91 AK86:AM91 AE87:AE88 AI87:AJ88 AS89:AS91 Y90:Y91 AA90:AB91 AE90:AE91 AI90:AJ91 AQ90:AQ91 D92:D97 Y93:Y94 AA93:AB94 AE93:AE94 AH93:AM94 AQ93:AQ94 Y96:Y97 AA96:AC97 AE96:AE97 AH96:AM97 AQ96:AR97 A99:A116 L99:U116 V99:V113 W99:W116 X99:AA107 AF99:AF116 AG99:AG107 AH99:AH113 AM99:AM116 B100:G101 I100:I101 AB100:AC101 AE100:AE107 AP100:AR101 AD102:AD107 B103:G104 I103:I104 AB103:AC104 AP103:AR104 B106:G107 I106:I107 AB106:AC107 AP106:AP107 AQ106:AQ113 AR106:AR107 B109:G110 I109:I110 Y109:Y110 AA109:AC110 AP109:AP110 AR109:AR110 AD111:AE116 B112:G113 I112:I113 Y112:Y113 AA112:AC113 AI112:AL113 AP112:AP113 AR112:AR113 B115:G116 I115:I116 Y115:Y116 AA115:AC116 AH115:AL116 AP115:AR116">
    <cfRule type="expression" dxfId="0" priority="1">
      <formula>REGEXMATCH(A1, "(^\s+)|(\s+$)")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AA34 AB23:AB37 AC23:AE34 AF23:AF40 AH23:AI34 AM23:AM40 AN23:AP31 AR23:AR40 AS23:AS37 AJ26:AL37 W29:W34 AG29:AG37 AQ29:AQ37 N35:N40 AN35:AP37 AC36:AE37 M38:M40 O38:W40 B39:G40 I39:I40 Y39:Y40 AA39:AC40 AE39:AE40 AH39:AJ40 AL39:AL40 AP39:AQ40 A42:A59 B42:B53 C42:D50 E42:E53 F42:F50 G42:G53 H42:I50 J42:J56 K42:K53 L42:Y59 Z42:AA56 AB42:AB57 AC42:AE56 AF42:AF59 AG42:AJ56 AK42:AK53 AL42:AL56 AM42:AM59 AQ42:AQ56 AR42:AR53 AN48:AN53 AO48:AO49 AP48:AP53 AO51:AO53 C54:C56 F54:F56 H54:H56 AR55:AR56 AS55 D57:D59 I57:I59 K57:K59 AE58:AE59 AQ58:AR59 AB59 A61:A78 B61:B72 C61:C69 D61:D72 E61:E69 F61:G75 H61:H72 I61:I69 J61:J72 K61:K69 L61:P78 Q61:Q72 R61:W78 X61:Z75 AA61:AA72 AB61:AC78 AD61:AE75 AF61:AF78 AG61:AH69 AI61:AI72 AJ61:AL69 AM61:AM78 AN61:AN75 AO61:AP66 AQ61:AR75 AS61:AS78 AO70:AO78 AP70:AP72 C73:C75 E73:E75 I73:I75 K73:K75 AA74:AA75 Q76:Q78 AP76:AP78 Y77:Y78 AA77:AA78 AE77:AE78 AQ77:AR78 A80:A97 B80:C94 D80:D88 E80:J94 K80:W97 X80:AA88 AF80:AF97 AG80:AG88 AH80:AH82 AM80:AP82 AQ80:AQ88 AR80:AR94 AS80:AS85 AE84:AE85 AH86:AH91 AK86:AM91 AE87:AE88 AI87:AJ88 AS89:AS91 Y90:Y91 AA90:AB91 AE90:AE91 AI90:AJ91 AQ90:AQ91 D92:D97 Y93:Y94 AA93:AB94 AE93:AE94 AH93:AM94 AQ93:AQ94 Y96:Y97 AA96:AC97 AE96:AE97 AH96:AM97 AQ96:AR97 A99:A116 L99:U116 V99:V113 W99:W116 X99:AA107 AF99:AF116 AG99:AG107 AH99:AH113 AM99:AM116 B100:G101 I100:I101 AB100:AC101 AE100:AE107 AP100:AR101 AD102:AD107 B103:G104 I103:I104 AB103:AC104 AP103:AR104 B106:G107 I106:I107 AB106:AC107 AP106:AP107 AQ106:AQ113 AR106:AR107 B109:G110 I109:I110 Y109:Y110 AA109:AC110 AP109:AP110 AR109:AR110 AD111:AE116 B112:G113 I112:I113 Y112:Y113 AA112:AC113 AI112:AL113 AP112:AP113 AR112:AR113 B115:G116 I115:I116 Y115:Y116 AA115:AC116 AH115:AL116 AP115:AR116">
    <cfRule type="expression" dxfId="0" priority="2">
      <formula>REGEXMATCH(A1, "[а-яА-Я]")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AA34 AB23:AB37 AC23:AE34 AF23:AF40 AH23:AI34 AM23:AM40 AN23:AP31 AR23:AR40 AS23:AS37 AJ26:AL37 W29:W34 AG29:AG37 AQ29:AQ37 N35:N40 AN35:AP37 AC36:AE37 M38:M40 O38:W40 B39:G40 I39:I40 Y39:Y40 AA39:AC40 AE39:AE40 AH39:AJ40 AL39:AL40 AP39:AQ40 A42:A59 B42:B53 C42:D50 E42:E53 F42:F50 G42:G53 H42:I50 J42:J56 K42:K53 L42:Y59 Z42:AA56 AB42:AB57 AC42:AE56 AF42:AF59 AG42:AJ56 AK42:AK53 AL42:AL56 AM42:AM59 AQ42:AQ56 AR42:AR53 AN48:AN53 AO48:AO49 AP48:AP53 AO51:AO53 C54:C56 F54:F56 H54:H56 AR55:AR56 AS55 D57:D59 I57:I59 K57:K59 AE58:AE59 AQ58:AR59 AB59 A61:A78 B61:B72 C61:C69 D61:D72 E61:E69 F61:G75 H61:H72 I61:I69 J61:J72 K61:K69 L61:P78 Q61:Q72 R61:W78 X61:Z75 AA61:AA72 AB61:AC78 AD61:AE75 AF61:AF78 AG61:AH69 AI61:AI72 AJ61:AL69 AM61:AM78 AN61:AN75 AO61:AP66 AQ61:AR75 AS61:AS78 AO70:AO78 AP70:AP72 C73:C75 E73:E75 I73:I75 K73:K75 AA74:AA75 Q76:Q78 AP76:AP78 Y77:Y78 AA77:AA78 AE77:AE78 AQ77:AR78 A80:A97 B80:C94 D80:D88 E80:J94 K80:W97 X80:AA88 AF80:AF97 AG80:AG88 AH80:AH82 AM80:AP82 AQ80:AQ88 AR80:AR94 AS80:AS85 AE84:AE85 AH86:AH91 AK86:AM91 AE87:AE88 AI87:AJ88 AS89:AS91 Y90:Y91 AA90:AB91 AE90:AE91 AI90:AJ91 AQ90:AQ91 D92:D97 Y93:Y94 AA93:AB94 AE93:AE94 AH93:AM94 AQ93:AQ94 Y96:Y97 AA96:AC97 AE96:AE97 AH96:AM97 AQ96:AR97 A99:A116 L99:U116 V99:V113 W99:W116 X99:AA107 AF99:AF116 AG99:AG107 AH99:AH113 AM99:AM116 B100:G101 I100:I101 AB100:AC101 AE100:AE107 AP100:AR101 AD102:AD107 B103:G104 I103:I104 AB103:AC104 AP103:AR104 B106:G107 I106:I107 AB106:AC107 AP106:AP107 AQ106:AQ113 AR106:AR107 B109:G110 I109:I110 Y109:Y110 AA109:AC110 AP109:AP110 AR109:AR110 AD111:AE116 B112:G113 I112:I113 Y112:Y113 AA112:AC113 AI112:AL113 AP112:AP113 AR112:AR113 B115:G116 I115:I116 Y115:Y116 AA115:AC116 AH115:AL116 AP115:AR116">
    <cfRule type="expression" dxfId="0" priority="3">
      <formula>REGEXMATCH(A1, "\s{2,}")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AA34 AB23:AB37 AC23:AE34 AF23:AF40 AH23:AI34 AM23:AM40 AN23:AP31 AR23:AR40 AS23:AS37 AJ26:AL37 W29:W34 AG29:AG37 AQ29:AQ37 N35:N40 AN35:AP37 AC36:AE37 M38:M40 O38:W40 B39:G40 I39:I40 Y39:Y40 AA39:AC40 AE39:AE40 AH39:AJ40 AL39:AL40 AP39:AQ40 A42:A59 B42:B53 C42:D50 E42:E53 F42:F50 G42:G53 H42:I50 J42:J56 K42:K53 L42:Y59 Z42:AA56 AB42:AB57 AC42:AE56 AF42:AF59 AG42:AJ56 AK42:AK53 AL42:AL56 AM42:AM59 AQ42:AQ56 AR42:AR53 AN48:AN53 AO48:AO49 AP48:AP53 AO51:AO53 C54:C56 F54:F56 H54:H56 AR55:AR56 AS55 D57:D59 I57:I59 K57:K59 AE58:AE59 AQ58:AR59 AB59 A61:A78 B61:B72 C61:C69 D61:D72 E61:E69 F61:G75 H61:H72 I61:I69 J61:J72 K61:K69 L61:P78 Q61:Q72 R61:W78 X61:Z75 AA61:AA72 AB61:AC78 AD61:AE75 AF61:AF78 AG61:AH69 AI61:AI72 AJ61:AL69 AM61:AM78 AN61:AN75 AO61:AP66 AQ61:AR75 AS61:AS78 AO70:AO78 AP70:AP72 C73:C75 E73:E75 I73:I75 K73:K75 AA74:AA75 Q76:Q78 AP76:AP78 Y77:Y78 AA77:AA78 AE77:AE78 AQ77:AR78 A80:A97 B80:C94 D80:D88 E80:J94 K80:W97 X80:AA88 AF80:AF97 AG80:AG88 AH80:AH82 AM80:AP82 AQ80:AQ88 AR80:AR94 AS80:AS85 AE84:AE85 AH86:AH91 AK86:AM91 AE87:AE88 AI87:AJ88 AS89:AS91 Y90:Y91 AA90:AB91 AE90:AE91 AI90:AJ91 AQ90:AQ91 D92:D97 Y93:Y94 AA93:AB94 AE93:AE94 AH93:AM94 AQ93:AQ94 Y96:Y97 AA96:AC97 AE96:AE97 AH96:AM97 AQ96:AR97 A99:A116 L99:U116 V99:V113 W99:W116 X99:AA107 AF99:AF116 AG99:AG107 AH99:AH113 AM99:AM116 B100:G101 I100:I101 AB100:AC101 AE100:AE107 AP100:AR101 AD102:AD107 B103:G104 I103:I104 AB103:AC104 AP103:AR104 B106:G107 I106:I107 AB106:AC107 AP106:AP107 AQ106:AQ113 AR106:AR107 B109:G110 I109:I110 Y109:Y110 AA109:AC110 AP109:AP110 AR109:AR110 AD111:AE116 B112:G113 I112:I113 Y112:Y113 AA112:AC113 AI112:AL113 AP112:AP113 AR112:AR113 B115:G116 I115:I116 Y115:Y116 AA115:AC116 AH115:AL116 AP115:AR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3.75"/>
    <col customWidth="1" min="3" max="12" width="22.38"/>
  </cols>
  <sheetData>
    <row r="1">
      <c r="A1" s="605"/>
      <c r="B1" s="606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52"/>
      <c r="B2" s="559" t="s">
        <v>13</v>
      </c>
      <c r="C2" s="559" t="s">
        <v>14</v>
      </c>
      <c r="D2" s="559" t="s">
        <v>15</v>
      </c>
      <c r="E2" s="129" t="s">
        <v>72</v>
      </c>
      <c r="F2" s="129" t="s">
        <v>73</v>
      </c>
      <c r="G2" s="559" t="s">
        <v>18</v>
      </c>
      <c r="H2" s="559" t="s">
        <v>19</v>
      </c>
      <c r="I2" s="559" t="s">
        <v>20</v>
      </c>
      <c r="J2" s="559" t="s">
        <v>21</v>
      </c>
      <c r="K2" s="559" t="s">
        <v>22</v>
      </c>
      <c r="L2" s="559" t="s">
        <v>23</v>
      </c>
    </row>
    <row r="3">
      <c r="A3" s="607" t="s">
        <v>29</v>
      </c>
      <c r="B3" s="561"/>
      <c r="C3" s="51"/>
      <c r="D3" s="51"/>
      <c r="E3" s="51"/>
      <c r="F3" s="51"/>
      <c r="G3" s="51"/>
      <c r="H3" s="51"/>
      <c r="I3" s="51"/>
      <c r="J3" s="51"/>
      <c r="K3" s="51"/>
      <c r="L3" s="52"/>
    </row>
    <row r="4">
      <c r="A4" s="608" t="s">
        <v>91</v>
      </c>
      <c r="B4" s="594" t="s">
        <v>92</v>
      </c>
      <c r="F4" s="23"/>
      <c r="G4" s="650" t="s">
        <v>93</v>
      </c>
      <c r="H4" s="23"/>
      <c r="I4" s="144"/>
      <c r="J4" s="144"/>
      <c r="K4" s="144"/>
      <c r="L4" s="144"/>
    </row>
    <row r="5">
      <c r="A5" s="23"/>
      <c r="B5" s="595" t="s">
        <v>99</v>
      </c>
      <c r="F5" s="23"/>
      <c r="G5" s="652" t="s">
        <v>100</v>
      </c>
      <c r="H5" s="23"/>
      <c r="I5" s="144"/>
      <c r="J5" s="144"/>
      <c r="K5" s="144"/>
      <c r="L5" s="144"/>
    </row>
    <row r="6">
      <c r="A6" s="52"/>
      <c r="B6" s="596" t="s">
        <v>103</v>
      </c>
      <c r="C6" s="51"/>
      <c r="D6" s="51"/>
      <c r="E6" s="51"/>
      <c r="F6" s="52"/>
      <c r="G6" s="655">
        <v>106.0</v>
      </c>
      <c r="H6" s="52"/>
      <c r="I6" s="573"/>
      <c r="J6" s="573"/>
      <c r="K6" s="173"/>
      <c r="L6" s="173"/>
    </row>
    <row r="7">
      <c r="A7" s="608" t="s">
        <v>108</v>
      </c>
      <c r="B7" s="144"/>
      <c r="C7" s="597" t="s">
        <v>109</v>
      </c>
      <c r="D7" s="144"/>
      <c r="E7" s="597" t="s">
        <v>109</v>
      </c>
      <c r="F7" s="144"/>
      <c r="G7" s="525"/>
      <c r="H7" s="144"/>
      <c r="I7" s="144"/>
      <c r="J7" s="144"/>
      <c r="K7" s="144"/>
      <c r="L7" s="657" t="s">
        <v>110</v>
      </c>
    </row>
    <row r="8">
      <c r="A8" s="23"/>
      <c r="B8" s="144"/>
      <c r="C8" s="598" t="s">
        <v>116</v>
      </c>
      <c r="D8" s="144"/>
      <c r="E8" s="598" t="s">
        <v>117</v>
      </c>
      <c r="F8" s="144"/>
      <c r="G8" s="525"/>
      <c r="H8" s="144"/>
      <c r="I8" s="144"/>
      <c r="J8" s="144"/>
      <c r="K8" s="144"/>
      <c r="L8" s="660" t="s">
        <v>118</v>
      </c>
    </row>
    <row r="9">
      <c r="A9" s="52"/>
      <c r="B9" s="573"/>
      <c r="C9" s="599">
        <v>312.0</v>
      </c>
      <c r="D9" s="573"/>
      <c r="E9" s="599">
        <v>317.0</v>
      </c>
      <c r="F9" s="573"/>
      <c r="G9" s="534"/>
      <c r="H9" s="173"/>
      <c r="I9" s="173"/>
      <c r="J9" s="573"/>
      <c r="K9" s="173"/>
      <c r="L9" s="663">
        <v>102.0</v>
      </c>
    </row>
    <row r="10">
      <c r="A10" s="608" t="s">
        <v>127</v>
      </c>
      <c r="B10" s="597" t="s">
        <v>109</v>
      </c>
      <c r="C10" s="144"/>
      <c r="D10" s="144"/>
      <c r="E10" s="144"/>
      <c r="F10" s="597" t="s">
        <v>109</v>
      </c>
      <c r="G10" s="609" t="s">
        <v>114</v>
      </c>
      <c r="H10" s="566"/>
      <c r="I10" s="586" t="s">
        <v>128</v>
      </c>
      <c r="J10" s="23"/>
      <c r="K10" s="144"/>
      <c r="L10" s="657" t="s">
        <v>129</v>
      </c>
    </row>
    <row r="11">
      <c r="A11" s="23"/>
      <c r="B11" s="598" t="s">
        <v>116</v>
      </c>
      <c r="C11" s="144"/>
      <c r="D11" s="144"/>
      <c r="E11" s="144"/>
      <c r="F11" s="598" t="s">
        <v>117</v>
      </c>
      <c r="G11" s="610" t="s">
        <v>136</v>
      </c>
      <c r="H11" s="566"/>
      <c r="I11" s="587" t="s">
        <v>137</v>
      </c>
      <c r="J11" s="23"/>
      <c r="K11" s="144"/>
      <c r="L11" s="660" t="s">
        <v>118</v>
      </c>
    </row>
    <row r="12">
      <c r="A12" s="52"/>
      <c r="B12" s="599">
        <v>312.0</v>
      </c>
      <c r="C12" s="173"/>
      <c r="D12" s="573"/>
      <c r="E12" s="573"/>
      <c r="F12" s="599">
        <v>317.0</v>
      </c>
      <c r="G12" s="611">
        <v>314.0</v>
      </c>
      <c r="H12" s="570"/>
      <c r="I12" s="666" t="s">
        <v>138</v>
      </c>
      <c r="J12" s="52"/>
      <c r="K12" s="173"/>
      <c r="L12" s="663">
        <v>102.0</v>
      </c>
    </row>
    <row r="13">
      <c r="A13" s="608" t="s">
        <v>141</v>
      </c>
      <c r="B13" s="144"/>
      <c r="C13" s="144"/>
      <c r="D13" s="597" t="s">
        <v>109</v>
      </c>
      <c r="E13" s="144"/>
      <c r="F13" s="144"/>
      <c r="G13" s="144"/>
      <c r="H13" s="144"/>
      <c r="I13" s="566"/>
      <c r="J13" s="144"/>
      <c r="K13" s="144"/>
      <c r="L13" s="657" t="s">
        <v>142</v>
      </c>
    </row>
    <row r="14">
      <c r="A14" s="23"/>
      <c r="B14" s="144"/>
      <c r="C14" s="144"/>
      <c r="D14" s="598" t="s">
        <v>116</v>
      </c>
      <c r="E14" s="144"/>
      <c r="F14" s="144"/>
      <c r="G14" s="144"/>
      <c r="H14" s="144"/>
      <c r="I14" s="566"/>
      <c r="J14" s="144"/>
      <c r="K14" s="144"/>
      <c r="L14" s="660" t="s">
        <v>118</v>
      </c>
    </row>
    <row r="15">
      <c r="A15" s="52"/>
      <c r="B15" s="173"/>
      <c r="C15" s="173"/>
      <c r="D15" s="599">
        <v>312.0</v>
      </c>
      <c r="E15" s="173"/>
      <c r="F15" s="573"/>
      <c r="G15" s="173"/>
      <c r="H15" s="173"/>
      <c r="I15" s="570"/>
      <c r="J15" s="573"/>
      <c r="K15" s="173"/>
      <c r="L15" s="663">
        <v>102.0</v>
      </c>
    </row>
    <row r="16">
      <c r="A16" s="608" t="s">
        <v>152</v>
      </c>
      <c r="B16" s="144"/>
      <c r="C16" s="144"/>
      <c r="D16" s="144"/>
      <c r="E16" s="144"/>
      <c r="F16" s="144"/>
      <c r="G16" s="144"/>
      <c r="H16" s="144"/>
      <c r="I16" s="144"/>
      <c r="J16" s="566"/>
      <c r="K16" s="144"/>
      <c r="L16" s="144"/>
    </row>
    <row r="17">
      <c r="A17" s="23"/>
      <c r="B17" s="144"/>
      <c r="C17" s="144"/>
      <c r="D17" s="144"/>
      <c r="E17" s="144"/>
      <c r="F17" s="144"/>
      <c r="G17" s="144"/>
      <c r="H17" s="144"/>
      <c r="I17" s="144"/>
      <c r="J17" s="566"/>
      <c r="K17" s="144"/>
      <c r="L17" s="144"/>
    </row>
    <row r="18">
      <c r="A18" s="52"/>
      <c r="B18" s="173"/>
      <c r="C18" s="173"/>
      <c r="D18" s="173"/>
      <c r="E18" s="173"/>
      <c r="F18" s="173"/>
      <c r="G18" s="173"/>
      <c r="H18" s="173"/>
      <c r="I18" s="173"/>
      <c r="J18" s="570"/>
      <c r="K18" s="173"/>
      <c r="L18" s="173"/>
    </row>
    <row r="19">
      <c r="A19" s="608" t="s">
        <v>159</v>
      </c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</row>
    <row r="20">
      <c r="A20" s="23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</row>
    <row r="21">
      <c r="A21" s="52"/>
      <c r="B21" s="5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</row>
    <row r="22">
      <c r="A22" s="607" t="s">
        <v>49</v>
      </c>
      <c r="B22" s="561"/>
      <c r="C22" s="51"/>
      <c r="D22" s="51"/>
      <c r="E22" s="51"/>
      <c r="F22" s="51"/>
      <c r="G22" s="51"/>
      <c r="H22" s="51"/>
      <c r="I22" s="51"/>
      <c r="J22" s="51"/>
      <c r="K22" s="51"/>
      <c r="L22" s="52"/>
    </row>
    <row r="23">
      <c r="A23" s="608" t="s">
        <v>91</v>
      </c>
      <c r="B23" s="671" t="s">
        <v>166</v>
      </c>
      <c r="L23" s="23"/>
    </row>
    <row r="24">
      <c r="A24" s="23"/>
      <c r="B24" s="673" t="s">
        <v>169</v>
      </c>
      <c r="L24" s="23"/>
    </row>
    <row r="25">
      <c r="A25" s="52"/>
      <c r="B25" s="674" t="s">
        <v>138</v>
      </c>
      <c r="C25" s="51"/>
      <c r="D25" s="51"/>
      <c r="E25" s="51"/>
      <c r="F25" s="51"/>
      <c r="G25" s="51"/>
      <c r="H25" s="51"/>
      <c r="I25" s="51"/>
      <c r="J25" s="51"/>
      <c r="K25" s="51"/>
      <c r="L25" s="52"/>
    </row>
    <row r="26">
      <c r="A26" s="608" t="s">
        <v>108</v>
      </c>
      <c r="B26" s="144"/>
      <c r="C26" s="677" t="s">
        <v>173</v>
      </c>
      <c r="D26" s="144"/>
      <c r="E26" s="677" t="s">
        <v>173</v>
      </c>
      <c r="F26" s="677" t="s">
        <v>173</v>
      </c>
      <c r="G26" s="566"/>
      <c r="H26" s="572"/>
      <c r="I26" s="677" t="s">
        <v>173</v>
      </c>
      <c r="J26" s="589" t="s">
        <v>162</v>
      </c>
      <c r="K26" s="671" t="s">
        <v>173</v>
      </c>
      <c r="L26" s="23"/>
    </row>
    <row r="27">
      <c r="A27" s="23"/>
      <c r="B27" s="144"/>
      <c r="C27" s="679" t="s">
        <v>177</v>
      </c>
      <c r="D27" s="144"/>
      <c r="E27" s="680" t="s">
        <v>136</v>
      </c>
      <c r="F27" s="680" t="s">
        <v>178</v>
      </c>
      <c r="G27" s="566"/>
      <c r="H27" s="572"/>
      <c r="I27" s="680" t="s">
        <v>179</v>
      </c>
      <c r="J27" s="591" t="s">
        <v>135</v>
      </c>
      <c r="K27" s="681" t="s">
        <v>180</v>
      </c>
      <c r="L27" s="23"/>
    </row>
    <row r="28">
      <c r="A28" s="52"/>
      <c r="B28" s="173"/>
      <c r="C28" s="684">
        <v>308.0</v>
      </c>
      <c r="D28" s="173"/>
      <c r="E28" s="684">
        <v>314.0</v>
      </c>
      <c r="F28" s="684">
        <v>318.0</v>
      </c>
      <c r="G28" s="570"/>
      <c r="H28" s="173"/>
      <c r="I28" s="685">
        <v>316.0</v>
      </c>
      <c r="J28" s="686">
        <v>104.0</v>
      </c>
      <c r="K28" s="687">
        <v>101.0</v>
      </c>
      <c r="L28" s="52"/>
    </row>
    <row r="29">
      <c r="A29" s="608" t="s">
        <v>127</v>
      </c>
      <c r="B29" s="566"/>
      <c r="C29" s="144"/>
      <c r="D29" s="677" t="s">
        <v>173</v>
      </c>
      <c r="E29" s="677" t="s">
        <v>173</v>
      </c>
      <c r="F29" s="144"/>
      <c r="G29" s="677" t="s">
        <v>173</v>
      </c>
      <c r="H29" s="689" t="s">
        <v>173</v>
      </c>
      <c r="I29" s="589" t="s">
        <v>162</v>
      </c>
      <c r="J29" s="677" t="s">
        <v>173</v>
      </c>
      <c r="K29" s="144"/>
      <c r="L29" s="690" t="s">
        <v>458</v>
      </c>
    </row>
    <row r="30">
      <c r="A30" s="23"/>
      <c r="B30" s="566"/>
      <c r="C30" s="144"/>
      <c r="D30" s="680" t="s">
        <v>136</v>
      </c>
      <c r="E30" s="680" t="s">
        <v>136</v>
      </c>
      <c r="F30" s="144"/>
      <c r="G30" s="679" t="s">
        <v>177</v>
      </c>
      <c r="H30" s="680" t="s">
        <v>180</v>
      </c>
      <c r="I30" s="591" t="s">
        <v>135</v>
      </c>
      <c r="J30" s="680" t="s">
        <v>179</v>
      </c>
      <c r="K30" s="144"/>
      <c r="L30" s="693" t="s">
        <v>196</v>
      </c>
    </row>
    <row r="31">
      <c r="A31" s="52"/>
      <c r="B31" s="570"/>
      <c r="C31" s="173"/>
      <c r="D31" s="684">
        <v>314.0</v>
      </c>
      <c r="E31" s="696" t="s">
        <v>459</v>
      </c>
      <c r="F31" s="173"/>
      <c r="G31" s="684">
        <v>308.0</v>
      </c>
      <c r="H31" s="685">
        <v>101.0</v>
      </c>
      <c r="I31" s="686">
        <v>104.0</v>
      </c>
      <c r="J31" s="685">
        <v>316.0</v>
      </c>
      <c r="K31" s="173"/>
      <c r="L31" s="697">
        <v>102.0</v>
      </c>
    </row>
    <row r="32">
      <c r="A32" s="608" t="s">
        <v>141</v>
      </c>
      <c r="B32" s="677" t="s">
        <v>173</v>
      </c>
      <c r="C32" s="144"/>
      <c r="D32" s="677" t="s">
        <v>173</v>
      </c>
      <c r="E32" s="144"/>
      <c r="F32" s="144"/>
      <c r="G32" s="144"/>
      <c r="H32" s="144"/>
      <c r="I32" s="572"/>
      <c r="J32" s="144"/>
      <c r="K32" s="144"/>
      <c r="L32" s="690" t="s">
        <v>461</v>
      </c>
    </row>
    <row r="33">
      <c r="A33" s="23"/>
      <c r="B33" s="679" t="s">
        <v>177</v>
      </c>
      <c r="C33" s="144"/>
      <c r="D33" s="680" t="s">
        <v>136</v>
      </c>
      <c r="E33" s="144"/>
      <c r="F33" s="144"/>
      <c r="G33" s="144"/>
      <c r="H33" s="144"/>
      <c r="I33" s="572"/>
      <c r="J33" s="144"/>
      <c r="K33" s="144"/>
      <c r="L33" s="693" t="s">
        <v>239</v>
      </c>
    </row>
    <row r="34">
      <c r="A34" s="52"/>
      <c r="B34" s="684">
        <v>308.0</v>
      </c>
      <c r="C34" s="573"/>
      <c r="D34" s="696" t="s">
        <v>459</v>
      </c>
      <c r="E34" s="573"/>
      <c r="F34" s="173"/>
      <c r="G34" s="173"/>
      <c r="H34" s="573"/>
      <c r="I34" s="573"/>
      <c r="J34" s="173"/>
      <c r="K34" s="173"/>
      <c r="L34" s="697">
        <v>102.0</v>
      </c>
    </row>
    <row r="35">
      <c r="A35" s="608" t="s">
        <v>152</v>
      </c>
      <c r="B35" s="144"/>
      <c r="C35" s="144"/>
      <c r="D35" s="144"/>
      <c r="E35" s="144"/>
      <c r="F35" s="144"/>
      <c r="G35" s="144"/>
      <c r="H35" s="144"/>
      <c r="I35" s="572"/>
      <c r="J35" s="144"/>
      <c r="K35" s="144"/>
      <c r="L35" s="144"/>
    </row>
    <row r="36">
      <c r="A36" s="23"/>
      <c r="B36" s="144"/>
      <c r="C36" s="144"/>
      <c r="D36" s="144"/>
      <c r="E36" s="144"/>
      <c r="F36" s="144"/>
      <c r="G36" s="144"/>
      <c r="H36" s="144"/>
      <c r="I36" s="572"/>
      <c r="J36" s="144"/>
      <c r="K36" s="144"/>
      <c r="L36" s="144"/>
    </row>
    <row r="37">
      <c r="A37" s="52"/>
      <c r="B37" s="573"/>
      <c r="C37" s="173"/>
      <c r="D37" s="573"/>
      <c r="E37" s="573"/>
      <c r="F37" s="573"/>
      <c r="G37" s="173"/>
      <c r="H37" s="173"/>
      <c r="I37" s="573"/>
      <c r="J37" s="173"/>
      <c r="K37" s="573"/>
      <c r="L37" s="573"/>
    </row>
    <row r="38">
      <c r="A38" s="608" t="s">
        <v>159</v>
      </c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</row>
    <row r="39">
      <c r="A39" s="23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</row>
    <row r="40">
      <c r="A40" s="52"/>
      <c r="B40" s="173"/>
      <c r="C40" s="173"/>
      <c r="D40" s="173"/>
      <c r="E40" s="173"/>
      <c r="F40" s="173"/>
      <c r="G40" s="173"/>
      <c r="H40" s="173"/>
      <c r="I40" s="173"/>
      <c r="J40" s="173"/>
      <c r="K40" s="173"/>
      <c r="L40" s="173"/>
    </row>
    <row r="41">
      <c r="A41" s="607" t="s">
        <v>53</v>
      </c>
      <c r="B41" s="561"/>
      <c r="C41" s="51"/>
      <c r="D41" s="51"/>
      <c r="E41" s="51"/>
      <c r="F41" s="51"/>
      <c r="G41" s="51"/>
      <c r="H41" s="51"/>
      <c r="I41" s="51"/>
      <c r="J41" s="51"/>
      <c r="K41" s="51"/>
      <c r="L41" s="52"/>
    </row>
    <row r="42">
      <c r="A42" s="608" t="s">
        <v>91</v>
      </c>
      <c r="B42" s="585" t="s">
        <v>55</v>
      </c>
      <c r="L42" s="23"/>
    </row>
    <row r="43">
      <c r="A43" s="23"/>
      <c r="L43" s="23"/>
    </row>
    <row r="44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2"/>
    </row>
    <row r="45">
      <c r="A45" s="608" t="s">
        <v>108</v>
      </c>
      <c r="B45" s="705" t="s">
        <v>220</v>
      </c>
      <c r="K45" s="23"/>
      <c r="L45" s="706" t="s">
        <v>458</v>
      </c>
    </row>
    <row r="46">
      <c r="A46" s="23"/>
      <c r="B46" s="707" t="s">
        <v>223</v>
      </c>
      <c r="K46" s="23"/>
      <c r="L46" s="693" t="s">
        <v>196</v>
      </c>
    </row>
    <row r="47">
      <c r="A47" s="52"/>
      <c r="B47" s="709" t="s">
        <v>138</v>
      </c>
      <c r="C47" s="51"/>
      <c r="D47" s="51"/>
      <c r="E47" s="51"/>
      <c r="F47" s="51"/>
      <c r="G47" s="51"/>
      <c r="H47" s="51"/>
      <c r="I47" s="51"/>
      <c r="J47" s="51"/>
      <c r="K47" s="52"/>
      <c r="L47" s="697">
        <v>102.0</v>
      </c>
    </row>
    <row r="48">
      <c r="A48" s="608" t="s">
        <v>127</v>
      </c>
      <c r="B48" s="705" t="s">
        <v>228</v>
      </c>
      <c r="K48" s="23"/>
      <c r="L48" s="706" t="s">
        <v>461</v>
      </c>
    </row>
    <row r="49">
      <c r="A49" s="23"/>
      <c r="B49" s="707" t="s">
        <v>229</v>
      </c>
      <c r="K49" s="23"/>
      <c r="L49" s="693" t="s">
        <v>239</v>
      </c>
    </row>
    <row r="50">
      <c r="A50" s="52"/>
      <c r="B50" s="709">
        <v>105.0</v>
      </c>
      <c r="C50" s="51"/>
      <c r="D50" s="51"/>
      <c r="E50" s="51"/>
      <c r="F50" s="51"/>
      <c r="G50" s="51"/>
      <c r="H50" s="51"/>
      <c r="I50" s="51"/>
      <c r="J50" s="51"/>
      <c r="K50" s="52"/>
      <c r="L50" s="697">
        <v>102.0</v>
      </c>
    </row>
    <row r="51">
      <c r="A51" s="608" t="s">
        <v>141</v>
      </c>
      <c r="B51" s="714" t="s">
        <v>233</v>
      </c>
      <c r="C51" s="144"/>
      <c r="D51" s="144"/>
      <c r="E51" s="714" t="s">
        <v>233</v>
      </c>
      <c r="F51" s="144"/>
      <c r="G51" s="144"/>
      <c r="H51" s="144"/>
      <c r="I51" s="144"/>
      <c r="J51" s="714" t="s">
        <v>233</v>
      </c>
      <c r="K51" s="144"/>
      <c r="L51" s="144"/>
    </row>
    <row r="52">
      <c r="A52" s="23"/>
      <c r="B52" s="717" t="s">
        <v>43</v>
      </c>
      <c r="C52" s="144"/>
      <c r="D52" s="144"/>
      <c r="E52" s="717" t="s">
        <v>46</v>
      </c>
      <c r="F52" s="144"/>
      <c r="G52" s="144"/>
      <c r="H52" s="144"/>
      <c r="I52" s="144"/>
      <c r="J52" s="718" t="s">
        <v>244</v>
      </c>
      <c r="K52" s="144"/>
      <c r="L52" s="144"/>
    </row>
    <row r="53">
      <c r="A53" s="52"/>
      <c r="B53" s="719">
        <v>101.0</v>
      </c>
      <c r="C53" s="173"/>
      <c r="D53" s="573"/>
      <c r="E53" s="719" t="s">
        <v>498</v>
      </c>
      <c r="F53" s="173"/>
      <c r="G53" s="173"/>
      <c r="H53" s="173"/>
      <c r="I53" s="173"/>
      <c r="J53" s="720" t="s">
        <v>499</v>
      </c>
      <c r="K53" s="173"/>
      <c r="L53" s="173"/>
    </row>
    <row r="54">
      <c r="A54" s="608" t="s">
        <v>152</v>
      </c>
      <c r="B54" s="144"/>
      <c r="C54" s="714" t="s">
        <v>233</v>
      </c>
      <c r="D54" s="144"/>
      <c r="E54" s="144"/>
      <c r="F54" s="714" t="s">
        <v>233</v>
      </c>
      <c r="G54" s="144"/>
      <c r="H54" s="714" t="s">
        <v>233</v>
      </c>
      <c r="I54" s="144"/>
      <c r="J54" s="144"/>
      <c r="K54" s="714" t="s">
        <v>233</v>
      </c>
      <c r="L54" s="144"/>
    </row>
    <row r="55">
      <c r="A55" s="23"/>
      <c r="B55" s="144"/>
      <c r="C55" s="717" t="s">
        <v>43</v>
      </c>
      <c r="D55" s="144"/>
      <c r="E55" s="144"/>
      <c r="F55" s="717" t="s">
        <v>46</v>
      </c>
      <c r="G55" s="144"/>
      <c r="H55" s="718" t="s">
        <v>253</v>
      </c>
      <c r="I55" s="144"/>
      <c r="J55" s="144"/>
      <c r="K55" s="718" t="s">
        <v>244</v>
      </c>
      <c r="L55" s="144"/>
    </row>
    <row r="56">
      <c r="A56" s="52"/>
      <c r="B56" s="173"/>
      <c r="C56" s="719">
        <v>101.0</v>
      </c>
      <c r="D56" s="573"/>
      <c r="E56" s="173"/>
      <c r="F56" s="719" t="s">
        <v>500</v>
      </c>
      <c r="G56" s="173"/>
      <c r="H56" s="723">
        <v>316.0</v>
      </c>
      <c r="I56" s="173"/>
      <c r="J56" s="173"/>
      <c r="K56" s="720" t="s">
        <v>501</v>
      </c>
      <c r="L56" s="173"/>
    </row>
    <row r="57">
      <c r="A57" s="608" t="s">
        <v>159</v>
      </c>
      <c r="B57" s="144"/>
      <c r="C57" s="144"/>
      <c r="D57" s="714" t="s">
        <v>233</v>
      </c>
      <c r="E57" s="144"/>
      <c r="F57" s="144"/>
      <c r="G57" s="714" t="s">
        <v>233</v>
      </c>
      <c r="H57" s="609" t="s">
        <v>114</v>
      </c>
      <c r="I57" s="714" t="s">
        <v>233</v>
      </c>
      <c r="J57" s="144"/>
      <c r="K57" s="144"/>
      <c r="L57" s="144"/>
    </row>
    <row r="58">
      <c r="A58" s="23"/>
      <c r="B58" s="144"/>
      <c r="C58" s="144"/>
      <c r="D58" s="717" t="s">
        <v>43</v>
      </c>
      <c r="E58" s="144"/>
      <c r="F58" s="144"/>
      <c r="G58" s="718" t="s">
        <v>244</v>
      </c>
      <c r="H58" s="610" t="s">
        <v>136</v>
      </c>
      <c r="I58" s="717" t="s">
        <v>46</v>
      </c>
      <c r="J58" s="144"/>
      <c r="K58" s="144"/>
      <c r="L58" s="144"/>
    </row>
    <row r="59">
      <c r="A59" s="52"/>
      <c r="B59" s="173"/>
      <c r="C59" s="173"/>
      <c r="D59" s="719">
        <v>101.0</v>
      </c>
      <c r="E59" s="573"/>
      <c r="F59" s="573"/>
      <c r="G59" s="720" t="s">
        <v>502</v>
      </c>
      <c r="H59" s="611">
        <v>312.0</v>
      </c>
      <c r="I59" s="719" t="s">
        <v>503</v>
      </c>
      <c r="J59" s="173"/>
      <c r="K59" s="173"/>
      <c r="L59" s="573"/>
    </row>
    <row r="60">
      <c r="A60" s="607" t="s">
        <v>56</v>
      </c>
      <c r="B60" s="561"/>
      <c r="C60" s="51"/>
      <c r="D60" s="51"/>
      <c r="E60" s="51"/>
      <c r="F60" s="51"/>
      <c r="G60" s="51"/>
      <c r="H60" s="51"/>
      <c r="I60" s="51"/>
      <c r="J60" s="51"/>
      <c r="K60" s="51"/>
      <c r="L60" s="52"/>
    </row>
    <row r="61">
      <c r="A61" s="608" t="s">
        <v>91</v>
      </c>
      <c r="B61" s="585" t="s">
        <v>55</v>
      </c>
      <c r="L61" s="23"/>
    </row>
    <row r="62">
      <c r="A62" s="23"/>
      <c r="L62" s="23"/>
    </row>
    <row r="63">
      <c r="A63" s="52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2"/>
    </row>
    <row r="64">
      <c r="A64" s="608" t="s">
        <v>108</v>
      </c>
      <c r="B64" s="144"/>
      <c r="C64" s="144"/>
      <c r="D64" s="144"/>
      <c r="E64" s="144"/>
      <c r="F64" s="144"/>
      <c r="G64" s="144"/>
      <c r="H64" s="144"/>
      <c r="I64" s="144"/>
      <c r="J64" s="144"/>
      <c r="K64" s="727" t="s">
        <v>270</v>
      </c>
      <c r="L64" s="728" t="s">
        <v>271</v>
      </c>
    </row>
    <row r="65">
      <c r="A65" s="23"/>
      <c r="B65" s="144"/>
      <c r="C65" s="144"/>
      <c r="D65" s="144"/>
      <c r="E65" s="144"/>
      <c r="F65" s="144"/>
      <c r="G65" s="144"/>
      <c r="H65" s="144"/>
      <c r="I65" s="144"/>
      <c r="J65" s="144"/>
      <c r="K65" s="731" t="s">
        <v>266</v>
      </c>
      <c r="L65" s="732" t="s">
        <v>280</v>
      </c>
    </row>
    <row r="66">
      <c r="A66" s="52"/>
      <c r="B66" s="173"/>
      <c r="C66" s="173"/>
      <c r="D66" s="173"/>
      <c r="E66" s="173"/>
      <c r="F66" s="173"/>
      <c r="G66" s="173"/>
      <c r="H66" s="173"/>
      <c r="I66" s="173"/>
      <c r="J66" s="173"/>
      <c r="K66" s="736">
        <v>103.0</v>
      </c>
      <c r="L66" s="737" t="s">
        <v>138</v>
      </c>
    </row>
    <row r="67">
      <c r="A67" s="608" t="s">
        <v>127</v>
      </c>
      <c r="B67" s="144"/>
      <c r="C67" s="144"/>
      <c r="D67" s="144"/>
      <c r="E67" s="144"/>
      <c r="F67" s="144"/>
      <c r="G67" s="144"/>
      <c r="H67" s="144"/>
      <c r="I67" s="144"/>
      <c r="J67" s="144"/>
      <c r="K67" s="144"/>
      <c r="L67" s="728" t="s">
        <v>287</v>
      </c>
    </row>
    <row r="68">
      <c r="A68" s="23"/>
      <c r="B68" s="144"/>
      <c r="C68" s="144"/>
      <c r="D68" s="144"/>
      <c r="E68" s="144"/>
      <c r="F68" s="144"/>
      <c r="G68" s="144"/>
      <c r="H68" s="144"/>
      <c r="I68" s="144"/>
      <c r="J68" s="144"/>
      <c r="K68" s="144"/>
      <c r="L68" s="732" t="s">
        <v>292</v>
      </c>
    </row>
    <row r="69">
      <c r="A69" s="52"/>
      <c r="B69" s="573"/>
      <c r="C69" s="173"/>
      <c r="D69" s="573"/>
      <c r="E69" s="173"/>
      <c r="F69" s="573"/>
      <c r="G69" s="173"/>
      <c r="H69" s="173"/>
      <c r="I69" s="173"/>
      <c r="J69" s="173"/>
      <c r="K69" s="173"/>
      <c r="L69" s="737">
        <v>102.0</v>
      </c>
    </row>
    <row r="70">
      <c r="A70" s="608" t="s">
        <v>141</v>
      </c>
      <c r="B70" s="144"/>
      <c r="C70" s="144"/>
      <c r="D70" s="144"/>
      <c r="E70" s="144"/>
      <c r="F70" s="144"/>
      <c r="G70" s="144"/>
      <c r="H70" s="144"/>
      <c r="I70" s="144"/>
      <c r="J70" s="144"/>
      <c r="K70" s="727" t="s">
        <v>298</v>
      </c>
      <c r="L70" s="566"/>
    </row>
    <row r="71">
      <c r="A71" s="23"/>
      <c r="B71" s="144"/>
      <c r="C71" s="144"/>
      <c r="D71" s="144"/>
      <c r="E71" s="144"/>
      <c r="F71" s="144"/>
      <c r="G71" s="144"/>
      <c r="H71" s="144"/>
      <c r="I71" s="144"/>
      <c r="J71" s="144"/>
      <c r="K71" s="745" t="s">
        <v>304</v>
      </c>
      <c r="L71" s="566"/>
    </row>
    <row r="72">
      <c r="A72" s="52"/>
      <c r="B72" s="173"/>
      <c r="C72" s="173"/>
      <c r="D72" s="173"/>
      <c r="E72" s="173"/>
      <c r="F72" s="173"/>
      <c r="G72" s="573"/>
      <c r="H72" s="573"/>
      <c r="I72" s="173"/>
      <c r="J72" s="173"/>
      <c r="K72" s="736">
        <v>103.0</v>
      </c>
      <c r="L72" s="570"/>
    </row>
    <row r="73">
      <c r="A73" s="608" t="s">
        <v>152</v>
      </c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</row>
    <row r="74">
      <c r="A74" s="23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</row>
    <row r="75">
      <c r="A75" s="52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</row>
    <row r="76">
      <c r="A76" s="608" t="s">
        <v>159</v>
      </c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</row>
    <row r="77">
      <c r="A77" s="23"/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</row>
    <row r="78">
      <c r="A78" s="52"/>
      <c r="B78" s="573"/>
      <c r="C78" s="573"/>
      <c r="D78" s="573"/>
      <c r="E78" s="573"/>
      <c r="F78" s="573"/>
      <c r="G78" s="573"/>
      <c r="H78" s="573"/>
      <c r="I78" s="573"/>
      <c r="J78" s="573"/>
      <c r="K78" s="573"/>
      <c r="L78" s="573"/>
    </row>
    <row r="79">
      <c r="A79" s="607" t="s">
        <v>57</v>
      </c>
      <c r="B79" s="561"/>
      <c r="C79" s="51"/>
      <c r="D79" s="51"/>
      <c r="E79" s="51"/>
      <c r="F79" s="51"/>
      <c r="G79" s="51"/>
      <c r="H79" s="51"/>
      <c r="I79" s="51"/>
      <c r="J79" s="51"/>
      <c r="K79" s="51"/>
      <c r="L79" s="52"/>
    </row>
    <row r="80">
      <c r="A80" s="608" t="s">
        <v>91</v>
      </c>
      <c r="B80" s="144"/>
      <c r="C80" s="144"/>
      <c r="D80" s="144"/>
      <c r="E80" s="144"/>
      <c r="F80" s="144"/>
      <c r="G80" s="691" t="s">
        <v>313</v>
      </c>
      <c r="H80" s="23"/>
      <c r="I80" s="144"/>
      <c r="J80" s="144"/>
      <c r="K80" s="750" t="s">
        <v>313</v>
      </c>
      <c r="L80" s="566"/>
    </row>
    <row r="81">
      <c r="A81" s="23"/>
      <c r="B81" s="144"/>
      <c r="C81" s="144"/>
      <c r="D81" s="144"/>
      <c r="E81" s="144"/>
      <c r="F81" s="144"/>
      <c r="G81" s="694" t="s">
        <v>318</v>
      </c>
      <c r="H81" s="23"/>
      <c r="I81" s="144"/>
      <c r="J81" s="144"/>
      <c r="K81" s="751" t="s">
        <v>318</v>
      </c>
      <c r="L81" s="566"/>
    </row>
    <row r="82">
      <c r="A82" s="52"/>
      <c r="B82" s="173"/>
      <c r="C82" s="173"/>
      <c r="D82" s="173"/>
      <c r="E82" s="173"/>
      <c r="F82" s="173"/>
      <c r="G82" s="752" t="s">
        <v>138</v>
      </c>
      <c r="H82" s="52"/>
      <c r="I82" s="173"/>
      <c r="J82" s="173"/>
      <c r="K82" s="753" t="s">
        <v>138</v>
      </c>
      <c r="L82" s="570"/>
    </row>
    <row r="83">
      <c r="A83" s="608" t="s">
        <v>108</v>
      </c>
      <c r="B83" s="755" t="s">
        <v>320</v>
      </c>
      <c r="J83" s="23"/>
      <c r="K83" s="750" t="s">
        <v>321</v>
      </c>
      <c r="L83" s="566"/>
    </row>
    <row r="84">
      <c r="A84" s="23"/>
      <c r="B84" s="757" t="s">
        <v>325</v>
      </c>
      <c r="J84" s="23"/>
      <c r="K84" s="758" t="s">
        <v>255</v>
      </c>
      <c r="L84" s="566"/>
    </row>
    <row r="85">
      <c r="A85" s="52"/>
      <c r="B85" s="759">
        <v>105.0</v>
      </c>
      <c r="C85" s="51"/>
      <c r="D85" s="51"/>
      <c r="E85" s="51"/>
      <c r="F85" s="51"/>
      <c r="G85" s="51"/>
      <c r="H85" s="51"/>
      <c r="I85" s="51"/>
      <c r="J85" s="52"/>
      <c r="K85" s="760">
        <v>316.0</v>
      </c>
      <c r="L85" s="570"/>
    </row>
    <row r="86">
      <c r="A86" s="608" t="s">
        <v>127</v>
      </c>
      <c r="B86" s="755" t="s">
        <v>330</v>
      </c>
      <c r="J86" s="23"/>
      <c r="K86" s="566"/>
      <c r="L86" s="566"/>
    </row>
    <row r="87">
      <c r="A87" s="23"/>
      <c r="B87" s="757" t="s">
        <v>325</v>
      </c>
      <c r="J87" s="23"/>
      <c r="K87" s="566"/>
      <c r="L87" s="566"/>
    </row>
    <row r="88">
      <c r="A88" s="52"/>
      <c r="B88" s="759">
        <v>105.0</v>
      </c>
      <c r="C88" s="51"/>
      <c r="D88" s="51"/>
      <c r="E88" s="51"/>
      <c r="F88" s="51"/>
      <c r="G88" s="51"/>
      <c r="H88" s="51"/>
      <c r="I88" s="51"/>
      <c r="J88" s="52"/>
      <c r="K88" s="570"/>
      <c r="L88" s="570"/>
    </row>
    <row r="89">
      <c r="A89" s="608" t="s">
        <v>141</v>
      </c>
      <c r="B89" s="535" t="s">
        <v>297</v>
      </c>
      <c r="C89" s="144"/>
      <c r="D89" s="535" t="s">
        <v>297</v>
      </c>
      <c r="E89" s="144"/>
      <c r="F89" s="535" t="s">
        <v>297</v>
      </c>
      <c r="G89" s="711" t="s">
        <v>321</v>
      </c>
      <c r="H89" s="535" t="s">
        <v>297</v>
      </c>
      <c r="I89" s="144"/>
      <c r="J89" s="144"/>
      <c r="K89" s="714" t="s">
        <v>335</v>
      </c>
      <c r="L89" s="566"/>
    </row>
    <row r="90">
      <c r="A90" s="23"/>
      <c r="B90" s="543" t="s">
        <v>337</v>
      </c>
      <c r="C90" s="144"/>
      <c r="D90" s="543" t="s">
        <v>253</v>
      </c>
      <c r="E90" s="144"/>
      <c r="F90" s="543" t="s">
        <v>338</v>
      </c>
      <c r="G90" s="758" t="s">
        <v>255</v>
      </c>
      <c r="H90" s="543" t="s">
        <v>339</v>
      </c>
      <c r="I90" s="144"/>
      <c r="J90" s="144"/>
      <c r="K90" s="717" t="s">
        <v>340</v>
      </c>
      <c r="L90" s="566"/>
    </row>
    <row r="91">
      <c r="A91" s="52"/>
      <c r="B91" s="548">
        <v>101.0</v>
      </c>
      <c r="C91" s="173"/>
      <c r="D91" s="548">
        <v>317.0</v>
      </c>
      <c r="E91" s="173"/>
      <c r="F91" s="548">
        <v>308.0</v>
      </c>
      <c r="G91" s="764">
        <v>316.0</v>
      </c>
      <c r="H91" s="548" t="s">
        <v>504</v>
      </c>
      <c r="I91" s="173"/>
      <c r="J91" s="173"/>
      <c r="K91" s="765" t="s">
        <v>505</v>
      </c>
      <c r="L91" s="570"/>
    </row>
    <row r="92">
      <c r="A92" s="608" t="s">
        <v>152</v>
      </c>
      <c r="B92" s="144"/>
      <c r="C92" s="535" t="s">
        <v>297</v>
      </c>
      <c r="D92" s="144"/>
      <c r="E92" s="535" t="s">
        <v>297</v>
      </c>
      <c r="F92" s="144"/>
      <c r="G92" s="535" t="s">
        <v>297</v>
      </c>
      <c r="H92" s="711" t="s">
        <v>321</v>
      </c>
      <c r="I92" s="535" t="s">
        <v>297</v>
      </c>
      <c r="J92" s="535" t="s">
        <v>297</v>
      </c>
      <c r="K92" s="714" t="s">
        <v>335</v>
      </c>
      <c r="L92" s="566"/>
    </row>
    <row r="93">
      <c r="A93" s="23"/>
      <c r="B93" s="144"/>
      <c r="C93" s="543" t="s">
        <v>337</v>
      </c>
      <c r="D93" s="144"/>
      <c r="E93" s="543" t="s">
        <v>253</v>
      </c>
      <c r="F93" s="144"/>
      <c r="G93" s="543" t="s">
        <v>338</v>
      </c>
      <c r="H93" s="751" t="s">
        <v>244</v>
      </c>
      <c r="I93" s="543" t="s">
        <v>339</v>
      </c>
      <c r="J93" s="543" t="s">
        <v>343</v>
      </c>
      <c r="K93" s="717" t="s">
        <v>340</v>
      </c>
      <c r="L93" s="566"/>
    </row>
    <row r="94">
      <c r="A94" s="52"/>
      <c r="B94" s="173"/>
      <c r="C94" s="548">
        <v>101.0</v>
      </c>
      <c r="D94" s="173"/>
      <c r="E94" s="548">
        <v>317.0</v>
      </c>
      <c r="F94" s="173"/>
      <c r="G94" s="548">
        <v>308.0</v>
      </c>
      <c r="H94" s="764">
        <v>316.0</v>
      </c>
      <c r="I94" s="548" t="s">
        <v>506</v>
      </c>
      <c r="J94" s="548">
        <v>303.0</v>
      </c>
      <c r="K94" s="765" t="s">
        <v>507</v>
      </c>
      <c r="L94" s="570"/>
    </row>
    <row r="95">
      <c r="A95" s="608" t="s">
        <v>159</v>
      </c>
      <c r="B95" s="144"/>
      <c r="C95" s="144"/>
      <c r="D95" s="144"/>
      <c r="E95" s="144"/>
      <c r="F95" s="144"/>
      <c r="G95" s="144"/>
      <c r="H95" s="144"/>
      <c r="I95" s="144"/>
      <c r="J95" s="144"/>
      <c r="K95" s="714" t="s">
        <v>335</v>
      </c>
      <c r="L95" s="566"/>
    </row>
    <row r="96">
      <c r="A96" s="23"/>
      <c r="B96" s="144"/>
      <c r="C96" s="144"/>
      <c r="D96" s="144"/>
      <c r="E96" s="144"/>
      <c r="F96" s="144"/>
      <c r="G96" s="144"/>
      <c r="H96" s="144"/>
      <c r="I96" s="144"/>
      <c r="J96" s="144"/>
      <c r="K96" s="717" t="s">
        <v>340</v>
      </c>
      <c r="L96" s="566"/>
    </row>
    <row r="97">
      <c r="A97" s="52"/>
      <c r="B97" s="573"/>
      <c r="C97" s="573"/>
      <c r="D97" s="573"/>
      <c r="E97" s="573"/>
      <c r="F97" s="573"/>
      <c r="G97" s="573"/>
      <c r="H97" s="573"/>
      <c r="I97" s="573"/>
      <c r="J97" s="573"/>
      <c r="K97" s="765" t="s">
        <v>508</v>
      </c>
      <c r="L97" s="570"/>
    </row>
    <row r="98">
      <c r="A98" s="607" t="s">
        <v>64</v>
      </c>
      <c r="B98" s="561"/>
      <c r="C98" s="51"/>
      <c r="D98" s="51"/>
      <c r="E98" s="51"/>
      <c r="F98" s="51"/>
      <c r="G98" s="51"/>
      <c r="H98" s="51"/>
      <c r="I98" s="51"/>
      <c r="J98" s="51"/>
      <c r="K98" s="51"/>
      <c r="L98" s="52"/>
    </row>
    <row r="99">
      <c r="A99" s="608" t="s">
        <v>91</v>
      </c>
      <c r="B99" s="144"/>
      <c r="C99" s="144"/>
      <c r="D99" s="144"/>
      <c r="E99" s="144"/>
      <c r="F99" s="144"/>
      <c r="G99" s="144"/>
      <c r="H99" s="144"/>
      <c r="I99" s="144"/>
      <c r="J99" s="144"/>
      <c r="K99" s="714" t="s">
        <v>347</v>
      </c>
      <c r="L99" s="144"/>
    </row>
    <row r="100">
      <c r="A100" s="23"/>
      <c r="B100" s="144"/>
      <c r="C100" s="144"/>
      <c r="D100" s="144"/>
      <c r="E100" s="144"/>
      <c r="F100" s="144"/>
      <c r="G100" s="144"/>
      <c r="H100" s="144"/>
      <c r="I100" s="144"/>
      <c r="J100" s="144"/>
      <c r="K100" s="717" t="s">
        <v>340</v>
      </c>
      <c r="L100" s="144"/>
    </row>
    <row r="101">
      <c r="A101" s="52"/>
      <c r="B101" s="173"/>
      <c r="C101" s="173"/>
      <c r="D101" s="173"/>
      <c r="E101" s="173"/>
      <c r="F101" s="173"/>
      <c r="G101" s="173"/>
      <c r="H101" s="173"/>
      <c r="I101" s="173"/>
      <c r="J101" s="173"/>
      <c r="K101" s="766" t="s">
        <v>509</v>
      </c>
      <c r="L101" s="173"/>
    </row>
    <row r="102">
      <c r="A102" s="608" t="s">
        <v>108</v>
      </c>
      <c r="B102" s="144"/>
      <c r="C102" s="144"/>
      <c r="D102" s="144"/>
      <c r="E102" s="144"/>
      <c r="F102" s="144"/>
      <c r="G102" s="144"/>
      <c r="H102" s="144"/>
      <c r="I102" s="144"/>
      <c r="J102" s="144"/>
      <c r="K102" s="714" t="s">
        <v>347</v>
      </c>
      <c r="L102" s="144"/>
    </row>
    <row r="103">
      <c r="A103" s="23"/>
      <c r="B103" s="144"/>
      <c r="C103" s="144"/>
      <c r="D103" s="144"/>
      <c r="E103" s="144"/>
      <c r="F103" s="144"/>
      <c r="G103" s="144"/>
      <c r="H103" s="144"/>
      <c r="I103" s="144"/>
      <c r="J103" s="144"/>
      <c r="K103" s="717" t="s">
        <v>340</v>
      </c>
      <c r="L103" s="144"/>
    </row>
    <row r="104">
      <c r="A104" s="52"/>
      <c r="B104" s="173"/>
      <c r="C104" s="173"/>
      <c r="D104" s="173"/>
      <c r="E104" s="173"/>
      <c r="F104" s="173"/>
      <c r="G104" s="173"/>
      <c r="H104" s="173"/>
      <c r="I104" s="173"/>
      <c r="J104" s="173"/>
      <c r="K104" s="766" t="s">
        <v>510</v>
      </c>
      <c r="L104" s="173"/>
    </row>
    <row r="105">
      <c r="A105" s="608" t="s">
        <v>127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  <c r="L105" s="144"/>
    </row>
    <row r="106">
      <c r="A106" s="23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144"/>
    </row>
    <row r="107">
      <c r="A107" s="52"/>
      <c r="B107" s="173"/>
      <c r="C107" s="173"/>
      <c r="D107" s="173"/>
      <c r="E107" s="173"/>
      <c r="F107" s="173"/>
      <c r="G107" s="173"/>
      <c r="H107" s="173"/>
      <c r="I107" s="173"/>
      <c r="J107" s="173"/>
      <c r="K107" s="173"/>
      <c r="L107" s="173"/>
    </row>
    <row r="108">
      <c r="A108" s="608" t="s">
        <v>141</v>
      </c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</row>
    <row r="109">
      <c r="A109" s="23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</row>
    <row r="110">
      <c r="A110" s="52"/>
      <c r="B110" s="173"/>
      <c r="C110" s="173"/>
      <c r="D110" s="173"/>
      <c r="E110" s="173"/>
      <c r="F110" s="173"/>
      <c r="G110" s="173"/>
      <c r="H110" s="173"/>
      <c r="I110" s="173"/>
      <c r="J110" s="173"/>
      <c r="K110" s="173"/>
      <c r="L110" s="173"/>
    </row>
    <row r="111">
      <c r="A111" s="608" t="s">
        <v>152</v>
      </c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  <c r="L111" s="144"/>
    </row>
    <row r="112">
      <c r="A112" s="23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144"/>
    </row>
    <row r="113">
      <c r="A113" s="52"/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173"/>
    </row>
    <row r="114">
      <c r="A114" s="608" t="s">
        <v>159</v>
      </c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  <c r="L114" s="144"/>
    </row>
    <row r="115">
      <c r="A115" s="23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</row>
    <row r="116">
      <c r="A116" s="52"/>
      <c r="B116" s="173"/>
      <c r="C116" s="173"/>
      <c r="D116" s="173"/>
      <c r="E116" s="173"/>
      <c r="F116" s="173"/>
      <c r="G116" s="173"/>
      <c r="H116" s="173"/>
      <c r="I116" s="173"/>
      <c r="J116" s="173"/>
      <c r="K116" s="173"/>
      <c r="L116" s="173"/>
    </row>
  </sheetData>
  <mergeCells count="76"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1:A2"/>
    <mergeCell ref="B1:L1"/>
    <mergeCell ref="B3:L3"/>
    <mergeCell ref="A4:A6"/>
    <mergeCell ref="B4:F4"/>
    <mergeCell ref="G4:H4"/>
    <mergeCell ref="G5:H5"/>
    <mergeCell ref="G6:H6"/>
    <mergeCell ref="B5:F5"/>
    <mergeCell ref="B6:F6"/>
    <mergeCell ref="A7:A9"/>
    <mergeCell ref="A10:A12"/>
    <mergeCell ref="I10:J10"/>
    <mergeCell ref="I11:J11"/>
    <mergeCell ref="I12:J12"/>
    <mergeCell ref="A13:A15"/>
    <mergeCell ref="A16:A18"/>
    <mergeCell ref="A19:A21"/>
    <mergeCell ref="B22:L22"/>
    <mergeCell ref="B23:L23"/>
    <mergeCell ref="B24:L24"/>
    <mergeCell ref="B25:L25"/>
    <mergeCell ref="B47:K47"/>
    <mergeCell ref="B48:K48"/>
    <mergeCell ref="B49:K49"/>
    <mergeCell ref="B50:K50"/>
    <mergeCell ref="B60:L60"/>
    <mergeCell ref="B61:L63"/>
    <mergeCell ref="K26:L26"/>
    <mergeCell ref="K27:L27"/>
    <mergeCell ref="K28:L28"/>
    <mergeCell ref="B41:L41"/>
    <mergeCell ref="B42:L44"/>
    <mergeCell ref="B45:K45"/>
    <mergeCell ref="B46:K46"/>
    <mergeCell ref="A80:A82"/>
    <mergeCell ref="A83:A85"/>
    <mergeCell ref="G82:H82"/>
    <mergeCell ref="B83:J83"/>
    <mergeCell ref="B84:J84"/>
    <mergeCell ref="B85:J85"/>
    <mergeCell ref="B86:J86"/>
    <mergeCell ref="B87:J87"/>
    <mergeCell ref="B88:J88"/>
    <mergeCell ref="B98:L98"/>
    <mergeCell ref="A67:A69"/>
    <mergeCell ref="A70:A72"/>
    <mergeCell ref="A73:A75"/>
    <mergeCell ref="A76:A78"/>
    <mergeCell ref="B79:L79"/>
    <mergeCell ref="G80:H80"/>
    <mergeCell ref="G81:H81"/>
  </mergeCells>
  <conditionalFormatting sqref="A1:A21 B1:K3 L1:L21 B19:K21 A23:A40 L29:L34 C35:C40 B38:B40 D38:L40 A42:L59 A61:E78 F61:F72 G61:L78 F76:F78 A80:L97 A99:J116 K99:K113 L99:L116">
    <cfRule type="expression" dxfId="0" priority="1">
      <formula>REGEXMATCH(A1, "(^\s+)|(\s+$)")</formula>
    </cfRule>
  </conditionalFormatting>
  <conditionalFormatting sqref="A1:A21 B1:K3 L1:L21 B19:K21 A23:A40 L29:L34 C35:C40 B38:B40 D38:L40 A42:L59 A61:E78 F61:F72 G61:L78 F76:F78 A80:L97 A99:J116 K99:K113 L99:L116">
    <cfRule type="expression" dxfId="0" priority="2">
      <formula>REGEXMATCH(A1, "[а-яА-Я]")</formula>
    </cfRule>
  </conditionalFormatting>
  <conditionalFormatting sqref="A1:A21 B1:K3 L1:L21 B19:K21 A23:A40 L29:L34 C35:C40 B38:B40 D38:L40 A42:L59 A61:E78 F61:F72 G61:L78 F76:F78 A80:L97 A99:J116 K99:K113 L99:L116">
    <cfRule type="expression" dxfId="0" priority="3">
      <formula>REGEXMATCH(A1, "\s{2,}")</formula>
    </cfRule>
  </conditionalFormatting>
  <conditionalFormatting sqref="A1:A21 B1:K3 L1:L21 B19:K21 A23:A40 L29:L34 C35:C40 B38:B40 D38:L40 A42:L59 A61:E78 F61:F72 G61:L78 F76:F78 A80:L97 A99:J116 K99:K113 L99:L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25"/>
    <col customWidth="1" min="3" max="3" width="27.5"/>
    <col customWidth="1" min="4" max="4" width="29.38"/>
    <col customWidth="1" min="5" max="5" width="27.13"/>
    <col customWidth="1" min="6" max="6" width="29.38"/>
    <col customWidth="1" min="7" max="8" width="28.13"/>
    <col customWidth="1" min="9" max="9" width="26.38"/>
  </cols>
  <sheetData>
    <row r="1">
      <c r="A1" s="649"/>
      <c r="B1" s="558" t="s">
        <v>69</v>
      </c>
      <c r="C1" s="3"/>
      <c r="D1" s="3"/>
      <c r="E1" s="3"/>
      <c r="F1" s="3"/>
      <c r="G1" s="3"/>
      <c r="H1" s="3"/>
      <c r="I1" s="4"/>
    </row>
    <row r="2">
      <c r="A2" s="42"/>
      <c r="B2" s="559" t="s">
        <v>74</v>
      </c>
      <c r="C2" s="559" t="s">
        <v>75</v>
      </c>
      <c r="D2" s="559" t="s">
        <v>76</v>
      </c>
      <c r="E2" s="559" t="s">
        <v>77</v>
      </c>
      <c r="F2" s="559" t="s">
        <v>78</v>
      </c>
      <c r="G2" s="559" t="s">
        <v>79</v>
      </c>
      <c r="H2" s="559" t="s">
        <v>80</v>
      </c>
      <c r="I2" s="559" t="s">
        <v>81</v>
      </c>
    </row>
    <row r="3">
      <c r="A3" s="560" t="s">
        <v>29</v>
      </c>
      <c r="B3" s="561"/>
      <c r="C3" s="51"/>
      <c r="D3" s="51"/>
      <c r="E3" s="51"/>
      <c r="F3" s="51"/>
      <c r="G3" s="51"/>
      <c r="H3" s="51"/>
      <c r="I3" s="52"/>
    </row>
    <row r="4">
      <c r="A4" s="562" t="s">
        <v>94</v>
      </c>
      <c r="B4" s="144"/>
      <c r="C4" s="144"/>
      <c r="D4" s="144"/>
      <c r="E4" s="144"/>
      <c r="F4" s="586" t="s">
        <v>95</v>
      </c>
      <c r="H4" s="23"/>
      <c r="I4" s="144"/>
    </row>
    <row r="5">
      <c r="A5" s="38"/>
      <c r="B5" s="144"/>
      <c r="C5" s="144"/>
      <c r="D5" s="144"/>
      <c r="E5" s="144"/>
      <c r="F5" s="653" t="s">
        <v>101</v>
      </c>
      <c r="H5" s="23"/>
      <c r="I5" s="144"/>
    </row>
    <row r="6">
      <c r="A6" s="42"/>
      <c r="B6" s="173"/>
      <c r="C6" s="173"/>
      <c r="D6" s="173"/>
      <c r="E6" s="173"/>
      <c r="F6" s="376">
        <v>321.0</v>
      </c>
      <c r="G6" s="51"/>
      <c r="H6" s="52"/>
      <c r="I6" s="173"/>
    </row>
    <row r="7">
      <c r="A7" s="562" t="s">
        <v>111</v>
      </c>
      <c r="B7" s="144"/>
      <c r="C7" s="144"/>
      <c r="D7" s="144"/>
      <c r="E7" s="144"/>
      <c r="F7" s="589" t="s">
        <v>112</v>
      </c>
      <c r="G7" s="144"/>
      <c r="H7" s="144"/>
      <c r="I7" s="658" t="s">
        <v>450</v>
      </c>
    </row>
    <row r="8">
      <c r="A8" s="38"/>
      <c r="B8" s="144"/>
      <c r="C8" s="144"/>
      <c r="D8" s="144"/>
      <c r="E8" s="144"/>
      <c r="F8" s="590" t="s">
        <v>119</v>
      </c>
      <c r="G8" s="144"/>
      <c r="H8" s="144"/>
      <c r="I8" s="661" t="s">
        <v>292</v>
      </c>
    </row>
    <row r="9">
      <c r="A9" s="42"/>
      <c r="B9" s="173"/>
      <c r="C9" s="173"/>
      <c r="D9" s="173"/>
      <c r="E9" s="173"/>
      <c r="F9" s="593">
        <v>321.0</v>
      </c>
      <c r="G9" s="173"/>
      <c r="H9" s="173"/>
      <c r="I9" s="664">
        <v>103.0</v>
      </c>
    </row>
    <row r="10">
      <c r="A10" s="562" t="s">
        <v>130</v>
      </c>
      <c r="B10" s="594" t="s">
        <v>131</v>
      </c>
      <c r="D10" s="23"/>
      <c r="E10" s="144"/>
      <c r="F10" s="144"/>
      <c r="G10" s="589" t="s">
        <v>112</v>
      </c>
      <c r="H10" s="144"/>
      <c r="I10" s="658" t="s">
        <v>450</v>
      </c>
    </row>
    <row r="11">
      <c r="A11" s="38"/>
      <c r="B11" s="665" t="s">
        <v>98</v>
      </c>
      <c r="D11" s="23"/>
      <c r="E11" s="144"/>
      <c r="F11" s="144"/>
      <c r="G11" s="590" t="s">
        <v>119</v>
      </c>
      <c r="H11" s="144"/>
      <c r="I11" s="661" t="s">
        <v>292</v>
      </c>
    </row>
    <row r="12">
      <c r="A12" s="42"/>
      <c r="B12" s="596">
        <v>106.0</v>
      </c>
      <c r="C12" s="51"/>
      <c r="D12" s="52"/>
      <c r="E12" s="173"/>
      <c r="F12" s="173"/>
      <c r="G12" s="592">
        <v>321.0</v>
      </c>
      <c r="H12" s="173"/>
      <c r="I12" s="664">
        <v>103.0</v>
      </c>
    </row>
    <row r="13">
      <c r="A13" s="562" t="s">
        <v>143</v>
      </c>
      <c r="B13" s="597" t="s">
        <v>144</v>
      </c>
      <c r="C13" s="597" t="s">
        <v>144</v>
      </c>
      <c r="D13" s="144"/>
      <c r="E13" s="144"/>
      <c r="F13" s="144"/>
      <c r="G13" s="144"/>
      <c r="H13" s="589" t="s">
        <v>112</v>
      </c>
      <c r="I13" s="144"/>
    </row>
    <row r="14">
      <c r="A14" s="38"/>
      <c r="B14" s="245" t="s">
        <v>148</v>
      </c>
      <c r="C14" s="245" t="s">
        <v>149</v>
      </c>
      <c r="D14" s="144"/>
      <c r="E14" s="144"/>
      <c r="F14" s="144"/>
      <c r="G14" s="144"/>
      <c r="H14" s="590" t="s">
        <v>119</v>
      </c>
      <c r="I14" s="144"/>
    </row>
    <row r="15">
      <c r="A15" s="42"/>
      <c r="B15" s="599">
        <v>313.0</v>
      </c>
      <c r="C15" s="599">
        <v>316.0</v>
      </c>
      <c r="D15" s="173"/>
      <c r="E15" s="173"/>
      <c r="F15" s="173"/>
      <c r="G15" s="173"/>
      <c r="H15" s="592">
        <v>321.0</v>
      </c>
      <c r="I15" s="173"/>
    </row>
    <row r="16">
      <c r="A16" s="562" t="s">
        <v>153</v>
      </c>
      <c r="B16" s="144"/>
      <c r="C16" s="144"/>
      <c r="D16" s="597" t="s">
        <v>144</v>
      </c>
      <c r="E16" s="144"/>
      <c r="F16" s="144"/>
      <c r="G16" s="144"/>
      <c r="H16" s="144"/>
      <c r="I16" s="144"/>
    </row>
    <row r="17">
      <c r="A17" s="38"/>
      <c r="B17" s="144"/>
      <c r="C17" s="144"/>
      <c r="D17" s="245" t="s">
        <v>148</v>
      </c>
      <c r="E17" s="144"/>
      <c r="F17" s="144"/>
      <c r="G17" s="144"/>
      <c r="H17" s="144"/>
      <c r="I17" s="144"/>
    </row>
    <row r="18">
      <c r="A18" s="42"/>
      <c r="B18" s="173"/>
      <c r="C18" s="173"/>
      <c r="D18" s="599">
        <v>313.0</v>
      </c>
      <c r="E18" s="173"/>
      <c r="F18" s="173"/>
      <c r="G18" s="173"/>
      <c r="H18" s="173"/>
      <c r="I18" s="173"/>
    </row>
    <row r="19">
      <c r="A19" s="562" t="s">
        <v>160</v>
      </c>
      <c r="B19" s="144"/>
      <c r="C19" s="144"/>
      <c r="D19" s="144"/>
      <c r="E19" s="144"/>
      <c r="F19" s="144"/>
      <c r="G19" s="144"/>
      <c r="H19" s="144"/>
      <c r="I19" s="144"/>
    </row>
    <row r="20">
      <c r="A20" s="38"/>
      <c r="B20" s="144"/>
      <c r="C20" s="144"/>
      <c r="D20" s="144"/>
      <c r="E20" s="144"/>
      <c r="F20" s="144"/>
      <c r="G20" s="144"/>
      <c r="H20" s="144"/>
      <c r="I20" s="144"/>
    </row>
    <row r="21">
      <c r="A21" s="42"/>
      <c r="B21" s="173"/>
      <c r="C21" s="173"/>
      <c r="D21" s="173"/>
      <c r="E21" s="173"/>
      <c r="F21" s="173"/>
      <c r="G21" s="173"/>
      <c r="H21" s="173"/>
      <c r="I21" s="173"/>
    </row>
    <row r="22">
      <c r="A22" s="560" t="s">
        <v>49</v>
      </c>
      <c r="B22" s="561"/>
      <c r="C22" s="51"/>
      <c r="D22" s="51"/>
      <c r="E22" s="51"/>
      <c r="F22" s="51"/>
      <c r="G22" s="51"/>
      <c r="H22" s="51"/>
      <c r="I22" s="52"/>
    </row>
    <row r="23">
      <c r="A23" s="562" t="s">
        <v>94</v>
      </c>
      <c r="B23" s="613" t="s">
        <v>176</v>
      </c>
      <c r="C23" s="7"/>
      <c r="D23" s="7"/>
      <c r="E23" s="8"/>
      <c r="F23" s="672" t="s">
        <v>167</v>
      </c>
      <c r="H23" s="23"/>
      <c r="I23" s="144"/>
    </row>
    <row r="24">
      <c r="A24" s="38"/>
      <c r="B24" s="614" t="s">
        <v>102</v>
      </c>
      <c r="E24" s="23"/>
      <c r="F24" s="333" t="s">
        <v>100</v>
      </c>
      <c r="H24" s="23"/>
      <c r="I24" s="144"/>
    </row>
    <row r="25">
      <c r="A25" s="42"/>
      <c r="B25" s="675" t="s">
        <v>511</v>
      </c>
      <c r="C25" s="51"/>
      <c r="D25" s="51"/>
      <c r="E25" s="52"/>
      <c r="F25" s="676">
        <v>106.0</v>
      </c>
      <c r="G25" s="51"/>
      <c r="H25" s="52"/>
      <c r="I25" s="173"/>
    </row>
    <row r="26">
      <c r="A26" s="562" t="s">
        <v>111</v>
      </c>
      <c r="B26" s="613" t="s">
        <v>176</v>
      </c>
      <c r="C26" s="7"/>
      <c r="D26" s="7"/>
      <c r="E26" s="8"/>
      <c r="F26" s="144"/>
      <c r="G26" s="144"/>
      <c r="H26" s="617" t="s">
        <v>174</v>
      </c>
      <c r="I26" s="658" t="s">
        <v>456</v>
      </c>
    </row>
    <row r="27">
      <c r="A27" s="38"/>
      <c r="B27" s="614" t="s">
        <v>102</v>
      </c>
      <c r="E27" s="23"/>
      <c r="F27" s="144"/>
      <c r="G27" s="144"/>
      <c r="H27" s="682" t="s">
        <v>181</v>
      </c>
      <c r="I27" s="661" t="s">
        <v>292</v>
      </c>
    </row>
    <row r="28">
      <c r="A28" s="42"/>
      <c r="B28" s="675" t="s">
        <v>512</v>
      </c>
      <c r="C28" s="51"/>
      <c r="D28" s="51"/>
      <c r="E28" s="52"/>
      <c r="F28" s="173"/>
      <c r="G28" s="173"/>
      <c r="H28" s="619">
        <v>317.0</v>
      </c>
      <c r="I28" s="664">
        <v>103.0</v>
      </c>
    </row>
    <row r="29">
      <c r="A29" s="562" t="s">
        <v>130</v>
      </c>
      <c r="B29" s="616" t="s">
        <v>176</v>
      </c>
      <c r="E29" s="23"/>
      <c r="F29" s="144"/>
      <c r="G29" s="617" t="s">
        <v>174</v>
      </c>
      <c r="H29" s="144"/>
      <c r="I29" s="658" t="s">
        <v>456</v>
      </c>
    </row>
    <row r="30">
      <c r="A30" s="38"/>
      <c r="B30" s="614" t="s">
        <v>102</v>
      </c>
      <c r="E30" s="23"/>
      <c r="F30" s="144"/>
      <c r="G30" s="682" t="s">
        <v>198</v>
      </c>
      <c r="H30" s="144"/>
      <c r="I30" s="661" t="s">
        <v>292</v>
      </c>
    </row>
    <row r="31">
      <c r="A31" s="42"/>
      <c r="B31" s="675" t="s">
        <v>513</v>
      </c>
      <c r="C31" s="51"/>
      <c r="D31" s="51"/>
      <c r="E31" s="52"/>
      <c r="F31" s="173"/>
      <c r="G31" s="619">
        <v>317.0</v>
      </c>
      <c r="H31" s="173"/>
      <c r="I31" s="664">
        <v>103.0</v>
      </c>
    </row>
    <row r="32">
      <c r="A32" s="562" t="s">
        <v>143</v>
      </c>
      <c r="B32" s="616" t="s">
        <v>393</v>
      </c>
      <c r="E32" s="23"/>
      <c r="F32" s="617" t="s">
        <v>174</v>
      </c>
      <c r="G32" s="144"/>
      <c r="H32" s="144"/>
      <c r="I32" s="144"/>
    </row>
    <row r="33">
      <c r="A33" s="38"/>
      <c r="B33" s="614" t="s">
        <v>394</v>
      </c>
      <c r="E33" s="23"/>
      <c r="F33" s="682" t="s">
        <v>198</v>
      </c>
      <c r="G33" s="144"/>
      <c r="H33" s="144"/>
      <c r="I33" s="144"/>
    </row>
    <row r="34">
      <c r="A34" s="42"/>
      <c r="B34" s="615" t="s">
        <v>395</v>
      </c>
      <c r="C34" s="51"/>
      <c r="D34" s="51"/>
      <c r="E34" s="52"/>
      <c r="F34" s="619">
        <v>317.0</v>
      </c>
      <c r="G34" s="173"/>
      <c r="H34" s="173"/>
      <c r="I34" s="173"/>
    </row>
    <row r="35">
      <c r="A35" s="562" t="s">
        <v>153</v>
      </c>
      <c r="B35" s="144"/>
      <c r="C35" s="144"/>
      <c r="D35" s="144"/>
      <c r="E35" s="144"/>
      <c r="F35" s="144"/>
      <c r="G35" s="144"/>
      <c r="H35" s="144"/>
      <c r="I35" s="144"/>
    </row>
    <row r="36">
      <c r="A36" s="38"/>
      <c r="B36" s="144"/>
      <c r="C36" s="144"/>
      <c r="D36" s="144"/>
      <c r="E36" s="144"/>
      <c r="F36" s="144"/>
      <c r="G36" s="144"/>
      <c r="H36" s="144"/>
      <c r="I36" s="144"/>
    </row>
    <row r="37">
      <c r="A37" s="42"/>
      <c r="B37" s="573"/>
      <c r="C37" s="573"/>
      <c r="D37" s="573"/>
      <c r="E37" s="173"/>
      <c r="F37" s="173"/>
      <c r="G37" s="173"/>
      <c r="H37" s="173"/>
      <c r="I37" s="173"/>
    </row>
    <row r="38">
      <c r="A38" s="562" t="s">
        <v>160</v>
      </c>
      <c r="B38" s="144"/>
      <c r="C38" s="144"/>
      <c r="D38" s="144"/>
      <c r="E38" s="144"/>
      <c r="F38" s="144"/>
      <c r="G38" s="144"/>
      <c r="H38" s="144"/>
      <c r="I38" s="144"/>
    </row>
    <row r="39">
      <c r="A39" s="38"/>
      <c r="B39" s="144"/>
      <c r="C39" s="144"/>
      <c r="D39" s="144"/>
      <c r="E39" s="144"/>
      <c r="F39" s="144"/>
      <c r="G39" s="144"/>
      <c r="H39" s="144"/>
      <c r="I39" s="144"/>
    </row>
    <row r="40">
      <c r="A40" s="42"/>
      <c r="B40" s="173"/>
      <c r="C40" s="173"/>
      <c r="D40" s="173"/>
      <c r="E40" s="173"/>
      <c r="F40" s="173"/>
      <c r="G40" s="173"/>
      <c r="H40" s="173"/>
      <c r="I40" s="173"/>
    </row>
    <row r="41">
      <c r="A41" s="560" t="s">
        <v>53</v>
      </c>
      <c r="B41" s="561"/>
      <c r="C41" s="51"/>
      <c r="D41" s="51"/>
      <c r="E41" s="51"/>
      <c r="F41" s="51"/>
      <c r="G41" s="51"/>
      <c r="H41" s="51"/>
      <c r="I41" s="52"/>
    </row>
    <row r="42">
      <c r="A42" s="562" t="s">
        <v>94</v>
      </c>
      <c r="B42" s="585" t="s">
        <v>55</v>
      </c>
      <c r="I42" s="23"/>
    </row>
    <row r="43">
      <c r="A43" s="38"/>
      <c r="I43" s="23"/>
    </row>
    <row r="44">
      <c r="A44" s="42"/>
      <c r="I44" s="23"/>
    </row>
    <row r="45">
      <c r="A45" s="562" t="s">
        <v>111</v>
      </c>
      <c r="B45" s="691" t="s">
        <v>189</v>
      </c>
      <c r="E45" s="23"/>
      <c r="F45" s="144"/>
      <c r="G45" s="144"/>
      <c r="H45" s="144"/>
      <c r="I45" s="144"/>
    </row>
    <row r="46">
      <c r="A46" s="38"/>
      <c r="B46" s="708" t="s">
        <v>197</v>
      </c>
      <c r="E46" s="23"/>
      <c r="F46" s="144"/>
      <c r="G46" s="144"/>
      <c r="H46" s="144"/>
      <c r="I46" s="144"/>
    </row>
    <row r="47">
      <c r="A47" s="42"/>
      <c r="B47" s="710">
        <v>106.0</v>
      </c>
      <c r="C47" s="51"/>
      <c r="D47" s="51"/>
      <c r="E47" s="52"/>
      <c r="F47" s="173"/>
      <c r="G47" s="173"/>
      <c r="H47" s="173"/>
      <c r="I47" s="173"/>
    </row>
    <row r="48">
      <c r="A48" s="562" t="s">
        <v>130</v>
      </c>
      <c r="B48" s="144"/>
      <c r="C48" s="711" t="s">
        <v>471</v>
      </c>
      <c r="D48" s="144"/>
      <c r="E48" s="144"/>
      <c r="F48" s="144"/>
      <c r="G48" s="144"/>
      <c r="H48" s="144"/>
      <c r="I48" s="144"/>
    </row>
    <row r="49">
      <c r="A49" s="38"/>
      <c r="B49" s="144"/>
      <c r="C49" s="712" t="s">
        <v>197</v>
      </c>
      <c r="D49" s="144"/>
      <c r="E49" s="144"/>
      <c r="F49" s="144"/>
      <c r="G49" s="144"/>
      <c r="H49" s="144"/>
      <c r="I49" s="144"/>
    </row>
    <row r="50">
      <c r="A50" s="42"/>
      <c r="B50" s="173"/>
      <c r="C50" s="713">
        <v>317.0</v>
      </c>
      <c r="D50" s="173"/>
      <c r="E50" s="173"/>
      <c r="F50" s="173"/>
      <c r="G50" s="173"/>
      <c r="H50" s="173"/>
      <c r="I50" s="173"/>
    </row>
    <row r="51">
      <c r="A51" s="562" t="s">
        <v>143</v>
      </c>
      <c r="B51" s="711" t="s">
        <v>471</v>
      </c>
      <c r="C51" s="144"/>
      <c r="D51" s="144"/>
      <c r="E51" s="144"/>
      <c r="F51" s="144"/>
      <c r="G51" s="144"/>
      <c r="H51" s="144"/>
      <c r="I51" s="144"/>
    </row>
    <row r="52">
      <c r="A52" s="38"/>
      <c r="B52" s="712" t="s">
        <v>197</v>
      </c>
      <c r="C52" s="144"/>
      <c r="D52" s="144"/>
      <c r="E52" s="144"/>
      <c r="F52" s="572"/>
      <c r="G52" s="144"/>
      <c r="H52" s="144"/>
      <c r="I52" s="144"/>
    </row>
    <row r="53">
      <c r="A53" s="42"/>
      <c r="B53" s="713">
        <v>317.0</v>
      </c>
      <c r="C53" s="173"/>
      <c r="D53" s="173"/>
      <c r="E53" s="173"/>
      <c r="F53" s="173"/>
      <c r="G53" s="173"/>
      <c r="H53" s="173"/>
      <c r="I53" s="173"/>
    </row>
    <row r="54">
      <c r="A54" s="562" t="s">
        <v>153</v>
      </c>
      <c r="B54" s="144"/>
      <c r="C54" s="144"/>
      <c r="D54" s="711" t="s">
        <v>471</v>
      </c>
      <c r="E54" s="144"/>
      <c r="F54" s="144"/>
      <c r="G54" s="144"/>
      <c r="H54" s="144"/>
      <c r="I54" s="144"/>
    </row>
    <row r="55">
      <c r="A55" s="38"/>
      <c r="B55" s="144"/>
      <c r="C55" s="144"/>
      <c r="D55" s="712" t="s">
        <v>197</v>
      </c>
      <c r="E55" s="144"/>
      <c r="F55" s="144"/>
      <c r="G55" s="144"/>
      <c r="H55" s="144"/>
      <c r="I55" s="144"/>
    </row>
    <row r="56">
      <c r="A56" s="42"/>
      <c r="B56" s="173"/>
      <c r="C56" s="173"/>
      <c r="D56" s="713">
        <v>317.0</v>
      </c>
      <c r="E56" s="173"/>
      <c r="F56" s="173"/>
      <c r="G56" s="173"/>
      <c r="H56" s="173"/>
      <c r="I56" s="173"/>
    </row>
    <row r="57">
      <c r="A57" s="562" t="s">
        <v>160</v>
      </c>
      <c r="B57" s="144"/>
      <c r="C57" s="144"/>
      <c r="D57" s="144"/>
      <c r="E57" s="711" t="s">
        <v>471</v>
      </c>
      <c r="F57" s="144"/>
      <c r="G57" s="144"/>
      <c r="H57" s="144"/>
      <c r="I57" s="144"/>
    </row>
    <row r="58">
      <c r="A58" s="38"/>
      <c r="B58" s="144"/>
      <c r="C58" s="144"/>
      <c r="D58" s="144"/>
      <c r="E58" s="712" t="s">
        <v>197</v>
      </c>
      <c r="F58" s="144"/>
      <c r="G58" s="144"/>
      <c r="H58" s="144"/>
      <c r="I58" s="144"/>
    </row>
    <row r="59">
      <c r="A59" s="42"/>
      <c r="B59" s="173"/>
      <c r="C59" s="173"/>
      <c r="D59" s="173"/>
      <c r="E59" s="713">
        <v>317.0</v>
      </c>
      <c r="F59" s="173"/>
      <c r="G59" s="173"/>
      <c r="H59" s="173"/>
      <c r="I59" s="173"/>
    </row>
    <row r="60">
      <c r="A60" s="560" t="s">
        <v>56</v>
      </c>
      <c r="B60" s="561"/>
      <c r="C60" s="51"/>
      <c r="D60" s="51"/>
      <c r="E60" s="51"/>
      <c r="F60" s="51"/>
      <c r="G60" s="51"/>
      <c r="H60" s="51"/>
      <c r="I60" s="52"/>
    </row>
    <row r="61">
      <c r="A61" s="562" t="s">
        <v>94</v>
      </c>
      <c r="B61" s="585" t="s">
        <v>55</v>
      </c>
      <c r="I61" s="23"/>
    </row>
    <row r="62">
      <c r="A62" s="38"/>
      <c r="I62" s="23"/>
    </row>
    <row r="63">
      <c r="A63" s="42"/>
      <c r="B63" s="51"/>
      <c r="C63" s="51"/>
      <c r="D63" s="51"/>
      <c r="E63" s="51"/>
      <c r="F63" s="51"/>
      <c r="G63" s="51"/>
      <c r="H63" s="51"/>
      <c r="I63" s="52"/>
    </row>
    <row r="64">
      <c r="A64" s="562" t="s">
        <v>111</v>
      </c>
      <c r="B64" s="729" t="s">
        <v>272</v>
      </c>
      <c r="D64" s="23"/>
      <c r="E64" s="144"/>
      <c r="F64" s="144"/>
      <c r="G64" s="144"/>
      <c r="H64" s="144"/>
      <c r="I64" s="730" t="s">
        <v>274</v>
      </c>
    </row>
    <row r="65">
      <c r="A65" s="38"/>
      <c r="B65" s="733" t="s">
        <v>281</v>
      </c>
      <c r="D65" s="23"/>
      <c r="E65" s="144"/>
      <c r="F65" s="144"/>
      <c r="G65" s="144"/>
      <c r="H65" s="144"/>
      <c r="I65" s="734" t="s">
        <v>101</v>
      </c>
    </row>
    <row r="66">
      <c r="A66" s="42"/>
      <c r="B66" s="738" t="s">
        <v>484</v>
      </c>
      <c r="C66" s="51"/>
      <c r="D66" s="52"/>
      <c r="E66" s="173"/>
      <c r="F66" s="173"/>
      <c r="G66" s="173"/>
      <c r="H66" s="173"/>
      <c r="I66" s="739">
        <v>104.0</v>
      </c>
    </row>
    <row r="67">
      <c r="A67" s="562" t="s">
        <v>130</v>
      </c>
      <c r="B67" s="144"/>
      <c r="C67" s="454" t="s">
        <v>288</v>
      </c>
      <c r="D67" s="454" t="s">
        <v>288</v>
      </c>
      <c r="E67" s="144"/>
      <c r="F67" s="144"/>
      <c r="G67" s="741" t="s">
        <v>289</v>
      </c>
      <c r="H67" s="23"/>
      <c r="I67" s="730" t="s">
        <v>274</v>
      </c>
    </row>
    <row r="68">
      <c r="A68" s="38"/>
      <c r="B68" s="144"/>
      <c r="C68" s="457" t="s">
        <v>120</v>
      </c>
      <c r="D68" s="457" t="s">
        <v>293</v>
      </c>
      <c r="E68" s="144"/>
      <c r="F68" s="144"/>
      <c r="G68" s="742" t="s">
        <v>284</v>
      </c>
      <c r="H68" s="23"/>
      <c r="I68" s="734" t="s">
        <v>294</v>
      </c>
    </row>
    <row r="69">
      <c r="A69" s="42"/>
      <c r="B69" s="173"/>
      <c r="C69" s="461">
        <v>320.0</v>
      </c>
      <c r="D69" s="461">
        <v>316.0</v>
      </c>
      <c r="E69" s="173"/>
      <c r="F69" s="173"/>
      <c r="G69" s="743" t="s">
        <v>138</v>
      </c>
      <c r="H69" s="52"/>
      <c r="I69" s="739">
        <v>104.0</v>
      </c>
    </row>
    <row r="70">
      <c r="A70" s="562" t="s">
        <v>143</v>
      </c>
      <c r="B70" s="454" t="s">
        <v>288</v>
      </c>
      <c r="C70" s="144"/>
      <c r="D70" s="144"/>
      <c r="E70" s="144"/>
      <c r="F70" s="711" t="s">
        <v>299</v>
      </c>
      <c r="G70" s="744" t="s">
        <v>300</v>
      </c>
      <c r="H70" s="144"/>
      <c r="I70" s="144"/>
    </row>
    <row r="71">
      <c r="A71" s="38"/>
      <c r="B71" s="475" t="s">
        <v>305</v>
      </c>
      <c r="C71" s="144"/>
      <c r="D71" s="144"/>
      <c r="E71" s="144"/>
      <c r="F71" s="746" t="s">
        <v>38</v>
      </c>
      <c r="G71" s="747" t="s">
        <v>134</v>
      </c>
      <c r="H71" s="144"/>
      <c r="I71" s="144"/>
    </row>
    <row r="72">
      <c r="A72" s="42"/>
      <c r="B72" s="461">
        <v>316.0</v>
      </c>
      <c r="C72" s="173"/>
      <c r="D72" s="173"/>
      <c r="E72" s="173"/>
      <c r="F72" s="713">
        <v>317.0</v>
      </c>
      <c r="G72" s="748" t="s">
        <v>514</v>
      </c>
      <c r="H72" s="173"/>
      <c r="I72" s="173"/>
    </row>
    <row r="73">
      <c r="A73" s="562" t="s">
        <v>153</v>
      </c>
      <c r="B73" s="525"/>
      <c r="C73" s="525"/>
      <c r="D73" s="525"/>
      <c r="E73" s="144"/>
      <c r="F73" s="711" t="s">
        <v>310</v>
      </c>
      <c r="G73" s="144"/>
      <c r="H73" s="744" t="s">
        <v>300</v>
      </c>
      <c r="I73" s="144"/>
    </row>
    <row r="74">
      <c r="A74" s="38"/>
      <c r="B74" s="525"/>
      <c r="C74" s="525"/>
      <c r="D74" s="525"/>
      <c r="E74" s="144"/>
      <c r="F74" s="712" t="s">
        <v>177</v>
      </c>
      <c r="G74" s="144"/>
      <c r="H74" s="747" t="s">
        <v>134</v>
      </c>
      <c r="I74" s="144"/>
    </row>
    <row r="75">
      <c r="A75" s="42"/>
      <c r="B75" s="534"/>
      <c r="C75" s="534"/>
      <c r="D75" s="534"/>
      <c r="E75" s="173"/>
      <c r="F75" s="713">
        <v>317.0</v>
      </c>
      <c r="G75" s="173"/>
      <c r="H75" s="748" t="s">
        <v>515</v>
      </c>
      <c r="I75" s="173"/>
    </row>
    <row r="76">
      <c r="A76" s="562" t="s">
        <v>160</v>
      </c>
      <c r="B76" s="144"/>
      <c r="C76" s="144"/>
      <c r="D76" s="144"/>
      <c r="E76" s="144"/>
      <c r="F76" s="144"/>
      <c r="G76" s="144"/>
      <c r="H76" s="144"/>
      <c r="I76" s="144"/>
    </row>
    <row r="77">
      <c r="A77" s="38"/>
      <c r="B77" s="144"/>
      <c r="C77" s="144"/>
      <c r="D77" s="144"/>
      <c r="E77" s="144"/>
      <c r="F77" s="144"/>
      <c r="G77" s="144"/>
      <c r="H77" s="144"/>
      <c r="I77" s="144"/>
    </row>
    <row r="78">
      <c r="A78" s="42"/>
      <c r="B78" s="173"/>
      <c r="C78" s="173"/>
      <c r="D78" s="173"/>
      <c r="E78" s="173"/>
      <c r="F78" s="173"/>
      <c r="G78" s="173"/>
      <c r="H78" s="173"/>
      <c r="I78" s="173"/>
    </row>
    <row r="79">
      <c r="A79" s="560" t="s">
        <v>57</v>
      </c>
      <c r="B79" s="561"/>
      <c r="C79" s="51"/>
      <c r="D79" s="51"/>
      <c r="E79" s="51"/>
      <c r="F79" s="51"/>
      <c r="G79" s="51"/>
      <c r="H79" s="51"/>
      <c r="I79" s="52"/>
    </row>
    <row r="80">
      <c r="A80" s="562" t="s">
        <v>94</v>
      </c>
      <c r="B80" s="525"/>
      <c r="C80" s="525"/>
      <c r="D80" s="525"/>
      <c r="E80" s="566"/>
      <c r="F80" s="671" t="s">
        <v>315</v>
      </c>
      <c r="H80" s="23"/>
      <c r="I80" s="566"/>
    </row>
    <row r="81">
      <c r="A81" s="38"/>
      <c r="B81" s="525"/>
      <c r="C81" s="525"/>
      <c r="D81" s="525"/>
      <c r="E81" s="566"/>
      <c r="F81" s="673" t="s">
        <v>319</v>
      </c>
      <c r="H81" s="23"/>
      <c r="I81" s="566"/>
    </row>
    <row r="82">
      <c r="A82" s="42"/>
      <c r="B82" s="534"/>
      <c r="C82" s="534"/>
      <c r="D82" s="534"/>
      <c r="E82" s="570"/>
      <c r="F82" s="674">
        <v>106.0</v>
      </c>
      <c r="G82" s="51"/>
      <c r="H82" s="52"/>
      <c r="I82" s="570"/>
    </row>
    <row r="83">
      <c r="A83" s="562" t="s">
        <v>111</v>
      </c>
      <c r="B83" s="525"/>
      <c r="C83" s="525"/>
      <c r="D83" s="525"/>
      <c r="E83" s="566"/>
      <c r="F83" s="144"/>
      <c r="G83" s="572"/>
      <c r="H83" s="572"/>
      <c r="I83" s="756" t="s">
        <v>322</v>
      </c>
    </row>
    <row r="84">
      <c r="A84" s="38"/>
      <c r="B84" s="525"/>
      <c r="C84" s="525"/>
      <c r="D84" s="525"/>
      <c r="E84" s="566"/>
      <c r="F84" s="144"/>
      <c r="G84" s="572"/>
      <c r="H84" s="572"/>
      <c r="I84" s="732" t="s">
        <v>326</v>
      </c>
    </row>
    <row r="85">
      <c r="A85" s="42"/>
      <c r="B85" s="534"/>
      <c r="C85" s="534"/>
      <c r="D85" s="534"/>
      <c r="E85" s="570"/>
      <c r="F85" s="173"/>
      <c r="G85" s="573"/>
      <c r="H85" s="573"/>
      <c r="I85" s="737">
        <v>104.0</v>
      </c>
    </row>
    <row r="86">
      <c r="A86" s="562" t="s">
        <v>130</v>
      </c>
      <c r="B86" s="566"/>
      <c r="C86" s="566"/>
      <c r="D86" s="566"/>
      <c r="E86" s="144"/>
      <c r="F86" s="572"/>
      <c r="G86" s="566"/>
      <c r="H86" s="572"/>
      <c r="I86" s="756" t="s">
        <v>331</v>
      </c>
    </row>
    <row r="87">
      <c r="A87" s="38"/>
      <c r="B87" s="566"/>
      <c r="C87" s="566"/>
      <c r="D87" s="566"/>
      <c r="E87" s="144"/>
      <c r="F87" s="572"/>
      <c r="G87" s="566"/>
      <c r="H87" s="572"/>
      <c r="I87" s="732" t="s">
        <v>326</v>
      </c>
    </row>
    <row r="88">
      <c r="A88" s="42"/>
      <c r="B88" s="570"/>
      <c r="C88" s="570"/>
      <c r="D88" s="570"/>
      <c r="E88" s="173"/>
      <c r="F88" s="573"/>
      <c r="G88" s="570"/>
      <c r="H88" s="573"/>
      <c r="I88" s="737">
        <v>104.0</v>
      </c>
    </row>
    <row r="89">
      <c r="A89" s="562" t="s">
        <v>143</v>
      </c>
      <c r="B89" s="566"/>
      <c r="C89" s="566"/>
      <c r="D89" s="566"/>
      <c r="E89" s="144"/>
      <c r="F89" s="677" t="s">
        <v>336</v>
      </c>
      <c r="G89" s="566"/>
      <c r="H89" s="566"/>
      <c r="I89" s="566"/>
    </row>
    <row r="90">
      <c r="A90" s="38"/>
      <c r="B90" s="566"/>
      <c r="C90" s="566"/>
      <c r="D90" s="566"/>
      <c r="E90" s="144"/>
      <c r="F90" s="679" t="s">
        <v>306</v>
      </c>
      <c r="G90" s="566"/>
      <c r="H90" s="566"/>
      <c r="I90" s="566"/>
    </row>
    <row r="91">
      <c r="A91" s="42"/>
      <c r="B91" s="570"/>
      <c r="C91" s="570"/>
      <c r="D91" s="570"/>
      <c r="E91" s="173"/>
      <c r="F91" s="684">
        <v>318.0</v>
      </c>
      <c r="G91" s="570"/>
      <c r="H91" s="570"/>
      <c r="I91" s="570"/>
    </row>
    <row r="92">
      <c r="A92" s="562" t="s">
        <v>153</v>
      </c>
      <c r="B92" s="566"/>
      <c r="C92" s="566"/>
      <c r="D92" s="566"/>
      <c r="E92" s="566"/>
      <c r="F92" s="566"/>
      <c r="G92" s="566"/>
      <c r="H92" s="677" t="s">
        <v>336</v>
      </c>
      <c r="I92" s="566"/>
    </row>
    <row r="93">
      <c r="A93" s="38"/>
      <c r="B93" s="566"/>
      <c r="C93" s="566"/>
      <c r="D93" s="566"/>
      <c r="E93" s="566"/>
      <c r="F93" s="566"/>
      <c r="G93" s="566"/>
      <c r="H93" s="679" t="s">
        <v>306</v>
      </c>
      <c r="I93" s="566"/>
    </row>
    <row r="94">
      <c r="A94" s="42"/>
      <c r="B94" s="570"/>
      <c r="C94" s="570"/>
      <c r="D94" s="570"/>
      <c r="E94" s="570"/>
      <c r="F94" s="570"/>
      <c r="G94" s="570"/>
      <c r="H94" s="684">
        <v>318.0</v>
      </c>
      <c r="I94" s="570"/>
    </row>
    <row r="95">
      <c r="A95" s="562" t="s">
        <v>160</v>
      </c>
      <c r="B95" s="566"/>
      <c r="C95" s="566"/>
      <c r="D95" s="566"/>
      <c r="E95" s="566"/>
      <c r="F95" s="566"/>
      <c r="G95" s="677" t="s">
        <v>336</v>
      </c>
      <c r="H95" s="566"/>
      <c r="I95" s="566"/>
    </row>
    <row r="96">
      <c r="A96" s="38"/>
      <c r="B96" s="566"/>
      <c r="C96" s="566"/>
      <c r="D96" s="566"/>
      <c r="E96" s="566"/>
      <c r="F96" s="566"/>
      <c r="G96" s="679" t="s">
        <v>306</v>
      </c>
      <c r="H96" s="566"/>
      <c r="I96" s="566"/>
    </row>
    <row r="97">
      <c r="A97" s="42"/>
      <c r="B97" s="570"/>
      <c r="C97" s="570"/>
      <c r="D97" s="570"/>
      <c r="E97" s="570"/>
      <c r="F97" s="570"/>
      <c r="G97" s="684">
        <v>318.0</v>
      </c>
      <c r="H97" s="570"/>
      <c r="I97" s="570"/>
    </row>
    <row r="98">
      <c r="A98" s="607" t="s">
        <v>64</v>
      </c>
      <c r="B98" s="561"/>
      <c r="C98" s="51"/>
      <c r="D98" s="51"/>
      <c r="E98" s="51"/>
      <c r="F98" s="51"/>
      <c r="G98" s="51"/>
      <c r="H98" s="51"/>
      <c r="I98" s="52"/>
    </row>
    <row r="99">
      <c r="A99" s="608" t="s">
        <v>94</v>
      </c>
      <c r="B99" s="525"/>
      <c r="C99" s="525"/>
      <c r="D99" s="525"/>
      <c r="E99" s="144"/>
      <c r="F99" s="144"/>
      <c r="G99" s="144"/>
      <c r="H99" s="144"/>
      <c r="I99" s="144"/>
    </row>
    <row r="100">
      <c r="A100" s="23"/>
      <c r="B100" s="525"/>
      <c r="C100" s="525"/>
      <c r="D100" s="525"/>
      <c r="E100" s="144"/>
      <c r="F100" s="144"/>
      <c r="G100" s="144"/>
      <c r="H100" s="144"/>
      <c r="I100" s="144"/>
    </row>
    <row r="101">
      <c r="A101" s="52"/>
      <c r="B101" s="534"/>
      <c r="C101" s="534"/>
      <c r="D101" s="534"/>
      <c r="E101" s="173"/>
      <c r="F101" s="173"/>
      <c r="G101" s="173"/>
      <c r="H101" s="173"/>
      <c r="I101" s="173"/>
    </row>
    <row r="102">
      <c r="A102" s="608" t="s">
        <v>111</v>
      </c>
      <c r="B102" s="144"/>
      <c r="C102" s="144"/>
      <c r="D102" s="144"/>
      <c r="E102" s="144"/>
      <c r="F102" s="144"/>
      <c r="G102" s="144"/>
      <c r="H102" s="144"/>
      <c r="I102" s="144"/>
    </row>
    <row r="103">
      <c r="A103" s="23"/>
      <c r="B103" s="144"/>
      <c r="C103" s="144"/>
      <c r="D103" s="144"/>
      <c r="E103" s="144"/>
      <c r="F103" s="144"/>
      <c r="G103" s="144"/>
      <c r="H103" s="144"/>
      <c r="I103" s="144"/>
    </row>
    <row r="104">
      <c r="A104" s="52"/>
      <c r="B104" s="173"/>
      <c r="C104" s="173"/>
      <c r="D104" s="173"/>
      <c r="E104" s="173"/>
      <c r="F104" s="173"/>
      <c r="G104" s="173"/>
      <c r="H104" s="173"/>
      <c r="I104" s="173"/>
    </row>
    <row r="105">
      <c r="A105" s="608" t="s">
        <v>130</v>
      </c>
      <c r="B105" s="144"/>
      <c r="C105" s="144"/>
      <c r="D105" s="144"/>
      <c r="E105" s="144"/>
      <c r="F105" s="144"/>
      <c r="G105" s="144"/>
      <c r="H105" s="144"/>
      <c r="I105" s="144"/>
    </row>
    <row r="106">
      <c r="A106" s="23"/>
      <c r="B106" s="144"/>
      <c r="C106" s="144"/>
      <c r="D106" s="144"/>
      <c r="E106" s="144"/>
      <c r="F106" s="144"/>
      <c r="G106" s="144"/>
      <c r="H106" s="144"/>
      <c r="I106" s="144"/>
    </row>
    <row r="107">
      <c r="A107" s="52"/>
      <c r="B107" s="173"/>
      <c r="C107" s="173"/>
      <c r="D107" s="173"/>
      <c r="E107" s="173"/>
      <c r="F107" s="173"/>
      <c r="G107" s="173"/>
      <c r="H107" s="173"/>
      <c r="I107" s="173"/>
    </row>
    <row r="108">
      <c r="A108" s="608" t="s">
        <v>143</v>
      </c>
      <c r="B108" s="144"/>
      <c r="C108" s="144"/>
      <c r="D108" s="144"/>
      <c r="E108" s="144"/>
      <c r="F108" s="144"/>
      <c r="G108" s="144"/>
      <c r="H108" s="144"/>
      <c r="I108" s="144"/>
    </row>
    <row r="109">
      <c r="A109" s="23"/>
      <c r="B109" s="144"/>
      <c r="C109" s="144"/>
      <c r="D109" s="144"/>
      <c r="E109" s="144"/>
      <c r="F109" s="144"/>
      <c r="G109" s="144"/>
      <c r="H109" s="144"/>
      <c r="I109" s="144"/>
    </row>
    <row r="110">
      <c r="A110" s="52"/>
      <c r="B110" s="173"/>
      <c r="C110" s="173"/>
      <c r="D110" s="173"/>
      <c r="E110" s="173"/>
      <c r="F110" s="173"/>
      <c r="G110" s="173"/>
      <c r="H110" s="173"/>
      <c r="I110" s="173"/>
    </row>
    <row r="111">
      <c r="A111" s="608" t="s">
        <v>153</v>
      </c>
      <c r="B111" s="144"/>
      <c r="C111" s="144"/>
      <c r="D111" s="144"/>
      <c r="E111" s="144"/>
      <c r="F111" s="144"/>
      <c r="G111" s="144"/>
      <c r="H111" s="144"/>
      <c r="I111" s="144"/>
    </row>
    <row r="112">
      <c r="A112" s="23"/>
      <c r="B112" s="144"/>
      <c r="C112" s="144"/>
      <c r="D112" s="144"/>
      <c r="E112" s="144"/>
      <c r="F112" s="144"/>
      <c r="G112" s="144"/>
      <c r="H112" s="144"/>
      <c r="I112" s="144"/>
    </row>
    <row r="113">
      <c r="A113" s="52"/>
      <c r="B113" s="173"/>
      <c r="C113" s="173"/>
      <c r="D113" s="173"/>
      <c r="E113" s="173"/>
      <c r="F113" s="173"/>
      <c r="G113" s="173"/>
      <c r="H113" s="173"/>
      <c r="I113" s="173"/>
    </row>
    <row r="114">
      <c r="A114" s="608" t="s">
        <v>160</v>
      </c>
      <c r="B114" s="144"/>
      <c r="C114" s="144"/>
      <c r="D114" s="144"/>
      <c r="E114" s="144"/>
      <c r="F114" s="144"/>
      <c r="G114" s="144"/>
      <c r="H114" s="144"/>
      <c r="I114" s="144"/>
    </row>
    <row r="115">
      <c r="A115" s="23"/>
      <c r="B115" s="144"/>
      <c r="C115" s="144"/>
      <c r="D115" s="144"/>
      <c r="E115" s="144"/>
      <c r="F115" s="144"/>
      <c r="G115" s="144"/>
      <c r="H115" s="144"/>
      <c r="I115" s="144"/>
    </row>
    <row r="116">
      <c r="A116" s="52"/>
      <c r="B116" s="173"/>
      <c r="C116" s="173"/>
      <c r="D116" s="173"/>
      <c r="E116" s="173"/>
      <c r="F116" s="173"/>
      <c r="G116" s="173"/>
      <c r="H116" s="173"/>
      <c r="I116" s="173"/>
    </row>
  </sheetData>
  <mergeCells count="79"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  <mergeCell ref="A86:A88"/>
    <mergeCell ref="A111:A113"/>
    <mergeCell ref="A114:A116"/>
    <mergeCell ref="A89:A91"/>
    <mergeCell ref="A92:A94"/>
    <mergeCell ref="A95:A97"/>
    <mergeCell ref="A99:A101"/>
    <mergeCell ref="A102:A104"/>
    <mergeCell ref="A105:A107"/>
    <mergeCell ref="A108:A110"/>
    <mergeCell ref="A1:A2"/>
    <mergeCell ref="B1:I1"/>
    <mergeCell ref="B3:I3"/>
    <mergeCell ref="A4:A6"/>
    <mergeCell ref="F4:H4"/>
    <mergeCell ref="F5:H5"/>
    <mergeCell ref="F6:H6"/>
    <mergeCell ref="A7:A9"/>
    <mergeCell ref="A10:A12"/>
    <mergeCell ref="B10:D10"/>
    <mergeCell ref="B11:D11"/>
    <mergeCell ref="B12:D12"/>
    <mergeCell ref="A13:A15"/>
    <mergeCell ref="A16:A18"/>
    <mergeCell ref="A19:A21"/>
    <mergeCell ref="B22:I22"/>
    <mergeCell ref="A23:A25"/>
    <mergeCell ref="B23:E23"/>
    <mergeCell ref="F23:H23"/>
    <mergeCell ref="B24:E24"/>
    <mergeCell ref="F24:H24"/>
    <mergeCell ref="B25:E25"/>
    <mergeCell ref="F25:H25"/>
    <mergeCell ref="A26:A28"/>
    <mergeCell ref="B26:E26"/>
    <mergeCell ref="B27:E27"/>
    <mergeCell ref="B28:E28"/>
    <mergeCell ref="A29:A31"/>
    <mergeCell ref="B31:E31"/>
    <mergeCell ref="B29:E29"/>
    <mergeCell ref="B30:E30"/>
    <mergeCell ref="A32:A34"/>
    <mergeCell ref="B32:E32"/>
    <mergeCell ref="B33:E33"/>
    <mergeCell ref="B34:E34"/>
    <mergeCell ref="A35:A37"/>
    <mergeCell ref="A38:A40"/>
    <mergeCell ref="B41:I41"/>
    <mergeCell ref="A42:A44"/>
    <mergeCell ref="B42:I44"/>
    <mergeCell ref="B45:E45"/>
    <mergeCell ref="B46:E46"/>
    <mergeCell ref="B47:E47"/>
    <mergeCell ref="G69:H69"/>
    <mergeCell ref="B79:I79"/>
    <mergeCell ref="F80:H80"/>
    <mergeCell ref="F81:H81"/>
    <mergeCell ref="F82:H82"/>
    <mergeCell ref="B98:I98"/>
    <mergeCell ref="B60:I60"/>
    <mergeCell ref="B61:I63"/>
    <mergeCell ref="B64:D64"/>
    <mergeCell ref="B65:D65"/>
    <mergeCell ref="B66:D66"/>
    <mergeCell ref="G67:H67"/>
    <mergeCell ref="G68:H68"/>
  </mergeCells>
  <conditionalFormatting sqref="A1:A18 B1:C21 D1:D12 E1:E21 F1:F18 G1:G21 H1:H15 I1:I21 D14:D15 D17:D21 H17:H18 F20:F21 H20:H21 A23:D34 E23:E37 F23:H34 I23:I40 F36:H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7 G102:G107 E103:F104 E106:F107 B109:B110 D109:F110 G111:H116 B112:B113 D112:F113 B115:B116 D115:F116">
    <cfRule type="expression" dxfId="0" priority="1">
      <formula>REGEXMATCH(A1, "(^\s+)|(\s+$)")</formula>
    </cfRule>
  </conditionalFormatting>
  <conditionalFormatting sqref="A1:A18 B1:C21 D1:D12 E1:E21 F1:F18 G1:G21 H1:H15 I1:I21 D14:D15 D17:D21 H17:H18 F20:F21 H20:H21 A23:D34 E23:E37 F23:H34 I23:I40 F36:H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7 G102:G107 E103:F104 E106:F107 B109:B110 D109:F110 G111:H116 B112:B113 D112:F113 B115:B116 D115:F116">
    <cfRule type="expression" dxfId="0" priority="2">
      <formula>REGEXMATCH(A1, "[а-яА-Я]")</formula>
    </cfRule>
  </conditionalFormatting>
  <conditionalFormatting sqref="A1:A18 B1:C21 D1:D12 E1:E21 F1:F18 G1:G21 H1:H15 I1:I21 D14:D15 D17:D21 H17:H18 F20:F21 H20:H21 A23:D34 E23:E37 F23:H34 I23:I40 F36:H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7 G102:G107 E103:F104 E106:F107 B109:B110 D109:F110 G111:H116 B112:B113 D112:F113 B115:B116 D115:F116">
    <cfRule type="expression" dxfId="0" priority="3">
      <formula>REGEXMATCH(A1, "\s{2,}")</formula>
    </cfRule>
  </conditionalFormatting>
  <conditionalFormatting sqref="A1:A18 B1:C21 D1:D12 E1:E21 F1:F18 G1:G21 H1:H15 I1:I21 D14:D15 D17:D21 H17:H18 F20:F21 H20:H21 A23:D34 E23:E37 F23:H34 I23:I40 F36:H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7 G102:G107 E103:F104 E106:F107 B109:B110 D109:F110 G111:H116 B112:B113 D112:F113 B115:B116 D115:F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13"/>
    <col customWidth="1" min="3" max="3" width="27.38"/>
    <col customWidth="1" min="4" max="4" width="34.0"/>
    <col customWidth="1" min="5" max="8" width="26.38"/>
  </cols>
  <sheetData>
    <row r="1">
      <c r="A1" s="649"/>
      <c r="B1" s="606" t="s">
        <v>2</v>
      </c>
      <c r="C1" s="3"/>
      <c r="D1" s="3"/>
      <c r="E1" s="3"/>
      <c r="F1" s="4"/>
      <c r="G1" s="558" t="s">
        <v>71</v>
      </c>
      <c r="H1" s="4"/>
    </row>
    <row r="2">
      <c r="A2" s="42"/>
      <c r="B2" s="559" t="s">
        <v>24</v>
      </c>
      <c r="C2" s="559" t="s">
        <v>25</v>
      </c>
      <c r="D2" s="559" t="s">
        <v>26</v>
      </c>
      <c r="E2" s="559" t="s">
        <v>27</v>
      </c>
      <c r="F2" s="559" t="s">
        <v>28</v>
      </c>
      <c r="G2" s="559" t="s">
        <v>88</v>
      </c>
      <c r="H2" s="559" t="s">
        <v>89</v>
      </c>
    </row>
    <row r="3">
      <c r="A3" s="560" t="s">
        <v>29</v>
      </c>
      <c r="B3" s="561"/>
      <c r="C3" s="51"/>
      <c r="D3" s="51"/>
      <c r="E3" s="51"/>
      <c r="F3" s="52"/>
      <c r="G3" s="561"/>
      <c r="H3" s="51"/>
    </row>
    <row r="4">
      <c r="A4" s="562" t="s">
        <v>30</v>
      </c>
      <c r="B4" s="651" t="s">
        <v>97</v>
      </c>
      <c r="C4" s="23"/>
      <c r="D4" s="566"/>
      <c r="E4" s="144"/>
      <c r="F4" s="144"/>
      <c r="G4" s="144"/>
      <c r="H4" s="144"/>
    </row>
    <row r="5">
      <c r="A5" s="38"/>
      <c r="B5" s="654" t="s">
        <v>102</v>
      </c>
      <c r="C5" s="23"/>
      <c r="D5" s="566"/>
      <c r="E5" s="144"/>
      <c r="F5" s="144"/>
      <c r="G5" s="144"/>
      <c r="H5" s="144"/>
    </row>
    <row r="6">
      <c r="A6" s="42"/>
      <c r="B6" s="656" t="s">
        <v>516</v>
      </c>
      <c r="C6" s="52"/>
      <c r="D6" s="570"/>
      <c r="E6" s="173"/>
      <c r="F6" s="173"/>
      <c r="G6" s="173"/>
      <c r="H6" s="173"/>
    </row>
    <row r="7">
      <c r="A7" s="562" t="s">
        <v>34</v>
      </c>
      <c r="B7" s="651" t="s">
        <v>97</v>
      </c>
      <c r="C7" s="23"/>
      <c r="D7" s="659" t="s">
        <v>115</v>
      </c>
      <c r="E7" s="144"/>
      <c r="F7" s="144"/>
      <c r="G7" s="144"/>
      <c r="H7" s="144"/>
    </row>
    <row r="8">
      <c r="A8" s="38"/>
      <c r="B8" s="654" t="s">
        <v>102</v>
      </c>
      <c r="C8" s="23"/>
      <c r="D8" s="662" t="s">
        <v>122</v>
      </c>
      <c r="E8" s="144"/>
      <c r="F8" s="144"/>
      <c r="G8" s="144"/>
      <c r="H8" s="144"/>
    </row>
    <row r="9">
      <c r="A9" s="42"/>
      <c r="B9" s="656" t="s">
        <v>517</v>
      </c>
      <c r="C9" s="52"/>
      <c r="D9" s="663">
        <v>300.0</v>
      </c>
      <c r="E9" s="173"/>
      <c r="F9" s="173"/>
      <c r="G9" s="173"/>
      <c r="H9" s="173"/>
    </row>
    <row r="10">
      <c r="A10" s="562" t="s">
        <v>39</v>
      </c>
      <c r="B10" s="651" t="s">
        <v>97</v>
      </c>
      <c r="C10" s="23"/>
      <c r="D10" s="572"/>
      <c r="E10" s="144"/>
      <c r="F10" s="144"/>
      <c r="G10" s="144"/>
      <c r="H10" s="144"/>
    </row>
    <row r="11">
      <c r="A11" s="38"/>
      <c r="B11" s="654" t="s">
        <v>102</v>
      </c>
      <c r="C11" s="23"/>
      <c r="D11" s="572"/>
      <c r="E11" s="144"/>
      <c r="F11" s="144"/>
      <c r="G11" s="144"/>
      <c r="H11" s="144"/>
    </row>
    <row r="12">
      <c r="A12" s="42"/>
      <c r="B12" s="656" t="s">
        <v>518</v>
      </c>
      <c r="C12" s="52"/>
      <c r="D12" s="173"/>
      <c r="E12" s="173"/>
      <c r="F12" s="173"/>
      <c r="G12" s="173"/>
      <c r="H12" s="173"/>
    </row>
    <row r="13">
      <c r="A13" s="562" t="s">
        <v>41</v>
      </c>
      <c r="B13" s="144"/>
      <c r="C13" s="144"/>
      <c r="D13" s="659" t="s">
        <v>147</v>
      </c>
      <c r="E13" s="144"/>
      <c r="F13" s="144"/>
      <c r="G13" s="144"/>
      <c r="H13" s="144"/>
    </row>
    <row r="14">
      <c r="A14" s="38"/>
      <c r="B14" s="144"/>
      <c r="C14" s="144"/>
      <c r="D14" s="660" t="s">
        <v>121</v>
      </c>
      <c r="E14" s="144"/>
      <c r="F14" s="144"/>
      <c r="G14" s="144"/>
      <c r="H14" s="144"/>
    </row>
    <row r="15">
      <c r="A15" s="42"/>
      <c r="B15" s="173"/>
      <c r="C15" s="173"/>
      <c r="D15" s="667">
        <v>304.0</v>
      </c>
      <c r="E15" s="173"/>
      <c r="F15" s="173"/>
      <c r="G15" s="173"/>
      <c r="H15" s="173"/>
    </row>
    <row r="16">
      <c r="A16" s="562" t="s">
        <v>47</v>
      </c>
      <c r="B16" s="144"/>
      <c r="C16" s="144"/>
      <c r="D16" s="668" t="s">
        <v>156</v>
      </c>
      <c r="E16" s="144"/>
      <c r="F16" s="144"/>
      <c r="G16" s="144"/>
      <c r="H16" s="144"/>
    </row>
    <row r="17">
      <c r="A17" s="38"/>
      <c r="B17" s="144"/>
      <c r="C17" s="144"/>
      <c r="D17" s="669" t="s">
        <v>158</v>
      </c>
      <c r="E17" s="144"/>
      <c r="F17" s="144"/>
      <c r="G17" s="144"/>
      <c r="H17" s="144"/>
    </row>
    <row r="18">
      <c r="A18" s="42"/>
      <c r="B18" s="173"/>
      <c r="C18" s="173"/>
      <c r="D18" s="548">
        <v>303.0</v>
      </c>
      <c r="E18" s="173"/>
      <c r="F18" s="173"/>
      <c r="G18" s="173"/>
      <c r="H18" s="173"/>
    </row>
    <row r="19">
      <c r="A19" s="562" t="s">
        <v>48</v>
      </c>
      <c r="B19" s="144"/>
      <c r="C19" s="144"/>
      <c r="D19" s="578" t="s">
        <v>163</v>
      </c>
      <c r="E19" s="144"/>
      <c r="F19" s="144"/>
      <c r="G19" s="144"/>
      <c r="H19" s="144"/>
    </row>
    <row r="20">
      <c r="A20" s="38"/>
      <c r="B20" s="144"/>
      <c r="C20" s="144"/>
      <c r="D20" s="543" t="s">
        <v>164</v>
      </c>
      <c r="E20" s="144"/>
      <c r="F20" s="144"/>
      <c r="G20" s="144"/>
      <c r="H20" s="144"/>
    </row>
    <row r="21">
      <c r="A21" s="42"/>
      <c r="B21" s="173"/>
      <c r="C21" s="173"/>
      <c r="D21" s="582">
        <v>317.0</v>
      </c>
      <c r="E21" s="173"/>
      <c r="F21" s="173"/>
      <c r="G21" s="173"/>
      <c r="H21" s="173"/>
    </row>
    <row r="22">
      <c r="A22" s="560" t="s">
        <v>49</v>
      </c>
      <c r="B22" s="561"/>
      <c r="C22" s="51"/>
      <c r="D22" s="51"/>
      <c r="E22" s="51"/>
      <c r="F22" s="52"/>
      <c r="G22" s="670"/>
      <c r="H22" s="52"/>
    </row>
    <row r="23">
      <c r="A23" s="562" t="s">
        <v>30</v>
      </c>
      <c r="B23" s="144"/>
      <c r="C23" s="144"/>
      <c r="D23" s="144"/>
      <c r="E23" s="144"/>
      <c r="F23" s="144"/>
      <c r="G23" s="144"/>
      <c r="H23" s="144"/>
    </row>
    <row r="24">
      <c r="A24" s="38"/>
      <c r="B24" s="144"/>
      <c r="C24" s="144"/>
      <c r="D24" s="144"/>
      <c r="E24" s="144"/>
      <c r="F24" s="144"/>
      <c r="G24" s="144"/>
      <c r="H24" s="144"/>
    </row>
    <row r="25">
      <c r="A25" s="42"/>
      <c r="B25" s="173"/>
      <c r="C25" s="173"/>
      <c r="D25" s="573"/>
      <c r="E25" s="173"/>
      <c r="F25" s="173"/>
      <c r="G25" s="173"/>
      <c r="H25" s="173"/>
    </row>
    <row r="26">
      <c r="A26" s="562" t="s">
        <v>34</v>
      </c>
      <c r="B26" s="678" t="s">
        <v>168</v>
      </c>
      <c r="C26" s="23"/>
      <c r="D26" s="144"/>
      <c r="E26" s="144"/>
      <c r="F26" s="144"/>
      <c r="G26" s="144"/>
      <c r="H26" s="144"/>
    </row>
    <row r="27">
      <c r="A27" s="38"/>
      <c r="B27" s="683" t="s">
        <v>170</v>
      </c>
      <c r="C27" s="23"/>
      <c r="D27" s="144"/>
      <c r="E27" s="144"/>
      <c r="F27" s="144"/>
      <c r="G27" s="144"/>
      <c r="H27" s="144"/>
    </row>
    <row r="28">
      <c r="A28" s="42"/>
      <c r="B28" s="688">
        <v>321.0</v>
      </c>
      <c r="C28" s="52"/>
      <c r="D28" s="573"/>
      <c r="E28" s="173"/>
      <c r="F28" s="173"/>
      <c r="G28" s="173"/>
      <c r="H28" s="173"/>
    </row>
    <row r="29">
      <c r="A29" s="562" t="s">
        <v>39</v>
      </c>
      <c r="B29" s="691" t="s">
        <v>190</v>
      </c>
      <c r="C29" s="23"/>
      <c r="D29" s="144"/>
      <c r="E29" s="692" t="s">
        <v>191</v>
      </c>
      <c r="F29" s="144"/>
      <c r="G29" s="144"/>
      <c r="H29" s="144"/>
    </row>
    <row r="30">
      <c r="A30" s="38"/>
      <c r="B30" s="694" t="s">
        <v>199</v>
      </c>
      <c r="C30" s="23"/>
      <c r="D30" s="144"/>
      <c r="E30" s="695" t="s">
        <v>200</v>
      </c>
      <c r="F30" s="144"/>
      <c r="G30" s="144"/>
      <c r="H30" s="144"/>
    </row>
    <row r="31">
      <c r="A31" s="42"/>
      <c r="B31" s="698" t="s">
        <v>139</v>
      </c>
      <c r="C31" s="52"/>
      <c r="D31" s="173"/>
      <c r="E31" s="699" t="s">
        <v>138</v>
      </c>
      <c r="F31" s="173"/>
      <c r="G31" s="173"/>
      <c r="H31" s="173"/>
    </row>
    <row r="32">
      <c r="A32" s="562" t="s">
        <v>41</v>
      </c>
      <c r="B32" s="144"/>
      <c r="C32" s="144"/>
      <c r="D32" s="144"/>
      <c r="E32" s="144"/>
      <c r="F32" s="144"/>
      <c r="G32" s="144"/>
      <c r="H32" s="144"/>
    </row>
    <row r="33">
      <c r="A33" s="38"/>
      <c r="B33" s="144"/>
      <c r="C33" s="144"/>
      <c r="D33" s="144"/>
      <c r="E33" s="144"/>
      <c r="F33" s="144"/>
      <c r="G33" s="144"/>
      <c r="H33" s="144"/>
    </row>
    <row r="34">
      <c r="A34" s="42"/>
      <c r="B34" s="173"/>
      <c r="C34" s="173"/>
      <c r="D34" s="173"/>
      <c r="E34" s="173"/>
      <c r="F34" s="173"/>
      <c r="G34" s="173"/>
      <c r="H34" s="173"/>
    </row>
    <row r="35">
      <c r="A35" s="562" t="s">
        <v>47</v>
      </c>
      <c r="B35" s="700" t="s">
        <v>462</v>
      </c>
      <c r="C35" s="23"/>
      <c r="D35" s="566"/>
      <c r="E35" s="144"/>
      <c r="F35" s="578" t="s">
        <v>208</v>
      </c>
      <c r="G35" s="144"/>
      <c r="H35" s="144"/>
    </row>
    <row r="36">
      <c r="A36" s="38"/>
      <c r="B36" s="701" t="s">
        <v>463</v>
      </c>
      <c r="C36" s="23"/>
      <c r="D36" s="566"/>
      <c r="E36" s="144"/>
      <c r="F36" s="543" t="s">
        <v>210</v>
      </c>
      <c r="G36" s="144"/>
      <c r="H36" s="144"/>
    </row>
    <row r="37">
      <c r="A37" s="42"/>
      <c r="B37" s="702" t="s">
        <v>464</v>
      </c>
      <c r="C37" s="52"/>
      <c r="D37" s="570"/>
      <c r="E37" s="173"/>
      <c r="F37" s="582" t="s">
        <v>519</v>
      </c>
      <c r="G37" s="173"/>
      <c r="H37" s="173"/>
    </row>
    <row r="38">
      <c r="A38" s="562" t="s">
        <v>48</v>
      </c>
      <c r="B38" s="144"/>
      <c r="C38" s="144"/>
      <c r="D38" s="144"/>
      <c r="E38" s="589" t="s">
        <v>466</v>
      </c>
      <c r="F38" s="566"/>
      <c r="G38" s="144"/>
      <c r="H38" s="144"/>
    </row>
    <row r="39">
      <c r="A39" s="38"/>
      <c r="B39" s="144"/>
      <c r="C39" s="144"/>
      <c r="D39" s="144"/>
      <c r="E39" s="590" t="s">
        <v>280</v>
      </c>
      <c r="F39" s="566"/>
      <c r="G39" s="144"/>
      <c r="H39" s="144"/>
    </row>
    <row r="40">
      <c r="A40" s="42"/>
      <c r="B40" s="173"/>
      <c r="C40" s="173"/>
      <c r="D40" s="173"/>
      <c r="E40" s="612" t="s">
        <v>138</v>
      </c>
      <c r="F40" s="570"/>
      <c r="G40" s="173"/>
      <c r="H40" s="173"/>
    </row>
    <row r="41">
      <c r="A41" s="560" t="s">
        <v>53</v>
      </c>
      <c r="B41" s="561"/>
      <c r="C41" s="51"/>
      <c r="D41" s="51"/>
      <c r="E41" s="51"/>
      <c r="F41" s="52"/>
      <c r="G41" s="561"/>
      <c r="H41" s="52"/>
    </row>
    <row r="42">
      <c r="A42" s="562" t="s">
        <v>30</v>
      </c>
      <c r="B42" s="651" t="s">
        <v>97</v>
      </c>
      <c r="C42" s="23"/>
      <c r="D42" s="144"/>
      <c r="E42" s="589" t="s">
        <v>467</v>
      </c>
      <c r="F42" s="454" t="s">
        <v>216</v>
      </c>
      <c r="G42" s="144"/>
      <c r="H42" s="144"/>
    </row>
    <row r="43">
      <c r="A43" s="38"/>
      <c r="B43" s="654" t="s">
        <v>102</v>
      </c>
      <c r="C43" s="23"/>
      <c r="D43" s="144"/>
      <c r="E43" s="590" t="s">
        <v>468</v>
      </c>
      <c r="F43" s="457" t="s">
        <v>217</v>
      </c>
      <c r="G43" s="144"/>
      <c r="H43" s="144"/>
    </row>
    <row r="44">
      <c r="A44" s="42"/>
      <c r="B44" s="703" t="s">
        <v>520</v>
      </c>
      <c r="C44" s="52"/>
      <c r="D44" s="173"/>
      <c r="E44" s="592">
        <v>103.0</v>
      </c>
      <c r="F44" s="704" t="s">
        <v>138</v>
      </c>
      <c r="G44" s="173"/>
      <c r="H44" s="173"/>
    </row>
    <row r="45">
      <c r="A45" s="562" t="s">
        <v>34</v>
      </c>
      <c r="B45" s="651" t="s">
        <v>97</v>
      </c>
      <c r="C45" s="23"/>
      <c r="D45" s="144"/>
      <c r="E45" s="144"/>
      <c r="F45" s="454" t="s">
        <v>216</v>
      </c>
      <c r="G45" s="144"/>
      <c r="H45" s="144"/>
    </row>
    <row r="46">
      <c r="A46" s="38"/>
      <c r="B46" s="654" t="s">
        <v>102</v>
      </c>
      <c r="C46" s="23"/>
      <c r="D46" s="144"/>
      <c r="E46" s="144"/>
      <c r="F46" s="457" t="s">
        <v>217</v>
      </c>
      <c r="G46" s="144"/>
      <c r="H46" s="144"/>
    </row>
    <row r="47">
      <c r="A47" s="42"/>
      <c r="B47" s="703" t="s">
        <v>521</v>
      </c>
      <c r="C47" s="52"/>
      <c r="D47" s="173"/>
      <c r="E47" s="173"/>
      <c r="F47" s="704" t="s">
        <v>138</v>
      </c>
      <c r="G47" s="173"/>
      <c r="H47" s="173"/>
    </row>
    <row r="48">
      <c r="A48" s="562" t="s">
        <v>39</v>
      </c>
      <c r="B48" s="651" t="s">
        <v>97</v>
      </c>
      <c r="C48" s="23"/>
      <c r="D48" s="144"/>
      <c r="E48" s="144"/>
      <c r="F48" s="144"/>
      <c r="G48" s="144"/>
      <c r="H48" s="144"/>
    </row>
    <row r="49">
      <c r="A49" s="38"/>
      <c r="B49" s="654" t="s">
        <v>102</v>
      </c>
      <c r="C49" s="23"/>
      <c r="D49" s="144"/>
      <c r="E49" s="144"/>
      <c r="F49" s="144"/>
      <c r="G49" s="144"/>
      <c r="H49" s="144"/>
    </row>
    <row r="50">
      <c r="A50" s="42"/>
      <c r="B50" s="703" t="s">
        <v>522</v>
      </c>
      <c r="C50" s="52"/>
      <c r="D50" s="173"/>
      <c r="E50" s="173"/>
      <c r="F50" s="173"/>
      <c r="G50" s="173"/>
      <c r="H50" s="173"/>
    </row>
    <row r="51">
      <c r="A51" s="562" t="s">
        <v>41</v>
      </c>
      <c r="B51" s="715" t="s">
        <v>235</v>
      </c>
      <c r="C51" s="23"/>
      <c r="D51" s="716" t="s">
        <v>236</v>
      </c>
      <c r="E51" s="144"/>
      <c r="F51" s="144"/>
      <c r="G51" s="144"/>
      <c r="H51" s="144"/>
    </row>
    <row r="52">
      <c r="A52" s="38"/>
      <c r="B52" s="681" t="s">
        <v>245</v>
      </c>
      <c r="C52" s="23"/>
      <c r="D52" s="610" t="s">
        <v>158</v>
      </c>
      <c r="E52" s="144"/>
      <c r="F52" s="144"/>
      <c r="G52" s="144"/>
      <c r="H52" s="144"/>
    </row>
    <row r="53">
      <c r="A53" s="42"/>
      <c r="B53" s="721">
        <v>321.0</v>
      </c>
      <c r="C53" s="52"/>
      <c r="D53" s="611">
        <v>301.0</v>
      </c>
      <c r="E53" s="173"/>
      <c r="F53" s="173"/>
      <c r="G53" s="173"/>
      <c r="H53" s="173"/>
    </row>
    <row r="54">
      <c r="A54" s="562" t="s">
        <v>47</v>
      </c>
      <c r="B54" s="691" t="s">
        <v>476</v>
      </c>
      <c r="C54" s="23"/>
      <c r="D54" s="716" t="s">
        <v>248</v>
      </c>
      <c r="E54" s="144"/>
      <c r="F54" s="578" t="s">
        <v>249</v>
      </c>
      <c r="G54" s="144"/>
      <c r="H54" s="144"/>
    </row>
    <row r="55">
      <c r="A55" s="38"/>
      <c r="B55" s="694" t="s">
        <v>223</v>
      </c>
      <c r="C55" s="23"/>
      <c r="D55" s="722" t="s">
        <v>255</v>
      </c>
      <c r="E55" s="144"/>
      <c r="F55" s="543" t="s">
        <v>210</v>
      </c>
      <c r="G55" s="144"/>
      <c r="H55" s="144"/>
    </row>
    <row r="56">
      <c r="A56" s="42"/>
      <c r="B56" s="698" t="s">
        <v>480</v>
      </c>
      <c r="C56" s="52"/>
      <c r="D56" s="611">
        <v>301.0</v>
      </c>
      <c r="E56" s="173"/>
      <c r="F56" s="582">
        <v>102.0</v>
      </c>
      <c r="G56" s="173"/>
      <c r="H56" s="173"/>
    </row>
    <row r="57">
      <c r="A57" s="562" t="s">
        <v>48</v>
      </c>
      <c r="B57" s="144"/>
      <c r="C57" s="144"/>
      <c r="D57" s="144"/>
      <c r="E57" s="589" t="s">
        <v>466</v>
      </c>
      <c r="F57" s="567" t="s">
        <v>258</v>
      </c>
      <c r="G57" s="144"/>
      <c r="H57" s="144"/>
    </row>
    <row r="58">
      <c r="A58" s="38"/>
      <c r="B58" s="144"/>
      <c r="C58" s="144"/>
      <c r="D58" s="144"/>
      <c r="E58" s="590" t="s">
        <v>280</v>
      </c>
      <c r="F58" s="568" t="s">
        <v>259</v>
      </c>
      <c r="G58" s="144"/>
      <c r="H58" s="144"/>
    </row>
    <row r="59">
      <c r="A59" s="42"/>
      <c r="B59" s="173"/>
      <c r="C59" s="173"/>
      <c r="D59" s="173"/>
      <c r="E59" s="592" t="s">
        <v>138</v>
      </c>
      <c r="F59" s="724" t="s">
        <v>138</v>
      </c>
      <c r="G59" s="173"/>
      <c r="H59" s="173"/>
    </row>
    <row r="60">
      <c r="A60" s="560" t="s">
        <v>56</v>
      </c>
      <c r="B60" s="561"/>
      <c r="C60" s="51"/>
      <c r="D60" s="51"/>
      <c r="E60" s="51"/>
      <c r="F60" s="52"/>
      <c r="G60" s="561"/>
      <c r="H60" s="52"/>
    </row>
    <row r="61">
      <c r="A61" s="562" t="s">
        <v>30</v>
      </c>
      <c r="B61" s="715" t="s">
        <v>262</v>
      </c>
      <c r="C61" s="23"/>
      <c r="D61" s="597" t="s">
        <v>263</v>
      </c>
      <c r="E61" s="657" t="s">
        <v>264</v>
      </c>
      <c r="F61" s="144"/>
      <c r="G61" s="594" t="s">
        <v>265</v>
      </c>
      <c r="H61" s="23"/>
    </row>
    <row r="62">
      <c r="A62" s="38"/>
      <c r="B62" s="681" t="s">
        <v>266</v>
      </c>
      <c r="C62" s="23"/>
      <c r="D62" s="598" t="s">
        <v>267</v>
      </c>
      <c r="E62" s="662" t="s">
        <v>268</v>
      </c>
      <c r="F62" s="144"/>
      <c r="G62" s="595" t="s">
        <v>267</v>
      </c>
      <c r="H62" s="23"/>
    </row>
    <row r="63">
      <c r="A63" s="42"/>
      <c r="B63" s="721">
        <v>321.0</v>
      </c>
      <c r="C63" s="52"/>
      <c r="D63" s="725" t="s">
        <v>138</v>
      </c>
      <c r="E63" s="663" t="s">
        <v>138</v>
      </c>
      <c r="F63" s="173"/>
      <c r="G63" s="726" t="s">
        <v>138</v>
      </c>
      <c r="H63" s="52"/>
    </row>
    <row r="64">
      <c r="A64" s="562" t="s">
        <v>34</v>
      </c>
      <c r="B64" s="715" t="s">
        <v>276</v>
      </c>
      <c r="C64" s="23"/>
      <c r="D64" s="579" t="s">
        <v>277</v>
      </c>
      <c r="E64" s="657" t="s">
        <v>278</v>
      </c>
      <c r="F64" s="144"/>
      <c r="G64" s="594" t="s">
        <v>279</v>
      </c>
      <c r="H64" s="23"/>
    </row>
    <row r="65">
      <c r="A65" s="38"/>
      <c r="B65" s="681" t="s">
        <v>283</v>
      </c>
      <c r="C65" s="23"/>
      <c r="D65" s="735" t="s">
        <v>284</v>
      </c>
      <c r="E65" s="662" t="s">
        <v>268</v>
      </c>
      <c r="F65" s="144"/>
      <c r="G65" s="595" t="s">
        <v>164</v>
      </c>
      <c r="H65" s="23"/>
    </row>
    <row r="66">
      <c r="A66" s="42"/>
      <c r="B66" s="721">
        <v>321.0</v>
      </c>
      <c r="C66" s="52"/>
      <c r="D66" s="740" t="s">
        <v>138</v>
      </c>
      <c r="E66" s="663" t="s">
        <v>138</v>
      </c>
      <c r="F66" s="173"/>
      <c r="G66" s="596">
        <v>318.0</v>
      </c>
      <c r="H66" s="52"/>
    </row>
    <row r="67">
      <c r="A67" s="562" t="s">
        <v>39</v>
      </c>
      <c r="B67" s="572"/>
      <c r="C67" s="572"/>
      <c r="D67" s="456" t="s">
        <v>290</v>
      </c>
      <c r="E67" s="144"/>
      <c r="F67" s="144"/>
      <c r="G67" s="144"/>
      <c r="H67" s="144"/>
    </row>
    <row r="68">
      <c r="A68" s="38"/>
      <c r="B68" s="572"/>
      <c r="C68" s="572"/>
      <c r="D68" s="459" t="s">
        <v>164</v>
      </c>
      <c r="E68" s="144"/>
      <c r="F68" s="144"/>
      <c r="G68" s="144"/>
      <c r="H68" s="144"/>
    </row>
    <row r="69">
      <c r="A69" s="42"/>
      <c r="B69" s="573"/>
      <c r="C69" s="573"/>
      <c r="D69" s="463">
        <v>318.0</v>
      </c>
      <c r="E69" s="173"/>
      <c r="F69" s="173"/>
      <c r="G69" s="173"/>
      <c r="H69" s="173"/>
    </row>
    <row r="70">
      <c r="A70" s="562" t="s">
        <v>41</v>
      </c>
      <c r="B70" s="144"/>
      <c r="C70" s="144"/>
      <c r="D70" s="469" t="s">
        <v>301</v>
      </c>
      <c r="E70" s="144"/>
      <c r="F70" s="144"/>
      <c r="G70" s="144"/>
      <c r="H70" s="144"/>
    </row>
    <row r="71">
      <c r="A71" s="38"/>
      <c r="B71" s="144"/>
      <c r="C71" s="144"/>
      <c r="D71" s="478" t="s">
        <v>306</v>
      </c>
      <c r="E71" s="144"/>
      <c r="F71" s="144"/>
      <c r="G71" s="144"/>
      <c r="H71" s="144"/>
    </row>
    <row r="72">
      <c r="A72" s="42"/>
      <c r="B72" s="173"/>
      <c r="C72" s="173"/>
      <c r="D72" s="749">
        <v>104.0</v>
      </c>
      <c r="E72" s="173"/>
      <c r="F72" s="173"/>
      <c r="G72" s="173"/>
      <c r="H72" s="173"/>
    </row>
    <row r="73">
      <c r="A73" s="562" t="s">
        <v>47</v>
      </c>
      <c r="B73" s="572"/>
      <c r="C73" s="572"/>
      <c r="D73" s="566"/>
      <c r="E73" s="566"/>
      <c r="F73" s="144"/>
      <c r="G73" s="566"/>
      <c r="H73" s="566"/>
    </row>
    <row r="74">
      <c r="A74" s="38"/>
      <c r="B74" s="572"/>
      <c r="C74" s="572"/>
      <c r="D74" s="566"/>
      <c r="E74" s="566"/>
      <c r="F74" s="144"/>
      <c r="G74" s="566"/>
      <c r="H74" s="566"/>
    </row>
    <row r="75">
      <c r="A75" s="42"/>
      <c r="B75" s="573"/>
      <c r="C75" s="573"/>
      <c r="D75" s="570"/>
      <c r="E75" s="570"/>
      <c r="F75" s="173"/>
      <c r="G75" s="570"/>
      <c r="H75" s="570"/>
    </row>
    <row r="76">
      <c r="A76" s="562" t="s">
        <v>48</v>
      </c>
      <c r="B76" s="144"/>
      <c r="C76" s="144"/>
      <c r="D76" s="566"/>
      <c r="E76" s="589" t="s">
        <v>467</v>
      </c>
      <c r="F76" s="144"/>
      <c r="G76" s="566"/>
      <c r="H76" s="566"/>
    </row>
    <row r="77">
      <c r="A77" s="38"/>
      <c r="B77" s="144"/>
      <c r="C77" s="144"/>
      <c r="D77" s="566"/>
      <c r="E77" s="590" t="s">
        <v>468</v>
      </c>
      <c r="F77" s="144"/>
      <c r="G77" s="566"/>
      <c r="H77" s="566"/>
    </row>
    <row r="78">
      <c r="A78" s="42"/>
      <c r="B78" s="173"/>
      <c r="C78" s="173"/>
      <c r="D78" s="570"/>
      <c r="E78" s="592">
        <v>103.0</v>
      </c>
      <c r="F78" s="173"/>
      <c r="G78" s="566"/>
      <c r="H78" s="566"/>
    </row>
    <row r="79">
      <c r="A79" s="560" t="s">
        <v>57</v>
      </c>
      <c r="B79" s="561"/>
      <c r="C79" s="51"/>
      <c r="D79" s="51"/>
      <c r="E79" s="51"/>
      <c r="F79" s="52"/>
      <c r="G79" s="561"/>
      <c r="H79" s="52"/>
    </row>
    <row r="80">
      <c r="A80" s="562" t="s">
        <v>30</v>
      </c>
      <c r="B80" s="144"/>
      <c r="C80" s="144"/>
      <c r="D80" s="144"/>
      <c r="E80" s="144"/>
      <c r="F80" s="567" t="s">
        <v>316</v>
      </c>
      <c r="G80" s="144"/>
      <c r="H80" s="144"/>
    </row>
    <row r="81">
      <c r="A81" s="38"/>
      <c r="B81" s="144"/>
      <c r="C81" s="144"/>
      <c r="D81" s="144"/>
      <c r="E81" s="144"/>
      <c r="F81" s="568" t="s">
        <v>44</v>
      </c>
      <c r="G81" s="144"/>
      <c r="H81" s="144"/>
    </row>
    <row r="82">
      <c r="A82" s="42"/>
      <c r="B82" s="173"/>
      <c r="C82" s="173"/>
      <c r="D82" s="173"/>
      <c r="E82" s="173"/>
      <c r="F82" s="754">
        <v>102.0</v>
      </c>
      <c r="G82" s="173"/>
      <c r="H82" s="173"/>
    </row>
    <row r="83">
      <c r="A83" s="562" t="s">
        <v>34</v>
      </c>
      <c r="B83" s="144"/>
      <c r="C83" s="144"/>
      <c r="D83" s="144"/>
      <c r="E83" s="144"/>
      <c r="F83" s="589" t="s">
        <v>323</v>
      </c>
      <c r="G83" s="144"/>
      <c r="H83" s="144"/>
    </row>
    <row r="84">
      <c r="A84" s="38"/>
      <c r="B84" s="144"/>
      <c r="C84" s="144"/>
      <c r="D84" s="144"/>
      <c r="E84" s="144"/>
      <c r="F84" s="591" t="s">
        <v>327</v>
      </c>
      <c r="G84" s="144"/>
      <c r="H84" s="144"/>
    </row>
    <row r="85">
      <c r="A85" s="42"/>
      <c r="B85" s="173"/>
      <c r="C85" s="173"/>
      <c r="D85" s="173"/>
      <c r="E85" s="173"/>
      <c r="F85" s="612" t="s">
        <v>523</v>
      </c>
      <c r="G85" s="173"/>
      <c r="H85" s="173"/>
    </row>
    <row r="86">
      <c r="A86" s="562" t="s">
        <v>39</v>
      </c>
      <c r="B86" s="525"/>
      <c r="C86" s="525"/>
      <c r="D86" s="144"/>
      <c r="E86" s="761" t="s">
        <v>263</v>
      </c>
      <c r="F86" s="525"/>
      <c r="G86" s="144"/>
      <c r="H86" s="144"/>
    </row>
    <row r="87">
      <c r="A87" s="38"/>
      <c r="B87" s="525"/>
      <c r="C87" s="525"/>
      <c r="D87" s="144"/>
      <c r="E87" s="762" t="s">
        <v>333</v>
      </c>
      <c r="F87" s="525"/>
      <c r="G87" s="144"/>
      <c r="H87" s="144"/>
    </row>
    <row r="88">
      <c r="A88" s="42"/>
      <c r="B88" s="534"/>
      <c r="C88" s="534"/>
      <c r="D88" s="173"/>
      <c r="E88" s="763" t="s">
        <v>138</v>
      </c>
      <c r="F88" s="534"/>
      <c r="G88" s="173"/>
      <c r="H88" s="173"/>
    </row>
    <row r="89">
      <c r="A89" s="562" t="s">
        <v>41</v>
      </c>
      <c r="B89" s="525"/>
      <c r="C89" s="525"/>
      <c r="D89" s="144"/>
      <c r="E89" s="761" t="s">
        <v>290</v>
      </c>
      <c r="F89" s="144"/>
      <c r="G89" s="144"/>
      <c r="H89" s="144"/>
    </row>
    <row r="90">
      <c r="A90" s="38"/>
      <c r="B90" s="525"/>
      <c r="C90" s="525"/>
      <c r="D90" s="144"/>
      <c r="E90" s="762" t="s">
        <v>333</v>
      </c>
      <c r="F90" s="144"/>
      <c r="G90" s="144"/>
      <c r="H90" s="144"/>
    </row>
    <row r="91">
      <c r="A91" s="42"/>
      <c r="B91" s="534"/>
      <c r="C91" s="534"/>
      <c r="D91" s="173"/>
      <c r="E91" s="763" t="s">
        <v>138</v>
      </c>
      <c r="F91" s="173"/>
      <c r="G91" s="173"/>
      <c r="H91" s="173"/>
    </row>
    <row r="92">
      <c r="A92" s="562" t="s">
        <v>47</v>
      </c>
      <c r="B92" s="525"/>
      <c r="C92" s="525"/>
      <c r="D92" s="144"/>
      <c r="E92" s="144"/>
      <c r="F92" s="144"/>
      <c r="G92" s="144"/>
      <c r="H92" s="144"/>
    </row>
    <row r="93">
      <c r="A93" s="38"/>
      <c r="B93" s="525"/>
      <c r="C93" s="525"/>
      <c r="D93" s="144"/>
      <c r="E93" s="144"/>
      <c r="F93" s="144"/>
      <c r="G93" s="144"/>
      <c r="H93" s="144"/>
    </row>
    <row r="94">
      <c r="A94" s="42"/>
      <c r="B94" s="534"/>
      <c r="C94" s="534"/>
      <c r="D94" s="173"/>
      <c r="E94" s="173"/>
      <c r="F94" s="173"/>
      <c r="G94" s="173"/>
      <c r="H94" s="173"/>
    </row>
    <row r="95">
      <c r="A95" s="608" t="s">
        <v>48</v>
      </c>
      <c r="B95" s="144"/>
      <c r="C95" s="144"/>
      <c r="D95" s="144"/>
      <c r="E95" s="144"/>
      <c r="F95" s="144"/>
      <c r="G95" s="144"/>
      <c r="H95" s="144"/>
    </row>
    <row r="96">
      <c r="A96" s="23"/>
      <c r="B96" s="144"/>
      <c r="C96" s="144"/>
      <c r="D96" s="144"/>
      <c r="E96" s="144"/>
      <c r="F96" s="144"/>
      <c r="G96" s="144"/>
      <c r="H96" s="144"/>
    </row>
    <row r="97">
      <c r="A97" s="52"/>
      <c r="B97" s="173"/>
      <c r="C97" s="173"/>
      <c r="D97" s="173"/>
      <c r="E97" s="173"/>
      <c r="F97" s="173"/>
      <c r="G97" s="173"/>
      <c r="H97" s="173"/>
    </row>
    <row r="98">
      <c r="A98" s="607" t="s">
        <v>64</v>
      </c>
      <c r="B98" s="561"/>
      <c r="C98" s="51"/>
      <c r="D98" s="51"/>
      <c r="E98" s="51"/>
      <c r="F98" s="52"/>
      <c r="G98" s="561"/>
      <c r="H98" s="52"/>
    </row>
    <row r="99">
      <c r="A99" s="608" t="s">
        <v>30</v>
      </c>
      <c r="B99" s="144"/>
      <c r="C99" s="144"/>
      <c r="D99" s="144"/>
      <c r="E99" s="144"/>
      <c r="F99" s="144"/>
      <c r="G99" s="144"/>
      <c r="H99" s="144"/>
    </row>
    <row r="100">
      <c r="A100" s="23"/>
      <c r="B100" s="144"/>
      <c r="C100" s="144"/>
      <c r="D100" s="144"/>
      <c r="E100" s="144"/>
      <c r="F100" s="144"/>
      <c r="G100" s="144"/>
      <c r="H100" s="144"/>
    </row>
    <row r="101">
      <c r="A101" s="52"/>
      <c r="B101" s="173"/>
      <c r="C101" s="173"/>
      <c r="D101" s="173"/>
      <c r="E101" s="173"/>
      <c r="F101" s="173"/>
      <c r="G101" s="173"/>
      <c r="H101" s="173"/>
    </row>
    <row r="102">
      <c r="A102" s="608" t="s">
        <v>34</v>
      </c>
      <c r="B102" s="144"/>
      <c r="C102" s="144"/>
      <c r="D102" s="144"/>
      <c r="E102" s="144"/>
      <c r="F102" s="144"/>
      <c r="G102" s="144"/>
      <c r="H102" s="144"/>
    </row>
    <row r="103">
      <c r="A103" s="23"/>
      <c r="B103" s="144"/>
      <c r="C103" s="144"/>
      <c r="D103" s="144"/>
      <c r="E103" s="144"/>
      <c r="F103" s="144"/>
      <c r="G103" s="144"/>
      <c r="H103" s="144"/>
    </row>
    <row r="104">
      <c r="A104" s="52"/>
      <c r="B104" s="173"/>
      <c r="C104" s="173"/>
      <c r="D104" s="173"/>
      <c r="E104" s="173"/>
      <c r="F104" s="173"/>
      <c r="G104" s="173"/>
      <c r="H104" s="173"/>
    </row>
    <row r="105">
      <c r="A105" s="608" t="s">
        <v>39</v>
      </c>
      <c r="B105" s="144"/>
      <c r="C105" s="144"/>
      <c r="D105" s="144"/>
      <c r="E105" s="144"/>
      <c r="F105" s="144"/>
      <c r="G105" s="144"/>
      <c r="H105" s="144"/>
    </row>
    <row r="106">
      <c r="A106" s="23"/>
      <c r="B106" s="144"/>
      <c r="C106" s="144"/>
      <c r="D106" s="144"/>
      <c r="E106" s="144"/>
      <c r="F106" s="144"/>
      <c r="G106" s="144"/>
      <c r="H106" s="144"/>
    </row>
    <row r="107">
      <c r="A107" s="52"/>
      <c r="B107" s="173"/>
      <c r="C107" s="173"/>
      <c r="D107" s="173"/>
      <c r="E107" s="173"/>
      <c r="F107" s="173"/>
      <c r="G107" s="173"/>
      <c r="H107" s="173"/>
    </row>
    <row r="108">
      <c r="A108" s="608" t="s">
        <v>41</v>
      </c>
      <c r="B108" s="144"/>
      <c r="C108" s="144"/>
      <c r="D108" s="767"/>
      <c r="E108" s="144"/>
      <c r="F108" s="144"/>
      <c r="G108" s="144"/>
      <c r="H108" s="144"/>
    </row>
    <row r="109">
      <c r="A109" s="23"/>
      <c r="B109" s="144"/>
      <c r="C109" s="144"/>
      <c r="D109" s="768"/>
      <c r="E109" s="144"/>
      <c r="F109" s="144"/>
      <c r="G109" s="144"/>
      <c r="H109" s="144"/>
    </row>
    <row r="110">
      <c r="A110" s="52"/>
      <c r="B110" s="173"/>
      <c r="C110" s="173"/>
      <c r="D110" s="769"/>
      <c r="E110" s="173"/>
      <c r="F110" s="173"/>
      <c r="G110" s="173"/>
      <c r="H110" s="173"/>
    </row>
    <row r="111">
      <c r="A111" s="608" t="s">
        <v>47</v>
      </c>
      <c r="B111" s="144"/>
      <c r="C111" s="144"/>
      <c r="D111" s="767"/>
      <c r="E111" s="144"/>
      <c r="F111" s="144"/>
      <c r="G111" s="144"/>
      <c r="H111" s="144"/>
    </row>
    <row r="112">
      <c r="A112" s="23"/>
      <c r="B112" s="144"/>
      <c r="C112" s="144"/>
      <c r="D112" s="768"/>
      <c r="E112" s="144"/>
      <c r="F112" s="144"/>
      <c r="G112" s="144"/>
      <c r="H112" s="144"/>
    </row>
    <row r="113">
      <c r="A113" s="52"/>
      <c r="B113" s="173"/>
      <c r="C113" s="173"/>
      <c r="D113" s="769"/>
      <c r="E113" s="173"/>
      <c r="F113" s="173"/>
      <c r="G113" s="173"/>
      <c r="H113" s="173"/>
    </row>
    <row r="114">
      <c r="A114" s="608" t="s">
        <v>48</v>
      </c>
      <c r="B114" s="144"/>
      <c r="C114" s="144"/>
      <c r="D114" s="144"/>
      <c r="E114" s="144"/>
      <c r="F114" s="144"/>
      <c r="G114" s="144"/>
      <c r="H114" s="144"/>
    </row>
    <row r="115">
      <c r="A115" s="23"/>
      <c r="B115" s="144"/>
      <c r="C115" s="144"/>
      <c r="D115" s="144"/>
      <c r="E115" s="144"/>
      <c r="F115" s="144"/>
      <c r="G115" s="144"/>
      <c r="H115" s="144"/>
    </row>
    <row r="116">
      <c r="A116" s="52"/>
      <c r="B116" s="173"/>
      <c r="C116" s="173"/>
      <c r="D116" s="173"/>
      <c r="E116" s="173"/>
      <c r="F116" s="173"/>
      <c r="G116" s="173"/>
      <c r="H116" s="173"/>
    </row>
  </sheetData>
  <mergeCells count="96">
    <mergeCell ref="B48:C48"/>
    <mergeCell ref="B49:C49"/>
    <mergeCell ref="B50:C50"/>
    <mergeCell ref="B51:C51"/>
    <mergeCell ref="B52:C52"/>
    <mergeCell ref="B53:C53"/>
    <mergeCell ref="B54:C54"/>
    <mergeCell ref="B63:C63"/>
    <mergeCell ref="B64:C64"/>
    <mergeCell ref="B65:C65"/>
    <mergeCell ref="B66:C66"/>
    <mergeCell ref="B55:C55"/>
    <mergeCell ref="B56:C56"/>
    <mergeCell ref="A57:A59"/>
    <mergeCell ref="A61:A63"/>
    <mergeCell ref="B61:C61"/>
    <mergeCell ref="B62:C62"/>
    <mergeCell ref="A64:A66"/>
    <mergeCell ref="A67:A69"/>
    <mergeCell ref="A70:A72"/>
    <mergeCell ref="A73:A75"/>
    <mergeCell ref="A76:A78"/>
    <mergeCell ref="B79:F79"/>
    <mergeCell ref="G79:H79"/>
    <mergeCell ref="A80:A82"/>
    <mergeCell ref="A99:A101"/>
    <mergeCell ref="A102:A104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B98:F98"/>
    <mergeCell ref="G98:H98"/>
    <mergeCell ref="A1:A2"/>
    <mergeCell ref="B1:F1"/>
    <mergeCell ref="G1:H1"/>
    <mergeCell ref="B3:F3"/>
    <mergeCell ref="G3:H3"/>
    <mergeCell ref="A4:A6"/>
    <mergeCell ref="B4:C4"/>
    <mergeCell ref="B5:C5"/>
    <mergeCell ref="B6:C6"/>
    <mergeCell ref="A7:A9"/>
    <mergeCell ref="B7:C7"/>
    <mergeCell ref="B8:C8"/>
    <mergeCell ref="B9:C9"/>
    <mergeCell ref="B12:C12"/>
    <mergeCell ref="B10:C10"/>
    <mergeCell ref="B11:C11"/>
    <mergeCell ref="B22:F22"/>
    <mergeCell ref="G22:H22"/>
    <mergeCell ref="B26:C26"/>
    <mergeCell ref="B27:C27"/>
    <mergeCell ref="B28:C28"/>
    <mergeCell ref="A32:A34"/>
    <mergeCell ref="A35:A37"/>
    <mergeCell ref="A38:A40"/>
    <mergeCell ref="A42:A44"/>
    <mergeCell ref="A45:A47"/>
    <mergeCell ref="A48:A50"/>
    <mergeCell ref="A51:A53"/>
    <mergeCell ref="A54:A56"/>
    <mergeCell ref="A10:A12"/>
    <mergeCell ref="A13:A15"/>
    <mergeCell ref="A16:A18"/>
    <mergeCell ref="A19:A21"/>
    <mergeCell ref="A23:A25"/>
    <mergeCell ref="A26:A28"/>
    <mergeCell ref="A29:A31"/>
    <mergeCell ref="B29:C29"/>
    <mergeCell ref="B30:C30"/>
    <mergeCell ref="B31:C31"/>
    <mergeCell ref="B35:C35"/>
    <mergeCell ref="B36:C36"/>
    <mergeCell ref="B37:C37"/>
    <mergeCell ref="G41:H41"/>
    <mergeCell ref="B60:F60"/>
    <mergeCell ref="G60:H60"/>
    <mergeCell ref="G61:H61"/>
    <mergeCell ref="G62:H62"/>
    <mergeCell ref="G63:H63"/>
    <mergeCell ref="G64:H64"/>
    <mergeCell ref="G65:H65"/>
    <mergeCell ref="G66:H66"/>
    <mergeCell ref="B41:F41"/>
    <mergeCell ref="B42:C42"/>
    <mergeCell ref="B43:C43"/>
    <mergeCell ref="B44:C44"/>
    <mergeCell ref="B45:C45"/>
    <mergeCell ref="B46:C46"/>
    <mergeCell ref="B47:C47"/>
  </mergeCells>
  <conditionalFormatting sqref="A1:A12 B1:B15 C1:C18 D1:F12 E16:F21 B17:B18 D17:D18 C20:D21 A23:C31 E23:E40 F23:F37 D29:D37 A35:C37 C39:D40 D42:D56 E42:E53 A48:A53 B48:B49 C48:C49 B51:B53 C51:C53 E55:E56 F55 D58:E59 A61:A75 B61:C66 D61:E75 F61:F78 B70:B78 C70:C72 C76:C78 D77:E78 A80:C82 D80:D88 E80:E94 F80:F85 F89:F91 D90:D91 D93:D94 D96:E97 C100:E101 C103:E104 C106:C107 D106:D113 E106:E107 C109:C110 E109:E110 C112:C113 E112:E113 C115:E116">
    <cfRule type="expression" dxfId="0" priority="1">
      <formula>REGEXMATCH(A1, "(^\s+)|(\s+$)")</formula>
    </cfRule>
  </conditionalFormatting>
  <conditionalFormatting sqref="A1:A12 B1:B15 C1:C18 D1:F12 E16:F21 B17:B18 D17:D18 C20:D21 A23:C31 E23:E40 F23:F37 D29:D37 A35:C37 C39:D40 D42:D56 E42:E53 A48:A53 B48:B49 C48:C49 B51:B53 C51:C53 E55:E56 F55 D58:E59 A61:A75 B61:C66 D61:E75 F61:F78 B70:B78 C70:C72 C76:C78 D77:E78 A80:C82 D80:D88 E80:E94 F80:F85 F89:F91 D90:D91 D93:D94 D96:E97 C100:E101 C103:E104 C106:C107 D106:D113 E106:E107 C109:C110 E109:E110 C112:C113 E112:E113 C115:E116">
    <cfRule type="expression" dxfId="0" priority="2">
      <formula>REGEXMATCH(A1, "[а-яА-Я]")</formula>
    </cfRule>
  </conditionalFormatting>
  <conditionalFormatting sqref="A1:A12 B1:B15 C1:C18 D1:F12 E16:F21 B17:B18 D17:D18 C20:D21 A23:C31 E23:E40 F23:F37 D29:D37 A35:C37 C39:D40 D42:D56 E42:E53 A48:A53 B48:B49 C48:C49 B51:B53 C51:C53 E55:E56 F55 D58:E59 A61:A75 B61:C66 D61:E75 F61:F78 B70:B78 C70:C72 C76:C78 D77:E78 A80:C82 D80:D88 E80:E94 F80:F85 F89:F91 D90:D91 D93:D94 D96:E97 C100:E101 C103:E104 C106:C107 D106:D113 E106:E107 C109:C110 E109:E110 C112:C113 E112:E113 C115:E116">
    <cfRule type="expression" dxfId="0" priority="3">
      <formula>REGEXMATCH(A1, "\s{2,}")</formula>
    </cfRule>
  </conditionalFormatting>
  <conditionalFormatting sqref="A1:A12 B1:B15 C1:C18 D1:F12 E16:F21 B17:B18 D17:D18 C20:D21 A23:C31 E23:E40 F23:F37 D29:D37 A35:C37 C39:D40 D42:D56 E42:E53 A48:A53 B48:B49 C48:C49 B51:B53 C51:C53 E55:E56 F55 D58:E59 A61:A75 B61:C66 D61:E75 F61:F78 B70:B78 C70:C72 C76:C78 D77:E78 A80:C82 D80:D88 E80:E94 F80:F85 F89:F91 D90:D91 D93:D94 D96:E97 C100:E101 C103:E104 C106:C107 D106:D113 E106:E107 C109:C110 E109:E110 C112:C113 E112:E113 C115:E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