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/Downloads/"/>
    </mc:Choice>
  </mc:AlternateContent>
  <xr:revisionPtr revIDLastSave="0" documentId="13_ncr:1_{A6C885CD-A160-A34F-8BBF-404D7190BEF6}" xr6:coauthVersionLast="47" xr6:coauthVersionMax="47" xr10:uidLastSave="{00000000-0000-0000-0000-000000000000}"/>
  <bookViews>
    <workbookView xWindow="0" yWindow="500" windowWidth="28800" windowHeight="17500" xr2:uid="{0E56E944-F244-8D47-A84D-449CC5CCF4D8}"/>
  </bookViews>
  <sheets>
    <sheet name="Bunker Tank Cond. Report" sheetId="4" r:id="rId1"/>
    <sheet name="Guidance" sheetId="5" r:id="rId2"/>
  </sheets>
  <definedNames>
    <definedName name="_xlnm.Print_Area" localSheetId="0">'Bunker Tank Cond. Report'!$A$1:$S$48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4" l="1"/>
  <c r="F45" i="4"/>
  <c r="F44" i="4"/>
  <c r="G39" i="4"/>
  <c r="E39" i="4"/>
  <c r="P39" i="4"/>
  <c r="Q38" i="4"/>
  <c r="P38" i="4"/>
  <c r="O38" i="4"/>
  <c r="M38" i="4"/>
  <c r="N38" i="4"/>
  <c r="J38" i="4"/>
  <c r="K38" i="4"/>
  <c r="L38" i="4"/>
  <c r="Q37" i="4"/>
  <c r="P37" i="4"/>
  <c r="O37" i="4"/>
  <c r="M37" i="4"/>
  <c r="N37" i="4"/>
  <c r="J37" i="4"/>
  <c r="K37" i="4"/>
  <c r="L37" i="4"/>
  <c r="Q36" i="4"/>
  <c r="P36" i="4"/>
  <c r="O36" i="4"/>
  <c r="M36" i="4"/>
  <c r="N36" i="4"/>
  <c r="J36" i="4"/>
  <c r="K36" i="4"/>
  <c r="L36" i="4"/>
  <c r="Q35" i="4"/>
  <c r="P35" i="4"/>
  <c r="O35" i="4"/>
  <c r="M35" i="4"/>
  <c r="N35" i="4"/>
  <c r="J35" i="4"/>
  <c r="K35" i="4"/>
  <c r="L35" i="4"/>
  <c r="Q34" i="4"/>
  <c r="P34" i="4"/>
  <c r="O34" i="4"/>
  <c r="M34" i="4"/>
  <c r="N34" i="4"/>
  <c r="J34" i="4"/>
  <c r="K34" i="4"/>
  <c r="L34" i="4"/>
  <c r="Q33" i="4"/>
  <c r="P33" i="4"/>
  <c r="O33" i="4"/>
  <c r="M33" i="4"/>
  <c r="N33" i="4"/>
  <c r="J33" i="4"/>
  <c r="K33" i="4"/>
  <c r="L33" i="4"/>
  <c r="Q32" i="4"/>
  <c r="P32" i="4"/>
  <c r="O32" i="4"/>
  <c r="M32" i="4"/>
  <c r="N32" i="4"/>
  <c r="J32" i="4"/>
  <c r="K32" i="4"/>
  <c r="L32" i="4"/>
  <c r="Q31" i="4"/>
  <c r="P31" i="4"/>
  <c r="O31" i="4"/>
  <c r="M31" i="4"/>
  <c r="N31" i="4"/>
  <c r="J31" i="4"/>
  <c r="K31" i="4"/>
  <c r="L31" i="4"/>
  <c r="Q30" i="4"/>
  <c r="Q39" i="4"/>
  <c r="P30" i="4"/>
  <c r="O30" i="4"/>
  <c r="M30" i="4"/>
  <c r="N30" i="4"/>
  <c r="N39" i="4"/>
  <c r="J30" i="4"/>
  <c r="K30" i="4"/>
  <c r="L30" i="4"/>
  <c r="P27" i="4"/>
  <c r="G27" i="4"/>
  <c r="E27" i="4"/>
  <c r="Q26" i="4"/>
  <c r="P26" i="4"/>
  <c r="O26" i="4"/>
  <c r="M26" i="4"/>
  <c r="N26" i="4"/>
  <c r="J26" i="4"/>
  <c r="K26" i="4"/>
  <c r="L26" i="4"/>
  <c r="Q25" i="4"/>
  <c r="P25" i="4"/>
  <c r="O25" i="4"/>
  <c r="M25" i="4"/>
  <c r="N25" i="4"/>
  <c r="J25" i="4"/>
  <c r="K25" i="4"/>
  <c r="L25" i="4"/>
  <c r="Q24" i="4"/>
  <c r="P24" i="4"/>
  <c r="O24" i="4"/>
  <c r="M24" i="4"/>
  <c r="N24" i="4"/>
  <c r="J24" i="4"/>
  <c r="K24" i="4"/>
  <c r="L24" i="4"/>
  <c r="Q23" i="4"/>
  <c r="P23" i="4"/>
  <c r="O23" i="4"/>
  <c r="M23" i="4"/>
  <c r="N23" i="4"/>
  <c r="J23" i="4"/>
  <c r="K23" i="4"/>
  <c r="L23" i="4"/>
  <c r="Q22" i="4"/>
  <c r="P22" i="4"/>
  <c r="O22" i="4"/>
  <c r="M22" i="4"/>
  <c r="N22" i="4"/>
  <c r="J22" i="4"/>
  <c r="K22" i="4"/>
  <c r="L22" i="4"/>
  <c r="Q21" i="4"/>
  <c r="P21" i="4"/>
  <c r="O21" i="4"/>
  <c r="M21" i="4"/>
  <c r="N21" i="4"/>
  <c r="J21" i="4"/>
  <c r="K21" i="4"/>
  <c r="L21" i="4"/>
  <c r="Q20" i="4"/>
  <c r="P20" i="4"/>
  <c r="O20" i="4"/>
  <c r="M20" i="4"/>
  <c r="N20" i="4"/>
  <c r="J20" i="4"/>
  <c r="K20" i="4"/>
  <c r="L20" i="4"/>
  <c r="Q19" i="4"/>
  <c r="P19" i="4"/>
  <c r="O19" i="4"/>
  <c r="M19" i="4"/>
  <c r="N19" i="4"/>
  <c r="J19" i="4"/>
  <c r="K19" i="4"/>
  <c r="L19" i="4"/>
  <c r="Q18" i="4"/>
  <c r="P18" i="4"/>
  <c r="O18" i="4"/>
  <c r="M18" i="4"/>
  <c r="N18" i="4"/>
  <c r="J18" i="4"/>
  <c r="K18" i="4"/>
  <c r="L18" i="4"/>
  <c r="Q17" i="4"/>
  <c r="P17" i="4"/>
  <c r="O17" i="4"/>
  <c r="M17" i="4"/>
  <c r="N17" i="4"/>
  <c r="J17" i="4"/>
  <c r="K17" i="4"/>
  <c r="L17" i="4"/>
  <c r="Q16" i="4"/>
  <c r="P16" i="4"/>
  <c r="O16" i="4"/>
  <c r="M16" i="4"/>
  <c r="N16" i="4"/>
  <c r="J16" i="4"/>
  <c r="K16" i="4"/>
  <c r="L16" i="4"/>
  <c r="Q15" i="4"/>
  <c r="P15" i="4"/>
  <c r="O15" i="4"/>
  <c r="M15" i="4"/>
  <c r="N15" i="4"/>
  <c r="J15" i="4"/>
  <c r="K15" i="4"/>
  <c r="L15" i="4"/>
  <c r="Q14" i="4"/>
  <c r="P14" i="4"/>
  <c r="O14" i="4"/>
  <c r="M14" i="4"/>
  <c r="N14" i="4"/>
  <c r="J14" i="4"/>
  <c r="K14" i="4"/>
  <c r="L14" i="4"/>
  <c r="Q13" i="4"/>
  <c r="P13" i="4"/>
  <c r="O13" i="4"/>
  <c r="M13" i="4"/>
  <c r="N13" i="4"/>
  <c r="J13" i="4"/>
  <c r="K13" i="4"/>
  <c r="L13" i="4"/>
  <c r="Q12" i="4"/>
  <c r="Q27" i="4"/>
  <c r="P12" i="4"/>
  <c r="O12" i="4"/>
  <c r="M12" i="4"/>
  <c r="N12" i="4"/>
  <c r="J12" i="4"/>
  <c r="K12" i="4"/>
  <c r="L12" i="4"/>
  <c r="N27" i="4"/>
</calcChain>
</file>

<file path=xl/sharedStrings.xml><?xml version="1.0" encoding="utf-8"?>
<sst xmlns="http://schemas.openxmlformats.org/spreadsheetml/2006/main" count="124" uniqueCount="99">
  <si>
    <t>Engine Room Procedures</t>
    <phoneticPr fontId="2"/>
  </si>
  <si>
    <t>ERP</t>
    <phoneticPr fontId="2"/>
  </si>
  <si>
    <t>05-00 Bunkering Brocedure &amp; Handling</t>
  </si>
  <si>
    <t>App: 05-01A  Bunker Tank Condition Report</t>
  </si>
  <si>
    <t>Page: 1 of 1</t>
  </si>
  <si>
    <t>Vessel Name:</t>
  </si>
  <si>
    <t>Date:</t>
    <phoneticPr fontId="2"/>
  </si>
  <si>
    <t>TRIM:</t>
    <phoneticPr fontId="3"/>
  </si>
  <si>
    <t>Port:</t>
  </si>
  <si>
    <t>Time:</t>
    <phoneticPr fontId="2"/>
  </si>
  <si>
    <t>LIST:</t>
    <phoneticPr fontId="3"/>
  </si>
  <si>
    <t>Measurement  Purpose:</t>
  </si>
  <si>
    <t>① Port arrival /Departure. ② Before and After Bunkering. ③ R.O.B Survey by Third Party. ④ As Required.</t>
  </si>
  <si>
    <t>Enter the required information manually only in the BLUE cells below</t>
  </si>
  <si>
    <t>The GREEN cells below are calculated automatically</t>
  </si>
  <si>
    <t>No.</t>
    <phoneticPr fontId="2"/>
  </si>
  <si>
    <r>
      <rPr>
        <sz val="16"/>
        <rFont val="Calibri"/>
        <family val="2"/>
      </rPr>
      <t>FO</t>
    </r>
    <r>
      <rPr>
        <sz val="9"/>
        <rFont val="Calibri"/>
        <family val="2"/>
      </rPr>
      <t xml:space="preserve"> 
Tank Name</t>
    </r>
  </si>
  <si>
    <r>
      <t xml:space="preserve">Kind of Fuel </t>
    </r>
    <r>
      <rPr>
        <sz val="8"/>
        <rFont val="Calibri"/>
        <family val="2"/>
      </rPr>
      <t>(HSFO/ VLSFO)</t>
    </r>
  </si>
  <si>
    <r>
      <t xml:space="preserve">"S" Content
(%) </t>
    </r>
    <r>
      <rPr>
        <sz val="8"/>
        <rFont val="Calibri"/>
        <family val="2"/>
      </rPr>
      <t xml:space="preserve">by </t>
    </r>
    <r>
      <rPr>
        <sz val="9"/>
        <rFont val="Calibri"/>
        <family val="2"/>
      </rPr>
      <t>BDN</t>
    </r>
    <phoneticPr fontId="2"/>
  </si>
  <si>
    <t>TK Cap.
(100% m3)</t>
    <phoneticPr fontId="2"/>
  </si>
  <si>
    <t>Ullage/ Sounding (m)</t>
  </si>
  <si>
    <r>
      <t>Tank Vol. corrected for Trim-List (m</t>
    </r>
    <r>
      <rPr>
        <vertAlign val="superscript"/>
        <sz val="8"/>
        <rFont val="Calibri"/>
        <family val="3"/>
        <charset val="128"/>
      </rPr>
      <t>3</t>
    </r>
    <r>
      <rPr>
        <sz val="8"/>
        <rFont val="Calibri"/>
        <family val="3"/>
        <charset val="128"/>
      </rPr>
      <t>)</t>
    </r>
    <phoneticPr fontId="2"/>
  </si>
  <si>
    <t>Tank Temp. (℃)</t>
  </si>
  <si>
    <r>
      <t>Density 
@15℃ in t/m</t>
    </r>
    <r>
      <rPr>
        <vertAlign val="superscript"/>
        <sz val="9"/>
        <rFont val="Calibri"/>
        <family val="3"/>
        <charset val="128"/>
      </rPr>
      <t>3 
By</t>
    </r>
    <r>
      <rPr>
        <vertAlign val="superscript"/>
        <sz val="11"/>
        <rFont val="Calibri"/>
        <family val="3"/>
        <charset val="128"/>
      </rPr>
      <t xml:space="preserve"> BDN</t>
    </r>
    <phoneticPr fontId="2"/>
  </si>
  <si>
    <t>Rounded Density</t>
    <phoneticPr fontId="2"/>
  </si>
  <si>
    <t>Corrected Density</t>
    <phoneticPr fontId="2"/>
  </si>
  <si>
    <t>Factor</t>
  </si>
  <si>
    <t>V.C.F.</t>
  </si>
  <si>
    <r>
      <t>Corrected Volume @ 15</t>
    </r>
    <r>
      <rPr>
        <vertAlign val="superscript"/>
        <sz val="9"/>
        <rFont val="Calibri"/>
        <family val="2"/>
      </rPr>
      <t>o</t>
    </r>
    <r>
      <rPr>
        <sz val="9"/>
        <rFont val="Calibri"/>
        <family val="2"/>
      </rPr>
      <t>C</t>
    </r>
  </si>
  <si>
    <t>W.C.F.</t>
  </si>
  <si>
    <t>% Filling</t>
  </si>
  <si>
    <t>Weight In Air
(MT)</t>
    <phoneticPr fontId="2"/>
  </si>
  <si>
    <t xml:space="preserve">
Date &amp; Place of Bunker Supplied.</t>
  </si>
  <si>
    <t>Mark the tank currently in use.</t>
  </si>
  <si>
    <t>F.O. Tank 1P</t>
    <phoneticPr fontId="2"/>
  </si>
  <si>
    <t>F.O. Tank 1S</t>
  </si>
  <si>
    <t>F.O. Tank 2P</t>
    <phoneticPr fontId="2"/>
  </si>
  <si>
    <t>F.O. Tank 2S</t>
    <phoneticPr fontId="2"/>
  </si>
  <si>
    <t>F.O. Serv. Tk</t>
    <phoneticPr fontId="2"/>
  </si>
  <si>
    <t>F.O. Sett.Tk</t>
    <phoneticPr fontId="2"/>
  </si>
  <si>
    <t>F.O. O/F Tk</t>
    <phoneticPr fontId="2"/>
  </si>
  <si>
    <t>Total</t>
    <phoneticPr fontId="2"/>
  </si>
  <si>
    <r>
      <rPr>
        <sz val="14"/>
        <rFont val="Calibri"/>
        <family val="2"/>
      </rPr>
      <t>MGO</t>
    </r>
    <r>
      <rPr>
        <sz val="9"/>
        <rFont val="Calibri"/>
        <family val="2"/>
      </rPr>
      <t xml:space="preserve"> 
Tank Name</t>
    </r>
  </si>
  <si>
    <r>
      <t xml:space="preserve">Kind of Fuel </t>
    </r>
    <r>
      <rPr>
        <sz val="8"/>
        <rFont val="Calibri"/>
        <family val="2"/>
      </rPr>
      <t>(MDO/MGO)</t>
    </r>
  </si>
  <si>
    <r>
      <t xml:space="preserve">"S" Content
(%) </t>
    </r>
    <r>
      <rPr>
        <sz val="8"/>
        <rFont val="Calibri"/>
        <family val="2"/>
      </rPr>
      <t xml:space="preserve">by </t>
    </r>
    <r>
      <rPr>
        <sz val="11"/>
        <rFont val="Calibri"/>
        <family val="2"/>
      </rPr>
      <t>BDN</t>
    </r>
    <phoneticPr fontId="2"/>
  </si>
  <si>
    <t>Ullage/Sounding(m)</t>
  </si>
  <si>
    <t>Date &amp; Place of Bunker Supplied.</t>
    <phoneticPr fontId="2"/>
  </si>
  <si>
    <t>No.1 D.O. Tank</t>
    <phoneticPr fontId="2"/>
  </si>
  <si>
    <t>No.2 D.O. Tank</t>
    <phoneticPr fontId="2"/>
  </si>
  <si>
    <t>D.O Serv. Tank</t>
    <phoneticPr fontId="2"/>
  </si>
  <si>
    <r>
      <rPr>
        <b/>
        <sz val="11"/>
        <color indexed="8"/>
        <rFont val="游ゴシック"/>
        <family val="3"/>
        <charset val="128"/>
      </rPr>
      <t>◇</t>
    </r>
    <r>
      <rPr>
        <b/>
        <sz val="11"/>
        <color indexed="8"/>
        <rFont val="Roboto"/>
      </rPr>
      <t xml:space="preserve"> Change  the Tank name according to the specifications of each ship.</t>
    </r>
  </si>
  <si>
    <t>R.O.B Status</t>
  </si>
  <si>
    <t xml:space="preserve">Prepared by:  </t>
  </si>
  <si>
    <t>Noted by:</t>
  </si>
  <si>
    <r>
      <t xml:space="preserve">"S" 
</t>
    </r>
    <r>
      <rPr>
        <sz val="8"/>
        <color indexed="8"/>
        <rFont val="Calibri"/>
        <family val="2"/>
      </rPr>
      <t>Content(%)</t>
    </r>
  </si>
  <si>
    <t>Logbook Qty. in MT</t>
  </si>
  <si>
    <t>Actual TK Q'ty in MT</t>
  </si>
  <si>
    <t>Diff. in MT</t>
  </si>
  <si>
    <t xml:space="preserve"> *Mention Name with Signature.</t>
  </si>
  <si>
    <t>C/E</t>
  </si>
  <si>
    <t>HSFO</t>
    <phoneticPr fontId="3"/>
  </si>
  <si>
    <t>S＞0.5%</t>
    <phoneticPr fontId="3"/>
  </si>
  <si>
    <t>VLSFO</t>
    <phoneticPr fontId="3"/>
  </si>
  <si>
    <t>S≦0.5%</t>
    <phoneticPr fontId="3"/>
  </si>
  <si>
    <t>Verified by:</t>
  </si>
  <si>
    <t>MGO</t>
    <phoneticPr fontId="3"/>
  </si>
  <si>
    <t>S≦0.1%</t>
    <phoneticPr fontId="3"/>
  </si>
  <si>
    <t>Master:</t>
  </si>
  <si>
    <t>Note:</t>
  </si>
  <si>
    <t>1. To be used upon/arrival port, before/after bunkering, during ROB surveys 2. To be sent to office when used 3. Retention period of this document on board and in office is 2 years.</t>
  </si>
  <si>
    <t>【Guidance for  ERP-05-01 】</t>
    <phoneticPr fontId="2"/>
  </si>
  <si>
    <t xml:space="preserve">Calculation Method of Fuel Quantity Onboard .(m3⇒mt )
</t>
    <phoneticPr fontId="2"/>
  </si>
  <si>
    <t xml:space="preserve">Volume/m3 ⇒ Weight/mt.       </t>
  </si>
  <si>
    <t xml:space="preserve"> ◆ Weight/mt = Density at 15℃　x Tank Vol. corrected for Trim-List (m3) </t>
  </si>
  <si>
    <t>NOTE: The required quantity is the weight (mt) at a temperature of 15℃. 
         Therefore, from the actually measured Volume (m3) and the actual measured temperature,
              It must be converted to weight (mt) at 15℃.</t>
  </si>
  <si>
    <r>
      <t xml:space="preserve">□ </t>
    </r>
    <r>
      <rPr>
        <u/>
        <sz val="14"/>
        <color indexed="8"/>
        <rFont val="Calibri"/>
        <family val="2"/>
      </rPr>
      <t>Actual calculation example:</t>
    </r>
    <r>
      <rPr>
        <sz val="14"/>
        <color indexed="8"/>
        <rFont val="Calibri"/>
        <family val="2"/>
      </rPr>
      <t xml:space="preserve">
</t>
    </r>
  </si>
  <si>
    <t xml:space="preserve"> 　 If the actual temperature of the fuel is "26℃", It is required to correction as below.</t>
  </si>
  <si>
    <r>
      <t>◎</t>
    </r>
    <r>
      <rPr>
        <sz val="16"/>
        <color indexed="8"/>
        <rFont val="Calibri"/>
        <family val="2"/>
      </rPr>
      <t xml:space="preserve"> Weight in mt </t>
    </r>
    <r>
      <rPr>
        <sz val="14"/>
        <color indexed="8"/>
        <rFont val="Calibri"/>
        <family val="2"/>
      </rPr>
      <t>= Tank Vol. corrected for Trim-List (m3)  x VCF x WCF</t>
    </r>
  </si>
  <si>
    <t>【　How to find Factor?　】</t>
    <phoneticPr fontId="3"/>
  </si>
  <si>
    <t>VCF:</t>
    <phoneticPr fontId="3"/>
  </si>
  <si>
    <t>Volume Correction Factor .
(To correct Volume at 15℃ from the Observed actual Temp 26℃.)</t>
  </si>
  <si>
    <t xml:space="preserve">"Prepared a Tank condition table that automatically calculates the actual tank amount (MT) using a factor that automatically corrects VCF and WCF.
Therefore, only the required Initial Data (correct tank volume in M3 &amp; Density at 15℃ &amp; actual temperature) needs to be input to the prepared tank condition table."	</t>
    <phoneticPr fontId="3"/>
  </si>
  <si>
    <t>WCF:</t>
    <phoneticPr fontId="3"/>
  </si>
  <si>
    <t>Weight Correction Factor.
(Density correction in Air from Vacuum condition.)</t>
  </si>
  <si>
    <r>
      <t>Density in Air@15℃ = Density in Vacuum(by BDN)</t>
    </r>
    <r>
      <rPr>
        <b/>
        <sz val="10"/>
        <color indexed="8"/>
        <rFont val="Calibri"/>
        <family val="2"/>
      </rPr>
      <t xml:space="preserve"> -</t>
    </r>
    <r>
      <rPr>
        <sz val="10"/>
        <color indexed="8"/>
        <rFont val="Calibri"/>
        <family val="2"/>
      </rPr>
      <t xml:space="preserve"> 0.00011 </t>
    </r>
    <r>
      <rPr>
        <b/>
        <sz val="10"/>
        <color indexed="8"/>
        <rFont val="Calibri"/>
        <family val="2"/>
      </rPr>
      <t>(Constant)</t>
    </r>
  </si>
  <si>
    <t>◇ Points to keep in mind to maintain the accuracy of the  tank R.O.B. (MT).◇</t>
    <phoneticPr fontId="2"/>
  </si>
  <si>
    <t>Check/Confirm the ship's trim and list before Tank sounding.</t>
    <phoneticPr fontId="2"/>
  </si>
  <si>
    <t>Tank Sounding should be done at least twice or more.</t>
    <phoneticPr fontId="2"/>
  </si>
  <si>
    <t>Pay attention to the change of trim and list during sounding. If there are changes, respond to those changes.</t>
    <phoneticPr fontId="2"/>
  </si>
  <si>
    <t>After bunkering, take final sounding after the level in the tank has settled down to ensure the accuracy of the final amount</t>
    <phoneticPr fontId="2"/>
  </si>
  <si>
    <t>When refueling, if there is a problem with the final amount of refueling, please contact PIC immediately for discussion.</t>
    <phoneticPr fontId="2"/>
  </si>
  <si>
    <t>Maintain the difference between the logbook and the actual tank amount (mt) to the minimum possible.</t>
    <phoneticPr fontId="2"/>
  </si>
  <si>
    <t>In case a difference is noted in quantity more than ±20mt for F.O , ±5mt for MDO, and if the situation is the same even after checking the calculation and sounding many times, please inform your PIC and discuss with PIC about correspondence.</t>
  </si>
  <si>
    <r>
      <rPr>
        <b/>
        <sz val="11"/>
        <color indexed="8"/>
        <rFont val="Calibri"/>
        <family val="2"/>
      </rPr>
      <t xml:space="preserve">Note: </t>
    </r>
    <r>
      <rPr>
        <sz val="11"/>
        <color indexed="8"/>
        <rFont val="Calibri"/>
        <family val="2"/>
      </rPr>
      <t>8</t>
    </r>
  </si>
  <si>
    <t>This automatic calculation formula can also be used to calculate daily consumption(MT) from reading the fuel flow meter in Liters.</t>
  </si>
  <si>
    <t>Issued by: DP/COO
Approved by:President</t>
  </si>
  <si>
    <t>Doc. No. ERP-05-01A</t>
  </si>
  <si>
    <r>
      <t>Revision:</t>
    </r>
    <r>
      <rPr>
        <sz val="8"/>
        <color indexed="10"/>
        <rFont val="Calibri"/>
        <family val="2"/>
      </rPr>
      <t>01</t>
    </r>
    <r>
      <rPr>
        <sz val="8"/>
        <color indexed="8"/>
        <rFont val="Calibri"/>
        <family val="2"/>
      </rPr>
      <t xml:space="preserve">
Date: 25</t>
    </r>
    <r>
      <rPr>
        <sz val="8"/>
        <color indexed="10"/>
        <rFont val="Calibri"/>
        <family val="2"/>
      </rPr>
      <t xml:space="preserve"> May 2022</t>
    </r>
    <r>
      <rPr>
        <sz val="8"/>
        <color indexed="8"/>
        <rFont val="Calibri"/>
        <family val="2"/>
      </rPr>
      <t xml:space="preserve"> </t>
    </r>
  </si>
  <si>
    <r>
      <rPr>
        <sz val="11"/>
        <rFont val="Calibri (Body)"/>
      </rPr>
      <t>Tank Vol.</t>
    </r>
    <r>
      <rPr>
        <sz val="8"/>
        <rFont val="Calibri"/>
        <family val="2"/>
        <scheme val="minor"/>
      </rPr>
      <t xml:space="preserve"> corrected for Trim-List (m</t>
    </r>
    <r>
      <rPr>
        <vertAlign val="superscript"/>
        <sz val="8"/>
        <rFont val="Calibri"/>
        <family val="3"/>
        <charset val="128"/>
      </rPr>
      <t>3</t>
    </r>
    <r>
      <rPr>
        <sz val="8"/>
        <rFont val="Calibri"/>
        <family val="3"/>
        <charset val="12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</si>
</sst>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6"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</font>
    <font>
      <sz val="6"/>
      <name val="Calibri"/>
      <family val="2"/>
      <charset val="128"/>
    </font>
    <font>
      <sz val="6"/>
      <name val="Calibri"/>
      <family val="3"/>
      <charset val="128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vertAlign val="superscript"/>
      <sz val="9"/>
      <name val="Calibri"/>
      <family val="2"/>
    </font>
    <font>
      <sz val="11"/>
      <name val="Calibri"/>
      <family val="2"/>
    </font>
    <font>
      <vertAlign val="superscript"/>
      <sz val="8"/>
      <name val="Calibri"/>
      <family val="3"/>
      <charset val="128"/>
    </font>
    <font>
      <sz val="8"/>
      <name val="Calibri"/>
      <family val="3"/>
      <charset val="128"/>
    </font>
    <font>
      <vertAlign val="superscript"/>
      <sz val="9"/>
      <name val="Calibri"/>
      <family val="3"/>
      <charset val="128"/>
    </font>
    <font>
      <vertAlign val="superscript"/>
      <sz val="11"/>
      <name val="Calibri"/>
      <family val="3"/>
      <charset val="128"/>
    </font>
    <font>
      <sz val="16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  <font>
      <sz val="16"/>
      <color indexed="8"/>
      <name val="Calibri"/>
      <family val="2"/>
    </font>
    <font>
      <b/>
      <sz val="11"/>
      <color indexed="8"/>
      <name val="Roboto"/>
    </font>
    <font>
      <b/>
      <sz val="11"/>
      <color indexed="8"/>
      <name val="游ゴシック"/>
      <family val="3"/>
      <charset val="128"/>
    </font>
    <font>
      <sz val="8"/>
      <color indexed="1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theme="1"/>
      <name val="HGPｺﾞｼｯｸE"/>
      <family val="3"/>
      <charset val="128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HGSｺﾞｼｯｸM"/>
      <family val="3"/>
      <charset val="128"/>
    </font>
    <font>
      <b/>
      <sz val="14"/>
      <color theme="1"/>
      <name val="HGPｺﾞｼｯｸE"/>
      <family val="3"/>
      <charset val="128"/>
    </font>
    <font>
      <b/>
      <sz val="11"/>
      <color theme="1"/>
      <name val="HGPｺﾞｼｯｸE"/>
      <family val="3"/>
      <charset val="128"/>
    </font>
    <font>
      <b/>
      <sz val="10"/>
      <color theme="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Roboto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9"/>
      <color rgb="FF00B05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24" fillId="0" borderId="0" xfId="0" applyFont="1" applyAlignment="1">
      <alignment horizontal="center" vertical="center"/>
    </xf>
    <xf numFmtId="0" fontId="25" fillId="0" borderId="1" xfId="0" applyFont="1" applyBorder="1" applyAlignment="1" applyProtection="1">
      <alignment horizontal="center" vertical="center"/>
      <protection locked="0"/>
    </xf>
    <xf numFmtId="0" fontId="25" fillId="2" borderId="1" xfId="0" applyFont="1" applyFill="1" applyBorder="1" applyAlignment="1" applyProtection="1">
      <alignment horizontal="center" vertical="center"/>
      <protection locked="0"/>
    </xf>
    <xf numFmtId="0" fontId="25" fillId="0" borderId="2" xfId="0" applyFont="1" applyBorder="1" applyAlignment="1" applyProtection="1">
      <alignment horizontal="center" vertical="center"/>
      <protection locked="0"/>
    </xf>
    <xf numFmtId="0" fontId="25" fillId="0" borderId="30" xfId="0" applyFont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0" fontId="28" fillId="0" borderId="0" xfId="0" applyFont="1">
      <alignment vertical="center"/>
    </xf>
    <xf numFmtId="0" fontId="28" fillId="0" borderId="0" xfId="0" applyFont="1" applyAlignment="1"/>
    <xf numFmtId="0" fontId="28" fillId="0" borderId="0" xfId="0" applyFont="1" applyAlignment="1">
      <alignment horizontal="center" vertical="center"/>
    </xf>
    <xf numFmtId="0" fontId="29" fillId="3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/>
    </xf>
    <xf numFmtId="0" fontId="29" fillId="5" borderId="3" xfId="0" applyFont="1" applyFill="1" applyBorder="1" applyAlignment="1">
      <alignment horizontal="center" vertical="center"/>
    </xf>
    <xf numFmtId="0" fontId="29" fillId="5" borderId="3" xfId="0" applyFont="1" applyFill="1" applyBorder="1" applyAlignment="1">
      <alignment horizontal="center" vertical="center" wrapText="1"/>
    </xf>
    <xf numFmtId="0" fontId="30" fillId="3" borderId="3" xfId="0" applyFont="1" applyFill="1" applyBorder="1" applyAlignment="1">
      <alignment horizontal="center" vertical="center" wrapText="1"/>
    </xf>
    <xf numFmtId="0" fontId="31" fillId="3" borderId="3" xfId="0" applyFont="1" applyFill="1" applyBorder="1" applyAlignment="1">
      <alignment horizontal="center" vertical="center" wrapText="1"/>
    </xf>
    <xf numFmtId="164" fontId="25" fillId="0" borderId="3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left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 wrapText="1"/>
    </xf>
    <xf numFmtId="0" fontId="30" fillId="3" borderId="6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/>
    </xf>
    <xf numFmtId="0" fontId="30" fillId="3" borderId="8" xfId="0" applyFont="1" applyFill="1" applyBorder="1" applyAlignment="1">
      <alignment horizontal="center" vertical="center" wrapText="1"/>
    </xf>
    <xf numFmtId="0" fontId="32" fillId="6" borderId="0" xfId="0" applyFont="1" applyFill="1">
      <alignment vertical="center"/>
    </xf>
    <xf numFmtId="164" fontId="33" fillId="0" borderId="0" xfId="0" applyNumberFormat="1" applyFont="1" applyProtection="1">
      <alignment vertical="center"/>
      <protection locked="0"/>
    </xf>
    <xf numFmtId="0" fontId="34" fillId="0" borderId="0" xfId="0" applyFont="1" applyProtection="1">
      <alignment vertical="center"/>
      <protection locked="0"/>
    </xf>
    <xf numFmtId="0" fontId="35" fillId="0" borderId="0" xfId="0" applyFont="1" applyAlignment="1" applyProtection="1">
      <alignment horizontal="left" vertical="center"/>
      <protection locked="0"/>
    </xf>
    <xf numFmtId="0" fontId="35" fillId="0" borderId="0" xfId="0" applyFont="1" applyAlignment="1" applyProtection="1">
      <alignment horizontal="center" vertical="center"/>
      <protection locked="0"/>
    </xf>
    <xf numFmtId="0" fontId="24" fillId="0" borderId="3" xfId="0" applyFont="1" applyBorder="1" applyAlignment="1">
      <alignment horizontal="center" vertical="center" wrapText="1"/>
    </xf>
    <xf numFmtId="165" fontId="25" fillId="3" borderId="1" xfId="0" applyNumberFormat="1" applyFon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7" borderId="0" xfId="0" applyFill="1" applyAlignment="1"/>
    <xf numFmtId="0" fontId="36" fillId="7" borderId="0" xfId="0" applyFont="1" applyFill="1" applyProtection="1">
      <alignment vertical="center"/>
      <protection locked="0"/>
    </xf>
    <xf numFmtId="0" fontId="37" fillId="7" borderId="0" xfId="0" applyFont="1" applyFill="1" applyAlignment="1" applyProtection="1">
      <alignment horizontal="center" vertical="center"/>
      <protection locked="0"/>
    </xf>
    <xf numFmtId="0" fontId="38" fillId="7" borderId="0" xfId="0" applyFont="1" applyFill="1" applyAlignment="1" applyProtection="1">
      <alignment horizontal="center" vertical="center"/>
      <protection locked="0"/>
    </xf>
    <xf numFmtId="0" fontId="39" fillId="7" borderId="0" xfId="0" applyFont="1" applyFill="1" applyAlignment="1" applyProtection="1">
      <alignment vertical="center" wrapText="1"/>
      <protection locked="0"/>
    </xf>
    <xf numFmtId="0" fontId="33" fillId="7" borderId="0" xfId="0" applyFont="1" applyFill="1" applyAlignment="1" applyProtection="1">
      <alignment vertical="top" wrapText="1"/>
      <protection locked="0"/>
    </xf>
    <xf numFmtId="0" fontId="33" fillId="7" borderId="0" xfId="0" applyFont="1" applyFill="1" applyAlignment="1" applyProtection="1">
      <alignment horizontal="left" vertical="top" wrapText="1"/>
      <protection locked="0"/>
    </xf>
    <xf numFmtId="0" fontId="40" fillId="7" borderId="0" xfId="0" applyFont="1" applyFill="1" applyAlignment="1">
      <alignment vertical="center" wrapText="1"/>
    </xf>
    <xf numFmtId="164" fontId="0" fillId="7" borderId="0" xfId="0" applyNumberFormat="1" applyFill="1" applyAlignment="1" applyProtection="1">
      <alignment horizontal="center" vertical="center"/>
      <protection locked="0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1" fillId="7" borderId="0" xfId="0" applyFont="1" applyFill="1" applyProtection="1">
      <alignment vertical="center"/>
      <protection locked="0"/>
    </xf>
    <xf numFmtId="0" fontId="27" fillId="7" borderId="0" xfId="0" applyFont="1" applyFill="1" applyAlignment="1" applyProtection="1">
      <alignment vertical="center" wrapText="1"/>
      <protection locked="0"/>
    </xf>
    <xf numFmtId="0" fontId="42" fillId="7" borderId="0" xfId="0" applyFont="1" applyFill="1" applyProtection="1">
      <alignment vertical="center"/>
      <protection locked="0"/>
    </xf>
    <xf numFmtId="0" fontId="43" fillId="7" borderId="0" xfId="0" applyFont="1" applyFill="1" applyAlignment="1" applyProtection="1">
      <alignment horizontal="left" vertical="top" wrapText="1"/>
      <protection locked="0"/>
    </xf>
    <xf numFmtId="0" fontId="43" fillId="7" borderId="0" xfId="0" applyFont="1" applyFill="1" applyAlignment="1">
      <alignment horizontal="center" vertical="center"/>
    </xf>
    <xf numFmtId="0" fontId="43" fillId="7" borderId="0" xfId="0" applyFont="1" applyFill="1" applyAlignment="1">
      <alignment horizontal="right" vertical="center"/>
    </xf>
    <xf numFmtId="0" fontId="43" fillId="7" borderId="0" xfId="0" applyFont="1" applyFill="1">
      <alignment vertical="center"/>
    </xf>
    <xf numFmtId="0" fontId="35" fillId="0" borderId="0" xfId="0" applyFont="1">
      <alignment vertical="center"/>
    </xf>
    <xf numFmtId="0" fontId="42" fillId="7" borderId="0" xfId="0" applyFont="1" applyFill="1" applyAlignment="1" applyProtection="1">
      <alignment vertical="top" wrapText="1"/>
      <protection locked="0"/>
    </xf>
    <xf numFmtId="0" fontId="42" fillId="7" borderId="0" xfId="0" applyFont="1" applyFill="1" applyAlignment="1" applyProtection="1">
      <alignment vertical="top"/>
      <protection locked="0"/>
    </xf>
    <xf numFmtId="0" fontId="44" fillId="0" borderId="9" xfId="0" applyFont="1" applyBorder="1">
      <alignment vertical="center"/>
    </xf>
    <xf numFmtId="0" fontId="26" fillId="0" borderId="0" xfId="0" applyFont="1" applyAlignment="1" applyProtection="1">
      <alignment horizontal="center" vertical="center"/>
      <protection locked="0"/>
    </xf>
    <xf numFmtId="0" fontId="26" fillId="7" borderId="0" xfId="0" applyFont="1" applyFill="1" applyAlignment="1">
      <alignment horizontal="left" vertical="top"/>
    </xf>
    <xf numFmtId="0" fontId="43" fillId="7" borderId="0" xfId="0" applyFont="1" applyFill="1" applyAlignment="1">
      <alignment horizontal="left" vertical="top"/>
    </xf>
    <xf numFmtId="0" fontId="42" fillId="7" borderId="0" xfId="0" applyFont="1" applyFill="1" applyAlignment="1" applyProtection="1">
      <alignment horizontal="center" vertical="center"/>
      <protection locked="0"/>
    </xf>
    <xf numFmtId="0" fontId="28" fillId="7" borderId="0" xfId="0" applyFont="1" applyFill="1" applyAlignment="1"/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Alignment="1" applyProtection="1">
      <protection locked="0"/>
    </xf>
    <xf numFmtId="0" fontId="28" fillId="0" borderId="1" xfId="0" applyFont="1" applyBorder="1" applyAlignment="1" applyProtection="1">
      <alignment horizontal="center" vertical="center"/>
      <protection locked="0"/>
    </xf>
    <xf numFmtId="0" fontId="28" fillId="0" borderId="10" xfId="0" applyFont="1" applyBorder="1" applyProtection="1">
      <alignment vertical="center"/>
      <protection locked="0"/>
    </xf>
    <xf numFmtId="0" fontId="28" fillId="0" borderId="11" xfId="0" applyFont="1" applyBorder="1" applyProtection="1">
      <alignment vertical="center"/>
      <protection locked="0"/>
    </xf>
    <xf numFmtId="0" fontId="28" fillId="6" borderId="0" xfId="0" applyFont="1" applyFill="1" applyAlignment="1">
      <alignment horizontal="center" vertical="center"/>
    </xf>
    <xf numFmtId="0" fontId="28" fillId="0" borderId="12" xfId="0" applyFont="1" applyBorder="1" applyAlignment="1" applyProtection="1">
      <alignment horizontal="center" vertical="center"/>
      <protection locked="0"/>
    </xf>
    <xf numFmtId="0" fontId="28" fillId="0" borderId="1" xfId="0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10" fontId="28" fillId="0" borderId="1" xfId="0" applyNumberFormat="1" applyFont="1" applyBorder="1" applyAlignment="1">
      <alignment horizontal="center" vertical="center"/>
    </xf>
    <xf numFmtId="0" fontId="28" fillId="0" borderId="13" xfId="0" applyFont="1" applyBorder="1" applyAlignment="1" applyProtection="1">
      <alignment horizontal="center" vertical="center"/>
      <protection locked="0"/>
    </xf>
    <xf numFmtId="0" fontId="28" fillId="0" borderId="14" xfId="0" applyFont="1" applyBorder="1" applyAlignment="1" applyProtection="1">
      <alignment horizontal="center" vertical="center"/>
      <protection locked="0"/>
    </xf>
    <xf numFmtId="0" fontId="28" fillId="0" borderId="2" xfId="0" applyFont="1" applyBorder="1" applyAlignment="1" applyProtection="1">
      <alignment horizontal="center" vertical="center"/>
      <protection locked="0"/>
    </xf>
    <xf numFmtId="0" fontId="28" fillId="0" borderId="2" xfId="0" applyFont="1" applyBorder="1" applyAlignment="1">
      <alignment horizontal="center" vertical="center"/>
    </xf>
    <xf numFmtId="164" fontId="28" fillId="0" borderId="2" xfId="0" applyNumberFormat="1" applyFont="1" applyBorder="1" applyAlignment="1">
      <alignment horizontal="center" vertical="center"/>
    </xf>
    <xf numFmtId="0" fontId="28" fillId="0" borderId="15" xfId="0" applyFont="1" applyBorder="1" applyAlignment="1" applyProtection="1">
      <alignment horizontal="center" vertical="center"/>
      <protection locked="0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164" fontId="28" fillId="0" borderId="17" xfId="0" applyNumberFormat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10" fontId="28" fillId="0" borderId="17" xfId="0" applyNumberFormat="1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0" xfId="0" applyFont="1" applyProtection="1">
      <alignment vertical="center"/>
      <protection locked="0"/>
    </xf>
    <xf numFmtId="0" fontId="28" fillId="0" borderId="22" xfId="0" applyFont="1" applyBorder="1" applyProtection="1">
      <alignment vertical="center"/>
      <protection locked="0"/>
    </xf>
    <xf numFmtId="164" fontId="28" fillId="0" borderId="1" xfId="0" applyNumberFormat="1" applyFont="1" applyBorder="1" applyAlignment="1">
      <alignment horizontal="center" vertical="center" wrapText="1"/>
    </xf>
    <xf numFmtId="165" fontId="28" fillId="3" borderId="1" xfId="0" applyNumberFormat="1" applyFont="1" applyFill="1" applyBorder="1" applyAlignment="1" applyProtection="1">
      <alignment horizontal="center" vertical="center"/>
      <protection locked="0"/>
    </xf>
    <xf numFmtId="165" fontId="28" fillId="5" borderId="1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/>
    </xf>
    <xf numFmtId="164" fontId="28" fillId="0" borderId="0" xfId="0" applyNumberFormat="1" applyFont="1" applyAlignment="1" applyProtection="1">
      <alignment horizontal="center" vertical="center"/>
      <protection locked="0"/>
    </xf>
    <xf numFmtId="164" fontId="28" fillId="0" borderId="0" xfId="0" applyNumberFormat="1" applyFont="1" applyProtection="1">
      <alignment vertical="center"/>
      <protection locked="0"/>
    </xf>
    <xf numFmtId="0" fontId="28" fillId="8" borderId="0" xfId="0" applyFont="1" applyFill="1" applyAlignment="1" applyProtection="1">
      <alignment horizontal="center" vertical="center"/>
      <protection locked="0"/>
    </xf>
    <xf numFmtId="0" fontId="28" fillId="7" borderId="0" xfId="0" applyFont="1" applyFill="1" applyAlignment="1" applyProtection="1">
      <alignment horizontal="center" vertical="center"/>
      <protection locked="0"/>
    </xf>
    <xf numFmtId="164" fontId="28" fillId="7" borderId="0" xfId="0" applyNumberFormat="1" applyFont="1" applyFill="1" applyAlignment="1" applyProtection="1">
      <alignment horizontal="center" vertical="center"/>
      <protection locked="0"/>
    </xf>
    <xf numFmtId="164" fontId="28" fillId="7" borderId="0" xfId="0" applyNumberFormat="1" applyFont="1" applyFill="1" applyAlignment="1">
      <alignment horizontal="center" vertical="center"/>
    </xf>
    <xf numFmtId="14" fontId="28" fillId="7" borderId="0" xfId="0" applyNumberFormat="1" applyFont="1" applyFill="1" applyAlignment="1"/>
    <xf numFmtId="0" fontId="28" fillId="7" borderId="0" xfId="0" applyFont="1" applyFill="1" applyAlignment="1">
      <alignment horizontal="center" vertical="center"/>
    </xf>
    <xf numFmtId="164" fontId="28" fillId="7" borderId="0" xfId="0" applyNumberFormat="1" applyFont="1" applyFill="1" applyAlignment="1" applyProtection="1">
      <alignment horizontal="left" vertical="center"/>
      <protection locked="0"/>
    </xf>
    <xf numFmtId="0" fontId="28" fillId="7" borderId="0" xfId="0" applyFont="1" applyFill="1" applyAlignment="1">
      <alignment horizontal="center" vertical="center" wrapText="1"/>
    </xf>
    <xf numFmtId="0" fontId="28" fillId="7" borderId="0" xfId="0" applyFont="1" applyFill="1" applyAlignment="1" applyProtection="1">
      <alignment horizontal="left" vertical="top" wrapText="1"/>
      <protection locked="0"/>
    </xf>
    <xf numFmtId="0" fontId="28" fillId="7" borderId="0" xfId="0" applyFont="1" applyFill="1" applyAlignment="1">
      <alignment vertical="center" wrapText="1"/>
    </xf>
    <xf numFmtId="0" fontId="28" fillId="7" borderId="0" xfId="0" applyFont="1" applyFill="1" applyAlignment="1">
      <alignment horizontal="left" vertical="center"/>
    </xf>
    <xf numFmtId="0" fontId="28" fillId="7" borderId="0" xfId="0" applyFont="1" applyFill="1" applyAlignment="1" applyProtection="1">
      <alignment horizontal="right" vertical="top" wrapText="1"/>
      <protection locked="0"/>
    </xf>
    <xf numFmtId="0" fontId="28" fillId="7" borderId="0" xfId="0" applyFont="1" applyFill="1" applyAlignment="1">
      <alignment horizontal="left" vertical="top"/>
    </xf>
    <xf numFmtId="0" fontId="32" fillId="0" borderId="0" xfId="0" applyFont="1" applyProtection="1">
      <alignment vertical="center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45" fillId="0" borderId="1" xfId="0" applyFont="1" applyBorder="1" applyAlignment="1">
      <alignment horizontal="center"/>
    </xf>
    <xf numFmtId="0" fontId="46" fillId="0" borderId="14" xfId="0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6" fillId="9" borderId="0" xfId="0" applyFont="1" applyFill="1" applyAlignment="1" applyProtection="1">
      <alignment horizontal="right" vertical="center"/>
      <protection locked="0"/>
    </xf>
    <xf numFmtId="0" fontId="26" fillId="9" borderId="25" xfId="0" applyFont="1" applyFill="1" applyBorder="1" applyAlignment="1" applyProtection="1">
      <alignment horizontal="right" vertical="center"/>
      <protection locked="0"/>
    </xf>
    <xf numFmtId="0" fontId="26" fillId="0" borderId="0" xfId="0" applyFont="1" applyAlignment="1" applyProtection="1">
      <alignment horizontal="right" vertical="center"/>
      <protection locked="0"/>
    </xf>
    <xf numFmtId="0" fontId="26" fillId="0" borderId="25" xfId="0" applyFont="1" applyBorder="1" applyAlignment="1" applyProtection="1">
      <alignment horizontal="right" vertical="center"/>
      <protection locked="0"/>
    </xf>
    <xf numFmtId="0" fontId="51" fillId="6" borderId="0" xfId="0" applyFont="1" applyFill="1" applyAlignment="1">
      <alignment horizontal="center" vertical="center"/>
    </xf>
    <xf numFmtId="0" fontId="52" fillId="10" borderId="0" xfId="0" applyFont="1" applyFill="1" applyAlignment="1">
      <alignment horizontal="center" vertical="center"/>
    </xf>
    <xf numFmtId="0" fontId="47" fillId="0" borderId="0" xfId="0" applyFont="1" applyAlignment="1" applyProtection="1">
      <alignment horizontal="right" vertical="center"/>
      <protection locked="0"/>
    </xf>
    <xf numFmtId="0" fontId="47" fillId="0" borderId="14" xfId="0" applyFont="1" applyBorder="1" applyAlignment="1" applyProtection="1">
      <alignment horizontal="center" vertical="center"/>
      <protection locked="0"/>
    </xf>
    <xf numFmtId="0" fontId="47" fillId="0" borderId="23" xfId="0" applyFont="1" applyBorder="1" applyAlignment="1" applyProtection="1">
      <alignment horizontal="center" vertical="center"/>
      <protection locked="0"/>
    </xf>
    <xf numFmtId="0" fontId="47" fillId="0" borderId="24" xfId="0" applyFont="1" applyBorder="1" applyAlignment="1" applyProtection="1">
      <alignment horizontal="center" vertical="center"/>
      <protection locked="0"/>
    </xf>
    <xf numFmtId="0" fontId="26" fillId="0" borderId="14" xfId="0" applyFont="1" applyBorder="1" applyAlignment="1" applyProtection="1">
      <alignment horizontal="center" vertical="center"/>
      <protection locked="0"/>
    </xf>
    <xf numFmtId="0" fontId="26" fillId="0" borderId="23" xfId="0" applyFont="1" applyBorder="1" applyAlignment="1" applyProtection="1">
      <alignment horizontal="center" vertical="center"/>
      <protection locked="0"/>
    </xf>
    <xf numFmtId="0" fontId="26" fillId="0" borderId="24" xfId="0" applyFont="1" applyBorder="1" applyAlignment="1" applyProtection="1">
      <alignment horizontal="center" vertical="center"/>
      <protection locked="0"/>
    </xf>
    <xf numFmtId="0" fontId="27" fillId="0" borderId="14" xfId="0" applyFont="1" applyBorder="1" applyAlignment="1" applyProtection="1">
      <alignment horizontal="center" vertical="center"/>
      <protection locked="0"/>
    </xf>
    <xf numFmtId="0" fontId="27" fillId="0" borderId="23" xfId="0" applyFont="1" applyBorder="1" applyAlignment="1" applyProtection="1">
      <alignment horizontal="center" vertical="center"/>
      <protection locked="0"/>
    </xf>
    <xf numFmtId="0" fontId="27" fillId="0" borderId="24" xfId="0" applyFont="1" applyBorder="1" applyAlignment="1" applyProtection="1">
      <alignment horizontal="center" vertical="center"/>
      <protection locked="0"/>
    </xf>
    <xf numFmtId="0" fontId="28" fillId="0" borderId="22" xfId="0" applyFont="1" applyBorder="1" applyAlignment="1" applyProtection="1">
      <alignment horizontal="center" vertical="center"/>
      <protection locked="0"/>
    </xf>
    <xf numFmtId="164" fontId="33" fillId="8" borderId="14" xfId="0" applyNumberFormat="1" applyFont="1" applyFill="1" applyBorder="1" applyAlignment="1" applyProtection="1">
      <alignment horizontal="center" vertical="center"/>
      <protection locked="0"/>
    </xf>
    <xf numFmtId="164" fontId="33" fillId="8" borderId="23" xfId="0" applyNumberFormat="1" applyFont="1" applyFill="1" applyBorder="1" applyAlignment="1" applyProtection="1">
      <alignment horizontal="center" vertical="center"/>
      <protection locked="0"/>
    </xf>
    <xf numFmtId="164" fontId="33" fillId="8" borderId="24" xfId="0" applyNumberFormat="1" applyFont="1" applyFill="1" applyBorder="1" applyAlignment="1" applyProtection="1">
      <alignment horizontal="center" vertical="center"/>
      <protection locked="0"/>
    </xf>
    <xf numFmtId="0" fontId="28" fillId="0" borderId="14" xfId="0" applyFont="1" applyBorder="1" applyAlignment="1" applyProtection="1">
      <alignment horizontal="center" vertical="center"/>
      <protection locked="0"/>
    </xf>
    <xf numFmtId="0" fontId="28" fillId="0" borderId="24" xfId="0" applyFont="1" applyBorder="1" applyAlignment="1" applyProtection="1">
      <alignment horizontal="center" vertical="center"/>
      <protection locked="0"/>
    </xf>
    <xf numFmtId="0" fontId="28" fillId="7" borderId="0" xfId="0" applyFont="1" applyFill="1" applyAlignment="1">
      <alignment horizontal="right"/>
    </xf>
    <xf numFmtId="164" fontId="42" fillId="7" borderId="0" xfId="0" applyNumberFormat="1" applyFont="1" applyFill="1" applyAlignment="1" applyProtection="1">
      <alignment horizontal="center" vertical="center"/>
      <protection locked="0"/>
    </xf>
    <xf numFmtId="0" fontId="27" fillId="7" borderId="0" xfId="0" applyFont="1" applyFill="1" applyAlignment="1" applyProtection="1">
      <alignment horizontal="left" vertical="center" wrapText="1"/>
      <protection locked="0"/>
    </xf>
    <xf numFmtId="0" fontId="43" fillId="7" borderId="0" xfId="0" applyFont="1" applyFill="1" applyAlignment="1">
      <alignment horizontal="left" vertical="top"/>
    </xf>
    <xf numFmtId="0" fontId="43" fillId="7" borderId="0" xfId="0" applyFont="1" applyFill="1" applyAlignment="1">
      <alignment horizontal="left" vertical="top" wrapText="1"/>
    </xf>
    <xf numFmtId="0" fontId="42" fillId="7" borderId="0" xfId="0" applyFont="1" applyFill="1" applyAlignment="1" applyProtection="1">
      <alignment horizontal="center" vertical="center"/>
      <protection locked="0"/>
    </xf>
    <xf numFmtId="0" fontId="53" fillId="7" borderId="0" xfId="0" applyFont="1" applyFill="1" applyAlignment="1" applyProtection="1">
      <alignment horizontal="center" vertical="center"/>
      <protection locked="0"/>
    </xf>
    <xf numFmtId="0" fontId="53" fillId="7" borderId="0" xfId="0" applyFont="1" applyFill="1" applyAlignment="1">
      <alignment horizontal="center" vertical="center"/>
    </xf>
    <xf numFmtId="164" fontId="54" fillId="7" borderId="0" xfId="0" applyNumberFormat="1" applyFont="1" applyFill="1" applyAlignment="1">
      <alignment horizontal="center" vertical="center"/>
    </xf>
    <xf numFmtId="0" fontId="26" fillId="7" borderId="1" xfId="0" applyFont="1" applyFill="1" applyBorder="1" applyAlignment="1">
      <alignment horizontal="right" vertical="center"/>
    </xf>
    <xf numFmtId="0" fontId="26" fillId="7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left" vertical="top" wrapText="1"/>
    </xf>
    <xf numFmtId="0" fontId="25" fillId="7" borderId="1" xfId="0" applyFont="1" applyFill="1" applyBorder="1" applyAlignment="1">
      <alignment horizontal="left" vertical="top"/>
    </xf>
    <xf numFmtId="0" fontId="43" fillId="7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41" fillId="7" borderId="26" xfId="0" applyFont="1" applyFill="1" applyBorder="1" applyAlignment="1" applyProtection="1">
      <alignment horizontal="center" vertical="center"/>
      <protection locked="0"/>
    </xf>
    <xf numFmtId="0" fontId="41" fillId="7" borderId="10" xfId="0" applyFont="1" applyFill="1" applyBorder="1" applyAlignment="1" applyProtection="1">
      <alignment horizontal="center" vertical="center"/>
      <protection locked="0"/>
    </xf>
    <xf numFmtId="0" fontId="41" fillId="7" borderId="11" xfId="0" applyFont="1" applyFill="1" applyBorder="1" applyAlignment="1" applyProtection="1">
      <alignment horizontal="center" vertical="center"/>
      <protection locked="0"/>
    </xf>
    <xf numFmtId="0" fontId="26" fillId="7" borderId="27" xfId="0" applyFont="1" applyFill="1" applyBorder="1" applyAlignment="1" applyProtection="1">
      <alignment horizontal="center" vertical="center"/>
      <protection locked="0"/>
    </xf>
    <xf numFmtId="0" fontId="26" fillId="7" borderId="28" xfId="0" applyFont="1" applyFill="1" applyBorder="1" applyAlignment="1" applyProtection="1">
      <alignment horizontal="center" vertical="center"/>
      <protection locked="0"/>
    </xf>
    <xf numFmtId="0" fontId="26" fillId="7" borderId="29" xfId="0" applyFont="1" applyFill="1" applyBorder="1" applyAlignment="1" applyProtection="1">
      <alignment horizontal="center" vertical="center"/>
      <protection locked="0"/>
    </xf>
    <xf numFmtId="0" fontId="28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76200</xdr:rowOff>
    </xdr:from>
    <xdr:to>
      <xdr:col>1</xdr:col>
      <xdr:colOff>825500</xdr:colOff>
      <xdr:row>3</xdr:row>
      <xdr:rowOff>101600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37B7E71-DF18-77D4-52F2-5AB0B997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0" t="8083" r="2654" b="7069"/>
        <a:stretch>
          <a:fillRect/>
        </a:stretch>
      </xdr:blipFill>
      <xdr:spPr bwMode="auto">
        <a:xfrm>
          <a:off x="203200" y="76200"/>
          <a:ext cx="1104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23</xdr:row>
      <xdr:rowOff>47625</xdr:rowOff>
    </xdr:from>
    <xdr:to>
      <xdr:col>11</xdr:col>
      <xdr:colOff>0</xdr:colOff>
      <xdr:row>24</xdr:row>
      <xdr:rowOff>28575</xdr:rowOff>
    </xdr:to>
    <xdr:sp macro="" textlink="">
      <xdr:nvSpPr>
        <xdr:cNvPr id="2" name="左右矢印 5">
          <a:extLst>
            <a:ext uri="{FF2B5EF4-FFF2-40B4-BE49-F238E27FC236}">
              <a16:creationId xmlns:a16="http://schemas.microsoft.com/office/drawing/2014/main" id="{BAF3050A-B1B7-A7C2-DE60-4F0145CA03B0}"/>
            </a:ext>
          </a:extLst>
        </xdr:cNvPr>
        <xdr:cNvSpPr/>
      </xdr:nvSpPr>
      <xdr:spPr>
        <a:xfrm>
          <a:off x="5429250" y="4829175"/>
          <a:ext cx="485775" cy="219075"/>
        </a:xfrm>
        <a:prstGeom prst="leftRightArrow">
          <a:avLst/>
        </a:prstGeom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0</xdr:colOff>
      <xdr:row>21</xdr:row>
      <xdr:rowOff>104776</xdr:rowOff>
    </xdr:from>
    <xdr:to>
      <xdr:col>11</xdr:col>
      <xdr:colOff>0</xdr:colOff>
      <xdr:row>21</xdr:row>
      <xdr:rowOff>314326</xdr:rowOff>
    </xdr:to>
    <xdr:sp macro="" textlink="">
      <xdr:nvSpPr>
        <xdr:cNvPr id="3" name="左右矢印 5">
          <a:extLst>
            <a:ext uri="{FF2B5EF4-FFF2-40B4-BE49-F238E27FC236}">
              <a16:creationId xmlns:a16="http://schemas.microsoft.com/office/drawing/2014/main" id="{BD6273A5-FD4A-CE23-07C7-5CEDAA149309}"/>
            </a:ext>
          </a:extLst>
        </xdr:cNvPr>
        <xdr:cNvSpPr/>
      </xdr:nvSpPr>
      <xdr:spPr>
        <a:xfrm>
          <a:off x="5410200" y="4010026"/>
          <a:ext cx="504825" cy="209550"/>
        </a:xfrm>
        <a:prstGeom prst="leftRightArrow">
          <a:avLst/>
        </a:prstGeom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723900</xdr:colOff>
      <xdr:row>3</xdr:row>
      <xdr:rowOff>38100</xdr:rowOff>
    </xdr:to>
    <xdr:pic>
      <xdr:nvPicPr>
        <xdr:cNvPr id="2051" name="Picture 4">
          <a:extLst>
            <a:ext uri="{FF2B5EF4-FFF2-40B4-BE49-F238E27FC236}">
              <a16:creationId xmlns:a16="http://schemas.microsoft.com/office/drawing/2014/main" id="{C667D5A2-2007-45E5-E29D-0A348B548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0" t="8083" r="2654" b="7069"/>
        <a:stretch>
          <a:fillRect/>
        </a:stretch>
      </xdr:blipFill>
      <xdr:spPr bwMode="auto">
        <a:xfrm>
          <a:off x="101600" y="0"/>
          <a:ext cx="8890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B3E9DB-D102-DB48-84D2-DB78AF5AFF1E}" name="Table16" displayName="Table16" ref="A11:S26" totalsRowShown="0" headerRowDxfId="49" dataDxfId="47" headerRowBorderDxfId="48" tableBorderDxfId="46" totalsRowBorderDxfId="45">
  <tableColumns count="19">
    <tableColumn id="1" xr3:uid="{00000000-0010-0000-0100-000001000000}" name="No." dataDxfId="44"/>
    <tableColumn id="2" xr3:uid="{00000000-0010-0000-0100-000002000000}" name="FO _x000a_Tank Name" dataDxfId="43"/>
    <tableColumn id="3" xr3:uid="{00000000-0010-0000-0100-000003000000}" name="Kind of Fuel (HSFO/ VLSFO)" dataDxfId="42"/>
    <tableColumn id="4" xr3:uid="{00000000-0010-0000-0100-000004000000}" name="&quot;S&quot; Content_x000a_(%) by BDN" dataDxfId="41"/>
    <tableColumn id="5" xr3:uid="{00000000-0010-0000-0100-000005000000}" name="TK Cap._x000a_(100% m3)" dataDxfId="40"/>
    <tableColumn id="6" xr3:uid="{00000000-0010-0000-0100-000006000000}" name="Ullage/ Sounding (m)" dataDxfId="39"/>
    <tableColumn id="8" xr3:uid="{00000000-0010-0000-0100-000008000000}" name="Tank Vol. corrected for Trim-List (m3)" dataDxfId="38"/>
    <tableColumn id="9" xr3:uid="{00000000-0010-0000-0100-000009000000}" name="Tank Temp. (℃)" dataDxfId="37"/>
    <tableColumn id="10" xr3:uid="{00000000-0010-0000-0100-00000A000000}" name="Density _x000a_@15℃ in t/m3 _x000a_By BDN" dataDxfId="36"/>
    <tableColumn id="11" xr3:uid="{00000000-0010-0000-0100-00000B000000}" name="Rounded Density" dataDxfId="35">
      <calculatedColumnFormula>$I12*1000</calculatedColumnFormula>
    </tableColumn>
    <tableColumn id="12" xr3:uid="{00000000-0010-0000-0100-00000C000000}" name="Corrected Density" dataDxfId="34">
      <calculatedColumnFormula>ROUND(J12,2)</calculatedColumnFormula>
    </tableColumn>
    <tableColumn id="13" xr3:uid="{00000000-0010-0000-0100-00000D000000}" name="Factor" dataDxfId="33">
      <calculatedColumnFormula>IF('Bunker Tank Cond. Report'!$K12,(186.9696/(K12^2))+(0.4862/K12),"-")</calculatedColumnFormula>
    </tableColumn>
    <tableColumn id="14" xr3:uid="{00000000-0010-0000-0100-00000E000000}" name="V.C.F." dataDxfId="32">
      <calculatedColumnFormula>IF('Bunker Tank Cond. Report'!$I12,ROUND(EXP(-L12*(H12-15)*(1+ 0.8*L12*(H12-15))),4),"-")</calculatedColumnFormula>
    </tableColumn>
    <tableColumn id="15" xr3:uid="{00000000-0010-0000-0100-00000F000000}" name="Corrected Volume @ 15oC" dataDxfId="31">
      <calculatedColumnFormula>IF('Bunker Tank Cond. Report'!$M12="-","-",ROUND((G12*M12),3))</calculatedColumnFormula>
    </tableColumn>
    <tableColumn id="16" xr3:uid="{00000000-0010-0000-0100-000010000000}" name="W.C.F." dataDxfId="30">
      <calculatedColumnFormula>IF('Bunker Tank Cond. Report'!$I12,I12-0.0011,"-")</calculatedColumnFormula>
    </tableColumn>
    <tableColumn id="17" xr3:uid="{00000000-0010-0000-0100-000011000000}" name="% Filling" dataDxfId="29">
      <calculatedColumnFormula>IF('Bunker Tank Cond. Report'!$E12,'Bunker Tank Cond. Report'!$G12/'Bunker Tank Cond. Report'!$E12,"-")</calculatedColumnFormula>
    </tableColumn>
    <tableColumn id="18" xr3:uid="{00000000-0010-0000-0100-000012000000}" name="Weight In Air_x000a_(MT)" dataDxfId="28">
      <calculatedColumnFormula>IF('Bunker Tank Cond. Report'!$O12="-","-",ROUND((N12*O12),3))</calculatedColumnFormula>
    </tableColumn>
    <tableColumn id="19" xr3:uid="{00000000-0010-0000-0100-000013000000}" name="_x000a_Date &amp; Place of Bunker Supplied." dataDxfId="27"/>
    <tableColumn id="20" xr3:uid="{00000000-0010-0000-0100-000014000000}" name="Mark the tank currently in use.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D58434-9598-7C40-85EC-700F035CD5FE}" name="Table27" displayName="Table27" ref="A29:S38" totalsRowShown="0" headerRowDxfId="25" dataDxfId="23" headerRowBorderDxfId="24" tableBorderDxfId="22">
  <tableColumns count="19">
    <tableColumn id="1" xr3:uid="{00000000-0010-0000-0300-000001000000}" name="No." dataDxfId="21"/>
    <tableColumn id="2" xr3:uid="{00000000-0010-0000-0300-000002000000}" name="MGO _x000a_Tank Name" dataDxfId="20"/>
    <tableColumn id="3" xr3:uid="{00000000-0010-0000-0300-000003000000}" name="Kind of Fuel (MDO/MGO)" dataDxfId="19"/>
    <tableColumn id="4" xr3:uid="{00000000-0010-0000-0300-000004000000}" name="&quot;S&quot; Content_x000a_(%) by BDN" dataDxfId="18"/>
    <tableColumn id="5" xr3:uid="{00000000-0010-0000-0300-000005000000}" name="TK Cap._x000a_(100% m3)" dataDxfId="17"/>
    <tableColumn id="6" xr3:uid="{00000000-0010-0000-0300-000006000000}" name="Ullage/Sounding(m)" dataDxfId="16"/>
    <tableColumn id="8" xr3:uid="{00000000-0010-0000-0300-000008000000}" name="Tank Vol. corrected for Trim-List (m3)" dataDxfId="15"/>
    <tableColumn id="9" xr3:uid="{00000000-0010-0000-0300-000009000000}" name="Tank Temp. (℃)" dataDxfId="14"/>
    <tableColumn id="10" xr3:uid="{00000000-0010-0000-0300-00000A000000}" name="Density _x000a_@15℃ in t/m3 _x000a_By BDN" dataDxfId="13"/>
    <tableColumn id="11" xr3:uid="{00000000-0010-0000-0300-00000B000000}" name="Rounded Density" dataDxfId="12">
      <calculatedColumnFormula>$I30*1000</calculatedColumnFormula>
    </tableColumn>
    <tableColumn id="12" xr3:uid="{00000000-0010-0000-0300-00000C000000}" name="Corrected Density" dataDxfId="11">
      <calculatedColumnFormula>ROUND(J30,2)</calculatedColumnFormula>
    </tableColumn>
    <tableColumn id="13" xr3:uid="{00000000-0010-0000-0300-00000D000000}" name="Factor" dataDxfId="10">
      <calculatedColumnFormula>IF('Bunker Tank Cond. Report'!$K30,(186.9696/(K30^2))+(0.4862/K30),"-")</calculatedColumnFormula>
    </tableColumn>
    <tableColumn id="14" xr3:uid="{00000000-0010-0000-0300-00000E000000}" name="V.C.F." dataDxfId="9">
      <calculatedColumnFormula>IF('Bunker Tank Cond. Report'!$I30,ROUND(EXP(-L30*(H30-15)*(1+ 0.8*L30*(H30-15))),4),"-")</calculatedColumnFormula>
    </tableColumn>
    <tableColumn id="15" xr3:uid="{00000000-0010-0000-0300-00000F000000}" name="Corrected Volume @ 15oC" dataDxfId="8">
      <calculatedColumnFormula>IF('Bunker Tank Cond. Report'!$M30="-","-",ROUND((G30*M30),3))</calculatedColumnFormula>
    </tableColumn>
    <tableColumn id="16" xr3:uid="{00000000-0010-0000-0300-000010000000}" name="W.C.F." dataDxfId="7">
      <calculatedColumnFormula>IF('Bunker Tank Cond. Report'!$I30,I30-0.0011,"-")</calculatedColumnFormula>
    </tableColumn>
    <tableColumn id="17" xr3:uid="{00000000-0010-0000-0300-000011000000}" name="% Filling" dataDxfId="6">
      <calculatedColumnFormula>IF('Bunker Tank Cond. Report'!$E30,'Bunker Tank Cond. Report'!$G30/'Bunker Tank Cond. Report'!$E30,"-")</calculatedColumnFormula>
    </tableColumn>
    <tableColumn id="18" xr3:uid="{00000000-0010-0000-0300-000012000000}" name="Weight In Air_x000a_(MT)" dataDxfId="5">
      <calculatedColumnFormula>IF('Bunker Tank Cond. Report'!$O30="-","-",ROUND((N30*O30),3))</calculatedColumnFormula>
    </tableColumn>
    <tableColumn id="19" xr3:uid="{00000000-0010-0000-0300-000013000000}" name="Date &amp; Place of Bunker Supplied." dataDxfId="4"/>
    <tableColumn id="20" xr3:uid="{00000000-0010-0000-0300-000014000000}" name="Mark the tank currently in use.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7C3A-CCEA-F341-8688-19ECF2D67D30}">
  <sheetPr>
    <pageSetUpPr fitToPage="1"/>
  </sheetPr>
  <dimension ref="A1:S48"/>
  <sheetViews>
    <sheetView tabSelected="1" zoomScaleNormal="100" zoomScaleSheetLayoutView="55" workbookViewId="0">
      <selection activeCell="H17" sqref="H17"/>
    </sheetView>
  </sheetViews>
  <sheetFormatPr baseColWidth="10" defaultColWidth="9.1640625" defaultRowHeight="15"/>
  <cols>
    <col min="1" max="1" width="6.33203125" style="10" customWidth="1"/>
    <col min="2" max="2" width="15" style="10" customWidth="1"/>
    <col min="3" max="6" width="9.5" style="10" customWidth="1"/>
    <col min="7" max="7" width="10.1640625" style="10" customWidth="1"/>
    <col min="8" max="8" width="9.5" style="10" customWidth="1"/>
    <col min="9" max="9" width="11" style="10" customWidth="1"/>
    <col min="10" max="10" width="12.5" style="10" hidden="1" customWidth="1"/>
    <col min="11" max="11" width="15.6640625" style="10" hidden="1" customWidth="1"/>
    <col min="12" max="12" width="12.1640625" style="10" hidden="1" customWidth="1"/>
    <col min="13" max="13" width="9.5" style="10" bestFit="1" customWidth="1"/>
    <col min="14" max="14" width="10.5" style="10" customWidth="1"/>
    <col min="15" max="15" width="11.5" style="10" customWidth="1"/>
    <col min="16" max="16" width="9.5" style="10" customWidth="1"/>
    <col min="17" max="17" width="12.1640625" style="10" customWidth="1"/>
    <col min="18" max="18" width="13.1640625" style="10" customWidth="1"/>
    <col min="19" max="19" width="12.6640625" style="10" customWidth="1"/>
    <col min="20" max="16384" width="9.1640625" style="8"/>
  </cols>
  <sheetData>
    <row r="1" spans="1:19" ht="16">
      <c r="A1" s="114"/>
      <c r="B1" s="114"/>
      <c r="C1" s="115" t="s">
        <v>0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7"/>
      <c r="R1" s="118" t="s">
        <v>96</v>
      </c>
      <c r="S1" s="119"/>
    </row>
    <row r="2" spans="1:19" ht="20.25" customHeight="1">
      <c r="A2" s="114"/>
      <c r="B2" s="114"/>
      <c r="C2" s="120" t="s">
        <v>1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2"/>
      <c r="R2" s="123" t="s">
        <v>97</v>
      </c>
      <c r="S2" s="124"/>
    </row>
    <row r="3" spans="1:19" ht="24.75" customHeight="1">
      <c r="A3" s="114"/>
      <c r="B3" s="114"/>
      <c r="C3" s="115" t="s">
        <v>2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7"/>
      <c r="R3" s="123" t="s">
        <v>95</v>
      </c>
      <c r="S3" s="124"/>
    </row>
    <row r="4" spans="1:19" ht="16">
      <c r="A4" s="114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  <c r="R4" s="125" t="s">
        <v>4</v>
      </c>
      <c r="S4" s="126"/>
    </row>
    <row r="5" spans="1:19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</row>
    <row r="6" spans="1:19" s="9" customFormat="1" ht="16">
      <c r="A6" s="127" t="s">
        <v>5</v>
      </c>
      <c r="B6" s="128"/>
      <c r="C6" s="137"/>
      <c r="D6" s="138"/>
      <c r="E6" s="138"/>
      <c r="F6" s="139"/>
      <c r="G6" s="68"/>
      <c r="H6" s="137" t="s">
        <v>6</v>
      </c>
      <c r="I6" s="139"/>
      <c r="J6" s="69"/>
      <c r="K6" s="6"/>
      <c r="L6" s="6"/>
      <c r="M6" s="140"/>
      <c r="N6" s="141"/>
      <c r="O6" s="142"/>
      <c r="Q6" s="7" t="s">
        <v>7</v>
      </c>
      <c r="R6" s="147"/>
      <c r="S6" s="148"/>
    </row>
    <row r="7" spans="1:19" s="9" customFormat="1" ht="16">
      <c r="A7" s="129" t="s">
        <v>8</v>
      </c>
      <c r="B7" s="130"/>
      <c r="C7" s="137"/>
      <c r="D7" s="138"/>
      <c r="E7" s="138"/>
      <c r="F7" s="139"/>
      <c r="G7" s="68"/>
      <c r="H7" s="137" t="s">
        <v>9</v>
      </c>
      <c r="I7" s="139"/>
      <c r="J7" s="6"/>
      <c r="K7" s="6"/>
      <c r="L7" s="6"/>
      <c r="M7" s="140"/>
      <c r="N7" s="141"/>
      <c r="O7" s="142"/>
      <c r="Q7" s="7" t="s">
        <v>10</v>
      </c>
      <c r="R7" s="147"/>
      <c r="S7" s="148"/>
    </row>
    <row r="8" spans="1:19" s="9" customFormat="1" ht="15.75" customHeight="1">
      <c r="A8" s="133" t="s">
        <v>11</v>
      </c>
      <c r="B8" s="133"/>
      <c r="C8" s="134"/>
      <c r="D8" s="135"/>
      <c r="E8" s="135"/>
      <c r="F8" s="136"/>
      <c r="G8" s="35" t="s">
        <v>12</v>
      </c>
      <c r="H8" s="70"/>
      <c r="I8" s="71"/>
      <c r="R8" s="62"/>
      <c r="S8" s="62"/>
    </row>
    <row r="9" spans="1:19" ht="8.25" customHeight="1"/>
    <row r="10" spans="1:19">
      <c r="A10" s="131" t="s">
        <v>13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"/>
      <c r="L10" s="1"/>
      <c r="M10" s="132" t="s">
        <v>14</v>
      </c>
      <c r="N10" s="132"/>
      <c r="O10" s="132"/>
      <c r="P10" s="132"/>
      <c r="Q10" s="132"/>
      <c r="R10" s="32"/>
      <c r="S10" s="72"/>
    </row>
    <row r="11" spans="1:19" s="1" customFormat="1" ht="47.25" customHeight="1">
      <c r="A11" s="30" t="s">
        <v>15</v>
      </c>
      <c r="B11" s="11" t="s">
        <v>16</v>
      </c>
      <c r="C11" s="11" t="s">
        <v>17</v>
      </c>
      <c r="D11" s="11" t="s">
        <v>18</v>
      </c>
      <c r="E11" s="11" t="s">
        <v>19</v>
      </c>
      <c r="F11" s="11" t="s">
        <v>20</v>
      </c>
      <c r="G11" s="16" t="s">
        <v>98</v>
      </c>
      <c r="H11" s="11" t="s">
        <v>22</v>
      </c>
      <c r="I11" s="17" t="s">
        <v>23</v>
      </c>
      <c r="J11" s="12" t="s">
        <v>24</v>
      </c>
      <c r="K11" s="12" t="s">
        <v>25</v>
      </c>
      <c r="L11" s="13" t="s">
        <v>26</v>
      </c>
      <c r="M11" s="14" t="s">
        <v>27</v>
      </c>
      <c r="N11" s="15" t="s">
        <v>28</v>
      </c>
      <c r="O11" s="14" t="s">
        <v>29</v>
      </c>
      <c r="P11" s="14" t="s">
        <v>30</v>
      </c>
      <c r="Q11" s="15" t="s">
        <v>31</v>
      </c>
      <c r="R11" s="16" t="s">
        <v>32</v>
      </c>
      <c r="S11" s="31" t="s">
        <v>33</v>
      </c>
    </row>
    <row r="12" spans="1:19">
      <c r="A12" s="73">
        <v>1</v>
      </c>
      <c r="B12" s="2" t="s">
        <v>34</v>
      </c>
      <c r="C12" s="69"/>
      <c r="D12" s="69"/>
      <c r="E12" s="69"/>
      <c r="F12" s="69"/>
      <c r="G12" s="69"/>
      <c r="H12" s="69"/>
      <c r="I12" s="69"/>
      <c r="J12" s="74">
        <f t="shared" ref="J12:J26" si="0">$I12*1000</f>
        <v>0</v>
      </c>
      <c r="K12" s="74">
        <f t="shared" ref="K12:K26" si="1">ROUND(J12,2)</f>
        <v>0</v>
      </c>
      <c r="L12" s="74" t="str">
        <f>IF('Bunker Tank Cond. Report'!$K12,(186.9696/(K12^2))+(0.4862/K12),"-")</f>
        <v>-</v>
      </c>
      <c r="M12" s="75" t="str">
        <f>IF('Bunker Tank Cond. Report'!$I12,ROUND(EXP(-L12*(H12-15)*(1+ 0.8*L12*(H12-15))),4),"-")</f>
        <v>-</v>
      </c>
      <c r="N12" s="74" t="str">
        <f>IF('Bunker Tank Cond. Report'!$M12="-","-",ROUND((G12*M12),3))</f>
        <v>-</v>
      </c>
      <c r="O12" s="74" t="str">
        <f>IF('Bunker Tank Cond. Report'!$I12,I12-0.0011,"-")</f>
        <v>-</v>
      </c>
      <c r="P12" s="76" t="str">
        <f>IF('Bunker Tank Cond. Report'!$E12,'Bunker Tank Cond. Report'!$G12/'Bunker Tank Cond. Report'!$E12,"-")</f>
        <v>-</v>
      </c>
      <c r="Q12" s="74" t="str">
        <f>IF('Bunker Tank Cond. Report'!$O12="-","-",ROUND((N12*O12),3))</f>
        <v>-</v>
      </c>
      <c r="R12" s="69"/>
      <c r="S12" s="77"/>
    </row>
    <row r="13" spans="1:19">
      <c r="A13" s="73">
        <v>2</v>
      </c>
      <c r="B13" s="2" t="s">
        <v>35</v>
      </c>
      <c r="C13" s="69"/>
      <c r="D13" s="69"/>
      <c r="E13" s="69"/>
      <c r="F13" s="69"/>
      <c r="G13" s="69"/>
      <c r="H13" s="69"/>
      <c r="I13" s="69"/>
      <c r="J13" s="74">
        <f t="shared" si="0"/>
        <v>0</v>
      </c>
      <c r="K13" s="74">
        <f t="shared" si="1"/>
        <v>0</v>
      </c>
      <c r="L13" s="74" t="str">
        <f>IF('Bunker Tank Cond. Report'!$K13,(186.9696/(K13^2))+(0.4862/K13),"-")</f>
        <v>-</v>
      </c>
      <c r="M13" s="75" t="str">
        <f>IF('Bunker Tank Cond. Report'!$I13,ROUND(EXP(-L13*(H13-15)*(1+ 0.8*L13*(H13-15))),4),"-")</f>
        <v>-</v>
      </c>
      <c r="N13" s="74" t="str">
        <f>IF('Bunker Tank Cond. Report'!$M13="-","-",ROUND((G13*M13),3))</f>
        <v>-</v>
      </c>
      <c r="O13" s="74" t="str">
        <f>IF('Bunker Tank Cond. Report'!$I13,I13-0.0011,"-")</f>
        <v>-</v>
      </c>
      <c r="P13" s="76" t="str">
        <f>IF('Bunker Tank Cond. Report'!$E13,'Bunker Tank Cond. Report'!$G13/'Bunker Tank Cond. Report'!$E13,"-")</f>
        <v>-</v>
      </c>
      <c r="Q13" s="74" t="str">
        <f>IF('Bunker Tank Cond. Report'!$O13="-","-",ROUND((N13*O13),3))</f>
        <v>-</v>
      </c>
      <c r="R13" s="69"/>
      <c r="S13" s="77"/>
    </row>
    <row r="14" spans="1:19">
      <c r="A14" s="73">
        <v>3</v>
      </c>
      <c r="B14" s="2" t="s">
        <v>36</v>
      </c>
      <c r="C14" s="69"/>
      <c r="D14" s="69"/>
      <c r="E14" s="69"/>
      <c r="F14" s="69"/>
      <c r="G14" s="69"/>
      <c r="H14" s="69"/>
      <c r="I14" s="69"/>
      <c r="J14" s="74">
        <f t="shared" si="0"/>
        <v>0</v>
      </c>
      <c r="K14" s="74">
        <f t="shared" si="1"/>
        <v>0</v>
      </c>
      <c r="L14" s="74" t="str">
        <f>IF('Bunker Tank Cond. Report'!$K14,(186.9696/(K14^2))+(0.4862/K14),"-")</f>
        <v>-</v>
      </c>
      <c r="M14" s="75" t="str">
        <f>IF('Bunker Tank Cond. Report'!$I14,ROUND(EXP(-L14*(H14-15)*(1+ 0.8*L14*(H14-15))),4),"-")</f>
        <v>-</v>
      </c>
      <c r="N14" s="74" t="str">
        <f>IF('Bunker Tank Cond. Report'!$M14="-","-",ROUND((G14*M14),3))</f>
        <v>-</v>
      </c>
      <c r="O14" s="74" t="str">
        <f>IF('Bunker Tank Cond. Report'!$I14,I14-0.0011,"-")</f>
        <v>-</v>
      </c>
      <c r="P14" s="76" t="str">
        <f>IF('Bunker Tank Cond. Report'!$E14,'Bunker Tank Cond. Report'!$G14/'Bunker Tank Cond. Report'!$E14,"-")</f>
        <v>-</v>
      </c>
      <c r="Q14" s="74" t="str">
        <f>IF('Bunker Tank Cond. Report'!$O14="-","-",ROUND((N14*O14),3))</f>
        <v>-</v>
      </c>
      <c r="R14" s="69"/>
      <c r="S14" s="77"/>
    </row>
    <row r="15" spans="1:19">
      <c r="A15" s="73">
        <v>4</v>
      </c>
      <c r="B15" s="2" t="s">
        <v>37</v>
      </c>
      <c r="C15" s="69"/>
      <c r="D15" s="69"/>
      <c r="E15" s="69"/>
      <c r="F15" s="69"/>
      <c r="G15" s="69"/>
      <c r="H15" s="69"/>
      <c r="I15" s="69"/>
      <c r="J15" s="74">
        <f t="shared" si="0"/>
        <v>0</v>
      </c>
      <c r="K15" s="74">
        <f t="shared" si="1"/>
        <v>0</v>
      </c>
      <c r="L15" s="74" t="str">
        <f>IF('Bunker Tank Cond. Report'!$K15,(186.9696/(K15^2))+(0.4862/K15),"-")</f>
        <v>-</v>
      </c>
      <c r="M15" s="75" t="str">
        <f>IF('Bunker Tank Cond. Report'!$I15,ROUND(EXP(-L15*(H15-15)*(1+ 0.8*L15*(H15-15))),4),"-")</f>
        <v>-</v>
      </c>
      <c r="N15" s="74" t="str">
        <f>IF('Bunker Tank Cond. Report'!$M15="-","-",ROUND((G15*M15),3))</f>
        <v>-</v>
      </c>
      <c r="O15" s="74" t="str">
        <f>IF('Bunker Tank Cond. Report'!$I15,I15-0.0011,"-")</f>
        <v>-</v>
      </c>
      <c r="P15" s="76" t="str">
        <f>IF('Bunker Tank Cond. Report'!$E15,'Bunker Tank Cond. Report'!$G15/'Bunker Tank Cond. Report'!$E15,"-")</f>
        <v>-</v>
      </c>
      <c r="Q15" s="74" t="str">
        <f>IF('Bunker Tank Cond. Report'!$O15="-","-",ROUND((N15*O15),3))</f>
        <v>-</v>
      </c>
      <c r="R15" s="69"/>
      <c r="S15" s="77"/>
    </row>
    <row r="16" spans="1:19">
      <c r="A16" s="73">
        <v>5</v>
      </c>
      <c r="B16" s="2" t="s">
        <v>38</v>
      </c>
      <c r="C16" s="69"/>
      <c r="D16" s="69"/>
      <c r="E16" s="69"/>
      <c r="F16" s="69"/>
      <c r="G16" s="69"/>
      <c r="H16" s="69"/>
      <c r="I16" s="69"/>
      <c r="J16" s="74">
        <f t="shared" si="0"/>
        <v>0</v>
      </c>
      <c r="K16" s="74">
        <f t="shared" si="1"/>
        <v>0</v>
      </c>
      <c r="L16" s="74" t="str">
        <f>IF('Bunker Tank Cond. Report'!$K16,(186.9696/(K16^2))+(0.4862/K16),"-")</f>
        <v>-</v>
      </c>
      <c r="M16" s="75" t="str">
        <f>IF('Bunker Tank Cond. Report'!$I16,ROUND(EXP(-L16*(H16-15)*(1+ 0.8*L16*(H16-15))),4),"-")</f>
        <v>-</v>
      </c>
      <c r="N16" s="74" t="str">
        <f>IF('Bunker Tank Cond. Report'!$M16="-","-",ROUND((G16*M16),3))</f>
        <v>-</v>
      </c>
      <c r="O16" s="74" t="str">
        <f>IF('Bunker Tank Cond. Report'!$I16,I16-0.0011,"-")</f>
        <v>-</v>
      </c>
      <c r="P16" s="76" t="str">
        <f>IF('Bunker Tank Cond. Report'!$E16,'Bunker Tank Cond. Report'!$G16/'Bunker Tank Cond. Report'!$E16,"-")</f>
        <v>-</v>
      </c>
      <c r="Q16" s="74" t="str">
        <f>IF('Bunker Tank Cond. Report'!$O16="-","-",ROUND((N16*O16),3))</f>
        <v>-</v>
      </c>
      <c r="R16" s="69"/>
      <c r="S16" s="77"/>
    </row>
    <row r="17" spans="1:19">
      <c r="A17" s="73">
        <v>6</v>
      </c>
      <c r="B17" s="3" t="s">
        <v>39</v>
      </c>
      <c r="C17" s="69"/>
      <c r="D17" s="69"/>
      <c r="E17" s="69"/>
      <c r="F17" s="69"/>
      <c r="G17" s="69"/>
      <c r="H17" s="69"/>
      <c r="I17" s="69"/>
      <c r="J17" s="74">
        <f t="shared" si="0"/>
        <v>0</v>
      </c>
      <c r="K17" s="74">
        <f t="shared" si="1"/>
        <v>0</v>
      </c>
      <c r="L17" s="74" t="str">
        <f>IF('Bunker Tank Cond. Report'!$K17,(186.9696/(K17^2))+(0.4862/K17),"-")</f>
        <v>-</v>
      </c>
      <c r="M17" s="75" t="str">
        <f>IF('Bunker Tank Cond. Report'!$I17,ROUND(EXP(-L17*(H17-15)*(1+ 0.8*L17*(H17-15))),4),"-")</f>
        <v>-</v>
      </c>
      <c r="N17" s="74" t="str">
        <f>IF('Bunker Tank Cond. Report'!$M17="-","-",ROUND((G17*M17),3))</f>
        <v>-</v>
      </c>
      <c r="O17" s="74" t="str">
        <f>IF('Bunker Tank Cond. Report'!$I17,I17-0.0011,"-")</f>
        <v>-</v>
      </c>
      <c r="P17" s="76" t="str">
        <f>IF('Bunker Tank Cond. Report'!$E17,'Bunker Tank Cond. Report'!$G17/'Bunker Tank Cond. Report'!$E17,"-")</f>
        <v>-</v>
      </c>
      <c r="Q17" s="74" t="str">
        <f>IF('Bunker Tank Cond. Report'!$O17="-","-",ROUND((N17*O17),3))</f>
        <v>-</v>
      </c>
      <c r="R17" s="69"/>
      <c r="S17" s="77"/>
    </row>
    <row r="18" spans="1:19">
      <c r="A18" s="73">
        <v>7</v>
      </c>
      <c r="B18" s="2" t="s">
        <v>40</v>
      </c>
      <c r="C18" s="69"/>
      <c r="D18" s="69"/>
      <c r="E18" s="69"/>
      <c r="F18" s="69"/>
      <c r="G18" s="69"/>
      <c r="H18" s="69"/>
      <c r="I18" s="69"/>
      <c r="J18" s="74">
        <f t="shared" si="0"/>
        <v>0</v>
      </c>
      <c r="K18" s="74">
        <f t="shared" si="1"/>
        <v>0</v>
      </c>
      <c r="L18" s="74" t="str">
        <f>IF('Bunker Tank Cond. Report'!$K18,(186.9696/(K18^2))+(0.4862/K18),"-")</f>
        <v>-</v>
      </c>
      <c r="M18" s="75" t="str">
        <f>IF('Bunker Tank Cond. Report'!$I18,ROUND(EXP(-L18*(H18-15)*(1+ 0.8*L18*(H18-15))),4),"-")</f>
        <v>-</v>
      </c>
      <c r="N18" s="74" t="str">
        <f>IF('Bunker Tank Cond. Report'!$M18="-","-",ROUND((G18*M18),3))</f>
        <v>-</v>
      </c>
      <c r="O18" s="74" t="str">
        <f>IF('Bunker Tank Cond. Report'!$I18,I18-0.0011,"-")</f>
        <v>-</v>
      </c>
      <c r="P18" s="76" t="str">
        <f>IF('Bunker Tank Cond. Report'!$E18,'Bunker Tank Cond. Report'!$G18/'Bunker Tank Cond. Report'!$E18,"-")</f>
        <v>-</v>
      </c>
      <c r="Q18" s="74" t="str">
        <f>IF('Bunker Tank Cond. Report'!$O18="-","-",ROUND((N18*O18),3))</f>
        <v>-</v>
      </c>
      <c r="R18" s="69"/>
      <c r="S18" s="77"/>
    </row>
    <row r="19" spans="1:19">
      <c r="A19" s="73">
        <v>8</v>
      </c>
      <c r="B19" s="2"/>
      <c r="C19" s="69"/>
      <c r="D19" s="69"/>
      <c r="E19" s="69"/>
      <c r="F19" s="69"/>
      <c r="G19" s="69"/>
      <c r="H19" s="69"/>
      <c r="I19" s="69"/>
      <c r="J19" s="74">
        <f t="shared" si="0"/>
        <v>0</v>
      </c>
      <c r="K19" s="74">
        <f t="shared" si="1"/>
        <v>0</v>
      </c>
      <c r="L19" s="74" t="str">
        <f>IF('Bunker Tank Cond. Report'!$K19,(186.9696/(K19^2))+(0.4862/K19),"-")</f>
        <v>-</v>
      </c>
      <c r="M19" s="75" t="str">
        <f>IF('Bunker Tank Cond. Report'!$I19,ROUND(EXP(-L19*(H19-15)*(1+ 0.8*L19*(H19-15))),4),"-")</f>
        <v>-</v>
      </c>
      <c r="N19" s="74" t="str">
        <f>IF('Bunker Tank Cond. Report'!$M19="-","-",ROUND((G19*M19),3))</f>
        <v>-</v>
      </c>
      <c r="O19" s="74" t="str">
        <f>IF('Bunker Tank Cond. Report'!$I19,I19-0.0011,"-")</f>
        <v>-</v>
      </c>
      <c r="P19" s="76" t="str">
        <f>IF('Bunker Tank Cond. Report'!$E19,'Bunker Tank Cond. Report'!$G19/'Bunker Tank Cond. Report'!$E19,"-")</f>
        <v>-</v>
      </c>
      <c r="Q19" s="74" t="str">
        <f>IF('Bunker Tank Cond. Report'!$O19="-","-",ROUND((N19*O19),3))</f>
        <v>-</v>
      </c>
      <c r="R19" s="69"/>
      <c r="S19" s="77"/>
    </row>
    <row r="20" spans="1:19">
      <c r="A20" s="73">
        <v>9</v>
      </c>
      <c r="B20" s="2"/>
      <c r="C20" s="69"/>
      <c r="D20" s="69"/>
      <c r="E20" s="69"/>
      <c r="F20" s="69"/>
      <c r="G20" s="69"/>
      <c r="H20" s="69"/>
      <c r="I20" s="69"/>
      <c r="J20" s="74">
        <f t="shared" si="0"/>
        <v>0</v>
      </c>
      <c r="K20" s="74">
        <f t="shared" si="1"/>
        <v>0</v>
      </c>
      <c r="L20" s="74" t="str">
        <f>IF('Bunker Tank Cond. Report'!$K20,(186.9696/(K20^2))+(0.4862/K20),"-")</f>
        <v>-</v>
      </c>
      <c r="M20" s="75" t="str">
        <f>IF('Bunker Tank Cond. Report'!$I20,ROUND(EXP(-L20*(H20-15)*(1+ 0.8*L20*(H20-15))),4),"-")</f>
        <v>-</v>
      </c>
      <c r="N20" s="74" t="str">
        <f>IF('Bunker Tank Cond. Report'!$M20="-","-",ROUND((G20*M20),3))</f>
        <v>-</v>
      </c>
      <c r="O20" s="74" t="str">
        <f>IF('Bunker Tank Cond. Report'!$I20,I20-0.0011,"-")</f>
        <v>-</v>
      </c>
      <c r="P20" s="76" t="str">
        <f>IF('Bunker Tank Cond. Report'!$E20,'Bunker Tank Cond. Report'!$G20/'Bunker Tank Cond. Report'!$E20,"-")</f>
        <v>-</v>
      </c>
      <c r="Q20" s="74" t="str">
        <f>IF('Bunker Tank Cond. Report'!$O20="-","-",ROUND((N20*O20),3))</f>
        <v>-</v>
      </c>
      <c r="R20" s="69"/>
      <c r="S20" s="77"/>
    </row>
    <row r="21" spans="1:19">
      <c r="A21" s="73">
        <v>10</v>
      </c>
      <c r="B21" s="2"/>
      <c r="C21" s="69"/>
      <c r="D21" s="69"/>
      <c r="E21" s="69"/>
      <c r="F21" s="69"/>
      <c r="G21" s="69"/>
      <c r="H21" s="69"/>
      <c r="I21" s="69"/>
      <c r="J21" s="74">
        <f t="shared" si="0"/>
        <v>0</v>
      </c>
      <c r="K21" s="74">
        <f t="shared" si="1"/>
        <v>0</v>
      </c>
      <c r="L21" s="74" t="str">
        <f>IF('Bunker Tank Cond. Report'!$K21,(186.9696/(K21^2))+(0.4862/K21),"-")</f>
        <v>-</v>
      </c>
      <c r="M21" s="75" t="str">
        <f>IF('Bunker Tank Cond. Report'!$I21,ROUND(EXP(-L21*(H21-15)*(1+ 0.8*L21*(H21-15))),4),"-")</f>
        <v>-</v>
      </c>
      <c r="N21" s="74" t="str">
        <f>IF('Bunker Tank Cond. Report'!$M21="-","-",ROUND((G21*M21),3))</f>
        <v>-</v>
      </c>
      <c r="O21" s="74" t="str">
        <f>IF('Bunker Tank Cond. Report'!$I21,I21-0.0011,"-")</f>
        <v>-</v>
      </c>
      <c r="P21" s="76" t="str">
        <f>IF('Bunker Tank Cond. Report'!$E21,'Bunker Tank Cond. Report'!$G21/'Bunker Tank Cond. Report'!$E21,"-")</f>
        <v>-</v>
      </c>
      <c r="Q21" s="74" t="str">
        <f>IF('Bunker Tank Cond. Report'!$O21="-","-",ROUND((N21*O21),3))</f>
        <v>-</v>
      </c>
      <c r="R21" s="69"/>
      <c r="S21" s="77"/>
    </row>
    <row r="22" spans="1:19">
      <c r="A22" s="73">
        <v>11</v>
      </c>
      <c r="B22" s="2"/>
      <c r="C22" s="69"/>
      <c r="D22" s="69"/>
      <c r="E22" s="69"/>
      <c r="F22" s="69"/>
      <c r="G22" s="69"/>
      <c r="H22" s="69"/>
      <c r="I22" s="69"/>
      <c r="J22" s="74">
        <f t="shared" si="0"/>
        <v>0</v>
      </c>
      <c r="K22" s="74">
        <f t="shared" si="1"/>
        <v>0</v>
      </c>
      <c r="L22" s="74" t="str">
        <f>IF('Bunker Tank Cond. Report'!$K22,(186.9696/(K22^2))+(0.4862/K22),"-")</f>
        <v>-</v>
      </c>
      <c r="M22" s="75" t="str">
        <f>IF('Bunker Tank Cond. Report'!$I22,ROUND(EXP(-L22*(H22-15)*(1+ 0.8*L22*(H22-15))),4),"-")</f>
        <v>-</v>
      </c>
      <c r="N22" s="74" t="str">
        <f>IF('Bunker Tank Cond. Report'!$M22="-","-",ROUND((G22*M22),3))</f>
        <v>-</v>
      </c>
      <c r="O22" s="74" t="str">
        <f>IF('Bunker Tank Cond. Report'!$I22,I22-0.0011,"-")</f>
        <v>-</v>
      </c>
      <c r="P22" s="76" t="str">
        <f>IF('Bunker Tank Cond. Report'!$E22,'Bunker Tank Cond. Report'!$G22/'Bunker Tank Cond. Report'!$E22,"-")</f>
        <v>-</v>
      </c>
      <c r="Q22" s="74" t="str">
        <f>IF('Bunker Tank Cond. Report'!$O22="-","-",ROUND((N22*O22),3))</f>
        <v>-</v>
      </c>
      <c r="R22" s="69"/>
      <c r="S22" s="77"/>
    </row>
    <row r="23" spans="1:19">
      <c r="A23" s="73">
        <v>12</v>
      </c>
      <c r="B23" s="2"/>
      <c r="C23" s="69"/>
      <c r="D23" s="69"/>
      <c r="E23" s="69"/>
      <c r="F23" s="69"/>
      <c r="G23" s="69"/>
      <c r="H23" s="69"/>
      <c r="I23" s="69"/>
      <c r="J23" s="74">
        <f t="shared" si="0"/>
        <v>0</v>
      </c>
      <c r="K23" s="74">
        <f t="shared" si="1"/>
        <v>0</v>
      </c>
      <c r="L23" s="74" t="str">
        <f>IF('Bunker Tank Cond. Report'!$K23,(186.9696/(K23^2))+(0.4862/K23),"-")</f>
        <v>-</v>
      </c>
      <c r="M23" s="75" t="str">
        <f>IF('Bunker Tank Cond. Report'!$I23,ROUND(EXP(-L23*(H23-15)*(1+ 0.8*L23*(H23-15))),4),"-")</f>
        <v>-</v>
      </c>
      <c r="N23" s="74" t="str">
        <f>IF('Bunker Tank Cond. Report'!$M23="-","-",ROUND((G23*M23),3))</f>
        <v>-</v>
      </c>
      <c r="O23" s="74" t="str">
        <f>IF('Bunker Tank Cond. Report'!$I23,I23-0.0011,"-")</f>
        <v>-</v>
      </c>
      <c r="P23" s="76" t="str">
        <f>IF('Bunker Tank Cond. Report'!$E23,'Bunker Tank Cond. Report'!$G23/'Bunker Tank Cond. Report'!$E23,"-")</f>
        <v>-</v>
      </c>
      <c r="Q23" s="74" t="str">
        <f>IF('Bunker Tank Cond. Report'!$O23="-","-",ROUND((N23*O23),3))</f>
        <v>-</v>
      </c>
      <c r="R23" s="69"/>
      <c r="S23" s="77"/>
    </row>
    <row r="24" spans="1:19">
      <c r="A24" s="73">
        <v>13</v>
      </c>
      <c r="B24" s="2"/>
      <c r="C24" s="69"/>
      <c r="D24" s="69"/>
      <c r="E24" s="69"/>
      <c r="F24" s="69"/>
      <c r="G24" s="69"/>
      <c r="H24" s="69"/>
      <c r="I24" s="69"/>
      <c r="J24" s="74">
        <f t="shared" si="0"/>
        <v>0</v>
      </c>
      <c r="K24" s="74">
        <f t="shared" si="1"/>
        <v>0</v>
      </c>
      <c r="L24" s="74" t="str">
        <f>IF('Bunker Tank Cond. Report'!$K24,(186.9696/(K24^2))+(0.4862/K24),"-")</f>
        <v>-</v>
      </c>
      <c r="M24" s="75" t="str">
        <f>IF('Bunker Tank Cond. Report'!$I24,ROUND(EXP(-L24*(H24-15)*(1+ 0.8*L24*(H24-15))),4),"-")</f>
        <v>-</v>
      </c>
      <c r="N24" s="74" t="str">
        <f>IF('Bunker Tank Cond. Report'!$M24="-","-",ROUND((G24*M24),3))</f>
        <v>-</v>
      </c>
      <c r="O24" s="74" t="str">
        <f>IF('Bunker Tank Cond. Report'!$I24,I24-0.0011,"-")</f>
        <v>-</v>
      </c>
      <c r="P24" s="76" t="str">
        <f>IF('Bunker Tank Cond. Report'!$E24,'Bunker Tank Cond. Report'!$G24/'Bunker Tank Cond. Report'!$E24,"-")</f>
        <v>-</v>
      </c>
      <c r="Q24" s="74" t="str">
        <f>IF('Bunker Tank Cond. Report'!$O24="-","-",ROUND((N24*O24),3))</f>
        <v>-</v>
      </c>
      <c r="R24" s="69"/>
      <c r="S24" s="77"/>
    </row>
    <row r="25" spans="1:19">
      <c r="A25" s="73">
        <v>14</v>
      </c>
      <c r="B25" s="2"/>
      <c r="C25" s="69"/>
      <c r="D25" s="69"/>
      <c r="E25" s="69"/>
      <c r="F25" s="69"/>
      <c r="G25" s="69"/>
      <c r="H25" s="69"/>
      <c r="I25" s="69"/>
      <c r="J25" s="74">
        <f t="shared" si="0"/>
        <v>0</v>
      </c>
      <c r="K25" s="74">
        <f t="shared" si="1"/>
        <v>0</v>
      </c>
      <c r="L25" s="74" t="str">
        <f>IF('Bunker Tank Cond. Report'!$K25,(186.9696/(K25^2))+(0.4862/K25),"-")</f>
        <v>-</v>
      </c>
      <c r="M25" s="75" t="str">
        <f>IF('Bunker Tank Cond. Report'!$I25,ROUND(EXP(-L25*(H25-15)*(1+ 0.8*L25*(H25-15))),4),"-")</f>
        <v>-</v>
      </c>
      <c r="N25" s="74" t="str">
        <f>IF('Bunker Tank Cond. Report'!$M25="-","-",ROUND((G25*M25),3))</f>
        <v>-</v>
      </c>
      <c r="O25" s="74" t="str">
        <f>IF('Bunker Tank Cond. Report'!$I25,I25-0.0011,"-")</f>
        <v>-</v>
      </c>
      <c r="P25" s="76" t="str">
        <f>IF('Bunker Tank Cond. Report'!$E25,'Bunker Tank Cond. Report'!$G25/'Bunker Tank Cond. Report'!$E25,"-")</f>
        <v>-</v>
      </c>
      <c r="Q25" s="74" t="str">
        <f>IF('Bunker Tank Cond. Report'!$O25="-","-",ROUND((N25*O25),3))</f>
        <v>-</v>
      </c>
      <c r="R25" s="69"/>
      <c r="S25" s="78"/>
    </row>
    <row r="26" spans="1:19">
      <c r="A26" s="73">
        <v>15</v>
      </c>
      <c r="B26" s="4"/>
      <c r="C26" s="79"/>
      <c r="D26" s="79"/>
      <c r="E26" s="69"/>
      <c r="F26" s="69"/>
      <c r="G26" s="69"/>
      <c r="H26" s="69"/>
      <c r="I26" s="69"/>
      <c r="J26" s="80">
        <f t="shared" si="0"/>
        <v>0</v>
      </c>
      <c r="K26" s="80">
        <f t="shared" si="1"/>
        <v>0</v>
      </c>
      <c r="L26" s="80" t="str">
        <f>IF('Bunker Tank Cond. Report'!$K26,(186.9696/(K26^2))+(0.4862/K26),"-")</f>
        <v>-</v>
      </c>
      <c r="M26" s="81" t="str">
        <f>IF('Bunker Tank Cond. Report'!$I26,ROUND(EXP(-L26*(H26-15)*(1+ 0.8*L26*(H26-15))),4),"-")</f>
        <v>-</v>
      </c>
      <c r="N26" s="80" t="str">
        <f>IF('Bunker Tank Cond. Report'!$M26="-","-",ROUND((G26*M26),3))</f>
        <v>-</v>
      </c>
      <c r="O26" s="80" t="str">
        <f>IF('Bunker Tank Cond. Report'!$I26,I26-0.0011,"-")</f>
        <v>-</v>
      </c>
      <c r="P26" s="76" t="str">
        <f>IF('Bunker Tank Cond. Report'!$E26,'Bunker Tank Cond. Report'!$G26/'Bunker Tank Cond. Report'!$E26,"-")</f>
        <v>-</v>
      </c>
      <c r="Q26" s="80" t="str">
        <f>IF('Bunker Tank Cond. Report'!$O26="-","-",ROUND((N26*O26),3))</f>
        <v>-</v>
      </c>
      <c r="R26" s="79"/>
      <c r="S26" s="82"/>
    </row>
    <row r="27" spans="1:19" ht="16" thickBot="1">
      <c r="A27" s="83"/>
      <c r="B27" s="84" t="s">
        <v>41</v>
      </c>
      <c r="C27" s="84"/>
      <c r="D27" s="84"/>
      <c r="E27" s="84">
        <f>SUM(E12:E26)</f>
        <v>0</v>
      </c>
      <c r="F27" s="84"/>
      <c r="G27" s="84">
        <f>SUM(G12:G26)</f>
        <v>0</v>
      </c>
      <c r="H27" s="84"/>
      <c r="I27" s="84"/>
      <c r="J27" s="84"/>
      <c r="K27" s="84"/>
      <c r="L27" s="84"/>
      <c r="M27" s="85"/>
      <c r="N27" s="86">
        <f>SUM(N12:N26)</f>
        <v>0</v>
      </c>
      <c r="O27" s="84"/>
      <c r="P27" s="87" t="str">
        <f>IF(E27,G27/E27,"-")</f>
        <v>-</v>
      </c>
      <c r="Q27" s="84">
        <f>SUM(Q12:Q26)</f>
        <v>0</v>
      </c>
      <c r="R27" s="84"/>
      <c r="S27" s="88"/>
    </row>
    <row r="28" spans="1:19" ht="7.5" customHeight="1" thickBot="1"/>
    <row r="29" spans="1:19" s="1" customFormat="1" ht="47.25" customHeight="1">
      <c r="A29" s="20" t="s">
        <v>15</v>
      </c>
      <c r="B29" s="22" t="s">
        <v>42</v>
      </c>
      <c r="C29" s="22" t="s">
        <v>43</v>
      </c>
      <c r="D29" s="22" t="s">
        <v>44</v>
      </c>
      <c r="E29" s="22" t="s">
        <v>19</v>
      </c>
      <c r="F29" s="22" t="s">
        <v>45</v>
      </c>
      <c r="G29" s="23" t="s">
        <v>21</v>
      </c>
      <c r="H29" s="22" t="s">
        <v>22</v>
      </c>
      <c r="I29" s="24" t="s">
        <v>23</v>
      </c>
      <c r="J29" s="25" t="s">
        <v>24</v>
      </c>
      <c r="K29" s="25" t="s">
        <v>25</v>
      </c>
      <c r="L29" s="26" t="s">
        <v>26</v>
      </c>
      <c r="M29" s="27" t="s">
        <v>27</v>
      </c>
      <c r="N29" s="21" t="s">
        <v>28</v>
      </c>
      <c r="O29" s="27" t="s">
        <v>29</v>
      </c>
      <c r="P29" s="27" t="s">
        <v>30</v>
      </c>
      <c r="Q29" s="21" t="s">
        <v>31</v>
      </c>
      <c r="R29" s="28" t="s">
        <v>46</v>
      </c>
      <c r="S29" s="29" t="s">
        <v>33</v>
      </c>
    </row>
    <row r="30" spans="1:19">
      <c r="A30" s="73">
        <v>1</v>
      </c>
      <c r="B30" s="2" t="s">
        <v>47</v>
      </c>
      <c r="C30" s="69"/>
      <c r="D30" s="69"/>
      <c r="E30" s="69"/>
      <c r="F30" s="69"/>
      <c r="G30" s="69"/>
      <c r="H30" s="69"/>
      <c r="I30" s="69"/>
      <c r="J30" s="74">
        <f t="shared" ref="J30:J38" si="2">$I30*1000</f>
        <v>0</v>
      </c>
      <c r="K30" s="74">
        <f t="shared" ref="K30:K38" si="3">ROUND(J30,2)</f>
        <v>0</v>
      </c>
      <c r="L30" s="74" t="str">
        <f>IF('Bunker Tank Cond. Report'!$K30,(186.9696/(K30^2))+(0.4862/K30),"-")</f>
        <v>-</v>
      </c>
      <c r="M30" s="74" t="str">
        <f>IF('Bunker Tank Cond. Report'!$I30,ROUND(EXP(-L30*(H30-15)*(1+ 0.8*L30*(H30-15))),4),"-")</f>
        <v>-</v>
      </c>
      <c r="N30" s="74" t="str">
        <f>IF('Bunker Tank Cond. Report'!$M30="-","-",ROUND((G30*M30),3))</f>
        <v>-</v>
      </c>
      <c r="O30" s="74" t="str">
        <f>IF('Bunker Tank Cond. Report'!$I30,I30-0.0011,"-")</f>
        <v>-</v>
      </c>
      <c r="P30" s="76" t="str">
        <f>IF('Bunker Tank Cond. Report'!$E30,'Bunker Tank Cond. Report'!$G30/'Bunker Tank Cond. Report'!$E30,"-")</f>
        <v>-</v>
      </c>
      <c r="Q30" s="74" t="str">
        <f>IF('Bunker Tank Cond. Report'!$O30="-","-",ROUND((N30*O30),3))</f>
        <v>-</v>
      </c>
      <c r="R30" s="69"/>
      <c r="S30" s="77"/>
    </row>
    <row r="31" spans="1:19">
      <c r="A31" s="73">
        <v>2</v>
      </c>
      <c r="B31" s="2" t="s">
        <v>48</v>
      </c>
      <c r="C31" s="69"/>
      <c r="D31" s="69"/>
      <c r="E31" s="69"/>
      <c r="F31" s="69"/>
      <c r="G31" s="69"/>
      <c r="H31" s="69"/>
      <c r="I31" s="69"/>
      <c r="J31" s="74">
        <f t="shared" si="2"/>
        <v>0</v>
      </c>
      <c r="K31" s="74">
        <f>ROUND(J31,2)</f>
        <v>0</v>
      </c>
      <c r="L31" s="74" t="str">
        <f>IF('Bunker Tank Cond. Report'!$K31,(186.9696/(K31^2))+(0.4862/K31),"-")</f>
        <v>-</v>
      </c>
      <c r="M31" s="74" t="str">
        <f>IF('Bunker Tank Cond. Report'!$I31,ROUND(EXP(-L31*(H31-15)*(1+ 0.8*L31*(H31-15))),4),"-")</f>
        <v>-</v>
      </c>
      <c r="N31" s="74" t="str">
        <f>IF('Bunker Tank Cond. Report'!$M31="-","-",ROUND((G31*M31),3))</f>
        <v>-</v>
      </c>
      <c r="O31" s="74" t="str">
        <f>IF('Bunker Tank Cond. Report'!$I31,I31-0.0011,"-")</f>
        <v>-</v>
      </c>
      <c r="P31" s="76" t="str">
        <f>IF('Bunker Tank Cond. Report'!$E31,'Bunker Tank Cond. Report'!$G31/'Bunker Tank Cond. Report'!$E31,"-")</f>
        <v>-</v>
      </c>
      <c r="Q31" s="74" t="str">
        <f>IF('Bunker Tank Cond. Report'!$O31="-","-",ROUND((N31*O31),3))</f>
        <v>-</v>
      </c>
      <c r="R31" s="69"/>
      <c r="S31" s="77"/>
    </row>
    <row r="32" spans="1:19">
      <c r="A32" s="73">
        <v>3</v>
      </c>
      <c r="B32" s="2" t="s">
        <v>49</v>
      </c>
      <c r="C32" s="69"/>
      <c r="D32" s="69"/>
      <c r="E32" s="69"/>
      <c r="F32" s="69"/>
      <c r="G32" s="69"/>
      <c r="H32" s="69"/>
      <c r="I32" s="69"/>
      <c r="J32" s="74">
        <f t="shared" si="2"/>
        <v>0</v>
      </c>
      <c r="K32" s="74">
        <f>ROUND(J32,2)</f>
        <v>0</v>
      </c>
      <c r="L32" s="74" t="str">
        <f>IF('Bunker Tank Cond. Report'!$K32,(186.9696/(K32^2))+(0.4862/K32),"-")</f>
        <v>-</v>
      </c>
      <c r="M32" s="74" t="str">
        <f>IF('Bunker Tank Cond. Report'!$I32,ROUND(EXP(-L32*(H32-15)*(1+ 0.8*L32*(H32-15))),4),"-")</f>
        <v>-</v>
      </c>
      <c r="N32" s="74" t="str">
        <f>IF('Bunker Tank Cond. Report'!$M32="-","-",ROUND((G32*M32),3))</f>
        <v>-</v>
      </c>
      <c r="O32" s="74" t="str">
        <f>IF('Bunker Tank Cond. Report'!$I32,I32-0.0011,"-")</f>
        <v>-</v>
      </c>
      <c r="P32" s="76" t="str">
        <f>IF('Bunker Tank Cond. Report'!$E32,'Bunker Tank Cond. Report'!$G32/'Bunker Tank Cond. Report'!$E32,"-")</f>
        <v>-</v>
      </c>
      <c r="Q32" s="74" t="str">
        <f>IF('Bunker Tank Cond. Report'!$O32="-","-",ROUND((N32*O32),3))</f>
        <v>-</v>
      </c>
      <c r="R32" s="69"/>
      <c r="S32" s="77"/>
    </row>
    <row r="33" spans="1:19">
      <c r="A33" s="73">
        <v>4</v>
      </c>
      <c r="B33" s="2"/>
      <c r="C33" s="69"/>
      <c r="D33" s="69"/>
      <c r="E33" s="69"/>
      <c r="F33" s="69"/>
      <c r="G33" s="69"/>
      <c r="H33" s="69"/>
      <c r="I33" s="69"/>
      <c r="J33" s="74">
        <f t="shared" si="2"/>
        <v>0</v>
      </c>
      <c r="K33" s="74">
        <f>ROUND(J33,2)</f>
        <v>0</v>
      </c>
      <c r="L33" s="74" t="str">
        <f>IF('Bunker Tank Cond. Report'!$K33,(186.9696/(K33^2))+(0.4862/K33),"-")</f>
        <v>-</v>
      </c>
      <c r="M33" s="74" t="str">
        <f>IF('Bunker Tank Cond. Report'!$I33,ROUND(EXP(-L33*(H33-15)*(1+ 0.8*L33*(H33-15))),4),"-")</f>
        <v>-</v>
      </c>
      <c r="N33" s="74" t="str">
        <f>IF('Bunker Tank Cond. Report'!$M33="-","-",ROUND((G33*M33),3))</f>
        <v>-</v>
      </c>
      <c r="O33" s="74" t="str">
        <f>IF('Bunker Tank Cond. Report'!$I33,I33-0.0011,"-")</f>
        <v>-</v>
      </c>
      <c r="P33" s="76" t="str">
        <f>IF('Bunker Tank Cond. Report'!$E33,'Bunker Tank Cond. Report'!$G33/'Bunker Tank Cond. Report'!$E33,"-")</f>
        <v>-</v>
      </c>
      <c r="Q33" s="74" t="str">
        <f>IF('Bunker Tank Cond. Report'!$O33="-","-",ROUND((N33*O33),3))</f>
        <v>-</v>
      </c>
      <c r="R33" s="69"/>
      <c r="S33" s="77"/>
    </row>
    <row r="34" spans="1:19">
      <c r="A34" s="73">
        <v>5</v>
      </c>
      <c r="B34" s="2"/>
      <c r="C34" s="69"/>
      <c r="D34" s="69"/>
      <c r="E34" s="69"/>
      <c r="F34" s="69"/>
      <c r="G34" s="69"/>
      <c r="H34" s="69"/>
      <c r="I34" s="69"/>
      <c r="J34" s="74">
        <f t="shared" si="2"/>
        <v>0</v>
      </c>
      <c r="K34" s="74">
        <f t="shared" si="3"/>
        <v>0</v>
      </c>
      <c r="L34" s="74" t="str">
        <f>IF('Bunker Tank Cond. Report'!$K34,(186.9696/(K34^2))+(0.4862/K34),"-")</f>
        <v>-</v>
      </c>
      <c r="M34" s="74" t="str">
        <f>IF('Bunker Tank Cond. Report'!$I34,ROUND(EXP(-L34*(H34-15)*(1+ 0.8*L34*(H34-15))),4),"-")</f>
        <v>-</v>
      </c>
      <c r="N34" s="74" t="str">
        <f>IF('Bunker Tank Cond. Report'!$M34="-","-",ROUND((G34*M34),3))</f>
        <v>-</v>
      </c>
      <c r="O34" s="74" t="str">
        <f>IF('Bunker Tank Cond. Report'!$I34,I34-0.0011,"-")</f>
        <v>-</v>
      </c>
      <c r="P34" s="76" t="str">
        <f>IF('Bunker Tank Cond. Report'!$E34,'Bunker Tank Cond. Report'!$G34/'Bunker Tank Cond. Report'!$E34,"-")</f>
        <v>-</v>
      </c>
      <c r="Q34" s="74" t="str">
        <f>IF('Bunker Tank Cond. Report'!$O34="-","-",ROUND((N34*O34),3))</f>
        <v>-</v>
      </c>
      <c r="R34" s="69"/>
      <c r="S34" s="77"/>
    </row>
    <row r="35" spans="1:19">
      <c r="A35" s="73">
        <v>6</v>
      </c>
      <c r="B35" s="2"/>
      <c r="C35" s="69"/>
      <c r="D35" s="69"/>
      <c r="E35" s="69"/>
      <c r="F35" s="69"/>
      <c r="G35" s="69"/>
      <c r="H35" s="69"/>
      <c r="I35" s="69"/>
      <c r="J35" s="74">
        <f t="shared" si="2"/>
        <v>0</v>
      </c>
      <c r="K35" s="74">
        <f t="shared" si="3"/>
        <v>0</v>
      </c>
      <c r="L35" s="74" t="str">
        <f>IF('Bunker Tank Cond. Report'!$K35,(186.9696/(K35^2))+(0.4862/K35),"-")</f>
        <v>-</v>
      </c>
      <c r="M35" s="74" t="str">
        <f>IF('Bunker Tank Cond. Report'!$I35,ROUND(EXP(-L35*(H35-15)*(1+ 0.8*L35*(H35-15))),4),"-")</f>
        <v>-</v>
      </c>
      <c r="N35" s="74" t="str">
        <f>IF('Bunker Tank Cond. Report'!$M35="-","-",ROUND((G35*M35),3))</f>
        <v>-</v>
      </c>
      <c r="O35" s="74" t="str">
        <f>IF('Bunker Tank Cond. Report'!$I35,I35-0.0011,"-")</f>
        <v>-</v>
      </c>
      <c r="P35" s="76" t="str">
        <f>IF('Bunker Tank Cond. Report'!$E35,'Bunker Tank Cond. Report'!$G35/'Bunker Tank Cond. Report'!$E35,"-")</f>
        <v>-</v>
      </c>
      <c r="Q35" s="74" t="str">
        <f>IF('Bunker Tank Cond. Report'!$O35="-","-",ROUND((N35*O35),3))</f>
        <v>-</v>
      </c>
      <c r="R35" s="69"/>
      <c r="S35" s="77"/>
    </row>
    <row r="36" spans="1:19">
      <c r="A36" s="73">
        <v>7</v>
      </c>
      <c r="B36" s="2"/>
      <c r="C36" s="69"/>
      <c r="D36" s="69"/>
      <c r="E36" s="69"/>
      <c r="F36" s="69"/>
      <c r="G36" s="69"/>
      <c r="H36" s="69"/>
      <c r="I36" s="69"/>
      <c r="J36" s="74">
        <f t="shared" si="2"/>
        <v>0</v>
      </c>
      <c r="K36" s="74">
        <f t="shared" si="3"/>
        <v>0</v>
      </c>
      <c r="L36" s="74" t="str">
        <f>IF('Bunker Tank Cond. Report'!$K36,(186.9696/(K36^2))+(0.4862/K36),"-")</f>
        <v>-</v>
      </c>
      <c r="M36" s="74" t="str">
        <f>IF('Bunker Tank Cond. Report'!$I36,ROUND(EXP(-L36*(H36-15)*(1+ 0.8*L36*(H36-15))),4),"-")</f>
        <v>-</v>
      </c>
      <c r="N36" s="74" t="str">
        <f>IF('Bunker Tank Cond. Report'!$M36="-","-",ROUND((G36*M36),3))</f>
        <v>-</v>
      </c>
      <c r="O36" s="74" t="str">
        <f>IF('Bunker Tank Cond. Report'!$I36,I36-0.0011,"-")</f>
        <v>-</v>
      </c>
      <c r="P36" s="76" t="str">
        <f>IF('Bunker Tank Cond. Report'!$E36,'Bunker Tank Cond. Report'!$G36/'Bunker Tank Cond. Report'!$E36,"-")</f>
        <v>-</v>
      </c>
      <c r="Q36" s="74" t="str">
        <f>IF('Bunker Tank Cond. Report'!$O36="-","-",ROUND((N36*O36),3))</f>
        <v>-</v>
      </c>
      <c r="R36" s="69"/>
      <c r="S36" s="77"/>
    </row>
    <row r="37" spans="1:19">
      <c r="A37" s="73">
        <v>8</v>
      </c>
      <c r="B37" s="2"/>
      <c r="C37" s="69"/>
      <c r="D37" s="69"/>
      <c r="E37" s="69"/>
      <c r="F37" s="69"/>
      <c r="G37" s="69"/>
      <c r="H37" s="69"/>
      <c r="I37" s="69"/>
      <c r="J37" s="74">
        <f t="shared" si="2"/>
        <v>0</v>
      </c>
      <c r="K37" s="74">
        <f>ROUND(J37,2)</f>
        <v>0</v>
      </c>
      <c r="L37" s="74" t="str">
        <f>IF('Bunker Tank Cond. Report'!$K37,(186.9696/(K37^2))+(0.4862/K37),"-")</f>
        <v>-</v>
      </c>
      <c r="M37" s="74" t="str">
        <f>IF('Bunker Tank Cond. Report'!$I37,ROUND(EXP(-L37*(H37-15)*(1+ 0.8*L37*(H37-15))),4),"-")</f>
        <v>-</v>
      </c>
      <c r="N37" s="74" t="str">
        <f>IF('Bunker Tank Cond. Report'!$M37="-","-",ROUND((G37*M37),3))</f>
        <v>-</v>
      </c>
      <c r="O37" s="74" t="str">
        <f>IF('Bunker Tank Cond. Report'!$I37,I37-0.0011,"-")</f>
        <v>-</v>
      </c>
      <c r="P37" s="76" t="str">
        <f>IF('Bunker Tank Cond. Report'!$E37,'Bunker Tank Cond. Report'!$G37/'Bunker Tank Cond. Report'!$E37,"-")</f>
        <v>-</v>
      </c>
      <c r="Q37" s="74" t="str">
        <f>IF('Bunker Tank Cond. Report'!$O37="-","-",ROUND((N37*O37),3))</f>
        <v>-</v>
      </c>
      <c r="R37" s="69"/>
      <c r="S37" s="78"/>
    </row>
    <row r="38" spans="1:19">
      <c r="A38" s="73">
        <v>9</v>
      </c>
      <c r="B38" s="5"/>
      <c r="C38" s="69"/>
      <c r="D38" s="69"/>
      <c r="E38" s="69"/>
      <c r="F38" s="69"/>
      <c r="G38" s="69"/>
      <c r="H38" s="69"/>
      <c r="I38" s="69"/>
      <c r="J38" s="74">
        <f t="shared" si="2"/>
        <v>0</v>
      </c>
      <c r="K38" s="74">
        <f t="shared" si="3"/>
        <v>0</v>
      </c>
      <c r="L38" s="74" t="str">
        <f>IF('Bunker Tank Cond. Report'!$K38,(186.9696/(K38^2))+(0.4862/K38),"-")</f>
        <v>-</v>
      </c>
      <c r="M38" s="74" t="str">
        <f>IF('Bunker Tank Cond. Report'!$I38,ROUND(EXP(-L38*(H38-15)*(1+ 0.8*L38*(H38-15))),4),"-")</f>
        <v>-</v>
      </c>
      <c r="N38" s="74" t="str">
        <f>IF('Bunker Tank Cond. Report'!$M38="-","-",ROUND((G38*M38),3))</f>
        <v>-</v>
      </c>
      <c r="O38" s="74" t="str">
        <f>IF('Bunker Tank Cond. Report'!$I38,I38-0.0011,"-")</f>
        <v>-</v>
      </c>
      <c r="P38" s="76" t="str">
        <f>IF('Bunker Tank Cond. Report'!$E38,'Bunker Tank Cond. Report'!$G38/'Bunker Tank Cond. Report'!$E38,"-")</f>
        <v>-</v>
      </c>
      <c r="Q38" s="74" t="str">
        <f>IF('Bunker Tank Cond. Report'!$O38="-","-",ROUND((N38*O38),3))</f>
        <v>-</v>
      </c>
      <c r="R38" s="69"/>
      <c r="S38" s="77"/>
    </row>
    <row r="39" spans="1:19">
      <c r="A39" s="89"/>
      <c r="B39" s="86" t="s">
        <v>41</v>
      </c>
      <c r="C39" s="86"/>
      <c r="D39" s="86"/>
      <c r="E39" s="86">
        <f>SUM(E30:E38)</f>
        <v>0</v>
      </c>
      <c r="F39" s="86"/>
      <c r="G39" s="86">
        <f>SUM(G30:G38)</f>
        <v>0</v>
      </c>
      <c r="H39" s="86"/>
      <c r="I39" s="86"/>
      <c r="J39" s="86"/>
      <c r="K39" s="86"/>
      <c r="L39" s="86"/>
      <c r="M39" s="86"/>
      <c r="N39" s="86">
        <f>SUM(N30:N38)</f>
        <v>0</v>
      </c>
      <c r="O39" s="86"/>
      <c r="P39" s="87" t="str">
        <f>IF(E39,G39/E39,"-")</f>
        <v>-</v>
      </c>
      <c r="Q39" s="86">
        <f>SUM(Q30:Q38)</f>
        <v>0</v>
      </c>
      <c r="R39" s="86"/>
      <c r="S39" s="90"/>
    </row>
    <row r="40" spans="1:19" ht="15" customHeight="1">
      <c r="B40" s="61" t="s">
        <v>50</v>
      </c>
      <c r="C40" s="61"/>
      <c r="D40" s="61"/>
      <c r="E40" s="61"/>
      <c r="F40" s="61"/>
      <c r="G40" s="61"/>
    </row>
    <row r="41" spans="1:19" s="9" customFormat="1">
      <c r="A41" s="67"/>
      <c r="B41" s="67"/>
      <c r="C41" s="67"/>
      <c r="D41" s="67"/>
      <c r="E41" s="67"/>
      <c r="F41" s="67"/>
      <c r="O41" s="67"/>
    </row>
    <row r="42" spans="1:19" s="9" customFormat="1" ht="16" thickBot="1">
      <c r="A42" s="67"/>
      <c r="B42" s="67"/>
      <c r="C42" s="144" t="s">
        <v>51</v>
      </c>
      <c r="D42" s="145"/>
      <c r="E42" s="145"/>
      <c r="F42" s="146"/>
      <c r="G42" s="33"/>
      <c r="H42" s="91" t="s">
        <v>52</v>
      </c>
      <c r="I42" s="92"/>
      <c r="J42" s="92"/>
      <c r="K42" s="92"/>
      <c r="L42" s="92"/>
      <c r="M42" s="92"/>
      <c r="N42" s="92"/>
      <c r="P42" s="113" t="s">
        <v>64</v>
      </c>
      <c r="Q42" s="143"/>
      <c r="R42" s="143"/>
      <c r="S42" s="143"/>
    </row>
    <row r="43" spans="1:19" s="9" customFormat="1" ht="30">
      <c r="A43" s="67"/>
      <c r="B43" s="67"/>
      <c r="C43" s="93" t="s">
        <v>54</v>
      </c>
      <c r="D43" s="18" t="s">
        <v>55</v>
      </c>
      <c r="E43" s="37" t="s">
        <v>56</v>
      </c>
      <c r="F43" s="19" t="s">
        <v>57</v>
      </c>
      <c r="I43" s="58" t="s">
        <v>58</v>
      </c>
      <c r="L43" s="34" t="s">
        <v>58</v>
      </c>
      <c r="M43" s="34"/>
      <c r="P43" s="67" t="s">
        <v>59</v>
      </c>
      <c r="Q43" s="35" t="s">
        <v>58</v>
      </c>
      <c r="R43" s="36"/>
    </row>
    <row r="44" spans="1:19" s="9" customFormat="1">
      <c r="A44" s="67"/>
      <c r="B44" s="75" t="s">
        <v>60</v>
      </c>
      <c r="C44" s="74" t="s">
        <v>61</v>
      </c>
      <c r="D44" s="38"/>
      <c r="E44" s="94"/>
      <c r="F44" s="95" t="str">
        <f>IF(D44, (E44-D44), "-")</f>
        <v>-</v>
      </c>
      <c r="M44" s="67"/>
      <c r="Q44" s="96"/>
    </row>
    <row r="45" spans="1:19" ht="16" thickBot="1">
      <c r="A45" s="67"/>
      <c r="B45" s="75" t="s">
        <v>62</v>
      </c>
      <c r="C45" s="69" t="s">
        <v>63</v>
      </c>
      <c r="D45" s="94"/>
      <c r="E45" s="94"/>
      <c r="F45" s="95" t="str">
        <f>IF(D45, (E45-D45), "-")</f>
        <v>-</v>
      </c>
      <c r="M45" s="67"/>
      <c r="N45" s="91"/>
      <c r="P45" s="112" t="s">
        <v>53</v>
      </c>
      <c r="Q45" s="143"/>
      <c r="R45" s="143"/>
      <c r="S45" s="143"/>
    </row>
    <row r="46" spans="1:19">
      <c r="A46" s="67"/>
      <c r="B46" s="75" t="s">
        <v>65</v>
      </c>
      <c r="C46" s="74" t="s">
        <v>66</v>
      </c>
      <c r="D46" s="94"/>
      <c r="E46" s="94"/>
      <c r="F46" s="95" t="str">
        <f>IF(D46, (E46-D46), "-")</f>
        <v>-</v>
      </c>
      <c r="H46" s="97"/>
      <c r="I46" s="67"/>
      <c r="J46" s="97"/>
      <c r="K46" s="67"/>
      <c r="L46" s="67"/>
      <c r="M46" s="67"/>
      <c r="N46" s="9"/>
      <c r="O46" s="9"/>
      <c r="P46" s="98" t="s">
        <v>67</v>
      </c>
      <c r="Q46" s="35" t="s">
        <v>58</v>
      </c>
      <c r="R46" s="36"/>
      <c r="S46" s="9"/>
    </row>
    <row r="47" spans="1:19" s="9" customFormat="1">
      <c r="A47" s="67"/>
      <c r="B47" s="67"/>
      <c r="C47" s="67"/>
      <c r="I47" s="97"/>
      <c r="P47" s="67"/>
      <c r="Q47" s="67"/>
      <c r="R47" s="67"/>
      <c r="S47" s="67"/>
    </row>
    <row r="48" spans="1:19" s="9" customFormat="1">
      <c r="A48" s="99" t="s">
        <v>68</v>
      </c>
      <c r="B48" s="91" t="s">
        <v>69</v>
      </c>
      <c r="C48" s="91"/>
      <c r="D48" s="91"/>
      <c r="E48" s="91"/>
      <c r="F48" s="91"/>
      <c r="G48" s="91"/>
      <c r="H48" s="91"/>
      <c r="I48" s="91"/>
      <c r="J48" s="91"/>
      <c r="K48" s="91"/>
    </row>
  </sheetData>
  <mergeCells count="26">
    <mergeCell ref="Q42:S42"/>
    <mergeCell ref="Q45:S45"/>
    <mergeCell ref="C42:F42"/>
    <mergeCell ref="R6:S6"/>
    <mergeCell ref="C7:F7"/>
    <mergeCell ref="H7:I7"/>
    <mergeCell ref="M7:O7"/>
    <mergeCell ref="R7:S7"/>
    <mergeCell ref="A6:B6"/>
    <mergeCell ref="A7:B7"/>
    <mergeCell ref="A10:J10"/>
    <mergeCell ref="M10:Q10"/>
    <mergeCell ref="A8:B8"/>
    <mergeCell ref="C8:F8"/>
    <mergeCell ref="C6:F6"/>
    <mergeCell ref="H6:I6"/>
    <mergeCell ref="M6:O6"/>
    <mergeCell ref="A1:B4"/>
    <mergeCell ref="C1:Q1"/>
    <mergeCell ref="R1:S1"/>
    <mergeCell ref="C2:Q2"/>
    <mergeCell ref="R2:S2"/>
    <mergeCell ref="C3:Q3"/>
    <mergeCell ref="R3:S3"/>
    <mergeCell ref="C4:Q4"/>
    <mergeCell ref="R4:S4"/>
  </mergeCells>
  <phoneticPr fontId="2"/>
  <conditionalFormatting sqref="G12:G26">
    <cfRule type="containsBlanks" dxfId="2" priority="3" stopIfTrue="1">
      <formula>LEN(TRIM(G12))=0</formula>
    </cfRule>
  </conditionalFormatting>
  <conditionalFormatting sqref="G30:G38">
    <cfRule type="containsBlanks" dxfId="1" priority="2" stopIfTrue="1">
      <formula>LEN(TRIM(G30))=0</formula>
    </cfRule>
  </conditionalFormatting>
  <conditionalFormatting sqref="R6:S7">
    <cfRule type="containsBlanks" dxfId="0" priority="1">
      <formula>LEN(TRIM(R6))=0</formula>
    </cfRule>
  </conditionalFormatting>
  <printOptions horizontalCentered="1" verticalCentered="1"/>
  <pageMargins left="0.25" right="0.25" top="0.25" bottom="0.25" header="0" footer="0"/>
  <pageSetup paperSize="9" scale="72" orientation="landscape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C207-BAC0-A149-9D35-1D842DE7A778}">
  <sheetPr>
    <pageSetUpPr fitToPage="1"/>
  </sheetPr>
  <dimension ref="A1:Z35"/>
  <sheetViews>
    <sheetView zoomScaleNormal="100" zoomScaleSheetLayoutView="55" workbookViewId="0">
      <selection activeCell="P13" sqref="P13"/>
    </sheetView>
  </sheetViews>
  <sheetFormatPr baseColWidth="10" defaultColWidth="0" defaultRowHeight="15" zeroHeight="1"/>
  <cols>
    <col min="1" max="1" width="3.5" style="39" customWidth="1"/>
    <col min="2" max="2" width="10.6640625" style="39" customWidth="1"/>
    <col min="3" max="3" width="8.6640625" style="48" customWidth="1"/>
    <col min="4" max="4" width="7.83203125" style="49" customWidth="1"/>
    <col min="5" max="5" width="8.5" style="49" customWidth="1"/>
    <col min="6" max="6" width="9" style="50" customWidth="1"/>
    <col min="7" max="7" width="6.83203125" style="49" customWidth="1"/>
    <col min="8" max="8" width="11" style="50" customWidth="1"/>
    <col min="9" max="11" width="7.5" style="50" customWidth="1"/>
    <col min="12" max="17" width="9" style="40" customWidth="1"/>
    <col min="18" max="18" width="5.6640625" style="40" customWidth="1"/>
    <col min="19" max="26" width="0" style="40" hidden="1" customWidth="1"/>
    <col min="27" max="16384" width="9" style="40" hidden="1"/>
  </cols>
  <sheetData>
    <row r="1" spans="1:26" s="8" customFormat="1" ht="16">
      <c r="A1" s="114"/>
      <c r="B1" s="114"/>
      <c r="C1" s="115" t="s">
        <v>0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71" t="s">
        <v>96</v>
      </c>
      <c r="Q1" s="171"/>
      <c r="R1" s="171"/>
      <c r="S1" s="171"/>
    </row>
    <row r="2" spans="1:26" s="8" customFormat="1" ht="20.25" customHeight="1">
      <c r="A2" s="114"/>
      <c r="B2" s="114"/>
      <c r="C2" s="120" t="s">
        <v>1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72" t="s">
        <v>97</v>
      </c>
      <c r="Q2" s="172"/>
      <c r="R2" s="172"/>
      <c r="S2" s="172"/>
    </row>
    <row r="3" spans="1:26" s="8" customFormat="1" ht="24.75" customHeight="1">
      <c r="A3" s="114"/>
      <c r="B3" s="114"/>
      <c r="C3" s="115" t="s">
        <v>2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72" t="s">
        <v>95</v>
      </c>
      <c r="Q3" s="172"/>
      <c r="R3" s="172"/>
      <c r="S3" s="172"/>
    </row>
    <row r="4" spans="1:26" s="8" customFormat="1" ht="16">
      <c r="A4" s="114"/>
      <c r="B4" s="114"/>
      <c r="C4" s="115" t="s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70" t="s">
        <v>4</v>
      </c>
      <c r="Q4" s="170"/>
      <c r="R4" s="170"/>
      <c r="S4" s="170"/>
    </row>
    <row r="5" spans="1:26">
      <c r="B5" s="100"/>
      <c r="C5" s="101"/>
      <c r="D5" s="102"/>
      <c r="E5" s="157" t="s">
        <v>70</v>
      </c>
      <c r="F5" s="157"/>
      <c r="G5" s="157"/>
      <c r="H5" s="157"/>
      <c r="I5" s="157"/>
      <c r="J5" s="157"/>
      <c r="K5" s="157"/>
      <c r="L5" s="157"/>
      <c r="M5" s="157"/>
      <c r="N5" s="66"/>
      <c r="O5" s="66"/>
      <c r="P5" s="103"/>
      <c r="Q5" s="66"/>
      <c r="R5" s="66"/>
    </row>
    <row r="6" spans="1:26">
      <c r="B6" s="100"/>
      <c r="C6" s="101"/>
      <c r="D6" s="102"/>
      <c r="E6" s="157"/>
      <c r="F6" s="157"/>
      <c r="G6" s="157"/>
      <c r="H6" s="157"/>
      <c r="I6" s="157"/>
      <c r="J6" s="157"/>
      <c r="K6" s="157"/>
      <c r="L6" s="157"/>
      <c r="M6" s="157"/>
      <c r="N6" s="66"/>
      <c r="O6" s="66"/>
      <c r="P6" s="66"/>
      <c r="Q6" s="66"/>
      <c r="R6" s="66"/>
    </row>
    <row r="7" spans="1:26" ht="6.75" customHeight="1">
      <c r="B7" s="100"/>
      <c r="C7" s="101"/>
      <c r="D7" s="102"/>
      <c r="E7" s="102"/>
      <c r="F7" s="104"/>
      <c r="G7" s="102"/>
      <c r="H7" s="104"/>
      <c r="I7" s="104"/>
      <c r="J7" s="104"/>
      <c r="K7" s="104"/>
      <c r="L7" s="66"/>
      <c r="M7" s="66"/>
      <c r="N7" s="66"/>
      <c r="O7" s="66"/>
      <c r="P7" s="66"/>
      <c r="Q7" s="66"/>
      <c r="R7" s="66"/>
    </row>
    <row r="8" spans="1:26" ht="17.25" customHeight="1">
      <c r="A8" s="41"/>
      <c r="B8" s="51"/>
      <c r="C8" s="51"/>
      <c r="D8" s="51"/>
      <c r="E8" s="164" t="s">
        <v>71</v>
      </c>
      <c r="F8" s="165"/>
      <c r="G8" s="165"/>
      <c r="H8" s="165"/>
      <c r="I8" s="165"/>
      <c r="J8" s="165"/>
      <c r="K8" s="165"/>
      <c r="L8" s="165"/>
      <c r="M8" s="166"/>
      <c r="N8" s="66"/>
      <c r="O8" s="66"/>
      <c r="P8" s="66"/>
      <c r="Q8" s="66"/>
      <c r="R8" s="51"/>
      <c r="S8" s="41"/>
      <c r="T8" s="41"/>
      <c r="U8" s="41"/>
      <c r="V8" s="41"/>
      <c r="W8" s="41"/>
      <c r="X8" s="41"/>
      <c r="Y8" s="41"/>
      <c r="Z8" s="41"/>
    </row>
    <row r="9" spans="1:26" ht="19">
      <c r="A9" s="41"/>
      <c r="B9" s="51"/>
      <c r="C9" s="51"/>
      <c r="D9" s="51"/>
      <c r="E9" s="167" t="s">
        <v>72</v>
      </c>
      <c r="F9" s="168"/>
      <c r="G9" s="168"/>
      <c r="H9" s="168"/>
      <c r="I9" s="168"/>
      <c r="J9" s="168"/>
      <c r="K9" s="168"/>
      <c r="L9" s="168"/>
      <c r="M9" s="169"/>
      <c r="N9" s="149"/>
      <c r="O9" s="149"/>
      <c r="P9" s="66"/>
      <c r="Q9" s="66"/>
      <c r="R9" s="51"/>
      <c r="S9" s="41"/>
      <c r="T9" s="41"/>
      <c r="U9" s="41"/>
      <c r="V9" s="41"/>
      <c r="W9" s="41"/>
      <c r="X9" s="41"/>
      <c r="Y9" s="41"/>
      <c r="Z9" s="41"/>
    </row>
    <row r="10" spans="1:26" ht="6" customHeight="1">
      <c r="B10" s="100"/>
      <c r="C10" s="101"/>
      <c r="D10" s="102"/>
      <c r="E10" s="102"/>
      <c r="F10" s="104"/>
      <c r="G10" s="102"/>
      <c r="H10" s="104"/>
      <c r="I10" s="104"/>
      <c r="J10" s="104"/>
      <c r="K10" s="104"/>
      <c r="L10" s="66"/>
      <c r="M10" s="66"/>
      <c r="N10" s="66"/>
      <c r="O10" s="66"/>
      <c r="P10" s="66"/>
      <c r="Q10" s="66"/>
      <c r="R10" s="66"/>
    </row>
    <row r="11" spans="1:26" ht="19">
      <c r="A11" s="42"/>
      <c r="B11" s="150" t="s">
        <v>73</v>
      </c>
      <c r="C11" s="150"/>
      <c r="D11" s="150"/>
      <c r="E11" s="150"/>
      <c r="F11" s="150"/>
      <c r="G11" s="150"/>
      <c r="H11" s="150"/>
      <c r="I11" s="150"/>
      <c r="J11" s="150"/>
      <c r="K11" s="150"/>
      <c r="L11" s="66"/>
      <c r="M11" s="66"/>
      <c r="N11" s="66"/>
      <c r="O11" s="66"/>
      <c r="P11" s="66"/>
      <c r="Q11" s="66"/>
      <c r="R11" s="66"/>
    </row>
    <row r="12" spans="1:26" ht="6.75" customHeight="1">
      <c r="A12" s="43"/>
      <c r="B12" s="105"/>
      <c r="C12" s="105"/>
      <c r="D12" s="105"/>
      <c r="E12" s="105"/>
      <c r="F12" s="105"/>
      <c r="G12" s="105"/>
      <c r="H12" s="104"/>
      <c r="I12" s="104"/>
      <c r="J12" s="104"/>
      <c r="K12" s="104"/>
      <c r="L12" s="66"/>
      <c r="M12" s="66"/>
      <c r="N12" s="66"/>
      <c r="O12" s="106"/>
      <c r="P12" s="66"/>
      <c r="Q12" s="66"/>
      <c r="R12" s="66"/>
    </row>
    <row r="13" spans="1:26" ht="18.75" customHeight="1">
      <c r="A13" s="44"/>
      <c r="B13" s="52"/>
      <c r="C13" s="151" t="s">
        <v>74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52"/>
      <c r="Q13" s="66"/>
      <c r="R13" s="66"/>
    </row>
    <row r="14" spans="1:26" ht="28.5" customHeight="1">
      <c r="A14" s="44"/>
      <c r="B14" s="52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52"/>
      <c r="Q14" s="66"/>
      <c r="R14" s="66"/>
    </row>
    <row r="15" spans="1:26" ht="13.5" customHeight="1">
      <c r="A15" s="43"/>
      <c r="B15" s="101"/>
      <c r="C15" s="101"/>
      <c r="D15" s="101"/>
      <c r="E15" s="101"/>
      <c r="F15" s="104"/>
      <c r="G15" s="102"/>
      <c r="H15" s="104"/>
      <c r="I15" s="104"/>
      <c r="J15" s="104"/>
      <c r="K15" s="104"/>
      <c r="L15" s="66"/>
      <c r="M15" s="66"/>
      <c r="N15" s="66"/>
      <c r="O15" s="66"/>
      <c r="P15" s="66"/>
      <c r="Q15" s="66"/>
      <c r="R15" s="66"/>
    </row>
    <row r="16" spans="1:26" ht="19">
      <c r="A16" s="45"/>
      <c r="B16" s="60" t="s">
        <v>75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6"/>
      <c r="O16" s="66"/>
      <c r="P16" s="66"/>
      <c r="Q16" s="66"/>
      <c r="R16" s="66"/>
    </row>
    <row r="17" spans="1:23" ht="19">
      <c r="A17" s="45"/>
      <c r="B17" s="60" t="s">
        <v>76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6"/>
      <c r="O17" s="66"/>
      <c r="P17" s="66"/>
      <c r="Q17" s="66"/>
      <c r="R17" s="66"/>
    </row>
    <row r="18" spans="1:23">
      <c r="A18" s="46"/>
      <c r="B18" s="107"/>
      <c r="C18" s="107"/>
      <c r="D18" s="107"/>
      <c r="E18" s="107"/>
      <c r="F18" s="107"/>
      <c r="G18" s="107"/>
      <c r="H18" s="107"/>
      <c r="I18" s="104"/>
      <c r="J18" s="104"/>
      <c r="K18" s="104"/>
      <c r="L18" s="66"/>
      <c r="M18" s="66"/>
      <c r="N18" s="66"/>
      <c r="O18" s="66"/>
      <c r="P18" s="66"/>
      <c r="Q18" s="66"/>
      <c r="R18" s="66"/>
    </row>
    <row r="19" spans="1:23" ht="20.25" customHeight="1">
      <c r="A19" s="45"/>
      <c r="B19" s="154" t="s">
        <v>77</v>
      </c>
      <c r="C19" s="154"/>
      <c r="D19" s="154"/>
      <c r="E19" s="154"/>
      <c r="F19" s="154"/>
      <c r="G19" s="154"/>
      <c r="H19" s="154"/>
      <c r="I19" s="154"/>
      <c r="J19" s="154"/>
      <c r="K19" s="154"/>
      <c r="L19" s="53"/>
      <c r="M19" s="53"/>
      <c r="N19" s="66"/>
      <c r="O19" s="66"/>
      <c r="P19" s="66"/>
      <c r="Q19" s="66"/>
      <c r="R19" s="66"/>
    </row>
    <row r="20" spans="1:23" ht="19">
      <c r="A20" s="45"/>
      <c r="B20" s="65"/>
      <c r="C20" s="65"/>
      <c r="D20" s="65"/>
      <c r="E20" s="65"/>
      <c r="F20" s="65"/>
      <c r="G20" s="65"/>
      <c r="H20" s="65"/>
      <c r="I20" s="65"/>
      <c r="J20" s="53"/>
      <c r="K20" s="53"/>
      <c r="L20" s="155" t="s">
        <v>78</v>
      </c>
      <c r="M20" s="155"/>
      <c r="N20" s="155"/>
      <c r="O20" s="155"/>
      <c r="P20" s="155"/>
      <c r="Q20" s="66"/>
      <c r="R20" s="66"/>
    </row>
    <row r="21" spans="1:23" ht="18.75" customHeight="1">
      <c r="A21" s="46"/>
      <c r="B21" s="107"/>
      <c r="C21" s="158" t="s">
        <v>79</v>
      </c>
      <c r="D21" s="158"/>
      <c r="E21" s="159" t="s">
        <v>80</v>
      </c>
      <c r="F21" s="159"/>
      <c r="G21" s="159"/>
      <c r="H21" s="159"/>
      <c r="I21" s="159"/>
      <c r="J21" s="159"/>
      <c r="K21" s="108"/>
      <c r="L21" s="160" t="s">
        <v>81</v>
      </c>
      <c r="M21" s="161"/>
      <c r="N21" s="161"/>
      <c r="O21" s="161"/>
      <c r="P21" s="161"/>
      <c r="Q21" s="161"/>
      <c r="R21" s="108"/>
      <c r="S21" s="47"/>
      <c r="T21" s="47"/>
      <c r="U21" s="47"/>
      <c r="V21" s="47"/>
      <c r="W21" s="47"/>
    </row>
    <row r="22" spans="1:23" ht="59.25" customHeight="1">
      <c r="A22" s="46"/>
      <c r="B22" s="107"/>
      <c r="C22" s="158"/>
      <c r="D22" s="158"/>
      <c r="E22" s="159"/>
      <c r="F22" s="159"/>
      <c r="G22" s="159"/>
      <c r="H22" s="159"/>
      <c r="I22" s="159"/>
      <c r="J22" s="159"/>
      <c r="K22" s="108"/>
      <c r="L22" s="161"/>
      <c r="M22" s="161"/>
      <c r="N22" s="161"/>
      <c r="O22" s="161"/>
      <c r="P22" s="161"/>
      <c r="Q22" s="161"/>
      <c r="R22" s="108"/>
      <c r="S22" s="47"/>
      <c r="T22" s="47"/>
      <c r="U22" s="47"/>
      <c r="V22" s="47"/>
      <c r="W22" s="47"/>
    </row>
    <row r="23" spans="1:23" ht="9.75" customHeight="1">
      <c r="A23" s="46"/>
      <c r="B23" s="107"/>
      <c r="C23" s="107"/>
      <c r="D23" s="107"/>
      <c r="E23" s="54"/>
      <c r="F23" s="54"/>
      <c r="G23" s="54"/>
      <c r="H23" s="54"/>
      <c r="I23" s="55"/>
      <c r="J23" s="55"/>
      <c r="K23" s="109"/>
      <c r="L23" s="109"/>
      <c r="M23" s="109"/>
      <c r="N23" s="109"/>
      <c r="O23" s="109"/>
      <c r="P23" s="109"/>
      <c r="Q23" s="66"/>
      <c r="R23" s="66"/>
    </row>
    <row r="24" spans="1:23" ht="18.75" customHeight="1">
      <c r="A24" s="46"/>
      <c r="B24" s="107"/>
      <c r="C24" s="158" t="s">
        <v>82</v>
      </c>
      <c r="D24" s="158"/>
      <c r="E24" s="162" t="s">
        <v>83</v>
      </c>
      <c r="F24" s="162"/>
      <c r="G24" s="162"/>
      <c r="H24" s="162"/>
      <c r="I24" s="162"/>
      <c r="J24" s="162"/>
      <c r="K24" s="108"/>
      <c r="L24" s="163" t="s">
        <v>84</v>
      </c>
      <c r="M24" s="163"/>
      <c r="N24" s="163"/>
      <c r="O24" s="163"/>
      <c r="P24" s="163"/>
      <c r="Q24" s="163"/>
      <c r="R24" s="66"/>
    </row>
    <row r="25" spans="1:23">
      <c r="A25" s="46"/>
      <c r="B25" s="107"/>
      <c r="C25" s="158"/>
      <c r="D25" s="158"/>
      <c r="E25" s="162"/>
      <c r="F25" s="162"/>
      <c r="G25" s="162"/>
      <c r="H25" s="162"/>
      <c r="I25" s="162"/>
      <c r="J25" s="162"/>
      <c r="K25" s="108"/>
      <c r="L25" s="163"/>
      <c r="M25" s="163"/>
      <c r="N25" s="163"/>
      <c r="O25" s="163"/>
      <c r="P25" s="163"/>
      <c r="Q25" s="163"/>
      <c r="R25" s="66"/>
    </row>
    <row r="26" spans="1:23" ht="16">
      <c r="A26" s="46"/>
      <c r="B26" s="107"/>
      <c r="C26" s="56"/>
      <c r="D26" s="56"/>
      <c r="E26" s="106"/>
      <c r="F26" s="106"/>
      <c r="G26" s="106"/>
      <c r="H26" s="106"/>
      <c r="I26" s="106"/>
      <c r="J26" s="106"/>
      <c r="K26" s="108"/>
      <c r="L26" s="108"/>
      <c r="M26" s="108"/>
      <c r="N26" s="108"/>
      <c r="O26" s="108"/>
      <c r="P26" s="108"/>
      <c r="Q26" s="66"/>
      <c r="R26" s="66"/>
    </row>
    <row r="27" spans="1:23" ht="19">
      <c r="A27" s="46"/>
      <c r="B27" s="107"/>
      <c r="C27" s="156" t="s">
        <v>85</v>
      </c>
      <c r="D27" s="156"/>
      <c r="E27" s="156"/>
      <c r="F27" s="156"/>
      <c r="G27" s="156"/>
      <c r="H27" s="156"/>
      <c r="I27" s="156"/>
      <c r="J27" s="156"/>
      <c r="K27" s="156"/>
      <c r="L27" s="156"/>
      <c r="M27" s="57"/>
      <c r="N27" s="57"/>
      <c r="O27" s="57"/>
      <c r="P27" s="57"/>
      <c r="Q27" s="57"/>
      <c r="R27" s="66"/>
    </row>
    <row r="28" spans="1:23" ht="14.25" customHeight="1">
      <c r="A28" s="46"/>
      <c r="B28" s="110">
        <v>1</v>
      </c>
      <c r="C28" s="152" t="s">
        <v>86</v>
      </c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64"/>
      <c r="P28" s="64"/>
      <c r="Q28" s="64"/>
      <c r="R28" s="66"/>
    </row>
    <row r="29" spans="1:23" ht="16">
      <c r="A29" s="46"/>
      <c r="B29" s="110">
        <v>2</v>
      </c>
      <c r="C29" s="152" t="s">
        <v>87</v>
      </c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66"/>
    </row>
    <row r="30" spans="1:23" ht="20.25" customHeight="1">
      <c r="A30" s="46"/>
      <c r="B30" s="110">
        <v>3</v>
      </c>
      <c r="C30" s="153" t="s">
        <v>88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11"/>
      <c r="R30" s="66"/>
    </row>
    <row r="31" spans="1:23" ht="16">
      <c r="A31" s="46"/>
      <c r="B31" s="110">
        <v>4</v>
      </c>
      <c r="C31" s="152" t="s">
        <v>89</v>
      </c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66"/>
    </row>
    <row r="32" spans="1:23" ht="16">
      <c r="A32" s="46"/>
      <c r="B32" s="110">
        <v>5</v>
      </c>
      <c r="C32" s="152" t="s">
        <v>90</v>
      </c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66"/>
    </row>
    <row r="33" spans="1:18" ht="16">
      <c r="A33" s="46"/>
      <c r="B33" s="110">
        <v>6</v>
      </c>
      <c r="C33" s="152" t="s">
        <v>91</v>
      </c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66"/>
    </row>
    <row r="34" spans="1:18" ht="40.5" customHeight="1">
      <c r="A34" s="46"/>
      <c r="B34" s="110">
        <v>7</v>
      </c>
      <c r="C34" s="153" t="s">
        <v>92</v>
      </c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66"/>
    </row>
    <row r="35" spans="1:18" ht="16">
      <c r="A35" s="46"/>
      <c r="B35" s="110" t="s">
        <v>93</v>
      </c>
      <c r="C35" s="63" t="s">
        <v>94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6"/>
    </row>
  </sheetData>
  <mergeCells count="31">
    <mergeCell ref="A1:B4"/>
    <mergeCell ref="P1:S1"/>
    <mergeCell ref="P2:S2"/>
    <mergeCell ref="P3:S3"/>
    <mergeCell ref="P4:S4"/>
    <mergeCell ref="C1:O1"/>
    <mergeCell ref="C2:O2"/>
    <mergeCell ref="C3:O3"/>
    <mergeCell ref="C4:O4"/>
    <mergeCell ref="E5:M6"/>
    <mergeCell ref="C21:D22"/>
    <mergeCell ref="E21:J22"/>
    <mergeCell ref="L21:Q22"/>
    <mergeCell ref="C24:D25"/>
    <mergeCell ref="E24:J25"/>
    <mergeCell ref="L24:Q25"/>
    <mergeCell ref="E8:M8"/>
    <mergeCell ref="E9:M9"/>
    <mergeCell ref="C31:Q31"/>
    <mergeCell ref="C34:Q34"/>
    <mergeCell ref="C28:N28"/>
    <mergeCell ref="C32:Q32"/>
    <mergeCell ref="C33:Q33"/>
    <mergeCell ref="N9:O9"/>
    <mergeCell ref="B11:K11"/>
    <mergeCell ref="C13:O14"/>
    <mergeCell ref="C29:Q29"/>
    <mergeCell ref="C30:P30"/>
    <mergeCell ref="B19:K19"/>
    <mergeCell ref="L20:P20"/>
    <mergeCell ref="C27:L27"/>
  </mergeCells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90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ADEF623609343A95B77611D72174E" ma:contentTypeVersion="12" ma:contentTypeDescription="Create a new document." ma:contentTypeScope="" ma:versionID="21a75825927bbc79bbdfd9ef069ffeee">
  <xsd:schema xmlns:xsd="http://www.w3.org/2001/XMLSchema" xmlns:xs="http://www.w3.org/2001/XMLSchema" xmlns:p="http://schemas.microsoft.com/office/2006/metadata/properties" xmlns:ns2="ca9ae2f1-2f71-4efd-9b89-8a5ee18bab67" xmlns:ns3="88ba725a-4900-4775-9b4b-a37cb0540096" targetNamespace="http://schemas.microsoft.com/office/2006/metadata/properties" ma:root="true" ma:fieldsID="3ed77b928151c98136196732b1aa509c" ns2:_="" ns3:_="">
    <xsd:import namespace="ca9ae2f1-2f71-4efd-9b89-8a5ee18bab67"/>
    <xsd:import namespace="88ba725a-4900-4775-9b4b-a37cb0540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ae2f1-2f71-4efd-9b89-8a5ee18ba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a725a-4900-4775-9b4b-a37cb0540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34FABD-4660-4D66-B450-436CB955A4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2CE5BB-B943-4AB7-91E5-AF23A4C7F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ae2f1-2f71-4efd-9b89-8a5ee18bab67"/>
    <ds:schemaRef ds:uri="88ba725a-4900-4775-9b4b-a37cb0540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19E4D-E481-4A92-B794-ADAEBCF0C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Bunker Tank Cond. Report</vt:lpstr>
      <vt:lpstr>Guidance</vt:lpstr>
      <vt:lpstr>'Bunker Tank Cond.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間山豊次</dc:creator>
  <cp:keywords/>
  <dc:description/>
  <cp:lastModifiedBy>Manish Srivastava</cp:lastModifiedBy>
  <cp:revision/>
  <cp:lastPrinted>2021-03-05T11:43:04Z</cp:lastPrinted>
  <dcterms:created xsi:type="dcterms:W3CDTF">2020-08-31T01:28:46Z</dcterms:created>
  <dcterms:modified xsi:type="dcterms:W3CDTF">2024-07-04T01:57:03Z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0x010100EB5ADEF623609343A95B77611D72174E</vt:lpwstr>
  </property>
</Properties>
</file>