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95" windowHeight="7320"/>
  </bookViews>
  <sheets>
    <sheet name="Quotation" sheetId="1" r:id="rId1"/>
    <sheet name="Markup Table" sheetId="4" r:id="rId2"/>
  </sheets>
  <definedNames>
    <definedName name="_xlnm._FilterDatabase" localSheetId="0" hidden="1">Quotation!$A$2:$BF$3</definedName>
  </definedNames>
  <calcPr calcId="145621"/>
</workbook>
</file>

<file path=xl/calcChain.xml><?xml version="1.0" encoding="utf-8"?>
<calcChain xmlns="http://schemas.openxmlformats.org/spreadsheetml/2006/main">
  <c r="BB3" i="1" l="1"/>
  <c r="AU3" i="1"/>
  <c r="K18" i="4" l="1"/>
  <c r="I18" i="4"/>
  <c r="AP3" i="1" l="1"/>
  <c r="D25" i="4" l="1"/>
  <c r="D24" i="4"/>
  <c r="D26" i="4" l="1"/>
  <c r="G18" i="4"/>
  <c r="G29" i="4" l="1"/>
  <c r="G28" i="4"/>
  <c r="G30" i="4" s="1"/>
  <c r="I25" i="4" l="1"/>
  <c r="I24" i="4"/>
  <c r="I26" i="4" l="1"/>
  <c r="I16" i="4" l="1"/>
  <c r="L18" i="4" l="1"/>
  <c r="J18" i="4"/>
  <c r="I28" i="4" l="1"/>
  <c r="I29" i="4"/>
  <c r="J28" i="4"/>
  <c r="J29" i="4"/>
  <c r="L28" i="4"/>
  <c r="L30" i="4"/>
  <c r="L29" i="4"/>
  <c r="K28" i="4"/>
  <c r="K29" i="4"/>
  <c r="K30" i="4" l="1"/>
  <c r="J30" i="4"/>
  <c r="I30" i="4"/>
  <c r="AB3" i="1"/>
  <c r="AM3" i="1" s="1"/>
  <c r="D16" i="4" l="1"/>
  <c r="F18" i="4" s="1"/>
  <c r="F28" i="4" l="1"/>
  <c r="F30" i="4" s="1"/>
  <c r="F29" i="4"/>
  <c r="E18" i="4"/>
  <c r="D18" i="4"/>
  <c r="AW3" i="1" l="1"/>
  <c r="D29" i="4"/>
  <c r="D28" i="4"/>
  <c r="D30" i="4" s="1"/>
  <c r="E29" i="4"/>
  <c r="E28" i="4"/>
  <c r="E30" i="4" s="1"/>
  <c r="BC3" i="1" l="1"/>
  <c r="BD3" i="1" s="1"/>
  <c r="BE3" i="1"/>
  <c r="AY3" i="1"/>
  <c r="BA3" i="1"/>
  <c r="BF3" i="1" l="1"/>
</calcChain>
</file>

<file path=xl/sharedStrings.xml><?xml version="1.0" encoding="utf-8"?>
<sst xmlns="http://schemas.openxmlformats.org/spreadsheetml/2006/main" count="149" uniqueCount="127">
  <si>
    <t>Pricing Element (Markup %)</t>
    <phoneticPr fontId="4" type="noConversion"/>
  </si>
  <si>
    <t>1a</t>
    <phoneticPr fontId="4" type="noConversion"/>
  </si>
  <si>
    <t>Customer Markup</t>
    <phoneticPr fontId="4" type="noConversion"/>
  </si>
  <si>
    <t>PLI</t>
    <phoneticPr fontId="4" type="noConversion"/>
  </si>
  <si>
    <t>Profit Margin</t>
    <phoneticPr fontId="4" type="noConversion"/>
  </si>
  <si>
    <t>Defective Markdown</t>
    <phoneticPr fontId="4" type="noConversion"/>
  </si>
  <si>
    <t>Rebate</t>
    <phoneticPr fontId="4" type="noConversion"/>
  </si>
  <si>
    <t>Costing Buffer</t>
    <phoneticPr fontId="4" type="noConversion"/>
  </si>
  <si>
    <t>1b</t>
    <phoneticPr fontId="4" type="noConversion"/>
  </si>
  <si>
    <t xml:space="preserve">UPS / Sampling </t>
    <phoneticPr fontId="7" type="noConversion"/>
  </si>
  <si>
    <t>Lab Test</t>
    <phoneticPr fontId="7" type="noConversion"/>
  </si>
  <si>
    <t>Factory Audit</t>
    <phoneticPr fontId="7" type="noConversion"/>
  </si>
  <si>
    <t>Others</t>
    <phoneticPr fontId="7" type="noConversion"/>
  </si>
  <si>
    <t>1c</t>
    <phoneticPr fontId="4" type="noConversion"/>
  </si>
  <si>
    <t>Subtotal %</t>
    <phoneticPr fontId="4" type="noConversion"/>
  </si>
  <si>
    <t>1e</t>
    <phoneticPr fontId="4" type="noConversion"/>
  </si>
  <si>
    <t>Commission</t>
    <phoneticPr fontId="4" type="noConversion"/>
  </si>
  <si>
    <t>Cushion &amp; Costing Buffer</t>
    <phoneticPr fontId="4" type="noConversion"/>
  </si>
  <si>
    <t>Maximum Discount % for factories out of Guangdong area</t>
    <phoneticPr fontId="4" type="noConversion"/>
  </si>
  <si>
    <t>Cat</t>
    <phoneticPr fontId="7" type="noConversion"/>
  </si>
  <si>
    <t>Remark</t>
    <phoneticPr fontId="14" type="noConversion"/>
  </si>
  <si>
    <t>Input Date
(MM-DD-YYYY HH:MM)</t>
    <phoneticPr fontId="7" type="noConversion"/>
  </si>
  <si>
    <t>Pri Cust</t>
    <phoneticPr fontId="7" type="noConversion"/>
  </si>
  <si>
    <t>Sec Cust</t>
    <phoneticPr fontId="7" type="noConversion"/>
  </si>
  <si>
    <t>Temp No. / Asst No.</t>
    <phoneticPr fontId="14" type="noConversion"/>
  </si>
  <si>
    <t>Org. UM</t>
    <phoneticPr fontId="7" type="noConversion"/>
  </si>
  <si>
    <t>Period (YYYY-MM)</t>
  </si>
  <si>
    <t>Expire Date (MM-DD-YYYY)</t>
    <phoneticPr fontId="7" type="noConversion"/>
  </si>
  <si>
    <t>Item No.</t>
    <phoneticPr fontId="7" type="noConversion"/>
  </si>
  <si>
    <t>Description</t>
    <phoneticPr fontId="7" type="noConversion"/>
  </si>
  <si>
    <t>UM</t>
    <phoneticPr fontId="16" type="noConversion"/>
  </si>
  <si>
    <t>Inner</t>
    <phoneticPr fontId="16" type="noConversion"/>
  </si>
  <si>
    <t>Master</t>
    <phoneticPr fontId="16" type="noConversion"/>
  </si>
  <si>
    <t>CFT</t>
  </si>
  <si>
    <t>Conversion Factor To PCs</t>
    <phoneticPr fontId="16" type="noConversion"/>
  </si>
  <si>
    <t>CCY</t>
  </si>
  <si>
    <t>FTY Cost
A</t>
    <phoneticPr fontId="16" type="noConversion"/>
  </si>
  <si>
    <t>FTY Cost
B</t>
    <phoneticPr fontId="16" type="noConversion"/>
  </si>
  <si>
    <t>FTY Cost
C</t>
    <phoneticPr fontId="16" type="noConversion"/>
  </si>
  <si>
    <t>FTY Cost
D</t>
    <phoneticPr fontId="16" type="noConversion"/>
  </si>
  <si>
    <t>FTY Cost
Tran</t>
    <phoneticPr fontId="16" type="noConversion"/>
  </si>
  <si>
    <t>FTY Cost
Pack</t>
    <phoneticPr fontId="16" type="noConversion"/>
  </si>
  <si>
    <t>FTY Cost
(Total)</t>
    <phoneticPr fontId="16" type="noConversion"/>
  </si>
  <si>
    <t>Packing Instruction</t>
    <phoneticPr fontId="7" type="noConversion"/>
  </si>
  <si>
    <t>L</t>
  </si>
  <si>
    <t>W</t>
  </si>
  <si>
    <t>H</t>
  </si>
  <si>
    <t>L</t>
    <phoneticPr fontId="16" type="noConversion"/>
  </si>
  <si>
    <t>內盒尺碼(寸)</t>
    <phoneticPr fontId="7" type="noConversion"/>
  </si>
  <si>
    <t>外盒尺碼(寸)</t>
    <phoneticPr fontId="7" type="noConversion"/>
  </si>
  <si>
    <t>Light Spec.</t>
    <phoneticPr fontId="7" type="noConversion"/>
  </si>
  <si>
    <t>FTY MU</t>
    <phoneticPr fontId="7" type="noConversion"/>
  </si>
  <si>
    <t>FTY Price</t>
    <phoneticPr fontId="7" type="noConversion"/>
  </si>
  <si>
    <t>HK MU</t>
    <phoneticPr fontId="7" type="noConversion"/>
  </si>
  <si>
    <t>Basic
Price
(USD)</t>
    <phoneticPr fontId="7" type="noConversion"/>
  </si>
  <si>
    <t>Price Term</t>
    <phoneticPr fontId="7" type="noConversion"/>
  </si>
  <si>
    <t>Vendor covers all transportation cost (Y/N)</t>
    <phoneticPr fontId="7" type="noConversion"/>
  </si>
  <si>
    <t>Markup %</t>
    <phoneticPr fontId="7" type="noConversion"/>
  </si>
  <si>
    <t>Commission
%</t>
    <phoneticPr fontId="7" type="noConversion"/>
  </si>
  <si>
    <t>Item Comm
Amt</t>
    <phoneticPr fontId="7" type="noConversion"/>
  </si>
  <si>
    <t>Standard Price
(USD)</t>
    <phoneticPr fontId="4" type="noConversion"/>
  </si>
  <si>
    <t>Cushion &amp; Costing Buffer</t>
  </si>
  <si>
    <t>Other Discount Limit</t>
  </si>
  <si>
    <t>Max. Discount Limit</t>
  </si>
  <si>
    <t>Adjusted Markup</t>
    <phoneticPr fontId="7" type="noConversion"/>
  </si>
  <si>
    <t>Adjusted Price (USD)</t>
    <phoneticPr fontId="7" type="noConversion"/>
  </si>
  <si>
    <t>ST3</t>
    <phoneticPr fontId="7" type="noConversion"/>
  </si>
  <si>
    <t>2012-08</t>
    <phoneticPr fontId="14" type="noConversion"/>
  </si>
  <si>
    <t>WT Others
e.g.</t>
    <phoneticPr fontId="7" type="noConversion"/>
  </si>
  <si>
    <t>Assortment</t>
    <phoneticPr fontId="7" type="noConversion"/>
  </si>
  <si>
    <t>PC</t>
    <phoneticPr fontId="7" type="noConversion"/>
  </si>
  <si>
    <t>HKD</t>
    <phoneticPr fontId="14" type="noConversion"/>
  </si>
  <si>
    <t>N</t>
    <phoneticPr fontId="3" type="noConversion"/>
  </si>
  <si>
    <t>Packaging Cost</t>
    <phoneticPr fontId="7" type="noConversion"/>
  </si>
  <si>
    <t>Lowest Markup</t>
    <phoneticPr fontId="3" type="noConversion"/>
  </si>
  <si>
    <t>FCL</t>
    <phoneticPr fontId="3" type="noConversion"/>
  </si>
  <si>
    <t>Total:</t>
    <phoneticPr fontId="4" type="noConversion"/>
  </si>
  <si>
    <t>FOB YT</t>
    <phoneticPr fontId="7" type="noConversion"/>
  </si>
  <si>
    <t>THC Freight Rate</t>
    <phoneticPr fontId="4" type="noConversion"/>
  </si>
  <si>
    <t>Markup %</t>
    <phoneticPr fontId="4" type="noConversion"/>
  </si>
  <si>
    <t>FOB</t>
    <phoneticPr fontId="3" type="noConversion"/>
  </si>
  <si>
    <t>FCA</t>
    <phoneticPr fontId="3" type="noConversion"/>
  </si>
  <si>
    <t>FCL</t>
    <phoneticPr fontId="3" type="noConversion"/>
  </si>
  <si>
    <t>LCL</t>
    <phoneticPr fontId="3" type="noConversion"/>
  </si>
  <si>
    <t>1d</t>
    <phoneticPr fontId="4" type="noConversion"/>
  </si>
  <si>
    <t>sum of 1b &amp; 1d</t>
    <phoneticPr fontId="4" type="noConversion"/>
  </si>
  <si>
    <t>STANDARD</t>
    <phoneticPr fontId="3" type="noConversion"/>
  </si>
  <si>
    <t>STANDARD</t>
    <phoneticPr fontId="3" type="noConversion"/>
  </si>
  <si>
    <t>XMAS TREE</t>
    <phoneticPr fontId="3" type="noConversion"/>
  </si>
  <si>
    <t>Vendor
Code</t>
    <phoneticPr fontId="7" type="noConversion"/>
  </si>
  <si>
    <t>Vendor
Name</t>
    <phoneticPr fontId="7" type="noConversion"/>
  </si>
  <si>
    <t>Tran Term</t>
    <phoneticPr fontId="7" type="noConversion"/>
  </si>
  <si>
    <t>Cushion (for Profit Margin)</t>
  </si>
  <si>
    <t>A</t>
    <phoneticPr fontId="3" type="noConversion"/>
  </si>
  <si>
    <t>華泰</t>
    <phoneticPr fontId="3" type="noConversion"/>
  </si>
  <si>
    <t>-</t>
    <phoneticPr fontId="3" type="noConversion"/>
  </si>
  <si>
    <t>-</t>
    <phoneticPr fontId="3" type="noConversion"/>
  </si>
  <si>
    <t>Maximum Discount % for factories in Guangdong area</t>
    <phoneticPr fontId="4" type="noConversion"/>
  </si>
  <si>
    <t>Cushion &amp; Costing Buffer</t>
    <phoneticPr fontId="4" type="noConversion"/>
  </si>
  <si>
    <t>sum of 1b</t>
    <phoneticPr fontId="4" type="noConversion"/>
  </si>
  <si>
    <t>Total:</t>
    <phoneticPr fontId="4" type="noConversion"/>
  </si>
  <si>
    <t>-</t>
    <phoneticPr fontId="4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</si>
  <si>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</si>
  <si>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</si>
  <si>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</si>
  <si>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</si>
  <si>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</si>
  <si>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</si>
  <si>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r>
      <t>G=
(B/(1-</t>
    </r>
    <r>
      <rPr>
        <sz val="12"/>
        <color rgb="FFFF0000"/>
        <rFont val="Arial"/>
        <family val="2"/>
      </rPr>
      <t>C</t>
    </r>
    <r>
      <rPr>
        <sz val="12"/>
        <color indexed="8"/>
        <rFont val="Arial"/>
        <family val="2"/>
      </rPr>
      <t>)
+ D)/(1-E)+F</t>
    </r>
    <phoneticPr fontId="7" type="noConversion"/>
  </si>
  <si>
    <t>H</t>
    <phoneticPr fontId="7" type="noConversion"/>
  </si>
  <si>
    <t>J</t>
    <phoneticPr fontId="7" type="noConversion"/>
  </si>
  <si>
    <t>K = H+J</t>
    <phoneticPr fontId="7" type="noConversion"/>
  </si>
  <si>
    <t>L=C-K</t>
    <phoneticPr fontId="3" type="noConversion"/>
  </si>
  <si>
    <t>M</t>
    <phoneticPr fontId="7" type="noConversion"/>
  </si>
  <si>
    <t>M=
(B/(1-M)
+D)/(1-E)+ F</t>
    <phoneticPr fontId="7" type="noConversion"/>
  </si>
  <si>
    <t>TO Projected Quantity</t>
    <phoneticPr fontId="3" type="noConversion"/>
  </si>
  <si>
    <t>TO Shipping Port</t>
    <phoneticPr fontId="3" type="noConversion"/>
  </si>
  <si>
    <t>TO Remark</t>
    <phoneticPr fontId="3" type="noConversion"/>
  </si>
  <si>
    <t>YT</t>
    <phoneticPr fontId="3" type="noConversion"/>
  </si>
  <si>
    <t>RMK</t>
    <phoneticPr fontId="7" type="noConversion"/>
  </si>
  <si>
    <t>(MM/dd/yyyy)</t>
    <phoneticPr fontId="3" type="noConversion"/>
  </si>
  <si>
    <t>TO Factory Shipment date From</t>
    <phoneticPr fontId="3" type="noConversion"/>
  </si>
  <si>
    <t>TO Factory Shipment date To</t>
    <phoneticPr fontId="3" type="noConversion"/>
  </si>
  <si>
    <t>TO Customer Shipment date From</t>
    <phoneticPr fontId="3" type="noConversion"/>
  </si>
  <si>
    <t>TO Customer Shipment date To</t>
    <phoneticPr fontId="3" type="noConversion"/>
  </si>
  <si>
    <t xml:space="preserve">
Color
Code</t>
    <phoneticPr fontId="7" type="noConversion"/>
  </si>
  <si>
    <t>FTY Cost
E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</si>
</sst>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76" formatCode="&quot;HK$&quot;#,##0.00_);[Red]\(&quot;HK$&quot;#,##0.00\)"/>
    <numFmt numFmtId="177" formatCode="0.00000%"/>
    <numFmt numFmtId="178" formatCode="&quot;HK$&quot;#,##0.00_);[Red]&quot;(HK$&quot;#,##0.00\)"/>
    <numFmt numFmtId="179" formatCode="0.0%"/>
    <numFmt numFmtId="180" formatCode="&quot;HK$&quot;#,##0.00"/>
    <numFmt numFmtId="181" formatCode="&quot;US$&quot;#,##0.00"/>
    <numFmt numFmtId="182" formatCode="mm\-dd\-yyyy"/>
    <numFmt numFmtId="183" formatCode="yyyy\-mm\-dd;@"/>
    <numFmt numFmtId="184" formatCode="0.00_ "/>
    <numFmt numFmtId="185" formatCode="0.0000"/>
    <numFmt numFmtId="186" formatCode="&quot;US$&quot;#,##0.0000"/>
    <numFmt numFmtId="187" formatCode="_(* #,##0.0000_);_(* \(#,##0.0000\);_(* &quot;-&quot;??_);_(@_)"/>
  </numFmts>
  <fonts count="22">
    <font>
      <sz val="10"/>
      <color theme="1"/>
      <name val="Arial"/>
      <family val="2"/>
      <charset val="136"/>
    </font>
    <font>
      <sz val="12"/>
      <name val="新細明體"/>
      <family val="1"/>
      <charset val="136"/>
    </font>
    <font>
      <b/>
      <u/>
      <sz val="10"/>
      <name val="Arial Unicode MS"/>
      <family val="2"/>
      <charset val="136"/>
    </font>
    <font>
      <sz val="9"/>
      <name val="Arial"/>
      <family val="2"/>
      <charset val="136"/>
    </font>
    <font>
      <sz val="9"/>
      <name val="新細明體"/>
      <family val="1"/>
      <charset val="136"/>
    </font>
    <font>
      <sz val="10"/>
      <name val="Arial Unicode MS"/>
      <family val="2"/>
      <charset val="136"/>
    </font>
    <font>
      <b/>
      <sz val="10"/>
      <name val="Arial Unicode MS"/>
      <family val="2"/>
      <charset val="136"/>
    </font>
    <font>
      <sz val="9"/>
      <name val="細明體"/>
      <family val="3"/>
      <charset val="136"/>
    </font>
    <font>
      <sz val="9"/>
      <name val="Arial Narrow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77"/>
    </font>
    <font>
      <sz val="10"/>
      <color theme="1"/>
      <name val="Arial"/>
      <family val="2"/>
      <charset val="136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name val="細明體"/>
      <family val="3"/>
      <charset val="136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/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13" fillId="5" borderId="2" xfId="3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left" vertical="center" wrapText="1"/>
    </xf>
    <xf numFmtId="0" fontId="13" fillId="5" borderId="2" xfId="3" applyFont="1" applyFill="1" applyBorder="1" applyAlignment="1" applyProtection="1">
      <alignment horizontal="left" vertical="center" wrapText="1"/>
      <protection locked="0"/>
    </xf>
    <xf numFmtId="182" fontId="13" fillId="5" borderId="2" xfId="4" applyNumberFormat="1" applyFont="1" applyFill="1" applyBorder="1" applyAlignment="1" applyProtection="1">
      <alignment horizontal="left" vertical="center" wrapText="1"/>
    </xf>
    <xf numFmtId="15" fontId="13" fillId="5" borderId="2" xfId="3" applyNumberFormat="1" applyFont="1" applyFill="1" applyBorder="1" applyAlignment="1" applyProtection="1">
      <alignment horizontal="left" vertical="center" wrapText="1"/>
      <protection locked="0"/>
    </xf>
    <xf numFmtId="49" fontId="15" fillId="5" borderId="2" xfId="4" applyNumberFormat="1" applyFont="1" applyFill="1" applyBorder="1" applyAlignment="1" applyProtection="1">
      <alignment horizontal="left" vertical="top" wrapText="1"/>
      <protection locked="0"/>
    </xf>
    <xf numFmtId="49" fontId="17" fillId="5" borderId="2" xfId="4" applyNumberFormat="1" applyFont="1" applyFill="1" applyBorder="1" applyAlignment="1" applyProtection="1">
      <alignment vertical="top" wrapText="1"/>
      <protection locked="0"/>
    </xf>
    <xf numFmtId="2" fontId="13" fillId="5" borderId="2" xfId="3" applyNumberFormat="1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center" vertical="top" wrapText="1"/>
      <protection locked="0"/>
    </xf>
    <xf numFmtId="181" fontId="13" fillId="5" borderId="2" xfId="3" applyNumberFormat="1" applyFont="1" applyFill="1" applyBorder="1" applyAlignment="1" applyProtection="1">
      <alignment horizontal="center" vertical="top" wrapText="1"/>
      <protection locked="0"/>
    </xf>
    <xf numFmtId="0" fontId="13" fillId="6" borderId="2" xfId="3" applyFont="1" applyFill="1" applyBorder="1" applyAlignment="1" applyProtection="1">
      <alignment horizontal="center" vertical="center" wrapText="1"/>
      <protection locked="0"/>
    </xf>
    <xf numFmtId="0" fontId="13" fillId="0" borderId="2" xfId="3" applyFont="1" applyFill="1" applyBorder="1" applyAlignment="1" applyProtection="1">
      <alignment horizontal="center" vertical="center" wrapText="1"/>
      <protection locked="0"/>
    </xf>
    <xf numFmtId="1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3" fillId="8" borderId="2" xfId="3" applyFont="1" applyFill="1" applyBorder="1" applyAlignment="1" applyProtection="1">
      <alignment horizontal="center" vertical="center" wrapText="1"/>
      <protection locked="0"/>
    </xf>
    <xf numFmtId="0" fontId="13" fillId="0" borderId="0" xfId="3" applyFont="1" applyFill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horizontal="left" vertical="top" wrapText="1"/>
      <protection locked="0"/>
    </xf>
    <xf numFmtId="22" fontId="16" fillId="0" borderId="2" xfId="3" applyNumberFormat="1" applyFont="1" applyBorder="1" applyAlignment="1" applyProtection="1">
      <alignment vertical="top"/>
      <protection locked="0"/>
    </xf>
    <xf numFmtId="14" fontId="16" fillId="0" borderId="2" xfId="3" applyNumberFormat="1" applyFont="1" applyBorder="1" applyAlignment="1" applyProtection="1">
      <alignment vertical="top" wrapText="1"/>
      <protection locked="0"/>
    </xf>
    <xf numFmtId="183" fontId="16" fillId="0" borderId="2" xfId="3" applyNumberFormat="1" applyFont="1" applyBorder="1" applyAlignment="1" applyProtection="1">
      <alignment vertical="top"/>
      <protection locked="0"/>
    </xf>
    <xf numFmtId="182" fontId="16" fillId="0" borderId="2" xfId="3" applyNumberFormat="1" applyFont="1" applyBorder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vertical="top" wrapText="1"/>
      <protection locked="0"/>
    </xf>
    <xf numFmtId="0" fontId="16" fillId="0" borderId="2" xfId="3" applyFont="1" applyFill="1" applyBorder="1" applyAlignment="1" applyProtection="1">
      <alignment horizontal="center" vertical="top" wrapText="1"/>
      <protection locked="0"/>
    </xf>
    <xf numFmtId="184" fontId="16" fillId="0" borderId="2" xfId="3" applyNumberFormat="1" applyFont="1" applyFill="1" applyBorder="1" applyAlignment="1" applyProtection="1">
      <alignment horizontal="center" vertical="top" wrapText="1"/>
      <protection locked="0"/>
    </xf>
    <xf numFmtId="40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0" borderId="2" xfId="3" applyNumberFormat="1" applyFont="1" applyFill="1" applyBorder="1" applyAlignment="1" applyProtection="1">
      <alignment horizontal="center" vertical="top"/>
      <protection locked="0"/>
    </xf>
    <xf numFmtId="185" fontId="16" fillId="0" borderId="2" xfId="8" applyNumberFormat="1" applyFont="1" applyFill="1" applyBorder="1" applyAlignment="1" applyProtection="1">
      <alignment horizontal="center" vertical="top" wrapText="1"/>
      <protection locked="0"/>
    </xf>
    <xf numFmtId="186" fontId="16" fillId="0" borderId="2" xfId="3" applyNumberFormat="1" applyFont="1" applyFill="1" applyBorder="1" applyAlignment="1" applyProtection="1">
      <alignment horizontal="center" vertical="top" wrapText="1"/>
      <protection locked="0"/>
    </xf>
    <xf numFmtId="181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10" borderId="2" xfId="3" applyFont="1" applyFill="1" applyBorder="1" applyAlignment="1" applyProtection="1">
      <alignment horizontal="center" vertical="top" wrapText="1"/>
      <protection locked="0"/>
    </xf>
    <xf numFmtId="0" fontId="9" fillId="0" borderId="0" xfId="4" applyFill="1" applyProtection="1">
      <alignment vertical="center"/>
      <protection locked="0"/>
    </xf>
    <xf numFmtId="0" fontId="9" fillId="0" borderId="0" xfId="4" applyProtection="1">
      <alignment vertical="center"/>
      <protection locked="0"/>
    </xf>
    <xf numFmtId="0" fontId="16" fillId="0" borderId="0" xfId="4" applyFont="1" applyFill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2" xfId="10" applyNumberFormat="1" applyFon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87" fontId="0" fillId="0" borderId="2" xfId="9" applyNumberFormat="1" applyFont="1" applyBorder="1">
      <alignment vertical="center"/>
    </xf>
    <xf numFmtId="10" fontId="13" fillId="0" borderId="2" xfId="10" applyNumberFormat="1" applyFont="1" applyFill="1" applyBorder="1" applyAlignment="1" applyProtection="1">
      <alignment horizontal="center" vertical="center" wrapText="1"/>
      <protection locked="0"/>
    </xf>
    <xf numFmtId="10" fontId="0" fillId="0" borderId="0" xfId="10" applyNumberFormat="1" applyFont="1" applyAlignment="1">
      <alignment horizontal="center" vertical="center"/>
    </xf>
    <xf numFmtId="10" fontId="0" fillId="0" borderId="0" xfId="10" applyNumberFormat="1" applyFont="1">
      <alignment vertical="center"/>
    </xf>
    <xf numFmtId="187" fontId="13" fillId="9" borderId="2" xfId="9" applyNumberFormat="1" applyFont="1" applyFill="1" applyBorder="1" applyAlignment="1" applyProtection="1">
      <alignment horizontal="center" vertical="center" wrapText="1"/>
      <protection locked="0"/>
    </xf>
    <xf numFmtId="187" fontId="0" fillId="0" borderId="2" xfId="9" applyNumberFormat="1" applyFont="1" applyBorder="1" applyAlignment="1">
      <alignment horizontal="center" vertical="center"/>
    </xf>
    <xf numFmtId="187" fontId="0" fillId="0" borderId="0" xfId="9" applyNumberFormat="1" applyFont="1" applyAlignment="1">
      <alignment horizontal="center" vertical="center"/>
    </xf>
    <xf numFmtId="187" fontId="0" fillId="0" borderId="0" xfId="9" applyNumberFormat="1" applyFont="1">
      <alignment vertical="center"/>
    </xf>
    <xf numFmtId="0" fontId="2" fillId="0" borderId="0" xfId="1" applyFont="1" applyProtection="1"/>
    <xf numFmtId="0" fontId="5" fillId="0" borderId="0" xfId="1" applyFont="1" applyProtection="1"/>
    <xf numFmtId="0" fontId="5" fillId="2" borderId="1" xfId="1" applyFont="1" applyFill="1" applyBorder="1" applyAlignment="1" applyProtection="1">
      <alignment vertical="top"/>
    </xf>
    <xf numFmtId="0" fontId="5" fillId="2" borderId="5" xfId="1" applyFont="1" applyFill="1" applyBorder="1" applyAlignment="1" applyProtection="1">
      <alignment vertical="top"/>
    </xf>
    <xf numFmtId="0" fontId="5" fillId="2" borderId="7" xfId="1" applyFont="1" applyFill="1" applyBorder="1" applyAlignment="1" applyProtection="1">
      <alignment vertical="top"/>
    </xf>
    <xf numFmtId="0" fontId="5" fillId="2" borderId="0" xfId="1" applyFont="1" applyFill="1" applyBorder="1" applyAlignment="1" applyProtection="1">
      <alignment horizontal="left"/>
    </xf>
    <xf numFmtId="0" fontId="5" fillId="2" borderId="0" xfId="1" applyFont="1" applyFill="1" applyBorder="1" applyProtection="1"/>
    <xf numFmtId="10" fontId="5" fillId="4" borderId="2" xfId="2" applyNumberFormat="1" applyFont="1" applyFill="1" applyBorder="1" applyProtection="1"/>
    <xf numFmtId="0" fontId="5" fillId="2" borderId="4" xfId="1" applyFont="1" applyFill="1" applyBorder="1" applyAlignment="1" applyProtection="1">
      <alignment horizontal="left"/>
    </xf>
    <xf numFmtId="0" fontId="5" fillId="2" borderId="6" xfId="1" applyFont="1" applyFill="1" applyBorder="1" applyAlignment="1" applyProtection="1">
      <alignment horizontal="left"/>
    </xf>
    <xf numFmtId="0" fontId="5" fillId="2" borderId="8" xfId="1" applyFont="1" applyFill="1" applyBorder="1" applyAlignment="1" applyProtection="1">
      <alignment horizontal="left"/>
    </xf>
    <xf numFmtId="176" fontId="6" fillId="2" borderId="0" xfId="2" applyNumberFormat="1" applyFont="1" applyFill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horizontal="left"/>
    </xf>
    <xf numFmtId="176" fontId="6" fillId="2" borderId="1" xfId="2" applyNumberFormat="1" applyFont="1" applyFill="1" applyBorder="1" applyAlignment="1" applyProtection="1">
      <alignment vertical="center" wrapText="1"/>
    </xf>
    <xf numFmtId="10" fontId="5" fillId="3" borderId="2" xfId="2" applyNumberFormat="1" applyFont="1" applyFill="1" applyBorder="1" applyAlignment="1" applyProtection="1">
      <alignment wrapText="1"/>
    </xf>
    <xf numFmtId="176" fontId="6" fillId="2" borderId="7" xfId="2" applyNumberFormat="1" applyFont="1" applyFill="1" applyBorder="1" applyAlignment="1" applyProtection="1">
      <alignment vertical="center" wrapText="1"/>
    </xf>
    <xf numFmtId="176" fontId="6" fillId="2" borderId="10" xfId="2" applyNumberFormat="1" applyFont="1" applyFill="1" applyBorder="1" applyAlignment="1" applyProtection="1">
      <alignment vertical="center" wrapText="1"/>
    </xf>
    <xf numFmtId="10" fontId="13" fillId="11" borderId="2" xfId="10" applyNumberFormat="1" applyFont="1" applyFill="1" applyBorder="1" applyAlignment="1" applyProtection="1">
      <alignment horizontal="center" vertical="center" wrapText="1"/>
      <protection locked="0"/>
    </xf>
    <xf numFmtId="176" fontId="6" fillId="2" borderId="12" xfId="2" applyNumberFormat="1" applyFont="1" applyFill="1" applyBorder="1" applyAlignment="1" applyProtection="1">
      <alignment horizontal="left" vertical="center" wrapText="1"/>
    </xf>
    <xf numFmtId="0" fontId="5" fillId="2" borderId="12" xfId="1" applyFont="1" applyFill="1" applyBorder="1" applyProtection="1"/>
    <xf numFmtId="176" fontId="6" fillId="2" borderId="13" xfId="2" applyNumberFormat="1" applyFont="1" applyFill="1" applyBorder="1" applyAlignment="1" applyProtection="1">
      <alignment vertical="center" wrapText="1"/>
    </xf>
    <xf numFmtId="176" fontId="6" fillId="2" borderId="3" xfId="2" applyNumberFormat="1" applyFont="1" applyFill="1" applyBorder="1" applyAlignment="1" applyProtection="1">
      <alignment vertical="center" wrapText="1"/>
    </xf>
    <xf numFmtId="10" fontId="5" fillId="12" borderId="2" xfId="2" applyNumberFormat="1" applyFont="1" applyFill="1" applyBorder="1" applyProtection="1"/>
    <xf numFmtId="0" fontId="16" fillId="0" borderId="0" xfId="0" applyFont="1">
      <alignment vertical="center"/>
    </xf>
    <xf numFmtId="0" fontId="5" fillId="0" borderId="0" xfId="1" applyFont="1" applyFill="1" applyProtection="1"/>
    <xf numFmtId="0" fontId="5" fillId="0" borderId="0" xfId="1" quotePrefix="1" applyFont="1" applyAlignment="1" applyProtection="1">
      <alignment wrapText="1"/>
    </xf>
    <xf numFmtId="181" fontId="0" fillId="0" borderId="0" xfId="0" quotePrefix="1" applyNumberFormat="1" applyAlignment="1">
      <alignment horizontal="center" vertical="center" wrapText="1"/>
    </xf>
    <xf numFmtId="0" fontId="5" fillId="0" borderId="2" xfId="1" applyFont="1" applyBorder="1" applyAlignment="1" applyProtection="1">
      <alignment horizontal="center"/>
    </xf>
    <xf numFmtId="0" fontId="5" fillId="0" borderId="9" xfId="1" applyFont="1" applyFill="1" applyBorder="1" applyProtection="1"/>
    <xf numFmtId="0" fontId="5" fillId="0" borderId="0" xfId="1" applyFont="1" applyFill="1" applyBorder="1" applyProtection="1"/>
    <xf numFmtId="0" fontId="13" fillId="13" borderId="2" xfId="3" applyFont="1" applyFill="1" applyBorder="1" applyAlignment="1" applyProtection="1">
      <alignment horizontal="center" vertical="center" wrapText="1"/>
      <protection locked="0"/>
    </xf>
    <xf numFmtId="0" fontId="13" fillId="13" borderId="2" xfId="3" applyFont="1" applyFill="1" applyBorder="1" applyAlignment="1" applyProtection="1">
      <alignment horizontal="left" vertical="center" wrapText="1"/>
      <protection locked="0"/>
    </xf>
    <xf numFmtId="10" fontId="5" fillId="0" borderId="2" xfId="2" applyNumberFormat="1" applyFont="1" applyFill="1" applyBorder="1" applyAlignment="1" applyProtection="1">
      <alignment horizontal="center"/>
    </xf>
    <xf numFmtId="10" fontId="5" fillId="0" borderId="11" xfId="1" applyNumberFormat="1" applyFont="1" applyBorder="1" applyAlignment="1" applyProtection="1">
      <alignment horizontal="center"/>
    </xf>
    <xf numFmtId="14" fontId="18" fillId="0" borderId="2" xfId="3" applyNumberFormat="1" applyFont="1" applyBorder="1" applyAlignment="1" applyProtection="1">
      <alignment vertical="top" wrapText="1"/>
      <protection locked="0"/>
    </xf>
    <xf numFmtId="181" fontId="13" fillId="13" borderId="2" xfId="3" applyNumberFormat="1" applyFont="1" applyFill="1" applyBorder="1" applyAlignment="1" applyProtection="1">
      <alignment horizontal="center" vertical="center" wrapText="1"/>
      <protection locked="0"/>
    </xf>
    <xf numFmtId="10" fontId="6" fillId="3" borderId="2" xfId="2" applyNumberFormat="1" applyFont="1" applyFill="1" applyBorder="1" applyAlignment="1" applyProtection="1">
      <alignment horizontal="center"/>
    </xf>
    <xf numFmtId="10" fontId="6" fillId="12" borderId="2" xfId="2" applyNumberFormat="1" applyFont="1" applyFill="1" applyBorder="1" applyAlignment="1" applyProtection="1">
      <alignment horizontal="center"/>
    </xf>
    <xf numFmtId="10" fontId="6" fillId="2" borderId="11" xfId="2" applyNumberFormat="1" applyFont="1" applyFill="1" applyBorder="1" applyAlignment="1" applyProtection="1">
      <alignment horizontal="center"/>
    </xf>
    <xf numFmtId="10" fontId="0" fillId="0" borderId="2" xfId="10" applyNumberFormat="1" applyFont="1" applyBorder="1" applyAlignment="1">
      <alignment horizontal="center" vertical="center" wrapText="1"/>
    </xf>
    <xf numFmtId="10" fontId="5" fillId="0" borderId="3" xfId="2" applyNumberFormat="1" applyFont="1" applyFill="1" applyBorder="1" applyProtection="1"/>
    <xf numFmtId="10" fontId="5" fillId="0" borderId="0" xfId="2" applyNumberFormat="1" applyFont="1" applyFill="1" applyBorder="1" applyProtection="1"/>
    <xf numFmtId="179" fontId="6" fillId="0" borderId="0" xfId="2" applyNumberFormat="1" applyFont="1" applyFill="1" applyBorder="1" applyAlignment="1" applyProtection="1">
      <alignment horizontal="left" vertical="center" wrapText="1"/>
    </xf>
    <xf numFmtId="0" fontId="5" fillId="2" borderId="13" xfId="1" applyFont="1" applyFill="1" applyBorder="1" applyProtection="1"/>
    <xf numFmtId="10" fontId="5" fillId="0" borderId="10" xfId="2" applyNumberFormat="1" applyFont="1" applyFill="1" applyBorder="1" applyProtection="1"/>
    <xf numFmtId="178" fontId="5" fillId="2" borderId="13" xfId="2" applyNumberFormat="1" applyFont="1" applyFill="1" applyBorder="1" applyAlignment="1" applyProtection="1">
      <alignment horizontal="left" vertical="center" wrapText="1"/>
    </xf>
    <xf numFmtId="176" fontId="5" fillId="2" borderId="13" xfId="2" applyNumberFormat="1" applyFont="1" applyFill="1" applyBorder="1" applyAlignment="1" applyProtection="1">
      <alignment horizontal="left" vertical="center" wrapText="1"/>
    </xf>
    <xf numFmtId="177" fontId="5" fillId="0" borderId="3" xfId="2" applyNumberFormat="1" applyFont="1" applyFill="1" applyBorder="1" applyProtection="1"/>
    <xf numFmtId="180" fontId="5" fillId="0" borderId="14" xfId="3" applyNumberFormat="1" applyFont="1" applyFill="1" applyBorder="1" applyAlignment="1" applyProtection="1">
      <alignment horizontal="left" vertical="center" wrapText="1"/>
    </xf>
    <xf numFmtId="0" fontId="6" fillId="0" borderId="0" xfId="1" applyFont="1" applyBorder="1" applyProtection="1"/>
    <xf numFmtId="0" fontId="5" fillId="0" borderId="0" xfId="1" applyFont="1" applyBorder="1" applyProtection="1"/>
    <xf numFmtId="0" fontId="5" fillId="0" borderId="0" xfId="2" applyNumberFormat="1" applyFont="1" applyFill="1" applyBorder="1" applyProtection="1"/>
    <xf numFmtId="0" fontId="5" fillId="0" borderId="13" xfId="1" applyFont="1" applyBorder="1" applyProtection="1"/>
    <xf numFmtId="0" fontId="19" fillId="0" borderId="0" xfId="4" applyFont="1" applyFill="1" applyAlignment="1" applyProtection="1">
      <alignment horizontal="center" vertical="center"/>
      <protection locked="0"/>
    </xf>
    <xf numFmtId="0" fontId="19" fillId="0" borderId="0" xfId="4" applyFont="1" applyAlignment="1" applyProtection="1">
      <alignment horizontal="center" vertical="center"/>
      <protection locked="0"/>
    </xf>
    <xf numFmtId="0" fontId="19" fillId="7" borderId="0" xfId="4" applyFont="1" applyFill="1" applyAlignment="1" applyProtection="1">
      <alignment horizontal="center" vertical="center"/>
      <protection locked="0"/>
    </xf>
    <xf numFmtId="0" fontId="20" fillId="7" borderId="0" xfId="4" applyFont="1" applyFill="1" applyAlignment="1" applyProtection="1">
      <alignment horizontal="center"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81" fontId="19" fillId="0" borderId="0" xfId="4" applyNumberFormat="1" applyFont="1" applyAlignment="1" applyProtection="1">
      <alignment horizontal="center" vertical="center"/>
      <protection locked="0"/>
    </xf>
    <xf numFmtId="10" fontId="19" fillId="0" borderId="0" xfId="2" applyNumberFormat="1" applyFont="1" applyAlignment="1" applyProtection="1">
      <alignment horizontal="center" vertical="center"/>
      <protection locked="0"/>
    </xf>
    <xf numFmtId="0" fontId="19" fillId="0" borderId="0" xfId="4" applyFont="1" applyFill="1" applyAlignment="1" applyProtection="1">
      <alignment horizontal="center" vertical="center" wrapText="1"/>
      <protection locked="0"/>
    </xf>
    <xf numFmtId="10" fontId="19" fillId="0" borderId="0" xfId="10" applyNumberFormat="1" applyFont="1" applyAlignment="1" applyProtection="1">
      <alignment horizontal="center" vertical="center"/>
      <protection locked="0"/>
    </xf>
    <xf numFmtId="187" fontId="20" fillId="0" borderId="0" xfId="9" applyNumberFormat="1" applyFont="1" applyAlignment="1" applyProtection="1">
      <alignment horizontal="center" vertical="center" wrapText="1"/>
      <protection locked="0"/>
    </xf>
    <xf numFmtId="2" fontId="16" fillId="0" borderId="2" xfId="8" applyNumberFormat="1" applyFont="1" applyFill="1" applyBorder="1" applyAlignment="1" applyProtection="1">
      <alignment horizontal="center" vertical="top" wrapText="1"/>
      <protection locked="0"/>
    </xf>
    <xf numFmtId="0" fontId="13" fillId="14" borderId="2" xfId="3" applyFont="1" applyFill="1" applyBorder="1" applyAlignment="1" applyProtection="1">
      <alignment horizontal="center" vertical="center" wrapText="1"/>
      <protection locked="0"/>
    </xf>
    <xf numFmtId="14" fontId="16" fillId="0" borderId="2" xfId="3" applyNumberFormat="1" applyFont="1" applyBorder="1" applyAlignment="1" applyProtection="1">
      <alignment vertical="top"/>
      <protection locked="0"/>
    </xf>
    <xf numFmtId="0" fontId="5" fillId="2" borderId="4" xfId="1" applyFont="1" applyFill="1" applyBorder="1" applyAlignment="1" applyProtection="1">
      <alignment horizontal="left" vertical="top"/>
    </xf>
    <xf numFmtId="0" fontId="5" fillId="2" borderId="6" xfId="1" applyFont="1" applyFill="1" applyBorder="1" applyAlignment="1" applyProtection="1">
      <alignment horizontal="left" vertical="top"/>
    </xf>
    <xf numFmtId="0" fontId="5" fillId="2" borderId="8" xfId="1" applyFont="1" applyFill="1" applyBorder="1" applyAlignment="1" applyProtection="1">
      <alignment horizontal="left" vertical="top"/>
    </xf>
    <xf numFmtId="10" fontId="5" fillId="3" borderId="13" xfId="2" applyNumberFormat="1" applyFont="1" applyFill="1" applyBorder="1" applyAlignment="1" applyProtection="1">
      <alignment horizontal="center"/>
    </xf>
    <xf numFmtId="10" fontId="5" fillId="3" borderId="14" xfId="2" applyNumberFormat="1" applyFont="1" applyFill="1" applyBorder="1" applyAlignment="1" applyProtection="1">
      <alignment horizontal="center"/>
    </xf>
    <xf numFmtId="10" fontId="5" fillId="3" borderId="3" xfId="2" applyNumberFormat="1" applyFont="1" applyFill="1" applyBorder="1" applyAlignment="1" applyProtection="1">
      <alignment horizontal="center"/>
    </xf>
    <xf numFmtId="10" fontId="5" fillId="4" borderId="13" xfId="2" applyNumberFormat="1" applyFont="1" applyFill="1" applyBorder="1" applyAlignment="1" applyProtection="1">
      <alignment horizontal="center"/>
    </xf>
    <xf numFmtId="10" fontId="5" fillId="4" borderId="14" xfId="2" applyNumberFormat="1" applyFont="1" applyFill="1" applyBorder="1" applyAlignment="1" applyProtection="1">
      <alignment horizontal="center"/>
    </xf>
    <xf numFmtId="10" fontId="5" fillId="4" borderId="3" xfId="2" applyNumberFormat="1" applyFont="1" applyFill="1" applyBorder="1" applyAlignment="1" applyProtection="1">
      <alignment horizontal="center"/>
    </xf>
    <xf numFmtId="10" fontId="5" fillId="2" borderId="13" xfId="2" applyNumberFormat="1" applyFont="1" applyFill="1" applyBorder="1" applyAlignment="1">
      <alignment horizontal="center"/>
    </xf>
    <xf numFmtId="10" fontId="5" fillId="2" borderId="14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/>
    </xf>
    <xf numFmtId="0" fontId="5" fillId="0" borderId="13" xfId="1" applyFont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/>
    </xf>
    <xf numFmtId="0" fontId="5" fillId="0" borderId="3" xfId="1" applyFont="1" applyBorder="1" applyAlignment="1" applyProtection="1">
      <alignment horizontal="center"/>
    </xf>
    <xf numFmtId="10" fontId="5" fillId="2" borderId="13" xfId="2" applyNumberFormat="1" applyFont="1" applyFill="1" applyBorder="1" applyAlignment="1" applyProtection="1">
      <alignment horizontal="center"/>
    </xf>
    <xf numFmtId="10" fontId="5" fillId="2" borderId="14" xfId="2" applyNumberFormat="1" applyFont="1" applyFill="1" applyBorder="1" applyAlignment="1" applyProtection="1">
      <alignment horizontal="center"/>
    </xf>
    <xf numFmtId="10" fontId="5" fillId="2" borderId="3" xfId="2" applyNumberFormat="1" applyFont="1" applyFill="1" applyBorder="1" applyAlignment="1" applyProtection="1">
      <alignment horizontal="center"/>
    </xf>
    <xf numFmtId="10" fontId="5" fillId="3" borderId="13" xfId="2" applyNumberFormat="1" applyFont="1" applyFill="1" applyBorder="1" applyAlignment="1">
      <alignment horizontal="center"/>
    </xf>
    <xf numFmtId="10" fontId="5" fillId="3" borderId="14" xfId="2" applyNumberFormat="1" applyFont="1" applyFill="1" applyBorder="1" applyAlignment="1">
      <alignment horizontal="center"/>
    </xf>
    <xf numFmtId="10" fontId="5" fillId="3" borderId="3" xfId="2" applyNumberFormat="1" applyFont="1" applyFill="1" applyBorder="1" applyAlignment="1">
      <alignment horizontal="center"/>
    </xf>
    <xf numFmtId="10" fontId="5" fillId="0" borderId="14" xfId="1" applyNumberFormat="1" applyFont="1" applyBorder="1" applyAlignment="1" applyProtection="1">
      <alignment horizontal="center"/>
    </xf>
    <xf numFmtId="10" fontId="6" fillId="3" borderId="13" xfId="2" applyNumberFormat="1" applyFont="1" applyFill="1" applyBorder="1" applyAlignment="1" applyProtection="1">
      <alignment horizontal="center"/>
    </xf>
    <xf numFmtId="10" fontId="6" fillId="3" borderId="14" xfId="2" applyNumberFormat="1" applyFont="1" applyFill="1" applyBorder="1" applyAlignment="1" applyProtection="1">
      <alignment horizontal="center"/>
    </xf>
    <xf numFmtId="10" fontId="6" fillId="3" borderId="3" xfId="2" applyNumberFormat="1" applyFont="1" applyFill="1" applyBorder="1" applyAlignment="1" applyProtection="1">
      <alignment horizontal="center"/>
    </xf>
    <xf numFmtId="10" fontId="6" fillId="4" borderId="13" xfId="2" applyNumberFormat="1" applyFont="1" applyFill="1" applyBorder="1" applyAlignment="1" applyProtection="1">
      <alignment horizontal="center"/>
    </xf>
    <xf numFmtId="10" fontId="6" fillId="4" borderId="14" xfId="2" applyNumberFormat="1" applyFont="1" applyFill="1" applyBorder="1" applyAlignment="1" applyProtection="1">
      <alignment horizontal="center"/>
    </xf>
    <xf numFmtId="10" fontId="6" fillId="4" borderId="3" xfId="2" applyNumberFormat="1" applyFont="1" applyFill="1" applyBorder="1" applyAlignment="1" applyProtection="1">
      <alignment horizontal="center"/>
    </xf>
    <xf numFmtId="10" fontId="6" fillId="2" borderId="13" xfId="2" applyNumberFormat="1" applyFont="1" applyFill="1" applyBorder="1" applyAlignment="1" applyProtection="1">
      <alignment horizontal="center"/>
    </xf>
    <xf numFmtId="10" fontId="6" fillId="2" borderId="14" xfId="2" applyNumberFormat="1" applyFont="1" applyFill="1" applyBorder="1" applyAlignment="1" applyProtection="1">
      <alignment horizontal="center"/>
    </xf>
    <xf numFmtId="10" fontId="6" fillId="2" borderId="3" xfId="2" applyNumberFormat="1" applyFont="1" applyFill="1" applyBorder="1" applyAlignment="1" applyProtection="1">
      <alignment horizontal="center"/>
    </xf>
  </cellXfs>
  <cellStyles count="11">
    <cellStyle name="一般" xfId="0" builtinId="0"/>
    <cellStyle name="一般 2" xfId="1"/>
    <cellStyle name="一般 2 2" xfId="4"/>
    <cellStyle name="一般_2011 New Quote Format 20110728" xfId="3"/>
    <cellStyle name="千分位" xfId="9" builtinId="3"/>
    <cellStyle name="千分位 2" xfId="5"/>
    <cellStyle name="千分位 2 2" xfId="6"/>
    <cellStyle name="樣式 1" xfId="8"/>
    <cellStyle name="百分比" xfId="10" builtinId="5"/>
    <cellStyle name="百分比 2" xfId="2"/>
    <cellStyle name="百分比 2 2" xfId="7"/>
  </cellStyles>
  <dxfs count="6"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"/>
  <sheetViews>
    <sheetView tabSelected="1" topLeftCell="O1" zoomScale="78" zoomScaleNormal="78" workbookViewId="0">
      <pane ySplit="2" topLeftCell="A3" activePane="bottomLeft" state="frozen"/>
      <selection pane="bottomLeft" activeCell="Y9" activeCellId="1" sqref="Y3 Y9"/>
    </sheetView>
  </sheetViews>
  <sheetFormatPr defaultRowHeight="12.75"/>
  <cols>
    <col min="1" max="1" width="15.42578125" customWidth="1"/>
    <col min="2" max="2" width="31.7109375" customWidth="1"/>
    <col min="3" max="3" width="16.42578125" customWidth="1"/>
    <col min="4" max="5" width="9.140625" customWidth="1"/>
    <col min="6" max="6" width="30.7109375" customWidth="1"/>
    <col min="7" max="7" width="9.140625" customWidth="1"/>
    <col min="8" max="8" width="15.42578125" customWidth="1"/>
    <col min="9" max="10" width="9.140625" customWidth="1"/>
    <col min="11" max="11" width="12.28515625" customWidth="1"/>
    <col min="12" max="12" width="22.5703125" customWidth="1"/>
    <col min="13" max="13" width="15.28515625" customWidth="1"/>
    <col min="14" max="14" width="23.140625" customWidth="1"/>
    <col min="15" max="15" width="5.85546875" customWidth="1"/>
    <col min="16" max="16" width="7.28515625" customWidth="1"/>
    <col min="17" max="17" width="9.140625" customWidth="1"/>
    <col min="18" max="18" width="7.42578125" customWidth="1"/>
    <col min="19" max="19" width="11.28515625" customWidth="1"/>
    <col min="20" max="20" width="6.28515625" customWidth="1"/>
    <col min="21" max="28" width="8.5703125" customWidth="1"/>
    <col min="29" max="29" width="20.7109375" customWidth="1"/>
    <col min="30" max="35" width="7.5703125" customWidth="1"/>
    <col min="36" max="38" width="26.7109375" customWidth="1"/>
    <col min="39" max="39" width="26" customWidth="1"/>
    <col min="40" max="41" width="9.140625" customWidth="1"/>
    <col min="42" max="42" width="12.85546875" customWidth="1"/>
    <col min="44" max="44" width="9.140625" style="71" customWidth="1"/>
    <col min="45" max="45" width="2" customWidth="1"/>
    <col min="46" max="46" width="16.140625" customWidth="1"/>
    <col min="47" max="47" width="12.42578125" customWidth="1"/>
    <col min="48" max="48" width="13.28515625" style="39" customWidth="1"/>
    <col min="49" max="49" width="15.28515625" customWidth="1"/>
    <col min="50" max="50" width="10.7109375" style="39" customWidth="1"/>
    <col min="51" max="51" width="15.42578125" customWidth="1"/>
    <col min="52" max="52" width="2" customWidth="1"/>
    <col min="53" max="53" width="9.85546875" customWidth="1"/>
    <col min="54" max="54" width="10.5703125" style="43" customWidth="1"/>
    <col min="55" max="55" width="12.42578125" style="43" customWidth="1"/>
    <col min="56" max="56" width="11" style="43" customWidth="1"/>
    <col min="57" max="57" width="12" customWidth="1"/>
    <col min="58" max="58" width="13.85546875" style="47" customWidth="1"/>
    <col min="59" max="59" width="18.5703125" customWidth="1"/>
    <col min="60" max="62" width="16.7109375" customWidth="1"/>
    <col min="63" max="63" width="13.5703125" customWidth="1"/>
    <col min="64" max="64" width="13" bestFit="1" customWidth="1"/>
    <col min="65" max="65" width="18.140625" customWidth="1"/>
  </cols>
  <sheetData>
    <row r="1" spans="1:65" s="102" customFormat="1" ht="38.25" customHeight="1">
      <c r="A1" s="101"/>
      <c r="B1" s="101"/>
      <c r="C1" s="101"/>
      <c r="D1" s="101"/>
      <c r="E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3" t="s">
        <v>102</v>
      </c>
      <c r="AO1" s="101"/>
      <c r="AP1" s="104" t="s">
        <v>103</v>
      </c>
      <c r="AQ1" s="105"/>
      <c r="AR1" s="105"/>
      <c r="AT1" s="101"/>
      <c r="AU1" s="102" t="s">
        <v>104</v>
      </c>
      <c r="AV1" s="106" t="s">
        <v>105</v>
      </c>
      <c r="AW1" s="107" t="s">
        <v>106</v>
      </c>
      <c r="AX1" s="106" t="s">
        <v>107</v>
      </c>
      <c r="AY1" s="108" t="s">
        <v>108</v>
      </c>
      <c r="AZ1" s="101"/>
      <c r="BA1" s="102" t="s">
        <v>109</v>
      </c>
      <c r="BB1" s="109" t="s">
        <v>110</v>
      </c>
      <c r="BC1" s="109" t="s">
        <v>111</v>
      </c>
      <c r="BD1" s="109" t="s">
        <v>112</v>
      </c>
      <c r="BE1" s="102" t="s">
        <v>113</v>
      </c>
      <c r="BF1" s="110" t="s">
        <v>114</v>
      </c>
      <c r="BG1" s="102" t="s">
        <v>120</v>
      </c>
      <c r="BH1" s="102" t="s">
        <v>120</v>
      </c>
      <c r="BI1" s="102" t="s">
        <v>120</v>
      </c>
      <c r="BJ1" s="102" t="s">
        <v>120</v>
      </c>
    </row>
    <row r="2" spans="1:65" s="15" customFormat="1" ht="54" customHeight="1">
      <c r="A2" s="3" t="s">
        <v>19</v>
      </c>
      <c r="B2" s="3" t="s">
        <v>20</v>
      </c>
      <c r="C2" s="2" t="s">
        <v>21</v>
      </c>
      <c r="D2" s="3" t="s">
        <v>22</v>
      </c>
      <c r="E2" s="3" t="s">
        <v>23</v>
      </c>
      <c r="F2" s="3" t="s">
        <v>24</v>
      </c>
      <c r="G2" s="79" t="s">
        <v>89</v>
      </c>
      <c r="H2" s="79" t="s">
        <v>90</v>
      </c>
      <c r="I2" s="78" t="s">
        <v>25</v>
      </c>
      <c r="J2" s="1" t="s">
        <v>26</v>
      </c>
      <c r="K2" s="4" t="s">
        <v>27</v>
      </c>
      <c r="L2" s="5" t="s">
        <v>28</v>
      </c>
      <c r="M2" s="79" t="s">
        <v>125</v>
      </c>
      <c r="N2" s="3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7" t="s">
        <v>36</v>
      </c>
      <c r="V2" s="7" t="s">
        <v>37</v>
      </c>
      <c r="W2" s="7" t="s">
        <v>38</v>
      </c>
      <c r="X2" s="7" t="s">
        <v>39</v>
      </c>
      <c r="Y2" s="7" t="s">
        <v>126</v>
      </c>
      <c r="Z2" s="7" t="s">
        <v>40</v>
      </c>
      <c r="AA2" s="7" t="s">
        <v>41</v>
      </c>
      <c r="AB2" s="7" t="s">
        <v>42</v>
      </c>
      <c r="AC2" s="8" t="s">
        <v>43</v>
      </c>
      <c r="AD2" s="9" t="s">
        <v>44</v>
      </c>
      <c r="AE2" s="9" t="s">
        <v>45</v>
      </c>
      <c r="AF2" s="9" t="s">
        <v>46</v>
      </c>
      <c r="AG2" s="9" t="s">
        <v>47</v>
      </c>
      <c r="AH2" s="9" t="s">
        <v>45</v>
      </c>
      <c r="AI2" s="9" t="s">
        <v>46</v>
      </c>
      <c r="AJ2" s="8" t="s">
        <v>48</v>
      </c>
      <c r="AK2" s="8" t="s">
        <v>49</v>
      </c>
      <c r="AL2" s="8" t="s">
        <v>50</v>
      </c>
      <c r="AM2" s="8" t="s">
        <v>51</v>
      </c>
      <c r="AN2" s="83" t="s">
        <v>52</v>
      </c>
      <c r="AO2" s="8" t="s">
        <v>53</v>
      </c>
      <c r="AP2" s="10" t="s">
        <v>54</v>
      </c>
      <c r="AQ2" s="10" t="s">
        <v>55</v>
      </c>
      <c r="AR2" s="3" t="s">
        <v>91</v>
      </c>
      <c r="AS2" s="11"/>
      <c r="AT2" s="83" t="s">
        <v>56</v>
      </c>
      <c r="AU2" s="12" t="s">
        <v>57</v>
      </c>
      <c r="AV2" s="83" t="s">
        <v>73</v>
      </c>
      <c r="AW2" s="13" t="s">
        <v>58</v>
      </c>
      <c r="AX2" s="83" t="s">
        <v>59</v>
      </c>
      <c r="AY2" s="12" t="s">
        <v>60</v>
      </c>
      <c r="AZ2" s="11"/>
      <c r="BA2" s="12" t="s">
        <v>61</v>
      </c>
      <c r="BB2" s="41" t="s">
        <v>62</v>
      </c>
      <c r="BC2" s="41" t="s">
        <v>63</v>
      </c>
      <c r="BD2" s="65" t="s">
        <v>74</v>
      </c>
      <c r="BE2" s="14" t="s">
        <v>64</v>
      </c>
      <c r="BF2" s="44" t="s">
        <v>65</v>
      </c>
      <c r="BG2" s="112" t="s">
        <v>121</v>
      </c>
      <c r="BH2" s="112" t="s">
        <v>122</v>
      </c>
      <c r="BI2" s="112" t="s">
        <v>123</v>
      </c>
      <c r="BJ2" s="112" t="s">
        <v>124</v>
      </c>
      <c r="BK2" s="112" t="s">
        <v>115</v>
      </c>
      <c r="BL2" s="112" t="s">
        <v>116</v>
      </c>
      <c r="BM2" s="112" t="s">
        <v>117</v>
      </c>
    </row>
    <row r="3" spans="1:65" ht="30" customHeight="1">
      <c r="A3" s="16" t="s">
        <v>87</v>
      </c>
      <c r="B3" s="16"/>
      <c r="C3" s="17">
        <v>41491</v>
      </c>
      <c r="D3" s="16">
        <v>50457</v>
      </c>
      <c r="E3" s="16"/>
      <c r="F3" s="18"/>
      <c r="G3" s="18" t="s">
        <v>93</v>
      </c>
      <c r="H3" s="82" t="s">
        <v>94</v>
      </c>
      <c r="I3" s="18" t="s">
        <v>66</v>
      </c>
      <c r="J3" s="19" t="s">
        <v>67</v>
      </c>
      <c r="K3" s="20">
        <v>41142</v>
      </c>
      <c r="L3" s="16" t="s">
        <v>68</v>
      </c>
      <c r="M3" s="16"/>
      <c r="N3" s="21" t="s">
        <v>69</v>
      </c>
      <c r="O3" s="22" t="s">
        <v>70</v>
      </c>
      <c r="P3" s="22">
        <v>18</v>
      </c>
      <c r="Q3" s="22">
        <v>72</v>
      </c>
      <c r="R3" s="23">
        <v>6.07</v>
      </c>
      <c r="S3" s="22">
        <v>1</v>
      </c>
      <c r="T3" s="23" t="s">
        <v>71</v>
      </c>
      <c r="U3" s="24">
        <v>20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f>SUM(U3:AA3)</f>
        <v>20</v>
      </c>
      <c r="AC3" s="16"/>
      <c r="AD3" s="25"/>
      <c r="AE3" s="25"/>
      <c r="AF3" s="25"/>
      <c r="AG3" s="25"/>
      <c r="AH3" s="25"/>
      <c r="AI3" s="25"/>
      <c r="AJ3" s="16"/>
      <c r="AK3" s="16"/>
      <c r="AL3" s="16"/>
      <c r="AM3" s="111">
        <f t="shared" ref="AM3" si="0">ROUND(AN3/AB3,4)</f>
        <v>1</v>
      </c>
      <c r="AN3" s="26">
        <v>20</v>
      </c>
      <c r="AO3" s="111">
        <v>1.1499999999999999</v>
      </c>
      <c r="AP3" s="27">
        <f t="shared" ref="AP3" si="1">IF(T3="USD",ROUND(AN3*AO3,4),IF((T3="HKD"),ROUND(AN3*AO3/7.75,4)))</f>
        <v>2.9676999999999998</v>
      </c>
      <c r="AQ3" s="28" t="s">
        <v>77</v>
      </c>
      <c r="AR3" s="28" t="s">
        <v>75</v>
      </c>
      <c r="AS3" s="29"/>
      <c r="AT3" s="33" t="s">
        <v>72</v>
      </c>
      <c r="AU3" s="35" t="str">
        <f>IF(A3&amp;LEFT(AQ3,3)&amp;LEFT(AR3,3)="STANDARDFOBFCL",'Markup Table'!$D$18,
IF(A3&amp;LEFT(AQ3,3)&amp;LEFT(AR3,3)="STANDARDFCAFCL",'Markup Table'!$E$18,
IF(A3&amp;LEFT(AQ3,3)&amp;LEFT(AR3,3)="STANDARDFOBLCL",'Markup Table'!$F$18,
IF(A3&amp;LEFT(AQ3,3)&amp;LEFT(AR3,3)="STANDARDFCALCL",'Markup Table'!$G$18,
IF(A3&amp;LEFT(AQ3,3)&amp;LEFT(AR3,3)="XMAS TREEFOBFCL",'Markup Table'!$I$18,
IF(A3&amp;LEFT(AQ3,3)&amp;LEFT(AR3,3)="XMAS TREEFCAFCL",'Markup Table'!$J$18,
IF(A3&amp;LEFT(AQ3,3)&amp;LEFT(AR3,3)="XMAS TREEFOBLCL",'Markup Table'!$K$18,
IF(A3&amp;LEFT(AQ3,3)&amp;LEFT(AR3,3)="XMAS TREEFCALCL",'Markup Table'!$L$18,"N/A"
))))))))</f>
        <v>N/A</v>
      </c>
      <c r="AV3" s="37"/>
      <c r="AW3" s="36" t="str">
        <f>IF(AU3="N/A","N/A",IF(A3="STANDARD",'Markup Table'!$D$20,IF(A3="XMAS TREE",'Markup Table'!$I$20,"N/A")))</f>
        <v>N/A</v>
      </c>
      <c r="AX3" s="37"/>
      <c r="AY3" s="40" t="e">
        <f>(AP3/(1-AU3)+AV3)/(1-AW3)+AX3</f>
        <v>#VALUE!</v>
      </c>
      <c r="AZ3" s="11"/>
      <c r="BA3" s="35" t="str">
        <f>IF(AU3="N/A","N/A",IF(A3="STANDARD",'Markup Table'!$D$24,IF(A3="XMAS TREE",'Markup Table'!$I$24,"N/A")))</f>
        <v>N/A</v>
      </c>
      <c r="BB3" s="87" t="str">
        <f>IF(AU3="N/A","N/A",IF(A3&amp;LEFT(AQ3,3)&amp;LEFT(AR3,3)&amp;AT3="STANDARDFOBFCLN",'Markup Table'!$D$25,
IF(A3&amp;LEFT(AQ3,3)&amp;LEFT(AR3,3)&amp;AT3="STANDARDFCAFCLN",'Markup Table'!$D$25,
IF(A3&amp;LEFT(AQ3,3)&amp;LEFT(AR3,3)&amp;AT3="STANDARDFOBLCLN",'Markup Table'!$D$25,
IF(A3&amp;LEFT(AQ3,3)&amp;LEFT(AR3,3)&amp;AT3="STANDARDFCALCLN",'Markup Table'!$D$25,
IF(A3&amp;LEFT(AQ3,3)&amp;LEFT(AR3,3)&amp;AT3="STANDARDFOBFCLY",'Markup Table'!$D$29,
IF(A3&amp;LEFT(AQ3,3)&amp;LEFT(AR3,3)&amp;AT3="STANDARDFCAFCLY",'Markup Table'!$E$29,
IF(A3&amp;LEFT(AQ3,3)&amp;LEFT(AR3,3)&amp;AT3="STANDARDFOBLCLY",'Markup Table'!$F$29,
IF(A3&amp;LEFT(AQ3,3)&amp;LEFT(AR3,3)&amp;AT3="STANDARDFCALCLY",'Markup Table'!$G$29,
IF(A3&amp;LEFT(AQ3,3)&amp;LEFT(AR3,3)&amp;AT3="XMAS TREEFOBFCLN",'Markup Table'!$I$25,
IF(A3&amp;LEFT(AQ3,3)&amp;LEFT(AR3,3)&amp;AT3="XMAS TREEFCAFCLN",'Markup Table'!$I$25,
IF(A3&amp;LEFT(AQ3,3)&amp;LEFT(AR3,3)&amp;AT3="XMAS TREEFOBLCLN",'Markup Table'!$I$25,
IF(A3&amp;LEFT(AQ3,3)&amp;LEFT(AR3,3)&amp;AT3="XMAS TREEFCALCLN",'Markup Table'!$I$25,
IF(A3&amp;LEFT(AQ3,3)&amp;LEFT(AR3,3)&amp;AT3="XMAS TREEFOBFCLY",'Markup Table'!$I$29,
IF(A3&amp;LEFT(AQ3,3)&amp;LEFT(AR3,3)&amp;AT3="XMAS TREEFCAFCLY",'Markup Table'!$J$29,
IF(A3&amp;LEFT(AQ3,3)&amp;LEFT(AR3,3)&amp;AT3="XMAS TREEFOBLCLY",'Markup Table'!$K$29,
IF(A3&amp;LEFT(AQ3,3)&amp;LEFT(AR3,3)&amp;AT3="XMAS TREEFCALCLY",'Markup Table'!$L$29,"N/A"
)))))))))))))))))</f>
        <v>N/A</v>
      </c>
      <c r="BC3" s="36" t="str">
        <f>IF(AU3="N/A","N/A",IF(A3&amp;AT3="STANDARDN",'Markup Table'!$D$26,
IF(A3&amp;LEFT(AQ3,3)&amp;AR3&amp;AT3="STANDARDFOBFCLY",'Markup Table'!$D$30,
IF(A3&amp;LEFT(AQ3,3)&amp;AR3&amp;AT3="STANDARDFCAFCLY",'Markup Table'!$E$30,
IF(A3&amp;LEFT(AQ3,3)&amp;AR3&amp;AT3="STANDARDFOBLCLY",'Markup Table'!$F$30,
IF(A3&amp;LEFT(AQ3,3)&amp;AR3&amp;AT3="STANDARDFCALCLY",'Markup Table'!$G$30,
IF(A3&amp;AT3="XMAS TREEN",'Markup Table'!$I$26,
IF(A3&amp;LEFT(AQ3,3)&amp;AR3&amp;AT3="XMAS TREEFOBFCLY",'Markup Table'!$I$30,
IF(A3&amp;LEFT(AQ3,3)&amp;AR3&amp;AT3="XMAS TREEFCAFCLY",'Markup Table'!$J$30,
IF(A3&amp;LEFT(AQ3,3)&amp;AR3&amp;AT3="XMAS TREEFOBLCLY",'Markup Table'!$K$30,
IF(A3&amp;LEFT(AQ3,3)&amp;AR3&amp;AT3="XMAS TREEFCALCLY",'Markup Table'!$L$30,"N/A"
)))))))))))</f>
        <v>N/A</v>
      </c>
      <c r="BD3" s="36" t="e">
        <f>AU3-BC3</f>
        <v>#VALUE!</v>
      </c>
      <c r="BE3" s="35" t="str">
        <f>AU3</f>
        <v>N/A</v>
      </c>
      <c r="BF3" s="45" t="e">
        <f>(AP3/(1-BE3)+AV3)/(1-AW3)+AX3</f>
        <v>#VALUE!</v>
      </c>
      <c r="BG3" s="113">
        <v>1</v>
      </c>
      <c r="BH3" s="113">
        <v>1</v>
      </c>
      <c r="BI3" s="113">
        <v>1</v>
      </c>
      <c r="BJ3" s="113">
        <v>1</v>
      </c>
      <c r="BK3" s="16">
        <v>1</v>
      </c>
      <c r="BL3" s="16" t="s">
        <v>118</v>
      </c>
      <c r="BM3" s="21" t="s">
        <v>119</v>
      </c>
    </row>
    <row r="4" spans="1:65">
      <c r="A4" s="30"/>
      <c r="B4" s="30"/>
      <c r="C4" s="30"/>
      <c r="D4" s="30"/>
      <c r="E4" s="30"/>
      <c r="F4" s="31"/>
      <c r="G4" s="31"/>
      <c r="H4" s="31"/>
      <c r="I4" s="31"/>
      <c r="J4" s="31"/>
      <c r="K4" s="31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2"/>
      <c r="AQ4" s="32"/>
      <c r="AR4" s="32"/>
      <c r="AS4" s="31"/>
      <c r="AT4" s="34"/>
      <c r="AU4" s="43"/>
      <c r="AV4" s="74"/>
      <c r="AW4" s="34"/>
      <c r="AX4" s="38"/>
      <c r="BA4" s="34"/>
      <c r="BB4" s="42"/>
      <c r="BC4" s="42"/>
      <c r="BD4" s="42"/>
      <c r="BE4" s="42"/>
      <c r="BF4" s="46"/>
    </row>
    <row r="5" spans="1:65">
      <c r="A5" s="30"/>
      <c r="B5" s="30"/>
      <c r="C5" s="30"/>
      <c r="D5" s="30"/>
      <c r="E5" s="30"/>
      <c r="F5" s="31"/>
      <c r="G5" s="31"/>
      <c r="H5" s="31"/>
      <c r="I5" s="31"/>
      <c r="J5" s="31"/>
      <c r="K5" s="31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2"/>
      <c r="AQ5" s="32"/>
      <c r="AR5" s="32"/>
      <c r="AS5" s="31"/>
      <c r="AT5" s="34"/>
    </row>
  </sheetData>
  <autoFilter ref="A2:BF3"/>
  <phoneticPr fontId="3" type="noConversion"/>
  <conditionalFormatting sqref="BE3">
    <cfRule type="cellIs" dxfId="5" priority="9" operator="lessThan">
      <formula>AU3-BC3</formula>
    </cfRule>
    <cfRule type="cellIs" dxfId="4" priority="10" operator="lessThan">
      <formula>AU3-BA3</formula>
    </cfRule>
  </conditionalFormatting>
  <conditionalFormatting sqref="BE1">
    <cfRule type="cellIs" dxfId="3" priority="1" operator="lessThan">
      <formula>AU3-BC3</formula>
    </cfRule>
    <cfRule type="cellIs" dxfId="2" priority="2" operator="lessThan">
      <formula>#REF!-#REF!</formula>
    </cfRule>
  </conditionalFormatting>
  <conditionalFormatting sqref="BE2">
    <cfRule type="cellIs" dxfId="1" priority="91" operator="lessThan">
      <formula>#REF!-#REF!</formula>
    </cfRule>
    <cfRule type="cellIs" dxfId="0" priority="92" operator="lessThan">
      <formula>#REF!-#REF!</formula>
    </cfRule>
  </conditionalFormatting>
  <dataValidations count="3">
    <dataValidation type="whole" allowBlank="1" showInputMessage="1" showErrorMessage="1" error="Please input Integer!" sqref="S2 Q2:Q3 S5 Q5">
      <formula1>1</formula1>
      <formula2>2147483647</formula2>
    </dataValidation>
    <dataValidation type="whole" allowBlank="1" showInputMessage="1" showErrorMessage="1" error="Please input integer!" sqref="P3 P5">
      <formula1>0</formula1>
      <formula2>2147483647</formula2>
    </dataValidation>
    <dataValidation type="textLength" operator="lessThanOrEqual" allowBlank="1" showInputMessage="1" showErrorMessage="1" error="Input Overflow!" sqref="AL3 N3 AL5 N5 BM3">
      <formula1>300</formula1>
    </dataValidation>
  </dataValidations>
  <pageMargins left="0.39370078740157483" right="0.39370078740157483" top="0.39370078740157483" bottom="0.39370078740157483" header="0.31496062992125984" footer="0.11811023622047245"/>
  <pageSetup paperSize="8" scale="4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="86" zoomScaleNormal="86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N22" sqref="N22"/>
    </sheetView>
  </sheetViews>
  <sheetFormatPr defaultRowHeight="15"/>
  <cols>
    <col min="1" max="1" width="5.85546875" style="49" customWidth="1"/>
    <col min="2" max="2" width="33.7109375" style="49" customWidth="1"/>
    <col min="3" max="3" width="15.5703125" style="49" customWidth="1"/>
    <col min="4" max="7" width="9.140625" style="49" bestFit="1" customWidth="1"/>
    <col min="8" max="8" width="2.28515625" style="72" customWidth="1"/>
    <col min="9" max="12" width="9.140625" style="49" bestFit="1" customWidth="1"/>
    <col min="13" max="16384" width="9.140625" style="49"/>
  </cols>
  <sheetData>
    <row r="1" spans="1:12">
      <c r="D1" s="126" t="s">
        <v>86</v>
      </c>
      <c r="E1" s="127"/>
      <c r="F1" s="127"/>
      <c r="G1" s="128"/>
      <c r="I1" s="126" t="s">
        <v>88</v>
      </c>
      <c r="J1" s="127"/>
      <c r="K1" s="127"/>
      <c r="L1" s="128"/>
    </row>
    <row r="2" spans="1:12">
      <c r="D2" s="75" t="s">
        <v>80</v>
      </c>
      <c r="E2" s="75" t="s">
        <v>81</v>
      </c>
      <c r="F2" s="75" t="s">
        <v>80</v>
      </c>
      <c r="G2" s="75" t="s">
        <v>81</v>
      </c>
      <c r="I2" s="75" t="s">
        <v>80</v>
      </c>
      <c r="J2" s="75" t="s">
        <v>81</v>
      </c>
      <c r="K2" s="75" t="s">
        <v>80</v>
      </c>
      <c r="L2" s="75" t="s">
        <v>81</v>
      </c>
    </row>
    <row r="3" spans="1:12" ht="27.75" customHeight="1">
      <c r="A3" s="48" t="s">
        <v>0</v>
      </c>
      <c r="D3" s="75" t="s">
        <v>82</v>
      </c>
      <c r="E3" s="75" t="s">
        <v>82</v>
      </c>
      <c r="F3" s="75" t="s">
        <v>83</v>
      </c>
      <c r="G3" s="75" t="s">
        <v>83</v>
      </c>
      <c r="I3" s="75" t="s">
        <v>82</v>
      </c>
      <c r="J3" s="75" t="s">
        <v>82</v>
      </c>
      <c r="K3" s="75" t="s">
        <v>83</v>
      </c>
      <c r="L3" s="75" t="s">
        <v>83</v>
      </c>
    </row>
    <row r="4" spans="1:12">
      <c r="A4" s="50" t="s">
        <v>1</v>
      </c>
      <c r="B4" s="91" t="s">
        <v>2</v>
      </c>
      <c r="C4" s="88"/>
      <c r="D4" s="129">
        <v>0</v>
      </c>
      <c r="E4" s="130"/>
      <c r="F4" s="130"/>
      <c r="G4" s="131"/>
      <c r="I4" s="129">
        <v>0</v>
      </c>
      <c r="J4" s="130"/>
      <c r="K4" s="130"/>
      <c r="L4" s="131"/>
    </row>
    <row r="5" spans="1:12">
      <c r="A5" s="51"/>
      <c r="B5" s="91" t="s">
        <v>4</v>
      </c>
      <c r="C5" s="88"/>
      <c r="D5" s="129">
        <v>0</v>
      </c>
      <c r="E5" s="130"/>
      <c r="F5" s="130"/>
      <c r="G5" s="131"/>
      <c r="I5" s="129">
        <v>0</v>
      </c>
      <c r="J5" s="130"/>
      <c r="K5" s="130"/>
      <c r="L5" s="131"/>
    </row>
    <row r="6" spans="1:12">
      <c r="A6" s="52"/>
      <c r="B6" s="91" t="s">
        <v>7</v>
      </c>
      <c r="C6" s="92"/>
      <c r="D6" s="132">
        <v>0</v>
      </c>
      <c r="E6" s="133"/>
      <c r="F6" s="133"/>
      <c r="G6" s="134"/>
      <c r="I6" s="132">
        <v>0</v>
      </c>
      <c r="J6" s="133"/>
      <c r="K6" s="133"/>
      <c r="L6" s="134"/>
    </row>
    <row r="7" spans="1:12">
      <c r="A7" s="53"/>
      <c r="B7" s="54"/>
      <c r="C7" s="89"/>
    </row>
    <row r="8" spans="1:12">
      <c r="A8" s="114" t="s">
        <v>8</v>
      </c>
      <c r="B8" s="93" t="s">
        <v>9</v>
      </c>
      <c r="C8" s="88"/>
      <c r="D8" s="120">
        <v>0</v>
      </c>
      <c r="E8" s="121"/>
      <c r="F8" s="121"/>
      <c r="G8" s="122"/>
      <c r="I8" s="120">
        <v>0</v>
      </c>
      <c r="J8" s="121"/>
      <c r="K8" s="121"/>
      <c r="L8" s="122"/>
    </row>
    <row r="9" spans="1:12">
      <c r="A9" s="115"/>
      <c r="B9" s="94" t="s">
        <v>10</v>
      </c>
      <c r="C9" s="88"/>
      <c r="D9" s="120">
        <v>0</v>
      </c>
      <c r="E9" s="121"/>
      <c r="F9" s="121"/>
      <c r="G9" s="122"/>
      <c r="I9" s="120">
        <v>0</v>
      </c>
      <c r="J9" s="121"/>
      <c r="K9" s="121"/>
      <c r="L9" s="122"/>
    </row>
    <row r="10" spans="1:12">
      <c r="A10" s="115"/>
      <c r="B10" s="94" t="s">
        <v>11</v>
      </c>
      <c r="C10" s="88"/>
      <c r="D10" s="120">
        <v>0</v>
      </c>
      <c r="E10" s="121"/>
      <c r="F10" s="121"/>
      <c r="G10" s="122"/>
      <c r="I10" s="120">
        <v>0</v>
      </c>
      <c r="J10" s="121"/>
      <c r="K10" s="121"/>
      <c r="L10" s="122"/>
    </row>
    <row r="11" spans="1:12">
      <c r="A11" s="116"/>
      <c r="B11" s="94" t="s">
        <v>12</v>
      </c>
      <c r="C11" s="88"/>
      <c r="D11" s="120">
        <v>0</v>
      </c>
      <c r="E11" s="121"/>
      <c r="F11" s="121"/>
      <c r="G11" s="122"/>
      <c r="I11" s="120">
        <v>0</v>
      </c>
      <c r="J11" s="121"/>
      <c r="K11" s="121"/>
      <c r="L11" s="122"/>
    </row>
    <row r="12" spans="1:12">
      <c r="A12" s="53"/>
      <c r="B12" s="54"/>
      <c r="C12" s="99"/>
    </row>
    <row r="13" spans="1:12">
      <c r="A13" s="56" t="s">
        <v>13</v>
      </c>
      <c r="B13" s="91" t="s">
        <v>3</v>
      </c>
      <c r="C13" s="95"/>
      <c r="D13" s="123">
        <v>0</v>
      </c>
      <c r="E13" s="124"/>
      <c r="F13" s="124"/>
      <c r="G13" s="125"/>
      <c r="I13" s="123">
        <v>0</v>
      </c>
      <c r="J13" s="124"/>
      <c r="K13" s="124"/>
      <c r="L13" s="125"/>
    </row>
    <row r="14" spans="1:12">
      <c r="A14" s="57"/>
      <c r="B14" s="91" t="s">
        <v>5</v>
      </c>
      <c r="C14" s="88"/>
      <c r="D14" s="123">
        <v>0</v>
      </c>
      <c r="E14" s="124"/>
      <c r="F14" s="124"/>
      <c r="G14" s="125"/>
      <c r="I14" s="123">
        <v>0</v>
      </c>
      <c r="J14" s="124"/>
      <c r="K14" s="124"/>
      <c r="L14" s="125"/>
    </row>
    <row r="15" spans="1:12">
      <c r="A15" s="58"/>
      <c r="B15" s="91" t="s">
        <v>6</v>
      </c>
      <c r="C15" s="88"/>
      <c r="D15" s="123">
        <v>0</v>
      </c>
      <c r="E15" s="124"/>
      <c r="F15" s="124"/>
      <c r="G15" s="125"/>
      <c r="I15" s="123">
        <v>0</v>
      </c>
      <c r="J15" s="124"/>
      <c r="K15" s="124"/>
      <c r="L15" s="125"/>
    </row>
    <row r="16" spans="1:12">
      <c r="A16" s="59"/>
      <c r="B16" s="59" t="s">
        <v>14</v>
      </c>
      <c r="C16" s="90"/>
      <c r="D16" s="135">
        <f>SUM(D4:D15)</f>
        <v>0</v>
      </c>
      <c r="E16" s="135"/>
      <c r="F16" s="135"/>
      <c r="G16" s="135"/>
      <c r="I16" s="135">
        <f>SUM(I4:I15)</f>
        <v>0</v>
      </c>
      <c r="J16" s="135"/>
      <c r="K16" s="135"/>
      <c r="L16" s="135"/>
    </row>
    <row r="17" spans="1:12">
      <c r="A17" s="60" t="s">
        <v>84</v>
      </c>
      <c r="B17" s="96" t="s">
        <v>78</v>
      </c>
      <c r="C17" s="88"/>
      <c r="D17" s="80" t="s">
        <v>101</v>
      </c>
      <c r="E17" s="80" t="s">
        <v>101</v>
      </c>
      <c r="F17" s="80" t="s">
        <v>101</v>
      </c>
      <c r="G17" s="80" t="s">
        <v>95</v>
      </c>
      <c r="I17" s="80" t="s">
        <v>101</v>
      </c>
      <c r="J17" s="80" t="s">
        <v>101</v>
      </c>
      <c r="K17" s="80" t="s">
        <v>95</v>
      </c>
      <c r="L17" s="80" t="s">
        <v>96</v>
      </c>
    </row>
    <row r="18" spans="1:12" ht="15.75" thickBot="1">
      <c r="B18" s="97" t="s">
        <v>79</v>
      </c>
      <c r="C18" s="77"/>
      <c r="D18" s="81" t="str">
        <f>IF(D17="-", "N/A", $D16+D17)</f>
        <v>N/A</v>
      </c>
      <c r="E18" s="81" t="str">
        <f>IF(E17="-", "N/A", $D16+E17)</f>
        <v>N/A</v>
      </c>
      <c r="F18" s="81" t="str">
        <f>IF(F17="-", "N/A", $D16+F17)</f>
        <v>N/A</v>
      </c>
      <c r="G18" s="81" t="str">
        <f>IF(G17="-", "N/A", $D16+G17)</f>
        <v>N/A</v>
      </c>
      <c r="I18" s="81" t="str">
        <f>IF(I17="-", "N/A", $I16+I17)</f>
        <v>N/A</v>
      </c>
      <c r="J18" s="81" t="str">
        <f>IF(J17="-", "N/A", $I16+J17)</f>
        <v>N/A</v>
      </c>
      <c r="K18" s="81" t="str">
        <f>IF(K17="-", "N/A", $I16+K17)</f>
        <v>N/A</v>
      </c>
      <c r="L18" s="81" t="str">
        <f>IF(L17="-", "N/A", $I16+L17)</f>
        <v>N/A</v>
      </c>
    </row>
    <row r="19" spans="1:12" ht="15.75" thickTop="1">
      <c r="B19" s="97"/>
      <c r="C19" s="77"/>
    </row>
    <row r="20" spans="1:12">
      <c r="A20" s="60" t="s">
        <v>15</v>
      </c>
      <c r="B20" s="91" t="s">
        <v>16</v>
      </c>
      <c r="C20" s="88"/>
      <c r="D20" s="123">
        <v>0</v>
      </c>
      <c r="E20" s="124"/>
      <c r="F20" s="124"/>
      <c r="G20" s="125"/>
      <c r="I20" s="123">
        <v>0</v>
      </c>
      <c r="J20" s="124"/>
      <c r="K20" s="124"/>
      <c r="L20" s="125"/>
    </row>
    <row r="21" spans="1:12">
      <c r="B21" s="98"/>
      <c r="C21" s="77"/>
    </row>
    <row r="22" spans="1:12">
      <c r="A22" s="60">
        <v>2</v>
      </c>
      <c r="B22" s="100" t="s">
        <v>92</v>
      </c>
      <c r="C22" s="88"/>
      <c r="D22" s="117">
        <v>0</v>
      </c>
      <c r="E22" s="118"/>
      <c r="F22" s="118"/>
      <c r="G22" s="119"/>
      <c r="I22" s="117">
        <v>0</v>
      </c>
      <c r="J22" s="118"/>
      <c r="K22" s="118"/>
      <c r="L22" s="119"/>
    </row>
    <row r="24" spans="1:12" ht="30" customHeight="1">
      <c r="A24" s="76"/>
      <c r="B24" s="61" t="s">
        <v>97</v>
      </c>
      <c r="C24" s="62" t="s">
        <v>98</v>
      </c>
      <c r="D24" s="136">
        <f>SUM(D6,D22)</f>
        <v>0</v>
      </c>
      <c r="E24" s="137"/>
      <c r="F24" s="137"/>
      <c r="G24" s="138"/>
      <c r="I24" s="136">
        <f>SUM(I6,I22)</f>
        <v>0</v>
      </c>
      <c r="J24" s="137"/>
      <c r="K24" s="137"/>
      <c r="L24" s="138"/>
    </row>
    <row r="25" spans="1:12">
      <c r="A25" s="76"/>
      <c r="B25" s="63"/>
      <c r="C25" s="55" t="s">
        <v>99</v>
      </c>
      <c r="D25" s="139">
        <f>SUM(D8:D11)</f>
        <v>0</v>
      </c>
      <c r="E25" s="140"/>
      <c r="F25" s="140"/>
      <c r="G25" s="141"/>
      <c r="I25" s="139">
        <f>SUM(I8:I11)</f>
        <v>0</v>
      </c>
      <c r="J25" s="140"/>
      <c r="K25" s="140"/>
      <c r="L25" s="141"/>
    </row>
    <row r="26" spans="1:12">
      <c r="A26" s="76"/>
      <c r="B26" s="68"/>
      <c r="C26" s="69" t="s">
        <v>100</v>
      </c>
      <c r="D26" s="142">
        <f>SUM(D24:D25)</f>
        <v>0</v>
      </c>
      <c r="E26" s="143"/>
      <c r="F26" s="143"/>
      <c r="G26" s="144"/>
      <c r="I26" s="142">
        <f>SUM(I24:I25)</f>
        <v>0</v>
      </c>
      <c r="J26" s="143"/>
      <c r="K26" s="143"/>
      <c r="L26" s="144"/>
    </row>
    <row r="27" spans="1:12">
      <c r="A27" s="77"/>
      <c r="B27" s="66"/>
      <c r="C27" s="67"/>
    </row>
    <row r="28" spans="1:12" ht="30">
      <c r="A28" s="76"/>
      <c r="B28" s="61" t="s">
        <v>18</v>
      </c>
      <c r="C28" s="62" t="s">
        <v>17</v>
      </c>
      <c r="D28" s="84" t="str">
        <f>IF(D18="N/A","N/A",SUM($D$6,$D$22))</f>
        <v>N/A</v>
      </c>
      <c r="E28" s="84" t="str">
        <f>IF(E18="N/A","N/A",SUM($D$6,$D$22))</f>
        <v>N/A</v>
      </c>
      <c r="F28" s="84" t="str">
        <f>IF(F18="N/A","N/A",SUM($D$6,$D$22))</f>
        <v>N/A</v>
      </c>
      <c r="G28" s="84" t="str">
        <f>IF(G18="N/A","N/A",SUM($D$6,$D$22))</f>
        <v>N/A</v>
      </c>
      <c r="I28" s="84" t="str">
        <f>IF(I18="N/A","N/A",SUM($I$6,$I$22))</f>
        <v>N/A</v>
      </c>
      <c r="J28" s="84" t="str">
        <f>IF(J18="N/A","N/A",SUM($I$6,$I$22))</f>
        <v>N/A</v>
      </c>
      <c r="K28" s="84" t="str">
        <f>IF(K18="N/A","N/A",SUM($I$6,$I$22))</f>
        <v>N/A</v>
      </c>
      <c r="L28" s="84" t="str">
        <f>IF(L18="N/A","N/A",SUM($I$6,$I$22))</f>
        <v>N/A</v>
      </c>
    </row>
    <row r="29" spans="1:12">
      <c r="A29" s="72"/>
      <c r="B29" s="63"/>
      <c r="C29" s="70" t="s">
        <v>85</v>
      </c>
      <c r="D29" s="85" t="str">
        <f>IF(D18="N/A","N/A",SUM($D$8:$D$11,D17))</f>
        <v>N/A</v>
      </c>
      <c r="E29" s="85" t="str">
        <f>IF(E18="N/A","N/A",SUM($D$8:$D$11,E17))</f>
        <v>N/A</v>
      </c>
      <c r="F29" s="85" t="str">
        <f>IF(F18="N/A","N/A",SUM($D$8:$D$11,F17))</f>
        <v>N/A</v>
      </c>
      <c r="G29" s="85" t="str">
        <f>IF(G18="N/A","N/A",SUM($D$8:$D$11,G17))</f>
        <v>N/A</v>
      </c>
      <c r="I29" s="85" t="str">
        <f>IF(I18="N/A","N/A",SUM($I$8:$I$11,I17))</f>
        <v>N/A</v>
      </c>
      <c r="J29" s="85" t="str">
        <f t="shared" ref="J29:L29" si="0">IF(J18="N/A","N/A",SUM($I$8:$I$11,J17))</f>
        <v>N/A</v>
      </c>
      <c r="K29" s="85" t="str">
        <f t="shared" si="0"/>
        <v>N/A</v>
      </c>
      <c r="L29" s="85" t="str">
        <f t="shared" si="0"/>
        <v>N/A</v>
      </c>
    </row>
    <row r="30" spans="1:12" ht="15.75" thickBot="1">
      <c r="B30" s="63"/>
      <c r="C30" s="64" t="s">
        <v>76</v>
      </c>
      <c r="D30" s="86" t="str">
        <f>IF(D18="N/A","N/A",SUM(D28:D29))</f>
        <v>N/A</v>
      </c>
      <c r="E30" s="86" t="str">
        <f>IF(E18="N/A","N/A",SUM(E28:E29))</f>
        <v>N/A</v>
      </c>
      <c r="F30" s="86" t="str">
        <f>IF(F18="N/A","N/A",SUM(F28:F29))</f>
        <v>N/A</v>
      </c>
      <c r="G30" s="86" t="str">
        <f>IF(G18="N/A","N/A",SUM(G28:G29))</f>
        <v>N/A</v>
      </c>
      <c r="I30" s="86" t="str">
        <f>IF(I18="N/A","N/A",SUM(I28:I29))</f>
        <v>N/A</v>
      </c>
      <c r="J30" s="86" t="str">
        <f>IF(J18="N/A","N/A",SUM(J28:J29))</f>
        <v>N/A</v>
      </c>
      <c r="K30" s="86" t="str">
        <f>IF(K18="N/A","N/A",SUM(K28:K29))</f>
        <v>N/A</v>
      </c>
      <c r="L30" s="86" t="str">
        <f>IF(L18="N/A","N/A",SUM(L28:L29))</f>
        <v>N/A</v>
      </c>
    </row>
    <row r="31" spans="1:12" ht="15.75" thickTop="1"/>
    <row r="32" spans="1:12">
      <c r="B32" s="73"/>
    </row>
  </sheetData>
  <mergeCells count="35">
    <mergeCell ref="D24:G24"/>
    <mergeCell ref="I24:L24"/>
    <mergeCell ref="D25:G25"/>
    <mergeCell ref="I25:L25"/>
    <mergeCell ref="D26:G26"/>
    <mergeCell ref="I26:L26"/>
    <mergeCell ref="D20:G20"/>
    <mergeCell ref="D15:G15"/>
    <mergeCell ref="D16:G16"/>
    <mergeCell ref="I16:L16"/>
    <mergeCell ref="I20:L20"/>
    <mergeCell ref="I1:L1"/>
    <mergeCell ref="D1:G1"/>
    <mergeCell ref="I4:L4"/>
    <mergeCell ref="I5:L5"/>
    <mergeCell ref="I6:L6"/>
    <mergeCell ref="D4:G4"/>
    <mergeCell ref="D5:G5"/>
    <mergeCell ref="D6:G6"/>
    <mergeCell ref="A8:A11"/>
    <mergeCell ref="D22:G22"/>
    <mergeCell ref="I22:L22"/>
    <mergeCell ref="D9:G9"/>
    <mergeCell ref="D10:G10"/>
    <mergeCell ref="D11:G11"/>
    <mergeCell ref="D13:G13"/>
    <mergeCell ref="D14:G14"/>
    <mergeCell ref="I9:L9"/>
    <mergeCell ref="I10:L10"/>
    <mergeCell ref="I11:L11"/>
    <mergeCell ref="I13:L13"/>
    <mergeCell ref="I14:L14"/>
    <mergeCell ref="I15:L15"/>
    <mergeCell ref="I8:L8"/>
    <mergeCell ref="D8:G8"/>
  </mergeCells>
  <phoneticPr fontId="4" type="noConversion"/>
  <printOptions headings="1"/>
  <pageMargins left="0.59055118110236227" right="0.59055118110236227" top="0.59055118110236227" bottom="0.59055118110236227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Quotation</vt:lpstr>
      <vt:lpstr>Markup Table</vt:lpstr>
    </vt:vector>
  </TitlesOfParts>
  <Company>ucppc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AnitaLeung</dc:creator>
  <cp:lastModifiedBy>Mike Chu</cp:lastModifiedBy>
  <cp:lastPrinted>2013-08-02T04:48:13Z</cp:lastPrinted>
  <dcterms:created xsi:type="dcterms:W3CDTF">2013-05-22T12:01:21Z</dcterms:created>
  <dcterms:modified xsi:type="dcterms:W3CDTF">2014-08-19T02:30:58Z</dcterms:modified>
</cp:coreProperties>
</file>