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SO" sheetId="1" state="visible" r:id="rId2"/>
    <sheet name="Econ" sheetId="2" state="visible" r:id="rId3"/>
    <sheet name="Tech" sheetId="3" state="visible" r:id="rId4"/>
    <sheet name="Solar" sheetId="4" state="visible" r:id="rId5"/>
    <sheet name="Net" sheetId="5" state="visible" r:id="rId6"/>
    <sheet name="NetComponentsCost" sheetId="6" state="visible" r:id="rId7"/>
    <sheet name="VoltageDrop" sheetId="7" state="visible" r:id="rId8"/>
    <sheet name="Sizing_Costing" sheetId="8" state="visible" r:id="rId9"/>
  </sheets>
  <externalReferences>
    <externalReference r:id="rId10"/>
  </externalReferences>
  <definedNames>
    <definedName function="false" hidden="false" name="headers" vbProcedure="false">[1]PARTS!$A$1:$AMJ$1</definedName>
    <definedName function="false" hidden="false" name="parts" vbProcedure="false">[1]PARTS!$A$3:$AMJ$1432</definedName>
  </definedNames>
  <calcPr iterateCount="1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<sst xmlns="http://schemas.openxmlformats.org/spreadsheetml/2006/main" count="149" uniqueCount="142">
  <si>
    <t xml:space="preserve">maxGen</t>
  </si>
  <si>
    <t xml:space="preserve">numInd</t>
  </si>
  <si>
    <t xml:space="preserve">X_tariff_multiplier</t>
  </si>
  <si>
    <t xml:space="preserve">stopLimit</t>
  </si>
  <si>
    <t xml:space="preserve">convergenceRequirement</t>
  </si>
  <si>
    <t xml:space="preserve">lowTestLim</t>
  </si>
  <si>
    <t xml:space="preserve">highTestLim</t>
  </si>
  <si>
    <t xml:space="preserve">roundDownSize</t>
  </si>
  <si>
    <t xml:space="preserve">C1</t>
  </si>
  <si>
    <t xml:space="preserve">C2</t>
  </si>
  <si>
    <t xml:space="preserve">CF</t>
  </si>
  <si>
    <t xml:space="preserve">W</t>
  </si>
  <si>
    <t xml:space="preserve">VF</t>
  </si>
  <si>
    <t xml:space="preserve">momentum</t>
  </si>
  <si>
    <t xml:space="preserve">output_name</t>
  </si>
  <si>
    <t xml:space="preserve">alt_plot_test</t>
  </si>
  <si>
    <t xml:space="preserve">lifetime</t>
  </si>
  <si>
    <t xml:space="preserve">f_pv</t>
  </si>
  <si>
    <t xml:space="preserve">a_pv</t>
  </si>
  <si>
    <t xml:space="preserve">f</t>
  </si>
  <si>
    <t xml:space="preserve">a</t>
  </si>
  <si>
    <t xml:space="preserve">interest_rate</t>
  </si>
  <si>
    <t xml:space="preserve">term</t>
  </si>
  <si>
    <t xml:space="preserve">loanfactor</t>
  </si>
  <si>
    <t xml:space="preserve">equity_debt_ratio</t>
  </si>
  <si>
    <t xml:space="preserve">Batt_lifecycle</t>
  </si>
  <si>
    <t xml:space="preserve">node_num</t>
  </si>
  <si>
    <t xml:space="preserve">Dist_km</t>
  </si>
  <si>
    <t xml:space="preserve">Step_up_Trans_num</t>
  </si>
  <si>
    <t xml:space="preserve">Pole_Trans_num</t>
  </si>
  <si>
    <t xml:space="preserve">Cost_Dist_wire</t>
  </si>
  <si>
    <t xml:space="preserve">Cost_batt</t>
  </si>
  <si>
    <t xml:space="preserve">Cost_panel_per_kW</t>
  </si>
  <si>
    <t xml:space="preserve">Cost_control</t>
  </si>
  <si>
    <t xml:space="preserve">Cost_charge_controllers_per_kW</t>
  </si>
  <si>
    <t xml:space="preserve">Cost_Pole</t>
  </si>
  <si>
    <t xml:space="preserve">Cost_Pole_Trans</t>
  </si>
  <si>
    <t xml:space="preserve">Cost_Step_up_Trans</t>
  </si>
  <si>
    <t xml:space="preserve">Cost_Mpesa_per_kWLoad</t>
  </si>
  <si>
    <t xml:space="preserve">Cost_inv_per_kWLoad</t>
  </si>
  <si>
    <t xml:space="preserve">Cost_EPC_tracker_per_kW</t>
  </si>
  <si>
    <t xml:space="preserve">Cost_EPC_LPG_tank</t>
  </si>
  <si>
    <t xml:space="preserve">Cost_EPC_Power_house</t>
  </si>
  <si>
    <t xml:space="preserve">Cost_EPC_Labor_Plant</t>
  </si>
  <si>
    <t xml:space="preserve">Cost_EPC_Labor_Dist</t>
  </si>
  <si>
    <t xml:space="preserve">Cost_Dev_land</t>
  </si>
  <si>
    <t xml:space="preserve">Cost_Dev_EIA</t>
  </si>
  <si>
    <t xml:space="preserve">Cost_Dev_connection</t>
  </si>
  <si>
    <t xml:space="preserve">Cost_Dev_ICT</t>
  </si>
  <si>
    <t xml:space="preserve">Cost_Dev_contingency</t>
  </si>
  <si>
    <t xml:space="preserve">Cost_Dev_overhead</t>
  </si>
  <si>
    <t xml:space="preserve">Cost_taxes</t>
  </si>
  <si>
    <t xml:space="preserve">tariff_hillclimb_multiplier</t>
  </si>
  <si>
    <t xml:space="preserve">Cost_Trans_wire</t>
  </si>
  <si>
    <t xml:space="preserve">Cost_Housing_Wiring</t>
  </si>
  <si>
    <t xml:space="preserve">Cost_reticulation</t>
  </si>
  <si>
    <t xml:space="preserve">assuming $0.50/m</t>
  </si>
  <si>
    <t xml:space="preserve">smart</t>
  </si>
  <si>
    <t xml:space="preserve">peakload_buffer</t>
  </si>
  <si>
    <t xml:space="preserve">Batt_Charge_Limit</t>
  </si>
  <si>
    <t xml:space="preserve">trans_losses</t>
  </si>
  <si>
    <t xml:space="preserve">year</t>
  </si>
  <si>
    <t xml:space="preserve">longitude</t>
  </si>
  <si>
    <t xml:space="preserve">latitude</t>
  </si>
  <si>
    <t xml:space="preserve">timezone</t>
  </si>
  <si>
    <t xml:space="preserve">slope</t>
  </si>
  <si>
    <t xml:space="preserve">azimuth</t>
  </si>
  <si>
    <t xml:space="preserve">pg</t>
  </si>
  <si>
    <t xml:space="preserve">fpv</t>
  </si>
  <si>
    <t xml:space="preserve">alpha_p</t>
  </si>
  <si>
    <t xml:space="preserve">eff_mpp</t>
  </si>
  <si>
    <t xml:space="preserve">f_inv</t>
  </si>
  <si>
    <t xml:space="preserve">reformatScaler</t>
  </si>
  <si>
    <t xml:space="preserve">exclusionBuffer</t>
  </si>
  <si>
    <t xml:space="preserve">MaxDistancePoleConn</t>
  </si>
  <si>
    <t xml:space="preserve">MaxDistancePoleLV</t>
  </si>
  <si>
    <t xml:space="preserve">MaxDistancePoleMV</t>
  </si>
  <si>
    <t xml:space="preserve">range_limit</t>
  </si>
  <si>
    <t xml:space="preserve">lat_Generation</t>
  </si>
  <si>
    <t xml:space="preserve">long_Generation</t>
  </si>
  <si>
    <t xml:space="preserve">Component</t>
  </si>
  <si>
    <t xml:space="preserve">UnitPrice</t>
  </si>
  <si>
    <t xml:space="preserve">Assembly - Pole - MV – Start</t>
  </si>
  <si>
    <t xml:space="preserve">Assembly - Step - Down – Transformer</t>
  </si>
  <si>
    <t xml:space="preserve">Assembly - Pole - MV – Mid</t>
  </si>
  <si>
    <t xml:space="preserve">Assembly - Pole - MV - Bend &lt;30</t>
  </si>
  <si>
    <t xml:space="preserve">Assembly - Pole - MV - Bend &gt;30</t>
  </si>
  <si>
    <t xml:space="preserve">Assembly - Pole - MV – End</t>
  </si>
  <si>
    <t xml:space="preserve">Assembly - Pole - LV – Mid</t>
  </si>
  <si>
    <t xml:space="preserve">Assembly - Pole - LV - Bend &lt;60</t>
  </si>
  <si>
    <t xml:space="preserve">Assembly - Pole - LV - Bend &gt;60</t>
  </si>
  <si>
    <t xml:space="preserve">Assembly - Pole - LV – End</t>
  </si>
  <si>
    <t xml:space="preserve">Wire – MV</t>
  </si>
  <si>
    <t xml:space="preserve">Wire – LV</t>
  </si>
  <si>
    <t xml:space="preserve">Wire – LineDrop</t>
  </si>
  <si>
    <t xml:space="preserve">Assembly – Meter</t>
  </si>
  <si>
    <t xml:space="preserve">Derate</t>
  </si>
  <si>
    <t xml:space="preserve">Total Generation Capacity</t>
  </si>
  <si>
    <t xml:space="preserve">Generator Power</t>
  </si>
  <si>
    <t xml:space="preserve">Generator Power Factor</t>
  </si>
  <si>
    <t xml:space="preserve">Generator Apparent Power</t>
  </si>
  <si>
    <t xml:space="preserve">TI Power</t>
  </si>
  <si>
    <t xml:space="preserve">Other Power Factor</t>
  </si>
  <si>
    <t xml:space="preserve">MV 3-Phase Voltage</t>
  </si>
  <si>
    <t xml:space="preserve">LV 3-Phase Voltage</t>
  </si>
  <si>
    <t xml:space="preserve">Household Voltage</t>
  </si>
  <si>
    <t xml:space="preserve">Transformer Voltage</t>
  </si>
  <si>
    <t xml:space="preserve">Max Voltage Drop</t>
  </si>
  <si>
    <t xml:space="preserve">Household Voltage - Min</t>
  </si>
  <si>
    <t xml:space="preserve">Breaker Rating Factor</t>
  </si>
  <si>
    <t xml:space="preserve">Power Factor</t>
  </si>
  <si>
    <t xml:space="preserve">Constant</t>
  </si>
  <si>
    <t xml:space="preserve">Characteristic Length Factor</t>
  </si>
  <si>
    <t xml:space="preserve">UOM</t>
  </si>
  <si>
    <t xml:space="preserve">QTY</t>
  </si>
  <si>
    <t xml:space="preserve">Cost UOM</t>
  </si>
  <si>
    <t xml:space="preserve">Unit Cost</t>
  </si>
  <si>
    <t xml:space="preserve">Subtotal (USD)</t>
  </si>
  <si>
    <t xml:space="preserve">PV</t>
  </si>
  <si>
    <t xml:space="preserve">kW DC</t>
  </si>
  <si>
    <t xml:space="preserve">pV_kW*peakload</t>
  </si>
  <si>
    <t xml:space="preserve">USD/kW DC</t>
  </si>
  <si>
    <t xml:space="preserve">Batt</t>
  </si>
  <si>
    <t xml:space="preserve">kWh</t>
  </si>
  <si>
    <t xml:space="preserve">battkW*peakload</t>
  </si>
  <si>
    <t xml:space="preserve">USD/kWh</t>
  </si>
  <si>
    <t xml:space="preserve">Inverter</t>
  </si>
  <si>
    <t xml:space="preserve">kW AC</t>
  </si>
  <si>
    <t xml:space="preserve">peakload</t>
  </si>
  <si>
    <t xml:space="preserve">USD/kW AC</t>
  </si>
  <si>
    <t xml:space="preserve">Tracker</t>
  </si>
  <si>
    <t xml:space="preserve">kW</t>
  </si>
  <si>
    <t xml:space="preserve">Genset</t>
  </si>
  <si>
    <t xml:space="preserve">BOS</t>
  </si>
  <si>
    <t xml:space="preserve">Reticulation</t>
  </si>
  <si>
    <t xml:space="preserve">capex</t>
  </si>
  <si>
    <t xml:space="preserve">EPC</t>
  </si>
  <si>
    <t xml:space="preserve">% Capex</t>
  </si>
  <si>
    <t xml:space="preserve">USD</t>
  </si>
  <si>
    <t xml:space="preserve">Install Labour</t>
  </si>
  <si>
    <t xml:space="preserve">TOTAL CAPEX (USD)</t>
  </si>
  <si>
    <t xml:space="preserve">Project FINANCE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</si>
</sst>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_(* #,##0_);_(* \(#,##0\);_(* \-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.8"/>
      <color rgb="FFA9B7C6"/>
      <name val="JetBrains Mono"/>
      <family val="3"/>
      <charset val="1"/>
    </font>
    <font>
      <b val="true"/>
      <sz val="13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/Users/mostation/Projects/1PWR/uGrid_uGridNet/uGridNet%20Start%20Packet/home/lufe/Dropbox/1PWR%208760/uGrid_uGridNet/uGridNet%20Start%20Packet/home/lufe/Dropbox/1PWR%208760/uGrid_uGridNet/uGridNet%20Start%20Packet/BOM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TS"/>
    </sheetNames>
    <sheetDataSet>
      <sheetData sheetId="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" activeCellId="0" sqref="E2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7.14"/>
    <col collapsed="false" customWidth="true" hidden="false" outlineLevel="0" max="3" min="3" style="0" width="15.85"/>
    <col collapsed="false" customWidth="true" hidden="false" outlineLevel="0" max="5" min="5" style="0" width="22.15"/>
    <col collapsed="false" customWidth="true" hidden="false" outlineLevel="0" max="6" min="6" style="0" width="10.28"/>
    <col collapsed="false" customWidth="true" hidden="false" outlineLevel="0" max="7" min="7" style="0" width="10.71"/>
    <col collapsed="false" customWidth="true" hidden="false" outlineLevel="0" max="8" min="8" style="0" width="13.85"/>
    <col collapsed="false" customWidth="true" hidden="false" outlineLevel="0" max="10" min="9" style="0" width="3.14"/>
    <col collapsed="false" customWidth="true" hidden="false" outlineLevel="0" max="11" min="11" style="0" width="3"/>
    <col collapsed="false" customWidth="true" hidden="false" outlineLevel="0" max="12" min="12" style="0" width="2.86"/>
    <col collapsed="false" customWidth="true" hidden="false" outlineLevel="0" max="13" min="13" style="0" width="4"/>
    <col collapsed="false" customWidth="true" hidden="false" outlineLevel="0" max="14" min="14" style="0" width="10.43"/>
    <col collapsed="false" customWidth="true" hidden="false" outlineLevel="0" max="15" min="15" style="0" width="1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n">
        <v>50</v>
      </c>
      <c r="B2" s="0" t="n">
        <v>20</v>
      </c>
      <c r="C2" s="0" t="n">
        <v>0.005</v>
      </c>
      <c r="D2" s="0" t="n">
        <v>0.001</v>
      </c>
      <c r="E2" s="0" t="n">
        <f aca="false">0.75*B2</f>
        <v>15</v>
      </c>
      <c r="F2" s="0" t="n">
        <v>0.025</v>
      </c>
      <c r="G2" s="0" t="n">
        <v>0.05</v>
      </c>
      <c r="H2" s="0" t="n">
        <v>0.05</v>
      </c>
      <c r="I2" s="0" t="n">
        <v>2</v>
      </c>
      <c r="J2" s="0" t="n">
        <v>2</v>
      </c>
      <c r="K2" s="0" t="n">
        <v>1</v>
      </c>
      <c r="L2" s="0" t="n">
        <v>1</v>
      </c>
      <c r="M2" s="0" t="n">
        <v>0.1</v>
      </c>
      <c r="N2" s="0" t="n">
        <v>0.95</v>
      </c>
      <c r="O2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5" min="2" style="0" width="5"/>
    <col collapsed="false" customWidth="true" hidden="false" outlineLevel="0" max="6" min="6" style="0" width="11.43"/>
    <col collapsed="false" customWidth="true" hidden="false" outlineLevel="0" max="7" min="7" style="0" width="4.85"/>
    <col collapsed="false" customWidth="true" hidden="false" outlineLevel="0" max="8" min="8" style="0" width="9.43"/>
    <col collapsed="false" customWidth="true" hidden="false" outlineLevel="0" max="9" min="9" style="0" width="15.71"/>
    <col collapsed="false" customWidth="true" hidden="false" outlineLevel="0" max="10" min="10" style="0" width="12.14"/>
    <col collapsed="false" customWidth="true" hidden="false" outlineLevel="0" max="11" min="11" style="0" width="9.7"/>
    <col collapsed="false" customWidth="true" hidden="false" outlineLevel="0" max="12" min="12" style="0" width="7.43"/>
    <col collapsed="false" customWidth="true" hidden="false" outlineLevel="0" max="13" min="13" style="0" width="17.85"/>
    <col collapsed="false" customWidth="true" hidden="false" outlineLevel="0" max="14" min="14" style="0" width="14.71"/>
    <col collapsed="false" customWidth="true" hidden="false" outlineLevel="0" max="15" min="15" style="0" width="15.85"/>
    <col collapsed="false" customWidth="true" hidden="false" outlineLevel="0" max="16" min="16" style="0" width="9"/>
    <col collapsed="false" customWidth="true" hidden="false" outlineLevel="0" max="17" min="17" style="0" width="17.71"/>
    <col collapsed="false" customWidth="true" hidden="false" outlineLevel="0" max="18" min="18" style="0" width="11.43"/>
    <col collapsed="false" customWidth="true" hidden="false" outlineLevel="0" max="19" min="19" style="0" width="28.72"/>
    <col collapsed="false" customWidth="true" hidden="false" outlineLevel="0" max="20" min="20" style="0" width="9.14"/>
    <col collapsed="false" customWidth="true" hidden="false" outlineLevel="0" max="21" min="21" style="0" width="14.43"/>
    <col collapsed="false" customWidth="true" hidden="false" outlineLevel="0" max="22" min="22" style="0" width="17.85"/>
    <col collapsed="false" customWidth="true" hidden="false" outlineLevel="0" max="23" min="23" style="0" width="22.85"/>
    <col collapsed="false" customWidth="true" hidden="false" outlineLevel="0" max="24" min="24" style="0" width="19.43"/>
    <col collapsed="false" customWidth="true" hidden="false" outlineLevel="0" max="25" min="25" style="0" width="23.15"/>
    <col collapsed="false" customWidth="true" hidden="false" outlineLevel="0" max="26" min="26" style="0" width="17.71"/>
    <col collapsed="false" customWidth="true" hidden="false" outlineLevel="0" max="27" min="27" style="0" width="21.15"/>
    <col collapsed="false" customWidth="true" hidden="false" outlineLevel="0" max="28" min="28" style="0" width="19.85"/>
    <col collapsed="false" customWidth="true" hidden="false" outlineLevel="0" max="29" min="29" style="0" width="18.85"/>
    <col collapsed="false" customWidth="true" hidden="false" outlineLevel="0" max="30" min="30" style="0" width="13.28"/>
    <col collapsed="false" customWidth="true" hidden="false" outlineLevel="0" max="31" min="31" style="0" width="12.43"/>
    <col collapsed="false" customWidth="true" hidden="false" outlineLevel="0" max="32" min="32" style="0" width="19.14"/>
    <col collapsed="false" customWidth="true" hidden="false" outlineLevel="0" max="33" min="33" style="0" width="12.43"/>
    <col collapsed="false" customWidth="true" hidden="false" outlineLevel="0" max="34" min="34" style="0" width="19.85"/>
    <col collapsed="false" customWidth="true" hidden="false" outlineLevel="0" max="35" min="35" style="0" width="17.71"/>
    <col collapsed="false" customWidth="true" hidden="false" outlineLevel="0" max="36" min="36" style="0" width="10"/>
    <col collapsed="false" customWidth="true" hidden="false" outlineLevel="0" max="37" min="37" style="0" width="21.85"/>
    <col collapsed="false" customWidth="true" hidden="false" outlineLevel="0" max="38" min="38" style="0" width="15.85"/>
    <col collapsed="false" customWidth="true" hidden="false" outlineLevel="0" max="39" min="39" style="0" width="18.43"/>
  </cols>
  <sheetData>
    <row r="1" customFormat="false" ht="15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  <c r="U1" s="0" t="s">
        <v>36</v>
      </c>
      <c r="V1" s="0" t="s">
        <v>37</v>
      </c>
      <c r="W1" s="0" t="s">
        <v>38</v>
      </c>
      <c r="X1" s="0" t="s">
        <v>39</v>
      </c>
      <c r="Y1" s="0" t="s">
        <v>40</v>
      </c>
      <c r="Z1" s="0" t="s">
        <v>41</v>
      </c>
      <c r="AA1" s="0" t="s">
        <v>42</v>
      </c>
      <c r="AB1" s="0" t="s">
        <v>43</v>
      </c>
      <c r="AC1" s="0" t="s">
        <v>44</v>
      </c>
      <c r="AD1" s="0" t="s">
        <v>45</v>
      </c>
      <c r="AE1" s="0" t="s">
        <v>46</v>
      </c>
      <c r="AF1" s="0" t="s">
        <v>47</v>
      </c>
      <c r="AG1" s="0" t="s">
        <v>48</v>
      </c>
      <c r="AH1" s="0" t="s">
        <v>49</v>
      </c>
      <c r="AI1" s="0" t="s">
        <v>50</v>
      </c>
      <c r="AJ1" s="0" t="s">
        <v>51</v>
      </c>
      <c r="AK1" s="0" t="s">
        <v>52</v>
      </c>
      <c r="AL1" s="0" t="s">
        <v>53</v>
      </c>
      <c r="AM1" s="0" t="s">
        <v>54</v>
      </c>
      <c r="AN1" s="0" t="s">
        <v>55</v>
      </c>
    </row>
    <row r="2" customFormat="false" ht="13.8" hidden="false" customHeight="false" outlineLevel="0" collapsed="false">
      <c r="A2" s="0" t="n">
        <v>15</v>
      </c>
      <c r="B2" s="0" t="n">
        <v>0.25</v>
      </c>
      <c r="C2" s="0" t="n">
        <v>0.25</v>
      </c>
      <c r="D2" s="0" t="n">
        <v>1.25</v>
      </c>
      <c r="E2" s="0" t="n">
        <v>0.25</v>
      </c>
      <c r="F2" s="0" t="n">
        <v>0.03</v>
      </c>
      <c r="G2" s="0" t="n">
        <v>12</v>
      </c>
      <c r="H2" s="0" t="n">
        <v>1</v>
      </c>
      <c r="I2" s="0" t="n">
        <v>0</v>
      </c>
      <c r="J2" s="0" t="n">
        <v>5400</v>
      </c>
      <c r="K2" s="0" t="n">
        <v>50</v>
      </c>
      <c r="L2" s="0" t="n">
        <v>7.17</v>
      </c>
      <c r="M2" s="0" t="n">
        <v>1</v>
      </c>
      <c r="N2" s="0" t="n">
        <v>32</v>
      </c>
      <c r="O2" s="0" t="n">
        <v>14626.4</v>
      </c>
      <c r="P2" s="0" t="n">
        <v>150</v>
      </c>
      <c r="Q2" s="0" t="n">
        <v>450</v>
      </c>
      <c r="R2" s="0" t="n">
        <v>5000</v>
      </c>
      <c r="S2" s="0" t="n">
        <v>150</v>
      </c>
      <c r="T2" s="0" t="n">
        <v>91.65</v>
      </c>
      <c r="U2" s="0" t="n">
        <v>2052.79147887324</v>
      </c>
      <c r="V2" s="0" t="n">
        <v>2816.9</v>
      </c>
      <c r="W2" s="0" t="n">
        <v>70</v>
      </c>
      <c r="X2" s="0" t="n">
        <v>800</v>
      </c>
      <c r="Y2" s="0" t="n">
        <v>200</v>
      </c>
      <c r="Z2" s="0" t="n">
        <v>5000</v>
      </c>
      <c r="AA2" s="0" t="n">
        <v>2500</v>
      </c>
      <c r="AB2" s="0" t="n">
        <v>14200</v>
      </c>
      <c r="AC2" s="0" t="n">
        <v>5500</v>
      </c>
      <c r="AD2" s="0" t="n">
        <v>2000</v>
      </c>
      <c r="AE2" s="0" t="n">
        <v>2000</v>
      </c>
      <c r="AF2" s="0" t="n">
        <v>1000</v>
      </c>
      <c r="AG2" s="0" t="n">
        <v>3250</v>
      </c>
      <c r="AH2" s="0" t="n">
        <v>10000</v>
      </c>
      <c r="AI2" s="0" t="n">
        <v>10000</v>
      </c>
      <c r="AJ2" s="0" t="n">
        <v>1500</v>
      </c>
      <c r="AK2" s="0" t="n">
        <v>1.01</v>
      </c>
      <c r="AL2" s="0" t="n">
        <v>6088.2</v>
      </c>
      <c r="AM2" s="0" t="n">
        <v>9247.83</v>
      </c>
      <c r="AN2" s="0" t="n">
        <v>99588.8711455648</v>
      </c>
    </row>
    <row r="3" customFormat="false" ht="13.8" hidden="false" customHeight="false" outlineLevel="0" collapsed="false">
      <c r="AL3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4.43"/>
    <col collapsed="false" customWidth="true" hidden="false" outlineLevel="0" max="3" min="3" style="0" width="16.14"/>
    <col collapsed="false" customWidth="true" hidden="false" outlineLevel="0" max="4" min="4" style="0" width="11"/>
  </cols>
  <sheetData>
    <row r="1" customFormat="false" ht="15" hidden="false" customHeight="false" outlineLevel="0" collapsed="false">
      <c r="A1" s="0" t="s">
        <v>57</v>
      </c>
      <c r="B1" s="0" t="s">
        <v>58</v>
      </c>
      <c r="C1" s="0" t="s">
        <v>59</v>
      </c>
      <c r="D1" s="0" t="s">
        <v>60</v>
      </c>
    </row>
    <row r="2" customFormat="false" ht="15" hidden="false" customHeight="false" outlineLevel="0" collapsed="false">
      <c r="A2" s="0" t="n">
        <v>1</v>
      </c>
      <c r="B2" s="0" t="n">
        <v>1.2</v>
      </c>
      <c r="C2" s="0" t="n">
        <v>0.5</v>
      </c>
      <c r="D2" s="0" t="n">
        <v>0.08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4296875" defaultRowHeight="15" zeroHeight="false" outlineLevelRow="0" outlineLevelCol="0"/>
  <sheetData>
    <row r="1" customFormat="false" ht="15" hidden="false" customHeight="false" outlineLevel="0" collapsed="false">
      <c r="A1" s="0" t="s">
        <v>61</v>
      </c>
      <c r="B1" s="0" t="s">
        <v>62</v>
      </c>
      <c r="C1" s="0" t="s">
        <v>63</v>
      </c>
      <c r="D1" s="0" t="s">
        <v>64</v>
      </c>
      <c r="E1" s="0" t="s">
        <v>65</v>
      </c>
      <c r="F1" s="0" t="s">
        <v>66</v>
      </c>
      <c r="G1" s="0" t="s">
        <v>67</v>
      </c>
      <c r="H1" s="0" t="s">
        <v>68</v>
      </c>
      <c r="I1" s="0" t="s">
        <v>69</v>
      </c>
      <c r="J1" s="0" t="s">
        <v>70</v>
      </c>
      <c r="K1" s="0" t="s">
        <v>71</v>
      </c>
    </row>
    <row r="2" customFormat="false" ht="15" hidden="false" customHeight="false" outlineLevel="0" collapsed="false">
      <c r="A2" s="0" t="n">
        <v>2005</v>
      </c>
      <c r="B2" s="0" t="n">
        <v>-33</v>
      </c>
      <c r="C2" s="0" t="n">
        <v>18</v>
      </c>
      <c r="D2" s="0" t="n">
        <v>2</v>
      </c>
      <c r="E2" s="0" t="n">
        <v>0</v>
      </c>
      <c r="F2" s="0" t="n">
        <v>0</v>
      </c>
      <c r="G2" s="0" t="n">
        <v>0.2</v>
      </c>
      <c r="H2" s="0" t="n">
        <v>0.9</v>
      </c>
      <c r="I2" s="0" t="n">
        <v>-0.002</v>
      </c>
      <c r="J2" s="0" t="n">
        <v>0.9</v>
      </c>
      <c r="K2" s="0" t="n">
        <v>0.9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13.85"/>
    <col collapsed="false" customWidth="true" hidden="false" outlineLevel="0" max="3" min="3" style="0" width="19.43"/>
    <col collapsed="false" customWidth="true" hidden="false" outlineLevel="0" max="4" min="4" style="0" width="8.28"/>
    <col collapsed="false" customWidth="true" hidden="false" outlineLevel="0" max="5" min="5" style="0" width="8.85"/>
    <col collapsed="false" customWidth="true" hidden="false" outlineLevel="0" max="6" min="6" style="0" width="10.14"/>
    <col collapsed="false" customWidth="true" hidden="false" outlineLevel="0" max="7" min="7" style="0" width="13.28"/>
    <col collapsed="false" customWidth="true" hidden="false" outlineLevel="0" max="8" min="8" style="0" width="14.71"/>
    <col collapsed="false" customWidth="true" hidden="false" outlineLevel="0" max="9" min="9" style="0" width="12"/>
    <col collapsed="false" customWidth="true" hidden="false" outlineLevel="0" max="10" min="10" style="0" width="18.85"/>
    <col collapsed="false" customWidth="true" hidden="false" outlineLevel="0" max="12" min="12" style="0" width="18"/>
    <col collapsed="false" customWidth="true" hidden="false" outlineLevel="0" max="13" min="13" style="0" width="7.85"/>
  </cols>
  <sheetData>
    <row r="1" customFormat="false" ht="15" hidden="false" customHeight="false" outlineLevel="0" collapsed="false">
      <c r="A1" s="0" t="s">
        <v>72</v>
      </c>
      <c r="B1" s="0" t="s">
        <v>73</v>
      </c>
      <c r="C1" s="0" t="s">
        <v>74</v>
      </c>
      <c r="D1" s="0" t="s">
        <v>75</v>
      </c>
      <c r="E1" s="0" t="s">
        <v>76</v>
      </c>
      <c r="F1" s="0" t="s">
        <v>77</v>
      </c>
      <c r="G1" s="0" t="s">
        <v>78</v>
      </c>
      <c r="H1" s="0" t="s">
        <v>79</v>
      </c>
    </row>
    <row r="2" customFormat="false" ht="15.75" hidden="false" customHeight="false" outlineLevel="0" collapsed="false">
      <c r="A2" s="0" t="n">
        <v>1</v>
      </c>
      <c r="B2" s="0" t="n">
        <v>2</v>
      </c>
      <c r="C2" s="0" t="n">
        <v>30</v>
      </c>
      <c r="D2" s="0" t="n">
        <v>50</v>
      </c>
      <c r="E2" s="0" t="n">
        <v>70</v>
      </c>
      <c r="F2" s="0" t="n">
        <v>500</v>
      </c>
      <c r="G2" s="1" t="n">
        <v>-29.789009</v>
      </c>
      <c r="H2" s="1" t="n">
        <v>27.321768</v>
      </c>
    </row>
    <row r="3" customFormat="false" ht="15" hidden="false" customHeight="false" outlineLevel="0" collapsed="false">
      <c r="D3" s="2"/>
    </row>
    <row r="5" customFormat="false" ht="16.5" hidden="false" customHeight="false" outlineLevel="0" collapsed="false">
      <c r="G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15" activeCellId="0" sqref="B15"/>
    </sheetView>
  </sheetViews>
  <sheetFormatPr defaultColWidth="9.1640625" defaultRowHeight="15" zeroHeight="false" outlineLevelRow="0" outlineLevelCol="0"/>
  <cols>
    <col collapsed="false" customWidth="true" hidden="false" outlineLevel="0" max="1" min="1" style="4" width="40.14"/>
    <col collapsed="false" customWidth="true" hidden="false" outlineLevel="0" max="2" min="2" style="0" width="12.71"/>
  </cols>
  <sheetData>
    <row r="1" customFormat="false" ht="15" hidden="false" customHeight="false" outlineLevel="0" collapsed="false">
      <c r="A1" s="5" t="s">
        <v>80</v>
      </c>
      <c r="B1" s="6" t="s">
        <v>81</v>
      </c>
    </row>
    <row r="2" customFormat="false" ht="15" hidden="false" customHeight="false" outlineLevel="0" collapsed="false">
      <c r="A2" s="4" t="s">
        <v>82</v>
      </c>
      <c r="B2" s="7" t="n">
        <v>4843.60507042254</v>
      </c>
    </row>
    <row r="3" customFormat="false" ht="15" hidden="false" customHeight="false" outlineLevel="0" collapsed="false">
      <c r="A3" s="4" t="s">
        <v>83</v>
      </c>
      <c r="B3" s="7" t="n">
        <v>2052.79147887324</v>
      </c>
    </row>
    <row r="4" customFormat="false" ht="15" hidden="false" customHeight="false" outlineLevel="0" collapsed="false">
      <c r="A4" s="4" t="s">
        <v>84</v>
      </c>
      <c r="B4" s="7" t="n">
        <v>193.130345070423</v>
      </c>
    </row>
    <row r="5" customFormat="false" ht="15" hidden="false" customHeight="false" outlineLevel="0" collapsed="false">
      <c r="A5" s="4" t="s">
        <v>85</v>
      </c>
      <c r="B5" s="7" t="n">
        <v>305.027464788732</v>
      </c>
    </row>
    <row r="6" customFormat="false" ht="15" hidden="false" customHeight="false" outlineLevel="0" collapsed="false">
      <c r="A6" s="4" t="s">
        <v>86</v>
      </c>
      <c r="B6" s="7" t="n">
        <v>430.232330985916</v>
      </c>
    </row>
    <row r="7" customFormat="false" ht="15" hidden="false" customHeight="false" outlineLevel="0" collapsed="false">
      <c r="A7" s="4" t="s">
        <v>87</v>
      </c>
      <c r="B7" s="7" t="n">
        <v>193.330281690141</v>
      </c>
    </row>
    <row r="8" customFormat="false" ht="15" hidden="false" customHeight="false" outlineLevel="0" collapsed="false">
      <c r="A8" s="4" t="s">
        <v>88</v>
      </c>
      <c r="B8" s="7" t="n">
        <v>52.4915338028169</v>
      </c>
    </row>
    <row r="9" customFormat="false" ht="15" hidden="false" customHeight="false" outlineLevel="0" collapsed="false">
      <c r="A9" s="4" t="s">
        <v>89</v>
      </c>
      <c r="B9" s="7" t="n">
        <v>80.7715338028169</v>
      </c>
    </row>
    <row r="10" customFormat="false" ht="15" hidden="false" customHeight="false" outlineLevel="0" collapsed="false">
      <c r="A10" s="4" t="s">
        <v>90</v>
      </c>
      <c r="B10" s="7" t="n">
        <v>114.961392957746</v>
      </c>
    </row>
    <row r="11" customFormat="false" ht="15" hidden="false" customHeight="false" outlineLevel="0" collapsed="false">
      <c r="A11" s="4" t="s">
        <v>91</v>
      </c>
      <c r="B11" s="8" t="n">
        <v>81.24</v>
      </c>
    </row>
    <row r="12" customFormat="false" ht="15" hidden="false" customHeight="false" outlineLevel="0" collapsed="false">
      <c r="A12" s="4" t="s">
        <v>92</v>
      </c>
      <c r="B12" s="8" t="n">
        <v>2.46</v>
      </c>
    </row>
    <row r="13" customFormat="false" ht="15" hidden="false" customHeight="false" outlineLevel="0" collapsed="false">
      <c r="A13" s="4" t="s">
        <v>93</v>
      </c>
      <c r="B13" s="8" t="n">
        <v>2.04</v>
      </c>
    </row>
    <row r="14" customFormat="false" ht="15" hidden="false" customHeight="false" outlineLevel="0" collapsed="false">
      <c r="A14" s="4" t="s">
        <v>94</v>
      </c>
      <c r="B14" s="8" t="n">
        <v>2.04</v>
      </c>
    </row>
    <row r="15" customFormat="false" ht="15" hidden="false" customHeight="false" outlineLevel="0" collapsed="false">
      <c r="A15" s="4" t="s">
        <v>95</v>
      </c>
      <c r="B15" s="8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22.28"/>
    <col collapsed="false" customWidth="true" hidden="false" outlineLevel="0" max="3" min="3" style="0" width="14.85"/>
    <col collapsed="false" customWidth="true" hidden="false" outlineLevel="0" max="4" min="4" style="0" width="20.14"/>
    <col collapsed="false" customWidth="true" hidden="false" outlineLevel="0" max="5" min="5" style="0" width="22.85"/>
    <col collapsed="false" customWidth="true" hidden="false" outlineLevel="0" max="6" min="6" style="0" width="8.14"/>
    <col collapsed="false" customWidth="true" hidden="false" outlineLevel="0" max="7" min="7" style="0" width="16.43"/>
    <col collapsed="false" customWidth="true" hidden="false" outlineLevel="0" max="8" min="8" style="0" width="17.43"/>
    <col collapsed="false" customWidth="true" hidden="false" outlineLevel="0" max="9" min="9" style="0" width="16.85"/>
    <col collapsed="false" customWidth="true" hidden="false" outlineLevel="0" max="10" min="10" style="0" width="16.43"/>
    <col collapsed="false" customWidth="true" hidden="false" outlineLevel="0" max="11" min="11" style="0" width="17.85"/>
    <col collapsed="false" customWidth="true" hidden="false" outlineLevel="0" max="12" min="12" style="0" width="15.85"/>
    <col collapsed="false" customWidth="true" hidden="false" outlineLevel="0" max="13" min="13" style="0" width="21.15"/>
    <col collapsed="false" customWidth="true" hidden="false" outlineLevel="0" max="14" min="14" style="0" width="18.85"/>
    <col collapsed="false" customWidth="true" hidden="false" outlineLevel="0" max="15" min="15" style="0" width="11.43"/>
    <col collapsed="false" customWidth="true" hidden="false" outlineLevel="0" max="16" min="16" style="0" width="8.43"/>
    <col collapsed="false" customWidth="true" hidden="false" outlineLevel="0" max="17" min="17" style="0" width="24"/>
  </cols>
  <sheetData>
    <row r="1" customFormat="false" ht="15" hidden="false" customHeight="false" outlineLevel="0" collapsed="false">
      <c r="A1" s="0" t="s">
        <v>96</v>
      </c>
      <c r="B1" s="0" t="s">
        <v>97</v>
      </c>
      <c r="C1" s="0" t="s">
        <v>98</v>
      </c>
      <c r="D1" s="0" t="s">
        <v>99</v>
      </c>
      <c r="E1" s="0" t="s">
        <v>100</v>
      </c>
      <c r="F1" s="0" t="s">
        <v>101</v>
      </c>
      <c r="G1" s="0" t="s">
        <v>102</v>
      </c>
      <c r="H1" s="0" t="s">
        <v>103</v>
      </c>
      <c r="I1" s="0" t="s">
        <v>104</v>
      </c>
      <c r="J1" s="0" t="s">
        <v>105</v>
      </c>
      <c r="K1" s="0" t="s">
        <v>106</v>
      </c>
      <c r="L1" s="0" t="s">
        <v>107</v>
      </c>
      <c r="M1" s="0" t="s">
        <v>108</v>
      </c>
      <c r="N1" s="0" t="s">
        <v>109</v>
      </c>
      <c r="O1" s="0" t="s">
        <v>110</v>
      </c>
      <c r="P1" s="0" t="s">
        <v>111</v>
      </c>
      <c r="Q1" s="0" t="s">
        <v>112</v>
      </c>
    </row>
    <row r="2" customFormat="false" ht="15" hidden="false" customHeight="false" outlineLevel="0" collapsed="false">
      <c r="A2" s="0" t="n">
        <v>0.8</v>
      </c>
      <c r="B2" s="0" t="n">
        <v>70000</v>
      </c>
      <c r="C2" s="0" t="n">
        <v>20000</v>
      </c>
      <c r="D2" s="0" t="n">
        <v>0.8</v>
      </c>
      <c r="E2" s="0" t="n">
        <v>25000</v>
      </c>
      <c r="F2" s="0" t="n">
        <v>100000</v>
      </c>
      <c r="G2" s="0" t="n">
        <v>0.95</v>
      </c>
      <c r="H2" s="0" t="n">
        <v>11000</v>
      </c>
      <c r="I2" s="0" t="n">
        <v>400</v>
      </c>
      <c r="J2" s="0" t="n">
        <v>230</v>
      </c>
      <c r="K2" s="0" t="n">
        <v>241</v>
      </c>
      <c r="L2" s="0" t="n">
        <v>0.05</v>
      </c>
      <c r="M2" s="0" t="n">
        <v>219</v>
      </c>
      <c r="N2" s="0" t="n">
        <v>1.12</v>
      </c>
      <c r="O2" s="0" t="n">
        <v>0.9</v>
      </c>
      <c r="P2" s="0" t="n">
        <v>1.73</v>
      </c>
      <c r="Q2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ColWidth="9.16015625" defaultRowHeight="12.8" zeroHeight="false" outlineLevelRow="0" outlineLevelCol="0"/>
  <cols>
    <col collapsed="false" customWidth="true" hidden="false" outlineLevel="0" max="4" min="4" style="0" width="15.8"/>
  </cols>
  <sheetData>
    <row r="1" customFormat="false" ht="15" hidden="false" customHeight="false" outlineLevel="0" collapsed="false">
      <c r="B1" s="9"/>
      <c r="C1" s="9" t="s">
        <v>113</v>
      </c>
      <c r="D1" s="9" t="s">
        <v>114</v>
      </c>
      <c r="E1" s="9" t="s">
        <v>115</v>
      </c>
      <c r="F1" s="9" t="s">
        <v>116</v>
      </c>
      <c r="G1" s="9" t="s">
        <v>117</v>
      </c>
    </row>
    <row r="2" customFormat="false" ht="15" hidden="false" customHeight="false" outlineLevel="0" collapsed="false">
      <c r="A2" s="0" t="n">
        <v>1</v>
      </c>
      <c r="B2" s="10" t="s">
        <v>118</v>
      </c>
      <c r="C2" s="0" t="s">
        <v>119</v>
      </c>
      <c r="D2" s="0" t="s">
        <v>120</v>
      </c>
      <c r="E2" s="0" t="s">
        <v>121</v>
      </c>
      <c r="F2" s="11" t="n">
        <v>384</v>
      </c>
      <c r="G2" s="0" t="e">
        <f aca="false">F2*D2</f>
        <v>#VALUE!</v>
      </c>
    </row>
    <row r="3" customFormat="false" ht="15" hidden="false" customHeight="false" outlineLevel="0" collapsed="false">
      <c r="A3" s="0" t="n">
        <v>2</v>
      </c>
      <c r="B3" s="10" t="s">
        <v>122</v>
      </c>
      <c r="C3" s="0" t="s">
        <v>123</v>
      </c>
      <c r="D3" s="0" t="s">
        <v>124</v>
      </c>
      <c r="E3" s="0" t="s">
        <v>125</v>
      </c>
      <c r="F3" s="11" t="n">
        <v>285.866666666667</v>
      </c>
      <c r="G3" s="0" t="e">
        <f aca="false">F3*D3</f>
        <v>#VALUE!</v>
      </c>
    </row>
    <row r="4" customFormat="false" ht="15" hidden="false" customHeight="false" outlineLevel="0" collapsed="false">
      <c r="A4" s="0" t="n">
        <v>3</v>
      </c>
      <c r="B4" s="10" t="s">
        <v>126</v>
      </c>
      <c r="C4" s="0" t="s">
        <v>127</v>
      </c>
      <c r="D4" s="0" t="s">
        <v>128</v>
      </c>
      <c r="E4" s="0" t="s">
        <v>129</v>
      </c>
      <c r="F4" s="11" t="n">
        <v>276.266666666667</v>
      </c>
      <c r="G4" s="0" t="e">
        <f aca="false">F4*D4</f>
        <v>#VALUE!</v>
      </c>
    </row>
    <row r="5" customFormat="false" ht="15" hidden="false" customHeight="false" outlineLevel="0" collapsed="false">
      <c r="A5" s="0" t="n">
        <v>4</v>
      </c>
      <c r="B5" s="10" t="s">
        <v>130</v>
      </c>
      <c r="C5" s="0" t="s">
        <v>131</v>
      </c>
      <c r="D5" s="0" t="str">
        <f aca="false">D2</f>
        <v>pV_kW*peakload</v>
      </c>
      <c r="E5" s="0" t="s">
        <v>121</v>
      </c>
      <c r="F5" s="11" t="n">
        <v>131.8</v>
      </c>
      <c r="G5" s="0" t="e">
        <f aca="false">F5*D5</f>
        <v>#VALUE!</v>
      </c>
    </row>
    <row r="6" customFormat="false" ht="15" hidden="false" customHeight="false" outlineLevel="0" collapsed="false">
      <c r="A6" s="0" t="n">
        <v>5</v>
      </c>
      <c r="B6" s="10" t="s">
        <v>132</v>
      </c>
      <c r="C6" s="0" t="s">
        <v>127</v>
      </c>
      <c r="D6" s="0" t="str">
        <f aca="false">D4</f>
        <v>peakload</v>
      </c>
      <c r="E6" s="0" t="s">
        <v>129</v>
      </c>
      <c r="F6" s="11" t="n">
        <v>116.666666666667</v>
      </c>
      <c r="G6" s="0" t="e">
        <f aca="false">F6*D6</f>
        <v>#VALUE!</v>
      </c>
    </row>
    <row r="7" customFormat="false" ht="15" hidden="false" customHeight="false" outlineLevel="0" collapsed="false">
      <c r="A7" s="0" t="n">
        <v>6</v>
      </c>
      <c r="B7" s="0" t="s">
        <v>133</v>
      </c>
      <c r="C7" s="0" t="s">
        <v>119</v>
      </c>
      <c r="D7" s="0" t="str">
        <f aca="false">D2</f>
        <v>pV_kW*peakload</v>
      </c>
      <c r="E7" s="1" t="s">
        <v>121</v>
      </c>
      <c r="F7" s="11" t="n">
        <v>414.366666666667</v>
      </c>
      <c r="G7" s="0" t="e">
        <f aca="false">F7*D7</f>
        <v>#VALUE!</v>
      </c>
    </row>
    <row r="8" customFormat="false" ht="13.8" hidden="false" customHeight="false" outlineLevel="0" collapsed="false">
      <c r="A8" s="0" t="n">
        <v>7</v>
      </c>
      <c r="B8" s="10" t="s">
        <v>134</v>
      </c>
    </row>
    <row r="9" customFormat="false" ht="13.8" hidden="false" customHeight="false" outlineLevel="0" collapsed="false">
      <c r="A9" s="0" t="n">
        <v>8</v>
      </c>
      <c r="B9" s="0" t="s">
        <v>135</v>
      </c>
      <c r="G9" s="0" t="e">
        <f aca="false">SUM(G2:G8)</f>
        <v>#VALUE!</v>
      </c>
    </row>
    <row r="10" customFormat="false" ht="13.8" hidden="false" customHeight="false" outlineLevel="0" collapsed="false">
      <c r="A10" s="0" t="n">
        <v>9</v>
      </c>
      <c r="B10" s="0" t="s">
        <v>136</v>
      </c>
      <c r="C10" s="0" t="s">
        <v>137</v>
      </c>
      <c r="E10" s="0" t="s">
        <v>138</v>
      </c>
    </row>
    <row r="11" customFormat="false" ht="15" hidden="false" customHeight="false" outlineLevel="0" collapsed="false">
      <c r="A11" s="0" t="n">
        <v>10</v>
      </c>
      <c r="B11" s="0" t="s">
        <v>139</v>
      </c>
      <c r="C11" s="0" t="s">
        <v>119</v>
      </c>
      <c r="E11" s="1" t="s">
        <v>121</v>
      </c>
      <c r="F11" s="11" t="n">
        <v>232</v>
      </c>
    </row>
    <row r="12" customFormat="false" ht="15" hidden="false" customHeight="false" outlineLevel="0" collapsed="false">
      <c r="F12" s="12" t="s">
        <v>140</v>
      </c>
      <c r="G12" s="13"/>
    </row>
    <row r="13" customFormat="false" ht="15" hidden="false" customHeight="false" outlineLevel="0" collapsed="false">
      <c r="E13" s="1"/>
      <c r="F13" s="0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2018-11-27T14:40:02Z</dcterms:created>
  <dc:creator>Phy</dc:creator>
  <dc:description/>
  <dc:language>en-US</dc:language>
  <cp:lastModifiedBy/>
  <dcterms:modified xsi:type="dcterms:W3CDTF">2022-01-25T12:12:09Z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