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8" yWindow="-108" windowWidth="23256" windowHeight="12576" activeTab="2"/>
  </bookViews>
  <sheets>
    <sheet name="Sheet1" sheetId="1" r:id="rId1"/>
    <sheet name="CALC" sheetId="2" r:id="rId2"/>
    <sheet name="DASHBOARD" sheetId="3" r:id="rId3"/>
  </sheets>
  <calcPr calcId="125725"/>
</workbook>
</file>

<file path=xl/calcChain.xml><?xml version="1.0" encoding="utf-8"?>
<calcChain xmlns="http://schemas.openxmlformats.org/spreadsheetml/2006/main">
  <c r="E59" i="2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58"/>
  <c r="Z11" i="1"/>
  <c r="AO54" i="3"/>
  <c r="AI54"/>
  <c r="X54"/>
  <c r="S6" i="2" l="1"/>
  <c r="S7"/>
  <c r="S8"/>
  <c r="S9"/>
  <c r="S10"/>
  <c r="S11"/>
  <c r="S12"/>
  <c r="S13"/>
  <c r="S14"/>
  <c r="S15"/>
  <c r="S16"/>
  <c r="S17"/>
  <c r="S18"/>
  <c r="S19"/>
  <c r="S20"/>
  <c r="S21"/>
  <c r="S22"/>
  <c r="S23"/>
  <c r="S24"/>
  <c r="T6" s="1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"/>
  <c r="O6"/>
  <c r="P6" s="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"/>
  <c r="I5"/>
  <c r="H5"/>
  <c r="C58" s="1"/>
  <c r="G5"/>
  <c r="A5"/>
  <c r="J5" s="1"/>
  <c r="E5"/>
  <c r="E6" s="1"/>
  <c r="D5"/>
  <c r="D6" s="1"/>
  <c r="C5"/>
  <c r="C6" s="1"/>
  <c r="I6" l="1"/>
  <c r="E7"/>
  <c r="H6"/>
  <c r="C59" s="1"/>
  <c r="D7"/>
  <c r="G6"/>
  <c r="C7"/>
  <c r="A6"/>
  <c r="A7" s="1"/>
  <c r="P9"/>
  <c r="J53" i="3"/>
  <c r="I50"/>
  <c r="T5" i="2"/>
  <c r="P5"/>
  <c r="J7"/>
  <c r="A8"/>
  <c r="J6"/>
  <c r="K5"/>
  <c r="N12" i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M12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L12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N11"/>
  <c r="M11"/>
  <c r="L11"/>
  <c r="K11"/>
  <c r="C8" i="2" l="1"/>
  <c r="G7"/>
  <c r="K7" s="1"/>
  <c r="E8"/>
  <c r="I7"/>
  <c r="D8"/>
  <c r="H7"/>
  <c r="C60" s="1"/>
  <c r="A9"/>
  <c r="J8"/>
  <c r="K6"/>
  <c r="C9" l="1"/>
  <c r="G8"/>
  <c r="D9"/>
  <c r="H8"/>
  <c r="C61" s="1"/>
  <c r="E9"/>
  <c r="I8"/>
  <c r="A10"/>
  <c r="J9"/>
  <c r="K8"/>
  <c r="E10" l="1"/>
  <c r="I9"/>
  <c r="C10"/>
  <c r="G9"/>
  <c r="D10"/>
  <c r="H9"/>
  <c r="C62" s="1"/>
  <c r="A11"/>
  <c r="J10"/>
  <c r="K9"/>
  <c r="D11" l="1"/>
  <c r="H10"/>
  <c r="C63" s="1"/>
  <c r="E11"/>
  <c r="I10"/>
  <c r="C11"/>
  <c r="G10"/>
  <c r="A12"/>
  <c r="J11"/>
  <c r="K10"/>
  <c r="C12" l="1"/>
  <c r="G11"/>
  <c r="K11" s="1"/>
  <c r="D12"/>
  <c r="H11"/>
  <c r="C64" s="1"/>
  <c r="E12"/>
  <c r="I11"/>
  <c r="A13"/>
  <c r="J12"/>
  <c r="E13" l="1"/>
  <c r="I12"/>
  <c r="D13"/>
  <c r="H12"/>
  <c r="C65" s="1"/>
  <c r="C13"/>
  <c r="G12"/>
  <c r="K12" s="1"/>
  <c r="A14"/>
  <c r="J13"/>
  <c r="C14" l="1"/>
  <c r="G13"/>
  <c r="E14"/>
  <c r="I13"/>
  <c r="D14"/>
  <c r="H13"/>
  <c r="C66" s="1"/>
  <c r="A15"/>
  <c r="J14"/>
  <c r="K13"/>
  <c r="D15" l="1"/>
  <c r="H14"/>
  <c r="C67" s="1"/>
  <c r="C15"/>
  <c r="G14"/>
  <c r="E15"/>
  <c r="I14"/>
  <c r="A16"/>
  <c r="J15"/>
  <c r="K14"/>
  <c r="E16" l="1"/>
  <c r="I15"/>
  <c r="D16"/>
  <c r="H15"/>
  <c r="C68" s="1"/>
  <c r="C16"/>
  <c r="G15"/>
  <c r="A17"/>
  <c r="J16"/>
  <c r="K15"/>
  <c r="C17" l="1"/>
  <c r="G16"/>
  <c r="E17"/>
  <c r="I16"/>
  <c r="D17"/>
  <c r="H16"/>
  <c r="C69" s="1"/>
  <c r="A18"/>
  <c r="J17"/>
  <c r="K16"/>
  <c r="D18" l="1"/>
  <c r="H17"/>
  <c r="C70" s="1"/>
  <c r="C18"/>
  <c r="G17"/>
  <c r="E18"/>
  <c r="I17"/>
  <c r="A19"/>
  <c r="J18"/>
  <c r="K17"/>
  <c r="C19" l="1"/>
  <c r="G18"/>
  <c r="E19"/>
  <c r="I18"/>
  <c r="D19"/>
  <c r="H18"/>
  <c r="C71" s="1"/>
  <c r="A20"/>
  <c r="J19"/>
  <c r="K18"/>
  <c r="D20" l="1"/>
  <c r="H19"/>
  <c r="C72" s="1"/>
  <c r="C20"/>
  <c r="G19"/>
  <c r="E20"/>
  <c r="I19"/>
  <c r="A21"/>
  <c r="J20"/>
  <c r="K19"/>
  <c r="C21" l="1"/>
  <c r="G20"/>
  <c r="E21"/>
  <c r="I20"/>
  <c r="D21"/>
  <c r="H20"/>
  <c r="C73" s="1"/>
  <c r="A22"/>
  <c r="J21"/>
  <c r="K20"/>
  <c r="D22" l="1"/>
  <c r="H21"/>
  <c r="C74" s="1"/>
  <c r="C22"/>
  <c r="G21"/>
  <c r="E22"/>
  <c r="I21"/>
  <c r="A23"/>
  <c r="J22"/>
  <c r="K21"/>
  <c r="E23" l="1"/>
  <c r="I22"/>
  <c r="D23"/>
  <c r="H22"/>
  <c r="C75" s="1"/>
  <c r="C23"/>
  <c r="G22"/>
  <c r="A24"/>
  <c r="J23"/>
  <c r="K22"/>
  <c r="C24" l="1"/>
  <c r="G23"/>
  <c r="E24"/>
  <c r="I23"/>
  <c r="D24"/>
  <c r="H23"/>
  <c r="C76" s="1"/>
  <c r="A25"/>
  <c r="J24"/>
  <c r="K23"/>
  <c r="D25" l="1"/>
  <c r="H24"/>
  <c r="C77" s="1"/>
  <c r="C25"/>
  <c r="G24"/>
  <c r="E25"/>
  <c r="I24"/>
  <c r="A26"/>
  <c r="J25"/>
  <c r="K24"/>
  <c r="C26" l="1"/>
  <c r="G25"/>
  <c r="E26"/>
  <c r="I25"/>
  <c r="D26"/>
  <c r="H25"/>
  <c r="C78" s="1"/>
  <c r="A27"/>
  <c r="J26"/>
  <c r="K25"/>
  <c r="D27" l="1"/>
  <c r="H26"/>
  <c r="C79" s="1"/>
  <c r="C27"/>
  <c r="G26"/>
  <c r="E27"/>
  <c r="I26"/>
  <c r="A28"/>
  <c r="J27"/>
  <c r="K26"/>
  <c r="E28" l="1"/>
  <c r="I27"/>
  <c r="D28"/>
  <c r="H27"/>
  <c r="C80" s="1"/>
  <c r="C28"/>
  <c r="G27"/>
  <c r="A29"/>
  <c r="J28"/>
  <c r="K27"/>
  <c r="C29" l="1"/>
  <c r="G28"/>
  <c r="D29"/>
  <c r="H28"/>
  <c r="C81" s="1"/>
  <c r="E29"/>
  <c r="I28"/>
  <c r="A30"/>
  <c r="J29"/>
  <c r="K28"/>
  <c r="C30" l="1"/>
  <c r="G29"/>
  <c r="D30"/>
  <c r="H29"/>
  <c r="C82" s="1"/>
  <c r="E30"/>
  <c r="I29"/>
  <c r="A31"/>
  <c r="J30"/>
  <c r="K29"/>
  <c r="E31" l="1"/>
  <c r="I30"/>
  <c r="C31"/>
  <c r="G30"/>
  <c r="D31"/>
  <c r="H30"/>
  <c r="C83" s="1"/>
  <c r="A32"/>
  <c r="J31"/>
  <c r="K30"/>
  <c r="D32" l="1"/>
  <c r="H31"/>
  <c r="C84" s="1"/>
  <c r="E32"/>
  <c r="I31"/>
  <c r="C32"/>
  <c r="G31"/>
  <c r="A33"/>
  <c r="J32"/>
  <c r="K31"/>
  <c r="C33" l="1"/>
  <c r="G32"/>
  <c r="D33"/>
  <c r="H32"/>
  <c r="C85" s="1"/>
  <c r="E33"/>
  <c r="I32"/>
  <c r="A34"/>
  <c r="J33"/>
  <c r="K32"/>
  <c r="C34" l="1"/>
  <c r="G33"/>
  <c r="E34"/>
  <c r="I33"/>
  <c r="D34"/>
  <c r="H33"/>
  <c r="C86" s="1"/>
  <c r="A35"/>
  <c r="J34"/>
  <c r="K33"/>
  <c r="C35" l="1"/>
  <c r="G34"/>
  <c r="D35"/>
  <c r="H34"/>
  <c r="C87" s="1"/>
  <c r="E35"/>
  <c r="I34"/>
  <c r="A36"/>
  <c r="J35"/>
  <c r="K34"/>
  <c r="E36" l="1"/>
  <c r="I35"/>
  <c r="C36"/>
  <c r="G35"/>
  <c r="D36"/>
  <c r="H35"/>
  <c r="C88" s="1"/>
  <c r="A37"/>
  <c r="J36"/>
  <c r="K35"/>
  <c r="D37" l="1"/>
  <c r="H36"/>
  <c r="C89" s="1"/>
  <c r="E37"/>
  <c r="I36"/>
  <c r="C37"/>
  <c r="G36"/>
  <c r="A38"/>
  <c r="J37"/>
  <c r="K36"/>
  <c r="C38" l="1"/>
  <c r="G37"/>
  <c r="D38"/>
  <c r="H37"/>
  <c r="C90" s="1"/>
  <c r="E38"/>
  <c r="I37"/>
  <c r="A39"/>
  <c r="J38"/>
  <c r="K37"/>
  <c r="E39" l="1"/>
  <c r="I38"/>
  <c r="D39"/>
  <c r="H38"/>
  <c r="C91" s="1"/>
  <c r="C39"/>
  <c r="G38"/>
  <c r="A40"/>
  <c r="J39"/>
  <c r="K38"/>
  <c r="C40" l="1"/>
  <c r="G39"/>
  <c r="E40"/>
  <c r="I39"/>
  <c r="D40"/>
  <c r="H39"/>
  <c r="C92" s="1"/>
  <c r="A41"/>
  <c r="J40"/>
  <c r="K39"/>
  <c r="D41" l="1"/>
  <c r="H40"/>
  <c r="C93" s="1"/>
  <c r="C41"/>
  <c r="G40"/>
  <c r="E41"/>
  <c r="I40"/>
  <c r="A42"/>
  <c r="J41"/>
  <c r="K40"/>
  <c r="E42" l="1"/>
  <c r="I41"/>
  <c r="D42"/>
  <c r="H41"/>
  <c r="C94" s="1"/>
  <c r="C42"/>
  <c r="G41"/>
  <c r="K41" s="1"/>
  <c r="A43"/>
  <c r="J42"/>
  <c r="C43" l="1"/>
  <c r="G42"/>
  <c r="E43"/>
  <c r="I42"/>
  <c r="D43"/>
  <c r="H42"/>
  <c r="C95" s="1"/>
  <c r="A44"/>
  <c r="J43"/>
  <c r="K42"/>
  <c r="D44" l="1"/>
  <c r="H43"/>
  <c r="C96" s="1"/>
  <c r="E44"/>
  <c r="I43"/>
  <c r="C44"/>
  <c r="G43"/>
  <c r="A45"/>
  <c r="J44"/>
  <c r="K43"/>
  <c r="D45" l="1"/>
  <c r="H44"/>
  <c r="C97" s="1"/>
  <c r="C45"/>
  <c r="G44"/>
  <c r="E45"/>
  <c r="I44"/>
  <c r="A46"/>
  <c r="J45"/>
  <c r="K44"/>
  <c r="D46" l="1"/>
  <c r="H45"/>
  <c r="C98" s="1"/>
  <c r="E46"/>
  <c r="I45"/>
  <c r="C46"/>
  <c r="G45"/>
  <c r="K45" s="1"/>
  <c r="A47"/>
  <c r="J46"/>
  <c r="C47" l="1"/>
  <c r="G46"/>
  <c r="D47"/>
  <c r="H46"/>
  <c r="C99" s="1"/>
  <c r="E47"/>
  <c r="I46"/>
  <c r="A48"/>
  <c r="J47"/>
  <c r="K46"/>
  <c r="E48" l="1"/>
  <c r="I47"/>
  <c r="C48"/>
  <c r="G47"/>
  <c r="D48"/>
  <c r="H47"/>
  <c r="C100" s="1"/>
  <c r="A49"/>
  <c r="J48"/>
  <c r="D49" l="1"/>
  <c r="H48"/>
  <c r="C101" s="1"/>
  <c r="E49"/>
  <c r="I48"/>
  <c r="C49"/>
  <c r="G48"/>
  <c r="K47"/>
  <c r="A50"/>
  <c r="J49"/>
  <c r="K48"/>
  <c r="C50" l="1"/>
  <c r="G49"/>
  <c r="D50"/>
  <c r="H49"/>
  <c r="C102" s="1"/>
  <c r="E50"/>
  <c r="I49"/>
  <c r="A51"/>
  <c r="J50"/>
  <c r="K49"/>
  <c r="E51" l="1"/>
  <c r="I50"/>
  <c r="C51"/>
  <c r="G50"/>
  <c r="D51"/>
  <c r="H50"/>
  <c r="C103" s="1"/>
  <c r="A52"/>
  <c r="J52" s="1"/>
  <c r="J51"/>
  <c r="K50"/>
  <c r="D52" l="1"/>
  <c r="H52" s="1"/>
  <c r="C105" s="1"/>
  <c r="H51"/>
  <c r="C104" s="1"/>
  <c r="E52"/>
  <c r="I52" s="1"/>
  <c r="I51"/>
  <c r="C52"/>
  <c r="G52" s="1"/>
  <c r="K52" s="1"/>
  <c r="G51"/>
  <c r="AC54" i="3"/>
  <c r="K51" i="2"/>
  <c r="L6" l="1"/>
  <c r="L5"/>
</calcChain>
</file>

<file path=xl/sharedStrings.xml><?xml version="1.0" encoding="utf-8"?>
<sst xmlns="http://schemas.openxmlformats.org/spreadsheetml/2006/main" count="55" uniqueCount="31">
  <si>
    <t>RAW DATA</t>
  </si>
  <si>
    <t>Actual Week</t>
  </si>
  <si>
    <t>Calculations / Consolidation</t>
  </si>
  <si>
    <t>RAW USER DATA</t>
  </si>
  <si>
    <t>Time to answer</t>
  </si>
  <si>
    <t>Abandon rate (%)</t>
  </si>
  <si>
    <t>FCR</t>
  </si>
  <si>
    <t>Week</t>
  </si>
  <si>
    <t>User 1</t>
  </si>
  <si>
    <t>User 2</t>
  </si>
  <si>
    <t>User 3</t>
  </si>
  <si>
    <t>User 4</t>
  </si>
  <si>
    <t xml:space="preserve">User1 </t>
  </si>
  <si>
    <t xml:space="preserve">User2 </t>
  </si>
  <si>
    <t xml:space="preserve">User3 </t>
  </si>
  <si>
    <t>User4</t>
  </si>
  <si>
    <t xml:space="preserve">                                  Time to answer</t>
  </si>
  <si>
    <t xml:space="preserve">User 3 </t>
  </si>
  <si>
    <t>Time to answer per week</t>
  </si>
  <si>
    <r>
      <t xml:space="preserve">                                                                       </t>
    </r>
    <r>
      <rPr>
        <b/>
        <sz val="16"/>
        <color rgb="FFC00000"/>
        <rFont val="Calibri"/>
        <family val="2"/>
        <scheme val="minor"/>
      </rPr>
      <t>AVERAGE TIME TO ANSWER PER WEEK</t>
    </r>
  </si>
  <si>
    <t xml:space="preserve">average abandon rate </t>
  </si>
  <si>
    <t xml:space="preserve">                            AVERAGE ABANDON RATE PER WEEK</t>
  </si>
  <si>
    <t>AVERAGE FCR</t>
  </si>
  <si>
    <t xml:space="preserve">                                  AVERAGE FCR PER WEEK</t>
  </si>
  <si>
    <t>TOTAL USERS</t>
  </si>
  <si>
    <t>TIME TO ANSWER &gt; 2 mins</t>
  </si>
  <si>
    <t>ABANDON RATE &gt; 5%</t>
  </si>
  <si>
    <t>HIGHEST FCR(ACHIEVEMENT)</t>
  </si>
  <si>
    <t xml:space="preserve">                            CELL CENTER STATUS</t>
  </si>
  <si>
    <t>ABANDON RATE</t>
  </si>
  <si>
    <t>TARGET</t>
  </si>
</sst>
</file>

<file path=xl/styles.xml><?xml version="1.0" encoding="utf-8"?>
<styleSheet xmlns="http://schemas.openxmlformats.org/spreadsheetml/2006/main">
  <numFmts count="3">
    <numFmt numFmtId="164" formatCode="&quot;W&quot;\ 00"/>
    <numFmt numFmtId="165" formatCode="\W\ &quot;01&quot;"/>
    <numFmt numFmtId="166" formatCode="ddd\,\ dd/mm/yy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b/>
      <sz val="10"/>
      <color indexed="8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rgb="FFCC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0" borderId="0"/>
  </cellStyleXfs>
  <cellXfs count="63">
    <xf numFmtId="0" fontId="0" fillId="0" borderId="0" xfId="0"/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left" vertical="center" indent="1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left" vertical="center" wrapText="1" indent="2"/>
      <protection hidden="1"/>
    </xf>
    <xf numFmtId="0" fontId="2" fillId="0" borderId="0" xfId="0" applyFont="1" applyAlignment="1" applyProtection="1">
      <alignment horizontal="left" vertical="center" indent="1"/>
      <protection hidden="1"/>
    </xf>
    <xf numFmtId="164" fontId="2" fillId="0" borderId="0" xfId="0" applyNumberFormat="1" applyFont="1" applyAlignment="1" applyProtection="1">
      <alignment horizontal="right" vertical="center"/>
      <protection hidden="1"/>
    </xf>
    <xf numFmtId="165" fontId="4" fillId="0" borderId="0" xfId="0" applyNumberFormat="1" applyFont="1" applyAlignment="1" applyProtection="1">
      <alignment horizontal="left" vertical="center" wrapText="1" indent="2"/>
      <protection hidden="1"/>
    </xf>
    <xf numFmtId="0" fontId="5" fillId="0" borderId="0" xfId="0" applyFont="1" applyAlignment="1" applyProtection="1">
      <alignment horizontal="left" vertical="center" wrapText="1" indent="2"/>
      <protection hidden="1"/>
    </xf>
    <xf numFmtId="0" fontId="2" fillId="0" borderId="0" xfId="0" applyFont="1" applyAlignment="1" applyProtection="1">
      <alignment horizontal="left" vertical="center" wrapText="1" indent="2"/>
      <protection hidden="1"/>
    </xf>
    <xf numFmtId="0" fontId="6" fillId="0" borderId="1" xfId="0" applyFont="1" applyBorder="1" applyAlignment="1" applyProtection="1">
      <alignment horizontal="left" vertical="center" indent="1"/>
      <protection hidden="1"/>
    </xf>
    <xf numFmtId="0" fontId="2" fillId="0" borderId="1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4" fillId="0" borderId="5" xfId="0" applyFont="1" applyBorder="1" applyAlignment="1" applyProtection="1">
      <alignment horizontal="left" vertical="center" wrapText="1" indent="2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164" fontId="2" fillId="0" borderId="0" xfId="0" applyNumberFormat="1" applyFont="1" applyAlignment="1" applyProtection="1">
      <alignment vertical="center"/>
      <protection hidden="1"/>
    </xf>
    <xf numFmtId="10" fontId="2" fillId="0" borderId="0" xfId="1" applyNumberFormat="1" applyFont="1" applyAlignment="1" applyProtection="1">
      <alignment vertical="center"/>
      <protection hidden="1"/>
    </xf>
    <xf numFmtId="166" fontId="5" fillId="0" borderId="11" xfId="0" applyNumberFormat="1" applyFont="1" applyBorder="1" applyAlignment="1" applyProtection="1">
      <alignment horizontal="center" vertical="center"/>
      <protection hidden="1"/>
    </xf>
    <xf numFmtId="164" fontId="2" fillId="0" borderId="12" xfId="0" applyNumberFormat="1" applyFont="1" applyBorder="1" applyAlignment="1" applyProtection="1">
      <alignment horizontal="center" vertical="center"/>
      <protection hidden="1"/>
    </xf>
    <xf numFmtId="3" fontId="2" fillId="0" borderId="12" xfId="0" applyNumberFormat="1" applyFont="1" applyBorder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10" fontId="2" fillId="0" borderId="0" xfId="0" applyNumberFormat="1" applyFont="1" applyAlignment="1" applyProtection="1">
      <alignment vertical="center"/>
      <protection hidden="1"/>
    </xf>
    <xf numFmtId="166" fontId="5" fillId="0" borderId="13" xfId="0" applyNumberFormat="1" applyFont="1" applyBorder="1" applyAlignment="1" applyProtection="1">
      <alignment horizontal="center" vertical="center"/>
      <protection hidden="1"/>
    </xf>
    <xf numFmtId="164" fontId="2" fillId="0" borderId="14" xfId="0" applyNumberFormat="1" applyFont="1" applyBorder="1" applyAlignment="1" applyProtection="1">
      <alignment horizontal="center" vertical="center"/>
      <protection hidden="1"/>
    </xf>
    <xf numFmtId="166" fontId="2" fillId="0" borderId="13" xfId="0" applyNumberFormat="1" applyFont="1" applyBorder="1" applyAlignment="1" applyProtection="1">
      <alignment horizontal="center" vertical="center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4" fontId="2" fillId="0" borderId="16" xfId="0" applyNumberFormat="1" applyFont="1" applyBorder="1" applyAlignment="1" applyProtection="1">
      <alignment horizontal="center" vertical="center"/>
      <protection hidden="1"/>
    </xf>
    <xf numFmtId="166" fontId="2" fillId="0" borderId="11" xfId="0" applyNumberFormat="1" applyFont="1" applyBorder="1" applyAlignment="1" applyProtection="1">
      <alignment horizontal="center" vertical="center"/>
      <protection hidden="1"/>
    </xf>
    <xf numFmtId="0" fontId="5" fillId="0" borderId="0" xfId="0" applyFont="1"/>
    <xf numFmtId="3" fontId="0" fillId="0" borderId="0" xfId="0" applyNumberFormat="1"/>
    <xf numFmtId="0" fontId="7" fillId="2" borderId="1" xfId="2" applyBorder="1"/>
    <xf numFmtId="0" fontId="9" fillId="0" borderId="17" xfId="0" applyFont="1" applyFill="1" applyBorder="1"/>
    <xf numFmtId="0" fontId="8" fillId="3" borderId="9" xfId="3" applyBorder="1"/>
    <xf numFmtId="3" fontId="8" fillId="3" borderId="9" xfId="3" applyNumberFormat="1" applyBorder="1"/>
    <xf numFmtId="0" fontId="8" fillId="3" borderId="9" xfId="3" applyBorder="1" applyAlignment="1" applyProtection="1">
      <alignment horizontal="center" vertical="center"/>
      <protection hidden="1"/>
    </xf>
    <xf numFmtId="164" fontId="8" fillId="3" borderId="9" xfId="3" applyNumberFormat="1" applyBorder="1" applyAlignment="1" applyProtection="1">
      <alignment horizontal="center" vertical="center"/>
      <protection hidden="1"/>
    </xf>
    <xf numFmtId="0" fontId="0" fillId="5" borderId="0" xfId="0" applyFill="1"/>
    <xf numFmtId="10" fontId="0" fillId="0" borderId="0" xfId="0" applyNumberFormat="1"/>
    <xf numFmtId="0" fontId="7" fillId="4" borderId="0" xfId="2" applyFill="1"/>
    <xf numFmtId="0" fontId="0" fillId="6" borderId="0" xfId="0" applyFill="1"/>
    <xf numFmtId="0" fontId="10" fillId="6" borderId="0" xfId="0" applyFont="1" applyFill="1"/>
    <xf numFmtId="0" fontId="9" fillId="6" borderId="0" xfId="0" applyFont="1" applyFill="1"/>
    <xf numFmtId="0" fontId="11" fillId="6" borderId="0" xfId="0" applyFont="1" applyFill="1"/>
    <xf numFmtId="0" fontId="12" fillId="6" borderId="0" xfId="0" applyFont="1" applyFill="1"/>
    <xf numFmtId="0" fontId="13" fillId="6" borderId="0" xfId="0" applyFont="1" applyFill="1"/>
    <xf numFmtId="10" fontId="12" fillId="6" borderId="0" xfId="0" applyNumberFormat="1" applyFont="1" applyFill="1"/>
    <xf numFmtId="0" fontId="14" fillId="6" borderId="0" xfId="0" applyFont="1" applyFill="1"/>
    <xf numFmtId="0" fontId="15" fillId="6" borderId="0" xfId="0" applyFont="1" applyFill="1"/>
    <xf numFmtId="10" fontId="15" fillId="6" borderId="0" xfId="0" applyNumberFormat="1" applyFont="1" applyFill="1"/>
    <xf numFmtId="10" fontId="14" fillId="6" borderId="0" xfId="0" applyNumberFormat="1" applyFont="1" applyFill="1"/>
    <xf numFmtId="0" fontId="16" fillId="6" borderId="0" xfId="0" applyFont="1" applyFill="1"/>
    <xf numFmtId="0" fontId="8" fillId="3" borderId="0" xfId="3"/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1" fillId="0" borderId="0" xfId="4"/>
  </cellXfs>
  <cellStyles count="5">
    <cellStyle name="Good" xfId="2" builtinId="26"/>
    <cellStyle name="Neutral" xfId="3" builtinId="28"/>
    <cellStyle name="Normal" xfId="0" builtinId="0"/>
    <cellStyle name="Percent" xfId="1" builtinId="5"/>
    <cellStyle name="Style 1" xfId="4"/>
  </cellStyles>
  <dxfs count="0"/>
  <tableStyles count="0" defaultTableStyle="TableStyleMedium2" defaultPivotStyle="PivotStyleLight16"/>
  <colors>
    <mruColors>
      <color rgb="FFCC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spPr>
            <a:ln>
              <a:solidFill>
                <a:srgbClr val="CC0000"/>
              </a:solidFill>
            </a:ln>
          </c:spPr>
          <c:marker>
            <c:symbol val="none"/>
          </c:marker>
          <c:cat>
            <c:numRef>
              <c:f>CALC!$B$5:$B$52</c:f>
              <c:numCache>
                <c:formatCode>"W"\ 00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CALC!$K$5:$K$52</c:f>
              <c:numCache>
                <c:formatCode>#,##0</c:formatCode>
                <c:ptCount val="48"/>
                <c:pt idx="0">
                  <c:v>104</c:v>
                </c:pt>
                <c:pt idx="1">
                  <c:v>136</c:v>
                </c:pt>
                <c:pt idx="2">
                  <c:v>120.75</c:v>
                </c:pt>
                <c:pt idx="3">
                  <c:v>129.5</c:v>
                </c:pt>
                <c:pt idx="4">
                  <c:v>105.5</c:v>
                </c:pt>
                <c:pt idx="5">
                  <c:v>132</c:v>
                </c:pt>
                <c:pt idx="6">
                  <c:v>102.5</c:v>
                </c:pt>
                <c:pt idx="7">
                  <c:v>128.25</c:v>
                </c:pt>
                <c:pt idx="8">
                  <c:v>86.75</c:v>
                </c:pt>
                <c:pt idx="9">
                  <c:v>118.75</c:v>
                </c:pt>
                <c:pt idx="10">
                  <c:v>134</c:v>
                </c:pt>
                <c:pt idx="11">
                  <c:v>115.75</c:v>
                </c:pt>
                <c:pt idx="12">
                  <c:v>113.5</c:v>
                </c:pt>
                <c:pt idx="13">
                  <c:v>139.75</c:v>
                </c:pt>
                <c:pt idx="14">
                  <c:v>102</c:v>
                </c:pt>
                <c:pt idx="15">
                  <c:v>85.75</c:v>
                </c:pt>
                <c:pt idx="16">
                  <c:v>93</c:v>
                </c:pt>
                <c:pt idx="17">
                  <c:v>151.25</c:v>
                </c:pt>
                <c:pt idx="18">
                  <c:v>107.75</c:v>
                </c:pt>
                <c:pt idx="19">
                  <c:v>129.75</c:v>
                </c:pt>
                <c:pt idx="20">
                  <c:v>109</c:v>
                </c:pt>
                <c:pt idx="21">
                  <c:v>134.5</c:v>
                </c:pt>
                <c:pt idx="22">
                  <c:v>106.75</c:v>
                </c:pt>
                <c:pt idx="23">
                  <c:v>117.75</c:v>
                </c:pt>
                <c:pt idx="24">
                  <c:v>100.25</c:v>
                </c:pt>
                <c:pt idx="25">
                  <c:v>114</c:v>
                </c:pt>
                <c:pt idx="26">
                  <c:v>134.5</c:v>
                </c:pt>
                <c:pt idx="27">
                  <c:v>94.75</c:v>
                </c:pt>
                <c:pt idx="28">
                  <c:v>115.25</c:v>
                </c:pt>
                <c:pt idx="29">
                  <c:v>108.75</c:v>
                </c:pt>
                <c:pt idx="30">
                  <c:v>135.5</c:v>
                </c:pt>
                <c:pt idx="31">
                  <c:v>108.75</c:v>
                </c:pt>
                <c:pt idx="32">
                  <c:v>107</c:v>
                </c:pt>
                <c:pt idx="33">
                  <c:v>116.5</c:v>
                </c:pt>
                <c:pt idx="34">
                  <c:v>130.25</c:v>
                </c:pt>
                <c:pt idx="35">
                  <c:v>118.25</c:v>
                </c:pt>
                <c:pt idx="36">
                  <c:v>111.75</c:v>
                </c:pt>
                <c:pt idx="37">
                  <c:v>142.25</c:v>
                </c:pt>
                <c:pt idx="38">
                  <c:v>114.25</c:v>
                </c:pt>
                <c:pt idx="39">
                  <c:v>129.5</c:v>
                </c:pt>
                <c:pt idx="40">
                  <c:v>106</c:v>
                </c:pt>
                <c:pt idx="41">
                  <c:v>103.75</c:v>
                </c:pt>
                <c:pt idx="42">
                  <c:v>110.25</c:v>
                </c:pt>
                <c:pt idx="43">
                  <c:v>121.75</c:v>
                </c:pt>
                <c:pt idx="44">
                  <c:v>110</c:v>
                </c:pt>
                <c:pt idx="45">
                  <c:v>112.75</c:v>
                </c:pt>
                <c:pt idx="46">
                  <c:v>92.25</c:v>
                </c:pt>
                <c:pt idx="47">
                  <c:v>110.75</c:v>
                </c:pt>
              </c:numCache>
            </c:numRef>
          </c:val>
        </c:ser>
        <c:dropLines/>
        <c:marker val="1"/>
        <c:axId val="78587392"/>
        <c:axId val="78598144"/>
      </c:lineChart>
      <c:catAx>
        <c:axId val="7858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</a:t>
                </a:r>
              </a:p>
            </c:rich>
          </c:tx>
          <c:layout/>
          <c:spPr>
            <a:solidFill>
              <a:srgbClr val="CC0000"/>
            </a:solidFill>
          </c:spPr>
        </c:title>
        <c:numFmt formatCode="&quot;W&quot;00" sourceLinked="0"/>
        <c:majorTickMark val="none"/>
        <c:tickLblPos val="nextTo"/>
        <c:crossAx val="78598144"/>
        <c:crosses val="autoZero"/>
        <c:auto val="1"/>
        <c:lblAlgn val="ctr"/>
        <c:lblOffset val="100"/>
      </c:catAx>
      <c:valAx>
        <c:axId val="78598144"/>
        <c:scaling>
          <c:orientation val="minMax"/>
          <c:min val="8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</a:t>
                </a:r>
                <a:r>
                  <a:rPr lang="en-IN" baseline="0"/>
                  <a:t> Time to answer</a:t>
                </a:r>
                <a:endParaRPr lang="en-IN"/>
              </a:p>
            </c:rich>
          </c:tx>
          <c:layout/>
          <c:spPr>
            <a:solidFill>
              <a:srgbClr val="CC0000"/>
            </a:solidFill>
          </c:spPr>
        </c:title>
        <c:numFmt formatCode="#,##0" sourceLinked="1"/>
        <c:tickLblPos val="nextTo"/>
        <c:crossAx val="785873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spPr>
            <a:ln>
              <a:solidFill>
                <a:srgbClr val="CC0000"/>
              </a:solidFill>
            </a:ln>
          </c:spPr>
          <c:marker>
            <c:symbol val="none"/>
          </c:marker>
          <c:val>
            <c:numRef>
              <c:f>CALC!$O$5:$O$52</c:f>
              <c:numCache>
                <c:formatCode>0.00%</c:formatCode>
                <c:ptCount val="48"/>
                <c:pt idx="0">
                  <c:v>2.1750000000000002E-2</c:v>
                </c:pt>
                <c:pt idx="1">
                  <c:v>6.0749999999999992E-2</c:v>
                </c:pt>
                <c:pt idx="2">
                  <c:v>1.6E-2</c:v>
                </c:pt>
                <c:pt idx="3">
                  <c:v>5.2250000000000005E-2</c:v>
                </c:pt>
                <c:pt idx="4">
                  <c:v>3.4499999999999996E-2</c:v>
                </c:pt>
                <c:pt idx="5">
                  <c:v>4.1250000000000002E-2</c:v>
                </c:pt>
                <c:pt idx="6">
                  <c:v>4.1250000000000002E-2</c:v>
                </c:pt>
                <c:pt idx="7">
                  <c:v>4.6249999999999999E-2</c:v>
                </c:pt>
                <c:pt idx="8">
                  <c:v>3.3000000000000002E-2</c:v>
                </c:pt>
                <c:pt idx="9">
                  <c:v>5.525E-2</c:v>
                </c:pt>
                <c:pt idx="10">
                  <c:v>7.0250000000000007E-2</c:v>
                </c:pt>
                <c:pt idx="11">
                  <c:v>6.0249999999999998E-2</c:v>
                </c:pt>
                <c:pt idx="12">
                  <c:v>6.3500000000000001E-2</c:v>
                </c:pt>
                <c:pt idx="13">
                  <c:v>4.8250000000000001E-2</c:v>
                </c:pt>
                <c:pt idx="14">
                  <c:v>2.8500000000000004E-2</c:v>
                </c:pt>
                <c:pt idx="15">
                  <c:v>5.8749999999999997E-2</c:v>
                </c:pt>
                <c:pt idx="16">
                  <c:v>6.3250000000000001E-2</c:v>
                </c:pt>
                <c:pt idx="17">
                  <c:v>4.5999999999999999E-2</c:v>
                </c:pt>
                <c:pt idx="18">
                  <c:v>6.3250000000000001E-2</c:v>
                </c:pt>
                <c:pt idx="19">
                  <c:v>6.4250000000000002E-2</c:v>
                </c:pt>
                <c:pt idx="20">
                  <c:v>4.8000000000000001E-2</c:v>
                </c:pt>
                <c:pt idx="21">
                  <c:v>6.3E-2</c:v>
                </c:pt>
                <c:pt idx="22">
                  <c:v>7.7000000000000013E-2</c:v>
                </c:pt>
                <c:pt idx="23">
                  <c:v>4.0249999999999994E-2</c:v>
                </c:pt>
                <c:pt idx="24">
                  <c:v>5.0500000000000003E-2</c:v>
                </c:pt>
                <c:pt idx="25">
                  <c:v>5.0250000000000003E-2</c:v>
                </c:pt>
                <c:pt idx="26">
                  <c:v>5.9250000000000004E-2</c:v>
                </c:pt>
                <c:pt idx="27">
                  <c:v>5.7500000000000002E-2</c:v>
                </c:pt>
                <c:pt idx="28">
                  <c:v>5.4000000000000006E-2</c:v>
                </c:pt>
                <c:pt idx="29">
                  <c:v>1.8499999999999999E-2</c:v>
                </c:pt>
                <c:pt idx="30">
                  <c:v>6.3E-2</c:v>
                </c:pt>
                <c:pt idx="31">
                  <c:v>4.7500000000000001E-2</c:v>
                </c:pt>
                <c:pt idx="32">
                  <c:v>5.9249999999999997E-2</c:v>
                </c:pt>
                <c:pt idx="33">
                  <c:v>5.9500000000000004E-2</c:v>
                </c:pt>
                <c:pt idx="34">
                  <c:v>5.9249999999999997E-2</c:v>
                </c:pt>
                <c:pt idx="35">
                  <c:v>4.7750000000000001E-2</c:v>
                </c:pt>
                <c:pt idx="36">
                  <c:v>2.8499999999999998E-2</c:v>
                </c:pt>
                <c:pt idx="37">
                  <c:v>7.0749999999999993E-2</c:v>
                </c:pt>
                <c:pt idx="38">
                  <c:v>3.5500000000000004E-2</c:v>
                </c:pt>
                <c:pt idx="39">
                  <c:v>4.2249999999999996E-2</c:v>
                </c:pt>
                <c:pt idx="40">
                  <c:v>5.3749999999999999E-2</c:v>
                </c:pt>
                <c:pt idx="41">
                  <c:v>5.1000000000000004E-2</c:v>
                </c:pt>
                <c:pt idx="42">
                  <c:v>5.7750000000000003E-2</c:v>
                </c:pt>
                <c:pt idx="43">
                  <c:v>4.2000000000000003E-2</c:v>
                </c:pt>
                <c:pt idx="44">
                  <c:v>2.4750000000000001E-2</c:v>
                </c:pt>
                <c:pt idx="45">
                  <c:v>3.2500000000000001E-2</c:v>
                </c:pt>
                <c:pt idx="46">
                  <c:v>2.2499999999999999E-2</c:v>
                </c:pt>
                <c:pt idx="47">
                  <c:v>7.0999999999999994E-2</c:v>
                </c:pt>
              </c:numCache>
            </c:numRef>
          </c:val>
        </c:ser>
        <c:dropLines/>
        <c:marker val="1"/>
        <c:axId val="78622720"/>
        <c:axId val="78624640"/>
      </c:lineChart>
      <c:catAx>
        <c:axId val="7862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/>
          <c:spPr>
            <a:solidFill>
              <a:srgbClr val="CC0000"/>
            </a:solidFill>
          </c:spPr>
        </c:title>
        <c:numFmt formatCode="&quot;W&quot;00" sourceLinked="0"/>
        <c:majorTickMark val="none"/>
        <c:tickLblPos val="nextTo"/>
        <c:crossAx val="78624640"/>
        <c:crosses val="autoZero"/>
        <c:auto val="1"/>
        <c:lblAlgn val="ctr"/>
        <c:lblOffset val="100"/>
      </c:catAx>
      <c:valAx>
        <c:axId val="78624640"/>
        <c:scaling>
          <c:orientation val="minMax"/>
          <c:max val="8.0000000000000043E-2"/>
          <c:min val="1.0000000000000005E-2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</a:t>
                </a:r>
                <a:r>
                  <a:rPr lang="en-IN" baseline="0"/>
                  <a:t> Abandon Rate </a:t>
                </a:r>
                <a:endParaRPr lang="en-IN"/>
              </a:p>
            </c:rich>
          </c:tx>
          <c:layout/>
          <c:spPr>
            <a:solidFill>
              <a:srgbClr val="CC0000"/>
            </a:solidFill>
          </c:spPr>
        </c:title>
        <c:numFmt formatCode="0.00%" sourceLinked="1"/>
        <c:tickLblPos val="nextTo"/>
        <c:crossAx val="7862272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spPr>
            <a:ln>
              <a:solidFill>
                <a:srgbClr val="CC0000"/>
              </a:solidFill>
            </a:ln>
          </c:spPr>
          <c:marker>
            <c:symbol val="none"/>
          </c:marker>
          <c:val>
            <c:numRef>
              <c:f>CALC!$S$5:$S$52</c:f>
              <c:numCache>
                <c:formatCode>0.00%</c:formatCode>
                <c:ptCount val="48"/>
                <c:pt idx="0">
                  <c:v>0.91339999999999999</c:v>
                </c:pt>
                <c:pt idx="1">
                  <c:v>0.91457499999999992</c:v>
                </c:pt>
                <c:pt idx="2">
                  <c:v>0.9189250000000001</c:v>
                </c:pt>
                <c:pt idx="3">
                  <c:v>0.91362499999999991</c:v>
                </c:pt>
                <c:pt idx="4">
                  <c:v>0.91562500000000002</c:v>
                </c:pt>
                <c:pt idx="5">
                  <c:v>0.911775</c:v>
                </c:pt>
                <c:pt idx="6">
                  <c:v>0.91517500000000007</c:v>
                </c:pt>
                <c:pt idx="7">
                  <c:v>0.91402499999999998</c:v>
                </c:pt>
                <c:pt idx="8">
                  <c:v>0.91400000000000003</c:v>
                </c:pt>
                <c:pt idx="9">
                  <c:v>0.91739999999999999</c:v>
                </c:pt>
                <c:pt idx="10">
                  <c:v>0.91579999999999995</c:v>
                </c:pt>
                <c:pt idx="11">
                  <c:v>0.91380000000000006</c:v>
                </c:pt>
                <c:pt idx="12">
                  <c:v>0.92120000000000002</c:v>
                </c:pt>
                <c:pt idx="13">
                  <c:v>0.91325000000000001</c:v>
                </c:pt>
                <c:pt idx="14">
                  <c:v>0.91567500000000002</c:v>
                </c:pt>
                <c:pt idx="15">
                  <c:v>0.91112499999999996</c:v>
                </c:pt>
                <c:pt idx="16">
                  <c:v>0.91339999999999999</c:v>
                </c:pt>
                <c:pt idx="17">
                  <c:v>0.91522499999999996</c:v>
                </c:pt>
                <c:pt idx="18">
                  <c:v>0.91454999999999997</c:v>
                </c:pt>
                <c:pt idx="19">
                  <c:v>0.91579999999999995</c:v>
                </c:pt>
                <c:pt idx="20">
                  <c:v>0.9171999999999999</c:v>
                </c:pt>
                <c:pt idx="21">
                  <c:v>0.92330000000000001</c:v>
                </c:pt>
                <c:pt idx="22">
                  <c:v>0.91442500000000004</c:v>
                </c:pt>
                <c:pt idx="23">
                  <c:v>0.9153</c:v>
                </c:pt>
                <c:pt idx="24">
                  <c:v>0.91437499999999994</c:v>
                </c:pt>
                <c:pt idx="25">
                  <c:v>0.91520000000000001</c:v>
                </c:pt>
                <c:pt idx="26">
                  <c:v>0.93012499999999987</c:v>
                </c:pt>
                <c:pt idx="27">
                  <c:v>0.91617499999999996</c:v>
                </c:pt>
                <c:pt idx="28">
                  <c:v>0.91382500000000011</c:v>
                </c:pt>
                <c:pt idx="29">
                  <c:v>0.91202500000000009</c:v>
                </c:pt>
                <c:pt idx="30">
                  <c:v>0.91272500000000001</c:v>
                </c:pt>
                <c:pt idx="31">
                  <c:v>0.91507499999999997</c:v>
                </c:pt>
                <c:pt idx="32">
                  <c:v>0.91489999999999994</c:v>
                </c:pt>
                <c:pt idx="33">
                  <c:v>0.91362500000000002</c:v>
                </c:pt>
                <c:pt idx="34">
                  <c:v>0.91322499999999995</c:v>
                </c:pt>
                <c:pt idx="35">
                  <c:v>0.91369999999999996</c:v>
                </c:pt>
                <c:pt idx="36">
                  <c:v>0.91400000000000003</c:v>
                </c:pt>
                <c:pt idx="37">
                  <c:v>0.91312500000000008</c:v>
                </c:pt>
                <c:pt idx="38">
                  <c:v>0.91125</c:v>
                </c:pt>
                <c:pt idx="39">
                  <c:v>0.91112500000000007</c:v>
                </c:pt>
                <c:pt idx="40">
                  <c:v>0.91352499999999992</c:v>
                </c:pt>
                <c:pt idx="41">
                  <c:v>0.91364999999999996</c:v>
                </c:pt>
                <c:pt idx="42">
                  <c:v>0.91420000000000001</c:v>
                </c:pt>
                <c:pt idx="43">
                  <c:v>0.9127249999999999</c:v>
                </c:pt>
                <c:pt idx="44">
                  <c:v>0.913775</c:v>
                </c:pt>
                <c:pt idx="45">
                  <c:v>0.91239999999999999</c:v>
                </c:pt>
                <c:pt idx="46">
                  <c:v>0.91627499999999995</c:v>
                </c:pt>
                <c:pt idx="47">
                  <c:v>0.91169999999999995</c:v>
                </c:pt>
              </c:numCache>
            </c:numRef>
          </c:val>
        </c:ser>
        <c:dropLines/>
        <c:marker val="1"/>
        <c:axId val="80889728"/>
        <c:axId val="80900096"/>
      </c:lineChart>
      <c:catAx>
        <c:axId val="8088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/>
          <c:spPr>
            <a:solidFill>
              <a:srgbClr val="CC0000"/>
            </a:solidFill>
          </c:spPr>
        </c:title>
        <c:numFmt formatCode="&quot;W&quot;00" sourceLinked="0"/>
        <c:majorTickMark val="none"/>
        <c:tickLblPos val="nextTo"/>
        <c:crossAx val="80900096"/>
        <c:crosses val="autoZero"/>
        <c:auto val="1"/>
        <c:lblAlgn val="ctr"/>
        <c:lblOffset val="100"/>
      </c:catAx>
      <c:valAx>
        <c:axId val="80900096"/>
        <c:scaling>
          <c:orientation val="minMax"/>
          <c:max val="0.94000000000000028"/>
          <c:min val="0.9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</a:t>
                </a:r>
                <a:r>
                  <a:rPr lang="en-IN" baseline="0"/>
                  <a:t> FCR </a:t>
                </a:r>
                <a:endParaRPr lang="en-IN"/>
              </a:p>
            </c:rich>
          </c:tx>
          <c:layout/>
          <c:spPr>
            <a:solidFill>
              <a:srgbClr val="CC0000"/>
            </a:solidFill>
          </c:spPr>
        </c:title>
        <c:numFmt formatCode="0.00%" sourceLinked="1"/>
        <c:tickLblPos val="nextTo"/>
        <c:crossAx val="8088972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Time</a:t>
            </a:r>
            <a:r>
              <a:rPr lang="en-IN" baseline="0"/>
              <a:t> to Answer</a:t>
            </a:r>
            <a:endParaRPr lang="en-IN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C0000"/>
            </a:solidFill>
          </c:spPr>
          <c:val>
            <c:numRef>
              <c:f>CALC!$C$58:$C$105</c:f>
              <c:numCache>
                <c:formatCode>General</c:formatCode>
                <c:ptCount val="48"/>
                <c:pt idx="0">
                  <c:v>69</c:v>
                </c:pt>
                <c:pt idx="1">
                  <c:v>126</c:v>
                </c:pt>
                <c:pt idx="2">
                  <c:v>116</c:v>
                </c:pt>
                <c:pt idx="3">
                  <c:v>131</c:v>
                </c:pt>
                <c:pt idx="4">
                  <c:v>118</c:v>
                </c:pt>
                <c:pt idx="5">
                  <c:v>97</c:v>
                </c:pt>
                <c:pt idx="6">
                  <c:v>88</c:v>
                </c:pt>
                <c:pt idx="7">
                  <c:v>147</c:v>
                </c:pt>
                <c:pt idx="8">
                  <c:v>66</c:v>
                </c:pt>
                <c:pt idx="9">
                  <c:v>69</c:v>
                </c:pt>
                <c:pt idx="10">
                  <c:v>149</c:v>
                </c:pt>
                <c:pt idx="11">
                  <c:v>80</c:v>
                </c:pt>
                <c:pt idx="12">
                  <c:v>69</c:v>
                </c:pt>
                <c:pt idx="13">
                  <c:v>83</c:v>
                </c:pt>
                <c:pt idx="14">
                  <c:v>96</c:v>
                </c:pt>
                <c:pt idx="15">
                  <c:v>98</c:v>
                </c:pt>
                <c:pt idx="16">
                  <c:v>94</c:v>
                </c:pt>
                <c:pt idx="17">
                  <c:v>169</c:v>
                </c:pt>
                <c:pt idx="18">
                  <c:v>145</c:v>
                </c:pt>
                <c:pt idx="19">
                  <c:v>88</c:v>
                </c:pt>
                <c:pt idx="20">
                  <c:v>140</c:v>
                </c:pt>
                <c:pt idx="21">
                  <c:v>168</c:v>
                </c:pt>
                <c:pt idx="22">
                  <c:v>95</c:v>
                </c:pt>
                <c:pt idx="23">
                  <c:v>139</c:v>
                </c:pt>
                <c:pt idx="24">
                  <c:v>84</c:v>
                </c:pt>
                <c:pt idx="25">
                  <c:v>84</c:v>
                </c:pt>
                <c:pt idx="26">
                  <c:v>156</c:v>
                </c:pt>
                <c:pt idx="27">
                  <c:v>96</c:v>
                </c:pt>
                <c:pt idx="28">
                  <c:v>72</c:v>
                </c:pt>
                <c:pt idx="29">
                  <c:v>98</c:v>
                </c:pt>
                <c:pt idx="30">
                  <c:v>106</c:v>
                </c:pt>
                <c:pt idx="31">
                  <c:v>96</c:v>
                </c:pt>
                <c:pt idx="32">
                  <c:v>135</c:v>
                </c:pt>
                <c:pt idx="33">
                  <c:v>129</c:v>
                </c:pt>
                <c:pt idx="34">
                  <c:v>157</c:v>
                </c:pt>
                <c:pt idx="35">
                  <c:v>120</c:v>
                </c:pt>
                <c:pt idx="36">
                  <c:v>105</c:v>
                </c:pt>
                <c:pt idx="37">
                  <c:v>154</c:v>
                </c:pt>
                <c:pt idx="38">
                  <c:v>86</c:v>
                </c:pt>
                <c:pt idx="39">
                  <c:v>92</c:v>
                </c:pt>
                <c:pt idx="40">
                  <c:v>79</c:v>
                </c:pt>
                <c:pt idx="41">
                  <c:v>87</c:v>
                </c:pt>
                <c:pt idx="42">
                  <c:v>123</c:v>
                </c:pt>
                <c:pt idx="43">
                  <c:v>136</c:v>
                </c:pt>
                <c:pt idx="44">
                  <c:v>163</c:v>
                </c:pt>
                <c:pt idx="45">
                  <c:v>85</c:v>
                </c:pt>
                <c:pt idx="46">
                  <c:v>158</c:v>
                </c:pt>
                <c:pt idx="47">
                  <c:v>105</c:v>
                </c:pt>
              </c:numCache>
            </c:numRef>
          </c:val>
        </c:ser>
        <c:dLbls>
          <c:showVal val="1"/>
        </c:dLbls>
        <c:overlap val="-25"/>
        <c:axId val="80150528"/>
        <c:axId val="80152064"/>
      </c:barChart>
      <c:catAx>
        <c:axId val="80150528"/>
        <c:scaling>
          <c:orientation val="minMax"/>
        </c:scaling>
        <c:axPos val="b"/>
        <c:majorTickMark val="none"/>
        <c:tickLblPos val="nextTo"/>
        <c:crossAx val="80152064"/>
        <c:crosses val="autoZero"/>
        <c:auto val="1"/>
        <c:lblAlgn val="ctr"/>
        <c:lblOffset val="100"/>
      </c:catAx>
      <c:valAx>
        <c:axId val="8015206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8015052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Abandon</a:t>
            </a:r>
            <a:r>
              <a:rPr lang="en-IN" baseline="0"/>
              <a:t> Rate</a:t>
            </a:r>
            <a:endParaRPr lang="en-IN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C0000"/>
            </a:solidFill>
          </c:spPr>
          <c:dLbls>
            <c:numFmt formatCode="0.0%" sourceLinked="0"/>
            <c:showVal val="1"/>
          </c:dLbls>
          <c:val>
            <c:numRef>
              <c:f>CALC!$D$58:$D$105</c:f>
              <c:numCache>
                <c:formatCode>0.00%</c:formatCode>
                <c:ptCount val="48"/>
                <c:pt idx="0">
                  <c:v>6.7000000000000004E-2</c:v>
                </c:pt>
                <c:pt idx="1">
                  <c:v>7.2999999999999995E-2</c:v>
                </c:pt>
                <c:pt idx="2">
                  <c:v>7.0000000000000001E-3</c:v>
                </c:pt>
                <c:pt idx="3">
                  <c:v>3.6999999999999998E-2</c:v>
                </c:pt>
                <c:pt idx="4">
                  <c:v>7.0999999999999994E-2</c:v>
                </c:pt>
                <c:pt idx="5">
                  <c:v>2.5000000000000001E-2</c:v>
                </c:pt>
                <c:pt idx="6">
                  <c:v>5.0000000000000001E-3</c:v>
                </c:pt>
                <c:pt idx="7">
                  <c:v>1.2E-2</c:v>
                </c:pt>
                <c:pt idx="8">
                  <c:v>3.3000000000000002E-2</c:v>
                </c:pt>
                <c:pt idx="9">
                  <c:v>6.7000000000000004E-2</c:v>
                </c:pt>
                <c:pt idx="10">
                  <c:v>6.6000000000000003E-2</c:v>
                </c:pt>
                <c:pt idx="11">
                  <c:v>9.2999999999999999E-2</c:v>
                </c:pt>
                <c:pt idx="12">
                  <c:v>0.09</c:v>
                </c:pt>
                <c:pt idx="13">
                  <c:v>6.7000000000000004E-2</c:v>
                </c:pt>
                <c:pt idx="14">
                  <c:v>9.8000000000000004E-2</c:v>
                </c:pt>
                <c:pt idx="15">
                  <c:v>8.2000000000000003E-2</c:v>
                </c:pt>
                <c:pt idx="16">
                  <c:v>8.7999999999999995E-2</c:v>
                </c:pt>
                <c:pt idx="17">
                  <c:v>8.4000000000000005E-2</c:v>
                </c:pt>
                <c:pt idx="18">
                  <c:v>0.06</c:v>
                </c:pt>
                <c:pt idx="19">
                  <c:v>3.5000000000000003E-2</c:v>
                </c:pt>
                <c:pt idx="20">
                  <c:v>4.5999999999999999E-2</c:v>
                </c:pt>
                <c:pt idx="21">
                  <c:v>9.9000000000000005E-2</c:v>
                </c:pt>
                <c:pt idx="22">
                  <c:v>9.8000000000000004E-2</c:v>
                </c:pt>
                <c:pt idx="23">
                  <c:v>1.7999999999999999E-2</c:v>
                </c:pt>
                <c:pt idx="24">
                  <c:v>2.1000000000000001E-2</c:v>
                </c:pt>
                <c:pt idx="25">
                  <c:v>3.5000000000000003E-2</c:v>
                </c:pt>
                <c:pt idx="26">
                  <c:v>6.7000000000000004E-2</c:v>
                </c:pt>
                <c:pt idx="27">
                  <c:v>1.4999999999999999E-2</c:v>
                </c:pt>
                <c:pt idx="28">
                  <c:v>1.7999999999999999E-2</c:v>
                </c:pt>
                <c:pt idx="29">
                  <c:v>1.0999999999999999E-2</c:v>
                </c:pt>
                <c:pt idx="30">
                  <c:v>7.3999999999999996E-2</c:v>
                </c:pt>
                <c:pt idx="31">
                  <c:v>9.5000000000000001E-2</c:v>
                </c:pt>
                <c:pt idx="32">
                  <c:v>7.5999999999999998E-2</c:v>
                </c:pt>
                <c:pt idx="33">
                  <c:v>5.8999999999999997E-2</c:v>
                </c:pt>
                <c:pt idx="34">
                  <c:v>6.9000000000000006E-2</c:v>
                </c:pt>
                <c:pt idx="35">
                  <c:v>8.9999999999999993E-3</c:v>
                </c:pt>
                <c:pt idx="36">
                  <c:v>4.9000000000000002E-2</c:v>
                </c:pt>
                <c:pt idx="37">
                  <c:v>9.9000000000000005E-2</c:v>
                </c:pt>
                <c:pt idx="38">
                  <c:v>3.2000000000000001E-2</c:v>
                </c:pt>
                <c:pt idx="39">
                  <c:v>1.2E-2</c:v>
                </c:pt>
                <c:pt idx="40">
                  <c:v>8.7999999999999995E-2</c:v>
                </c:pt>
                <c:pt idx="41">
                  <c:v>6.5000000000000002E-2</c:v>
                </c:pt>
                <c:pt idx="42">
                  <c:v>4.1000000000000002E-2</c:v>
                </c:pt>
                <c:pt idx="43">
                  <c:v>2.3E-2</c:v>
                </c:pt>
                <c:pt idx="44">
                  <c:v>2.1000000000000001E-2</c:v>
                </c:pt>
                <c:pt idx="45">
                  <c:v>5.3999999999999999E-2</c:v>
                </c:pt>
                <c:pt idx="46">
                  <c:v>1.0999999999999999E-2</c:v>
                </c:pt>
                <c:pt idx="47">
                  <c:v>5.2999999999999999E-2</c:v>
                </c:pt>
              </c:numCache>
            </c:numRef>
          </c:val>
        </c:ser>
        <c:dLbls>
          <c:showVal val="1"/>
        </c:dLbls>
        <c:overlap val="-25"/>
        <c:axId val="80206848"/>
        <c:axId val="81019648"/>
      </c:barChart>
      <c:catAx>
        <c:axId val="80206848"/>
        <c:scaling>
          <c:orientation val="minMax"/>
        </c:scaling>
        <c:axPos val="b"/>
        <c:majorTickMark val="none"/>
        <c:tickLblPos val="nextTo"/>
        <c:crossAx val="81019648"/>
        <c:crosses val="autoZero"/>
        <c:auto val="1"/>
        <c:lblAlgn val="ctr"/>
        <c:lblOffset val="100"/>
      </c:catAx>
      <c:valAx>
        <c:axId val="81019648"/>
        <c:scaling>
          <c:orientation val="minMax"/>
        </c:scaling>
        <c:delete val="1"/>
        <c:axPos val="l"/>
        <c:numFmt formatCode="0.00%" sourceLinked="1"/>
        <c:majorTickMark val="none"/>
        <c:tickLblPos val="none"/>
        <c:crossAx val="80206848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FCR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C0000"/>
            </a:solidFill>
          </c:spPr>
          <c:dLbls>
            <c:numFmt formatCode="0%" sourceLinked="0"/>
            <c:showVal val="1"/>
          </c:dLbls>
          <c:val>
            <c:numRef>
              <c:f>CALC!$E$58:$E$105</c:f>
              <c:numCache>
                <c:formatCode>0.00%</c:formatCode>
                <c:ptCount val="48"/>
                <c:pt idx="0">
                  <c:v>0.91100000000000003</c:v>
                </c:pt>
                <c:pt idx="1">
                  <c:v>0.91610000000000003</c:v>
                </c:pt>
                <c:pt idx="2">
                  <c:v>0.91879999999999995</c:v>
                </c:pt>
                <c:pt idx="3">
                  <c:v>0.91710000000000003</c:v>
                </c:pt>
                <c:pt idx="4">
                  <c:v>0.91069999999999995</c:v>
                </c:pt>
                <c:pt idx="5">
                  <c:v>0.91180000000000005</c:v>
                </c:pt>
                <c:pt idx="6">
                  <c:v>0.91669999999999996</c:v>
                </c:pt>
                <c:pt idx="7">
                  <c:v>0.91839999999999999</c:v>
                </c:pt>
                <c:pt idx="8">
                  <c:v>0.91249999999999998</c:v>
                </c:pt>
                <c:pt idx="9">
                  <c:v>0.91759999999999997</c:v>
                </c:pt>
                <c:pt idx="10">
                  <c:v>0.91749999999999998</c:v>
                </c:pt>
                <c:pt idx="11">
                  <c:v>0.91139999999999999</c:v>
                </c:pt>
                <c:pt idx="12">
                  <c:v>0.91500000000000004</c:v>
                </c:pt>
                <c:pt idx="13">
                  <c:v>0.91900000000000004</c:v>
                </c:pt>
                <c:pt idx="14">
                  <c:v>0.91649999999999998</c:v>
                </c:pt>
                <c:pt idx="15">
                  <c:v>0.91249999999999998</c:v>
                </c:pt>
                <c:pt idx="16">
                  <c:v>0.91159999999999997</c:v>
                </c:pt>
                <c:pt idx="17">
                  <c:v>0.91139999999999999</c:v>
                </c:pt>
                <c:pt idx="18">
                  <c:v>0.91259999999999997</c:v>
                </c:pt>
                <c:pt idx="19">
                  <c:v>0.91220000000000001</c:v>
                </c:pt>
                <c:pt idx="20">
                  <c:v>0.91779999999999995</c:v>
                </c:pt>
                <c:pt idx="21">
                  <c:v>0.91830000000000001</c:v>
                </c:pt>
                <c:pt idx="22">
                  <c:v>0.91739999999999999</c:v>
                </c:pt>
                <c:pt idx="23">
                  <c:v>0.91669999999999996</c:v>
                </c:pt>
                <c:pt idx="24">
                  <c:v>0.91069999999999995</c:v>
                </c:pt>
                <c:pt idx="25">
                  <c:v>0.91739999999999999</c:v>
                </c:pt>
                <c:pt idx="26">
                  <c:v>0.91669999999999996</c:v>
                </c:pt>
                <c:pt idx="27">
                  <c:v>0.91710000000000003</c:v>
                </c:pt>
                <c:pt idx="28">
                  <c:v>0.91220000000000001</c:v>
                </c:pt>
                <c:pt idx="29">
                  <c:v>0.91049999999999998</c:v>
                </c:pt>
                <c:pt idx="30">
                  <c:v>0.91820000000000002</c:v>
                </c:pt>
                <c:pt idx="31">
                  <c:v>0.91269999999999996</c:v>
                </c:pt>
                <c:pt idx="32">
                  <c:v>0.91559999999999997</c:v>
                </c:pt>
                <c:pt idx="33">
                  <c:v>0.9143</c:v>
                </c:pt>
                <c:pt idx="34">
                  <c:v>0.91349999999999998</c:v>
                </c:pt>
                <c:pt idx="35">
                  <c:v>0.91820000000000002</c:v>
                </c:pt>
                <c:pt idx="36">
                  <c:v>0.91090000000000004</c:v>
                </c:pt>
                <c:pt idx="37">
                  <c:v>0.91420000000000001</c:v>
                </c:pt>
                <c:pt idx="38">
                  <c:v>0.91180000000000005</c:v>
                </c:pt>
                <c:pt idx="39">
                  <c:v>0.91110000000000002</c:v>
                </c:pt>
                <c:pt idx="40">
                  <c:v>0.91259999999999997</c:v>
                </c:pt>
                <c:pt idx="41">
                  <c:v>0.9133</c:v>
                </c:pt>
                <c:pt idx="42">
                  <c:v>0.9123</c:v>
                </c:pt>
                <c:pt idx="43">
                  <c:v>0.91169999999999995</c:v>
                </c:pt>
                <c:pt idx="44">
                  <c:v>0.90980000000000005</c:v>
                </c:pt>
                <c:pt idx="45">
                  <c:v>0.91659999999999997</c:v>
                </c:pt>
                <c:pt idx="46">
                  <c:v>0.91910000000000003</c:v>
                </c:pt>
                <c:pt idx="47">
                  <c:v>0.9113</c:v>
                </c:pt>
              </c:numCache>
            </c:numRef>
          </c:val>
        </c:ser>
        <c:dLbls>
          <c:showVal val="1"/>
        </c:dLbls>
        <c:overlap val="-25"/>
        <c:axId val="81056512"/>
        <c:axId val="81058048"/>
      </c:barChart>
      <c:catAx>
        <c:axId val="81056512"/>
        <c:scaling>
          <c:orientation val="minMax"/>
        </c:scaling>
        <c:axPos val="b"/>
        <c:majorTickMark val="none"/>
        <c:tickLblPos val="nextTo"/>
        <c:crossAx val="81058048"/>
        <c:crosses val="autoZero"/>
        <c:auto val="1"/>
        <c:lblAlgn val="ctr"/>
        <c:lblOffset val="100"/>
      </c:catAx>
      <c:valAx>
        <c:axId val="81058048"/>
        <c:scaling>
          <c:orientation val="minMax"/>
        </c:scaling>
        <c:delete val="1"/>
        <c:axPos val="l"/>
        <c:numFmt formatCode="0.00%" sourceLinked="1"/>
        <c:majorTickMark val="none"/>
        <c:tickLblPos val="none"/>
        <c:crossAx val="81056512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7</xdr:row>
      <xdr:rowOff>22860</xdr:rowOff>
    </xdr:from>
    <xdr:to>
      <xdr:col>17</xdr:col>
      <xdr:colOff>83820</xdr:colOff>
      <xdr:row>22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487680</xdr:colOff>
      <xdr:row>7</xdr:row>
      <xdr:rowOff>22860</xdr:rowOff>
    </xdr:from>
    <xdr:to>
      <xdr:col>31</xdr:col>
      <xdr:colOff>563880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15240</xdr:colOff>
      <xdr:row>7</xdr:row>
      <xdr:rowOff>22860</xdr:rowOff>
    </xdr:from>
    <xdr:to>
      <xdr:col>47</xdr:col>
      <xdr:colOff>91440</xdr:colOff>
      <xdr:row>22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26</xdr:row>
      <xdr:rowOff>76200</xdr:rowOff>
    </xdr:from>
    <xdr:to>
      <xdr:col>24</xdr:col>
      <xdr:colOff>198120</xdr:colOff>
      <xdr:row>41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160020</xdr:colOff>
      <xdr:row>48</xdr:row>
      <xdr:rowOff>60960</xdr:rowOff>
    </xdr:from>
    <xdr:to>
      <xdr:col>5</xdr:col>
      <xdr:colOff>228600</xdr:colOff>
      <xdr:row>51</xdr:row>
      <xdr:rowOff>60960</xdr:rowOff>
    </xdr:to>
    <xdr:sp macro="" textlink="">
      <xdr:nvSpPr>
        <xdr:cNvPr id="8" name="Isosceles Triangle 7"/>
        <xdr:cNvSpPr/>
      </xdr:nvSpPr>
      <xdr:spPr>
        <a:xfrm>
          <a:off x="2598420" y="9215846"/>
          <a:ext cx="678180" cy="555171"/>
        </a:xfrm>
        <a:prstGeom prst="triangle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167640</xdr:colOff>
      <xdr:row>51</xdr:row>
      <xdr:rowOff>175260</xdr:rowOff>
    </xdr:from>
    <xdr:to>
      <xdr:col>5</xdr:col>
      <xdr:colOff>239486</xdr:colOff>
      <xdr:row>54</xdr:row>
      <xdr:rowOff>10886</xdr:rowOff>
    </xdr:to>
    <xdr:sp macro="" textlink="">
      <xdr:nvSpPr>
        <xdr:cNvPr id="9" name="Isosceles Triangle 8"/>
        <xdr:cNvSpPr/>
      </xdr:nvSpPr>
      <xdr:spPr>
        <a:xfrm rot="10800000">
          <a:off x="2606040" y="9885317"/>
          <a:ext cx="681446" cy="597626"/>
        </a:xfrm>
        <a:prstGeom prst="triangle">
          <a:avLst>
            <a:gd name="adj" fmla="val 50000"/>
          </a:avLst>
        </a:prstGeom>
        <a:solidFill>
          <a:srgbClr val="CC0000"/>
        </a:solidFill>
        <a:ln>
          <a:solidFill>
            <a:srgbClr val="CC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21</xdr:col>
      <xdr:colOff>276631</xdr:colOff>
      <xdr:row>51</xdr:row>
      <xdr:rowOff>22860</xdr:rowOff>
    </xdr:from>
    <xdr:to>
      <xdr:col>23</xdr:col>
      <xdr:colOff>53340</xdr:colOff>
      <xdr:row>54</xdr:row>
      <xdr:rowOff>55132</xdr:rowOff>
    </xdr:to>
    <xdr:pic>
      <xdr:nvPicPr>
        <xdr:cNvPr id="2071" name="Picture 23" descr="C:\Users\HP\AppData\Local\Microsoft\Windows\INetCache\IE\TQAC2CF6\User_icon_BLACK-01[1]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078231" y="9616440"/>
          <a:ext cx="995909" cy="883919"/>
        </a:xfrm>
        <a:prstGeom prst="rect">
          <a:avLst/>
        </a:prstGeom>
        <a:noFill/>
      </xdr:spPr>
    </xdr:pic>
    <xdr:clientData/>
  </xdr:twoCellAnchor>
  <xdr:twoCellAnchor editAs="oneCell">
    <xdr:from>
      <xdr:col>32</xdr:col>
      <xdr:colOff>281940</xdr:colOff>
      <xdr:row>51</xdr:row>
      <xdr:rowOff>144780</xdr:rowOff>
    </xdr:from>
    <xdr:to>
      <xdr:col>33</xdr:col>
      <xdr:colOff>449580</xdr:colOff>
      <xdr:row>54</xdr:row>
      <xdr:rowOff>70373</xdr:rowOff>
    </xdr:to>
    <xdr:pic>
      <xdr:nvPicPr>
        <xdr:cNvPr id="2072" name="Picture 24" descr="C:\Users\HP\AppData\Local\Microsoft\Windows\INetCache\IE\EMAE5XUL\Phone-Download-PNG[1]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9789140" y="9738360"/>
          <a:ext cx="777240" cy="77724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259080</xdr:colOff>
      <xdr:row>50</xdr:row>
      <xdr:rowOff>144780</xdr:rowOff>
    </xdr:from>
    <xdr:to>
      <xdr:col>27</xdr:col>
      <xdr:colOff>594360</xdr:colOff>
      <xdr:row>54</xdr:row>
      <xdr:rowOff>55133</xdr:rowOff>
    </xdr:to>
    <xdr:pic>
      <xdr:nvPicPr>
        <xdr:cNvPr id="2074" name="Picture 26" descr="C:\Users\HP\AppData\Local\Microsoft\Windows\INetCache\IE\M228AV43\Simpleicons_Business_stopwatch-tool.svg[1]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108680" y="9555480"/>
          <a:ext cx="944880" cy="944880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518160</xdr:colOff>
      <xdr:row>50</xdr:row>
      <xdr:rowOff>121120</xdr:rowOff>
    </xdr:from>
    <xdr:to>
      <xdr:col>39</xdr:col>
      <xdr:colOff>548639</xdr:colOff>
      <xdr:row>55</xdr:row>
      <xdr:rowOff>120127</xdr:rowOff>
    </xdr:to>
    <xdr:pic>
      <xdr:nvPicPr>
        <xdr:cNvPr id="2075" name="Picture 27" descr="C:\Users\HP\AppData\Local\Microsoft\Windows\INetCache\IE\TQAC2CF6\call-1357566_640[1]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biLevel thresh="50000"/>
        </a:blip>
        <a:srcRect/>
        <a:stretch>
          <a:fillRect/>
        </a:stretch>
      </xdr:blipFill>
      <xdr:spPr bwMode="auto">
        <a:xfrm>
          <a:off x="23073360" y="9531820"/>
          <a:ext cx="1249679" cy="1220000"/>
        </a:xfrm>
        <a:prstGeom prst="rect">
          <a:avLst/>
        </a:prstGeom>
        <a:noFill/>
      </xdr:spPr>
    </xdr:pic>
    <xdr:clientData/>
  </xdr:twoCellAnchor>
  <xdr:twoCellAnchor>
    <xdr:from>
      <xdr:col>24</xdr:col>
      <xdr:colOff>571500</xdr:colOff>
      <xdr:row>26</xdr:row>
      <xdr:rowOff>68580</xdr:rowOff>
    </xdr:from>
    <xdr:to>
      <xdr:col>44</xdr:col>
      <xdr:colOff>533400</xdr:colOff>
      <xdr:row>41</xdr:row>
      <xdr:rowOff>68580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327660</xdr:colOff>
      <xdr:row>26</xdr:row>
      <xdr:rowOff>137160</xdr:rowOff>
    </xdr:from>
    <xdr:to>
      <xdr:col>67</xdr:col>
      <xdr:colOff>304800</xdr:colOff>
      <xdr:row>41</xdr:row>
      <xdr:rowOff>137160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466165</xdr:colOff>
      <xdr:row>47</xdr:row>
      <xdr:rowOff>179293</xdr:rowOff>
    </xdr:from>
    <xdr:to>
      <xdr:col>17</xdr:col>
      <xdr:colOff>466165</xdr:colOff>
      <xdr:row>57</xdr:row>
      <xdr:rowOff>120574</xdr:rowOff>
    </xdr:to>
    <xdr:pic>
      <xdr:nvPicPr>
        <xdr:cNvPr id="2077" name="Picture 29" descr="C:\Users\HP\AppData\Local\Microsoft\Windows\INetCache\IE\EMAE5XUL\target_PNG53[1]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579224" y="8695764"/>
          <a:ext cx="2438400" cy="2406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2"/>
  <sheetViews>
    <sheetView topLeftCell="H4" workbookViewId="0">
      <selection activeCell="I31" sqref="I31"/>
    </sheetView>
  </sheetViews>
  <sheetFormatPr defaultRowHeight="14.4"/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2">
      <c r="A2" s="2" t="s">
        <v>0</v>
      </c>
      <c r="B2" s="3"/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>
      <c r="A3" s="5"/>
      <c r="B3" s="5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>
      <c r="A4" s="5" t="s">
        <v>1</v>
      </c>
      <c r="B4" s="6">
        <v>5</v>
      </c>
      <c r="C4" s="7">
        <v>1</v>
      </c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>
      <c r="A5" s="8"/>
      <c r="B5" s="9"/>
      <c r="C5" s="4"/>
      <c r="D5" s="4"/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>
      <c r="A6" s="10" t="s">
        <v>2</v>
      </c>
      <c r="B6" s="11"/>
      <c r="C6" s="11"/>
      <c r="D6" s="11"/>
      <c r="E6" s="11"/>
      <c r="F6" s="11"/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thickBot="1">
      <c r="A7" s="1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thickBot="1">
      <c r="A8" s="12"/>
      <c r="B8" s="1"/>
      <c r="C8" s="56" t="s">
        <v>3</v>
      </c>
      <c r="D8" s="57"/>
      <c r="E8" s="57"/>
      <c r="F8" s="58"/>
      <c r="G8" s="13"/>
      <c r="H8" s="1"/>
      <c r="I8" s="1"/>
      <c r="J8" s="1"/>
      <c r="K8" s="59" t="s">
        <v>4</v>
      </c>
      <c r="L8" s="60"/>
      <c r="M8" s="60"/>
      <c r="N8" s="61"/>
      <c r="O8" s="1"/>
      <c r="P8" s="1"/>
      <c r="Q8" s="59" t="s">
        <v>5</v>
      </c>
      <c r="R8" s="60"/>
      <c r="S8" s="60"/>
      <c r="T8" s="61"/>
      <c r="U8" s="1"/>
      <c r="V8" s="59" t="s">
        <v>6</v>
      </c>
      <c r="W8" s="60"/>
      <c r="X8" s="60"/>
      <c r="Y8" s="61"/>
      <c r="Z8" s="1"/>
    </row>
    <row r="9" spans="1:26" ht="15">
      <c r="A9" s="14"/>
      <c r="B9" s="15" t="s">
        <v>7</v>
      </c>
      <c r="C9" s="16" t="s">
        <v>8</v>
      </c>
      <c r="D9" s="16" t="s">
        <v>9</v>
      </c>
      <c r="E9" s="16" t="s">
        <v>10</v>
      </c>
      <c r="F9" s="16" t="s">
        <v>11</v>
      </c>
      <c r="G9" s="4"/>
      <c r="H9" s="1"/>
      <c r="I9" s="1"/>
      <c r="J9" s="1"/>
      <c r="K9" s="16" t="s">
        <v>8</v>
      </c>
      <c r="L9" s="16" t="s">
        <v>9</v>
      </c>
      <c r="M9" s="16" t="s">
        <v>10</v>
      </c>
      <c r="N9" s="16" t="s">
        <v>11</v>
      </c>
      <c r="O9" s="3"/>
      <c r="P9" s="1"/>
      <c r="Q9" s="17" t="s">
        <v>8</v>
      </c>
      <c r="R9" s="17" t="s">
        <v>9</v>
      </c>
      <c r="S9" s="17" t="s">
        <v>10</v>
      </c>
      <c r="T9" s="17" t="s">
        <v>11</v>
      </c>
      <c r="U9" s="3"/>
      <c r="V9" s="17" t="s">
        <v>8</v>
      </c>
      <c r="W9" s="17" t="s">
        <v>9</v>
      </c>
      <c r="X9" s="17" t="s">
        <v>10</v>
      </c>
      <c r="Y9" s="17" t="s">
        <v>11</v>
      </c>
      <c r="Z9" s="1"/>
    </row>
    <row r="10" spans="1:26" ht="15.6" thickBot="1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8"/>
      <c r="R10" s="18"/>
      <c r="S10" s="18"/>
      <c r="T10" s="18"/>
      <c r="U10" s="1"/>
      <c r="V10" s="19"/>
      <c r="W10" s="20"/>
      <c r="X10" s="20"/>
      <c r="Y10" s="20"/>
      <c r="Z10" s="1"/>
    </row>
    <row r="11" spans="1:26" ht="15.6" thickBot="1">
      <c r="A11" s="21"/>
      <c r="B11" s="22">
        <v>1</v>
      </c>
      <c r="C11" s="23">
        <v>118</v>
      </c>
      <c r="D11" s="23">
        <v>69</v>
      </c>
      <c r="E11" s="23">
        <v>145</v>
      </c>
      <c r="F11" s="23">
        <v>84</v>
      </c>
      <c r="G11" s="4"/>
      <c r="H11" s="1"/>
      <c r="I11" s="24"/>
      <c r="J11" s="1">
        <v>1</v>
      </c>
      <c r="K11" s="24">
        <f>+C11</f>
        <v>118</v>
      </c>
      <c r="L11" s="24">
        <f>+D11</f>
        <v>69</v>
      </c>
      <c r="M11" s="24">
        <f>+E11</f>
        <v>145</v>
      </c>
      <c r="N11" s="24">
        <f>+F11</f>
        <v>84</v>
      </c>
      <c r="O11" s="24"/>
      <c r="P11" s="1">
        <v>1</v>
      </c>
      <c r="Q11" s="20">
        <v>8.0000000000000002E-3</v>
      </c>
      <c r="R11" s="20">
        <v>6.7000000000000004E-2</v>
      </c>
      <c r="S11" s="20">
        <v>0.01</v>
      </c>
      <c r="T11" s="20">
        <v>2E-3</v>
      </c>
      <c r="U11" s="1">
        <v>1</v>
      </c>
      <c r="V11" s="25">
        <v>0.91149999999999998</v>
      </c>
      <c r="W11" s="25">
        <v>0.91100000000000003</v>
      </c>
      <c r="X11" s="25">
        <v>0.91549999999999998</v>
      </c>
      <c r="Y11" s="25">
        <v>0.91559999999999997</v>
      </c>
      <c r="Z11" s="25">
        <f>MAX(V11:Y38)</f>
        <v>0.97</v>
      </c>
    </row>
    <row r="12" spans="1:26" ht="15.6" thickBot="1">
      <c r="A12" s="26"/>
      <c r="B12" s="27">
        <v>2</v>
      </c>
      <c r="C12" s="23">
        <v>129</v>
      </c>
      <c r="D12" s="23">
        <v>126</v>
      </c>
      <c r="E12" s="23">
        <v>165</v>
      </c>
      <c r="F12" s="23">
        <v>124</v>
      </c>
      <c r="G12" s="4"/>
      <c r="H12" s="1"/>
      <c r="I12" s="24"/>
      <c r="J12" s="1">
        <v>2</v>
      </c>
      <c r="K12" s="24">
        <f>+C11+C12</f>
        <v>247</v>
      </c>
      <c r="L12" s="24">
        <f>+D11+D12</f>
        <v>195</v>
      </c>
      <c r="M12" s="24">
        <f>+E11+E12</f>
        <v>310</v>
      </c>
      <c r="N12" s="24">
        <f>+F11+F12</f>
        <v>208</v>
      </c>
      <c r="O12" s="24"/>
      <c r="P12" s="1">
        <v>2</v>
      </c>
      <c r="Q12" s="20">
        <v>9.1999999999999998E-2</v>
      </c>
      <c r="R12" s="20">
        <v>7.2999999999999995E-2</v>
      </c>
      <c r="S12" s="20">
        <v>0.02</v>
      </c>
      <c r="T12" s="20">
        <v>5.8000000000000003E-2</v>
      </c>
      <c r="U12" s="1">
        <v>2</v>
      </c>
      <c r="V12" s="25">
        <v>0.91439999999999999</v>
      </c>
      <c r="W12" s="25">
        <v>0.91610000000000003</v>
      </c>
      <c r="X12" s="25">
        <v>0.9173</v>
      </c>
      <c r="Y12" s="25">
        <v>0.91049999999999998</v>
      </c>
      <c r="Z12" s="1"/>
    </row>
    <row r="13" spans="1:26" ht="15.6" thickBot="1">
      <c r="A13" s="26"/>
      <c r="B13" s="27">
        <v>3</v>
      </c>
      <c r="C13" s="23">
        <v>167</v>
      </c>
      <c r="D13" s="23">
        <v>116</v>
      </c>
      <c r="E13" s="23">
        <v>103</v>
      </c>
      <c r="F13" s="23">
        <v>97</v>
      </c>
      <c r="G13" s="4"/>
      <c r="H13" s="1"/>
      <c r="I13" s="24"/>
      <c r="J13" s="1">
        <v>3</v>
      </c>
      <c r="K13" s="24">
        <f>+K12+C13</f>
        <v>414</v>
      </c>
      <c r="L13" s="24">
        <f>+L12+D13</f>
        <v>311</v>
      </c>
      <c r="M13" s="24">
        <f>+M12+E13</f>
        <v>413</v>
      </c>
      <c r="N13" s="24">
        <f>+N12+F13</f>
        <v>305</v>
      </c>
      <c r="O13" s="24"/>
      <c r="P13" s="1">
        <v>3</v>
      </c>
      <c r="Q13" s="20">
        <v>1.7999999999999999E-2</v>
      </c>
      <c r="R13" s="20">
        <v>7.0000000000000001E-3</v>
      </c>
      <c r="S13" s="20">
        <v>1.2999999999999999E-2</v>
      </c>
      <c r="T13" s="20">
        <v>2.5999999999999999E-2</v>
      </c>
      <c r="U13" s="1">
        <v>3</v>
      </c>
      <c r="V13" s="25">
        <v>0.9093</v>
      </c>
      <c r="W13" s="25">
        <v>0.91879999999999995</v>
      </c>
      <c r="X13" s="25">
        <v>0.91759999999999997</v>
      </c>
      <c r="Y13" s="25">
        <v>0.93</v>
      </c>
      <c r="Z13" s="1"/>
    </row>
    <row r="14" spans="1:26" ht="15.6" thickBot="1">
      <c r="A14" s="26"/>
      <c r="B14" s="27">
        <v>4</v>
      </c>
      <c r="C14" s="23">
        <v>130</v>
      </c>
      <c r="D14" s="23">
        <v>131</v>
      </c>
      <c r="E14" s="23">
        <v>151</v>
      </c>
      <c r="F14" s="23">
        <v>106</v>
      </c>
      <c r="G14" s="4"/>
      <c r="H14" s="1"/>
      <c r="I14" s="24"/>
      <c r="J14" s="1">
        <v>4</v>
      </c>
      <c r="K14" s="24">
        <f t="shared" ref="K14:N29" si="0">+K13+C14</f>
        <v>544</v>
      </c>
      <c r="L14" s="24">
        <f t="shared" si="0"/>
        <v>442</v>
      </c>
      <c r="M14" s="24">
        <f t="shared" si="0"/>
        <v>564</v>
      </c>
      <c r="N14" s="24">
        <f t="shared" si="0"/>
        <v>411</v>
      </c>
      <c r="O14" s="24"/>
      <c r="P14" s="1">
        <v>4</v>
      </c>
      <c r="Q14" s="20">
        <v>3.4000000000000002E-2</v>
      </c>
      <c r="R14" s="20">
        <v>3.6999999999999998E-2</v>
      </c>
      <c r="S14" s="20">
        <v>4.5999999999999999E-2</v>
      </c>
      <c r="T14" s="20">
        <v>9.1999999999999998E-2</v>
      </c>
      <c r="U14" s="1">
        <v>4</v>
      </c>
      <c r="V14" s="25">
        <v>0.9093</v>
      </c>
      <c r="W14" s="25">
        <v>0.91710000000000003</v>
      </c>
      <c r="X14" s="25">
        <v>0.91759999999999997</v>
      </c>
      <c r="Y14" s="25">
        <v>0.91049999999999998</v>
      </c>
      <c r="Z14" s="1"/>
    </row>
    <row r="15" spans="1:26" ht="15.6" thickBot="1">
      <c r="A15" s="26"/>
      <c r="B15" s="27">
        <v>5</v>
      </c>
      <c r="C15" s="23">
        <v>145</v>
      </c>
      <c r="D15" s="23">
        <v>118</v>
      </c>
      <c r="E15" s="23">
        <v>71</v>
      </c>
      <c r="F15" s="23">
        <v>88</v>
      </c>
      <c r="G15" s="4"/>
      <c r="H15" s="1"/>
      <c r="I15" s="24"/>
      <c r="J15" s="1">
        <v>5</v>
      </c>
      <c r="K15" s="24">
        <f t="shared" si="0"/>
        <v>689</v>
      </c>
      <c r="L15" s="24">
        <f t="shared" si="0"/>
        <v>560</v>
      </c>
      <c r="M15" s="24">
        <f t="shared" si="0"/>
        <v>635</v>
      </c>
      <c r="N15" s="24">
        <f t="shared" si="0"/>
        <v>499</v>
      </c>
      <c r="O15" s="24"/>
      <c r="P15" s="1">
        <v>5</v>
      </c>
      <c r="Q15" s="20">
        <v>2.5999999999999999E-2</v>
      </c>
      <c r="R15" s="20">
        <v>7.0999999999999994E-2</v>
      </c>
      <c r="S15" s="20">
        <v>1.7000000000000001E-2</v>
      </c>
      <c r="T15" s="20">
        <v>2.4E-2</v>
      </c>
      <c r="U15" s="1">
        <v>5</v>
      </c>
      <c r="V15" s="25">
        <v>0.91810000000000003</v>
      </c>
      <c r="W15" s="25">
        <v>0.91069999999999995</v>
      </c>
      <c r="X15" s="25">
        <v>0.91500000000000004</v>
      </c>
      <c r="Y15" s="25">
        <v>0.91869999999999996</v>
      </c>
      <c r="Z15" s="1"/>
    </row>
    <row r="16" spans="1:26" ht="15.6" thickBot="1">
      <c r="A16" s="26"/>
      <c r="B16" s="27">
        <v>6</v>
      </c>
      <c r="C16" s="23">
        <v>107</v>
      </c>
      <c r="D16" s="23">
        <v>97</v>
      </c>
      <c r="E16" s="23">
        <v>163</v>
      </c>
      <c r="F16" s="23">
        <v>161</v>
      </c>
      <c r="G16" s="4"/>
      <c r="H16" s="1"/>
      <c r="I16" s="24"/>
      <c r="J16" s="1">
        <v>6</v>
      </c>
      <c r="K16" s="24">
        <f t="shared" si="0"/>
        <v>796</v>
      </c>
      <c r="L16" s="24">
        <f t="shared" si="0"/>
        <v>657</v>
      </c>
      <c r="M16" s="24">
        <f t="shared" si="0"/>
        <v>798</v>
      </c>
      <c r="N16" s="24">
        <f t="shared" si="0"/>
        <v>660</v>
      </c>
      <c r="O16" s="24"/>
      <c r="P16" s="1">
        <v>6</v>
      </c>
      <c r="Q16" s="20">
        <v>2.1000000000000001E-2</v>
      </c>
      <c r="R16" s="20">
        <v>2.5000000000000001E-2</v>
      </c>
      <c r="S16" s="20">
        <v>8.1000000000000003E-2</v>
      </c>
      <c r="T16" s="20">
        <v>3.7999999999999999E-2</v>
      </c>
      <c r="U16" s="1">
        <v>6</v>
      </c>
      <c r="V16" s="25">
        <v>0.9103</v>
      </c>
      <c r="W16" s="25">
        <v>0.91180000000000005</v>
      </c>
      <c r="X16" s="25">
        <v>0.90990000000000004</v>
      </c>
      <c r="Y16" s="25">
        <v>0.91510000000000002</v>
      </c>
      <c r="Z16" s="1"/>
    </row>
    <row r="17" spans="1:26" ht="15.6" thickBot="1">
      <c r="A17" s="28"/>
      <c r="B17" s="27">
        <v>7</v>
      </c>
      <c r="C17" s="23">
        <v>69</v>
      </c>
      <c r="D17" s="23">
        <v>88</v>
      </c>
      <c r="E17" s="23">
        <v>168</v>
      </c>
      <c r="F17" s="23">
        <v>85</v>
      </c>
      <c r="G17" s="4"/>
      <c r="H17" s="1"/>
      <c r="I17" s="24"/>
      <c r="J17" s="1">
        <v>7</v>
      </c>
      <c r="K17" s="24">
        <f t="shared" si="0"/>
        <v>865</v>
      </c>
      <c r="L17" s="24">
        <f t="shared" si="0"/>
        <v>745</v>
      </c>
      <c r="M17" s="24">
        <f t="shared" si="0"/>
        <v>966</v>
      </c>
      <c r="N17" s="24">
        <f t="shared" si="0"/>
        <v>745</v>
      </c>
      <c r="O17" s="24"/>
      <c r="P17" s="1">
        <v>7</v>
      </c>
      <c r="Q17" s="20">
        <v>7.3999999999999996E-2</v>
      </c>
      <c r="R17" s="20">
        <v>5.0000000000000001E-3</v>
      </c>
      <c r="S17" s="20">
        <v>4.7E-2</v>
      </c>
      <c r="T17" s="20">
        <v>3.9E-2</v>
      </c>
      <c r="U17" s="1">
        <v>7</v>
      </c>
      <c r="V17" s="25">
        <v>0.90959999999999996</v>
      </c>
      <c r="W17" s="25">
        <v>0.91669999999999996</v>
      </c>
      <c r="X17" s="25">
        <v>0.91720000000000002</v>
      </c>
      <c r="Y17" s="25">
        <v>0.91720000000000002</v>
      </c>
      <c r="Z17" s="1"/>
    </row>
    <row r="18" spans="1:26" ht="15.6" thickBot="1">
      <c r="A18" s="28"/>
      <c r="B18" s="27">
        <v>8</v>
      </c>
      <c r="C18" s="23">
        <v>163</v>
      </c>
      <c r="D18" s="23">
        <v>147</v>
      </c>
      <c r="E18" s="23">
        <v>109</v>
      </c>
      <c r="F18" s="23">
        <v>94</v>
      </c>
      <c r="G18" s="4"/>
      <c r="H18" s="1"/>
      <c r="I18" s="24"/>
      <c r="J18" s="1">
        <v>8</v>
      </c>
      <c r="K18" s="24">
        <f t="shared" si="0"/>
        <v>1028</v>
      </c>
      <c r="L18" s="24">
        <f t="shared" si="0"/>
        <v>892</v>
      </c>
      <c r="M18" s="24">
        <f t="shared" si="0"/>
        <v>1075</v>
      </c>
      <c r="N18" s="24">
        <f t="shared" si="0"/>
        <v>839</v>
      </c>
      <c r="O18" s="24"/>
      <c r="P18" s="1">
        <v>8</v>
      </c>
      <c r="Q18" s="20">
        <v>5.1999999999999998E-2</v>
      </c>
      <c r="R18" s="20">
        <v>1.2E-2</v>
      </c>
      <c r="S18" s="20">
        <v>0.05</v>
      </c>
      <c r="T18" s="20">
        <v>7.0999999999999994E-2</v>
      </c>
      <c r="U18" s="1">
        <v>8</v>
      </c>
      <c r="V18" s="25">
        <v>0.9123</v>
      </c>
      <c r="W18" s="25">
        <v>0.91839999999999999</v>
      </c>
      <c r="X18" s="25">
        <v>0.91279999999999994</v>
      </c>
      <c r="Y18" s="25">
        <v>0.91259999999999997</v>
      </c>
      <c r="Z18" s="1"/>
    </row>
    <row r="19" spans="1:26" ht="15.6" thickBot="1">
      <c r="A19" s="28"/>
      <c r="B19" s="27">
        <v>9</v>
      </c>
      <c r="C19" s="23">
        <v>86</v>
      </c>
      <c r="D19" s="23">
        <v>66</v>
      </c>
      <c r="E19" s="23">
        <v>78</v>
      </c>
      <c r="F19" s="23">
        <v>117</v>
      </c>
      <c r="G19" s="4"/>
      <c r="H19" s="1"/>
      <c r="I19" s="24"/>
      <c r="J19" s="1">
        <v>9</v>
      </c>
      <c r="K19" s="24">
        <f t="shared" si="0"/>
        <v>1114</v>
      </c>
      <c r="L19" s="24">
        <f t="shared" si="0"/>
        <v>958</v>
      </c>
      <c r="M19" s="24">
        <f t="shared" si="0"/>
        <v>1153</v>
      </c>
      <c r="N19" s="24">
        <f t="shared" si="0"/>
        <v>956</v>
      </c>
      <c r="O19" s="24"/>
      <c r="P19" s="1">
        <v>9</v>
      </c>
      <c r="Q19" s="20">
        <v>3.7999999999999999E-2</v>
      </c>
      <c r="R19" s="20">
        <v>3.3000000000000002E-2</v>
      </c>
      <c r="S19" s="20">
        <v>4.7E-2</v>
      </c>
      <c r="T19" s="20">
        <v>1.4E-2</v>
      </c>
      <c r="U19" s="1">
        <v>9</v>
      </c>
      <c r="V19" s="25">
        <v>0.9143</v>
      </c>
      <c r="W19" s="25">
        <v>0.91249999999999998</v>
      </c>
      <c r="X19" s="25">
        <v>0.91710000000000003</v>
      </c>
      <c r="Y19" s="25">
        <v>0.91210000000000002</v>
      </c>
      <c r="Z19" s="1"/>
    </row>
    <row r="20" spans="1:26" ht="15.6" thickBot="1">
      <c r="A20" s="28"/>
      <c r="B20" s="27">
        <v>10</v>
      </c>
      <c r="C20" s="23">
        <v>115</v>
      </c>
      <c r="D20" s="23">
        <v>69</v>
      </c>
      <c r="E20" s="23">
        <v>151</v>
      </c>
      <c r="F20" s="23">
        <v>140</v>
      </c>
      <c r="G20" s="4"/>
      <c r="H20" s="1"/>
      <c r="I20" s="24"/>
      <c r="J20" s="1">
        <v>10</v>
      </c>
      <c r="K20" s="24">
        <f t="shared" si="0"/>
        <v>1229</v>
      </c>
      <c r="L20" s="24">
        <f t="shared" si="0"/>
        <v>1027</v>
      </c>
      <c r="M20" s="24">
        <f t="shared" si="0"/>
        <v>1304</v>
      </c>
      <c r="N20" s="24">
        <f t="shared" si="0"/>
        <v>1096</v>
      </c>
      <c r="O20" s="24"/>
      <c r="P20" s="1">
        <v>10</v>
      </c>
      <c r="Q20" s="20">
        <v>7.2999999999999995E-2</v>
      </c>
      <c r="R20" s="20">
        <v>6.7000000000000004E-2</v>
      </c>
      <c r="S20" s="20">
        <v>6.3E-2</v>
      </c>
      <c r="T20" s="20">
        <v>1.7999999999999999E-2</v>
      </c>
      <c r="U20" s="1">
        <v>10</v>
      </c>
      <c r="V20" s="25">
        <v>0.91290000000000004</v>
      </c>
      <c r="W20" s="25">
        <v>0.91759999999999997</v>
      </c>
      <c r="X20" s="25">
        <v>0.91910000000000003</v>
      </c>
      <c r="Y20" s="25">
        <v>0.92</v>
      </c>
      <c r="Z20" s="1"/>
    </row>
    <row r="21" spans="1:26" ht="15.6" thickBot="1">
      <c r="A21" s="28"/>
      <c r="B21" s="27">
        <v>11</v>
      </c>
      <c r="C21" s="23">
        <v>124</v>
      </c>
      <c r="D21" s="23">
        <v>149</v>
      </c>
      <c r="E21" s="23">
        <v>121</v>
      </c>
      <c r="F21" s="23">
        <v>142</v>
      </c>
      <c r="G21" s="4"/>
      <c r="H21" s="1"/>
      <c r="I21" s="24"/>
      <c r="J21" s="1">
        <v>11</v>
      </c>
      <c r="K21" s="24">
        <f t="shared" si="0"/>
        <v>1353</v>
      </c>
      <c r="L21" s="24">
        <f t="shared" si="0"/>
        <v>1176</v>
      </c>
      <c r="M21" s="24">
        <f t="shared" si="0"/>
        <v>1425</v>
      </c>
      <c r="N21" s="24">
        <f t="shared" si="0"/>
        <v>1238</v>
      </c>
      <c r="O21" s="24"/>
      <c r="P21" s="1">
        <v>11</v>
      </c>
      <c r="Q21" s="20">
        <v>6.4000000000000001E-2</v>
      </c>
      <c r="R21" s="20">
        <v>6.6000000000000003E-2</v>
      </c>
      <c r="S21" s="20">
        <v>8.1000000000000003E-2</v>
      </c>
      <c r="T21" s="20">
        <v>7.0000000000000007E-2</v>
      </c>
      <c r="U21" s="1">
        <v>11</v>
      </c>
      <c r="V21" s="25">
        <v>0.91220000000000001</v>
      </c>
      <c r="W21" s="25">
        <v>0.91749999999999998</v>
      </c>
      <c r="X21" s="25">
        <v>0.91600000000000004</v>
      </c>
      <c r="Y21" s="25">
        <v>0.91749999999999998</v>
      </c>
      <c r="Z21" s="1"/>
    </row>
    <row r="22" spans="1:26" ht="15.6" thickBot="1">
      <c r="A22" s="29"/>
      <c r="B22" s="30">
        <v>12</v>
      </c>
      <c r="C22" s="23">
        <v>144</v>
      </c>
      <c r="D22" s="23">
        <v>80</v>
      </c>
      <c r="E22" s="23">
        <v>101</v>
      </c>
      <c r="F22" s="23">
        <v>138</v>
      </c>
      <c r="G22" s="4"/>
      <c r="H22" s="1"/>
      <c r="I22" s="24"/>
      <c r="J22" s="1">
        <v>12</v>
      </c>
      <c r="K22" s="24">
        <f t="shared" si="0"/>
        <v>1497</v>
      </c>
      <c r="L22" s="24">
        <f t="shared" si="0"/>
        <v>1256</v>
      </c>
      <c r="M22" s="24">
        <f t="shared" si="0"/>
        <v>1526</v>
      </c>
      <c r="N22" s="24">
        <f t="shared" si="0"/>
        <v>1376</v>
      </c>
      <c r="O22" s="24"/>
      <c r="P22" s="1">
        <v>12</v>
      </c>
      <c r="Q22" s="20">
        <v>3.1E-2</v>
      </c>
      <c r="R22" s="20">
        <v>9.2999999999999999E-2</v>
      </c>
      <c r="S22" s="20">
        <v>6.3E-2</v>
      </c>
      <c r="T22" s="20">
        <v>5.3999999999999999E-2</v>
      </c>
      <c r="U22" s="1">
        <v>12</v>
      </c>
      <c r="V22" s="25">
        <v>0.9163</v>
      </c>
      <c r="W22" s="25">
        <v>0.91139999999999999</v>
      </c>
      <c r="X22" s="25">
        <v>0.91310000000000002</v>
      </c>
      <c r="Y22" s="25">
        <v>0.91439999999999999</v>
      </c>
      <c r="Z22" s="1"/>
    </row>
    <row r="23" spans="1:26" ht="15.6" thickBot="1">
      <c r="A23" s="31"/>
      <c r="B23" s="22">
        <v>13</v>
      </c>
      <c r="C23" s="23">
        <v>110</v>
      </c>
      <c r="D23" s="23">
        <v>69</v>
      </c>
      <c r="E23" s="23">
        <v>112</v>
      </c>
      <c r="F23" s="23">
        <v>163</v>
      </c>
      <c r="G23" s="4"/>
      <c r="H23" s="1"/>
      <c r="I23" s="24"/>
      <c r="J23" s="1">
        <v>13</v>
      </c>
      <c r="K23" s="24">
        <f t="shared" si="0"/>
        <v>1607</v>
      </c>
      <c r="L23" s="24">
        <f t="shared" si="0"/>
        <v>1325</v>
      </c>
      <c r="M23" s="24">
        <f t="shared" si="0"/>
        <v>1638</v>
      </c>
      <c r="N23" s="24">
        <f t="shared" si="0"/>
        <v>1539</v>
      </c>
      <c r="O23" s="24"/>
      <c r="P23" s="1">
        <v>13</v>
      </c>
      <c r="Q23" s="20">
        <v>0.08</v>
      </c>
      <c r="R23" s="20">
        <v>0.09</v>
      </c>
      <c r="S23" s="20">
        <v>2.3E-2</v>
      </c>
      <c r="T23" s="20">
        <v>6.0999999999999999E-2</v>
      </c>
      <c r="U23" s="1">
        <v>13</v>
      </c>
      <c r="V23" s="25">
        <v>0.9123</v>
      </c>
      <c r="W23" s="25">
        <v>0.91500000000000004</v>
      </c>
      <c r="X23" s="25">
        <v>0.91749999999999998</v>
      </c>
      <c r="Y23" s="25">
        <v>0.94</v>
      </c>
      <c r="Z23" s="1"/>
    </row>
    <row r="24" spans="1:26" ht="15.6" thickBot="1">
      <c r="A24" s="28"/>
      <c r="B24" s="27">
        <v>14</v>
      </c>
      <c r="C24" s="23">
        <v>141</v>
      </c>
      <c r="D24" s="23">
        <v>83</v>
      </c>
      <c r="E24" s="23">
        <v>169</v>
      </c>
      <c r="F24" s="23">
        <v>166</v>
      </c>
      <c r="G24" s="4"/>
      <c r="H24" s="1"/>
      <c r="I24" s="24"/>
      <c r="J24" s="1">
        <v>14</v>
      </c>
      <c r="K24" s="24">
        <f t="shared" si="0"/>
        <v>1748</v>
      </c>
      <c r="L24" s="24">
        <f t="shared" si="0"/>
        <v>1408</v>
      </c>
      <c r="M24" s="24">
        <f t="shared" si="0"/>
        <v>1807</v>
      </c>
      <c r="N24" s="24">
        <f t="shared" si="0"/>
        <v>1705</v>
      </c>
      <c r="O24" s="24"/>
      <c r="P24" s="1">
        <v>14</v>
      </c>
      <c r="Q24" s="20">
        <v>7.3999999999999996E-2</v>
      </c>
      <c r="R24" s="20">
        <v>6.7000000000000004E-2</v>
      </c>
      <c r="S24" s="20">
        <v>2.3E-2</v>
      </c>
      <c r="T24" s="20">
        <v>2.9000000000000001E-2</v>
      </c>
      <c r="U24" s="1">
        <v>14</v>
      </c>
      <c r="V24" s="25">
        <v>0.91090000000000004</v>
      </c>
      <c r="W24" s="25">
        <v>0.91900000000000004</v>
      </c>
      <c r="X24" s="25">
        <v>0.90939999999999999</v>
      </c>
      <c r="Y24" s="25">
        <v>0.91369999999999996</v>
      </c>
      <c r="Z24" s="1"/>
    </row>
    <row r="25" spans="1:26" ht="15.6" thickBot="1">
      <c r="A25" s="28"/>
      <c r="B25" s="27">
        <v>15</v>
      </c>
      <c r="C25" s="23">
        <v>91</v>
      </c>
      <c r="D25" s="23">
        <v>96</v>
      </c>
      <c r="E25" s="23">
        <v>109</v>
      </c>
      <c r="F25" s="23">
        <v>112</v>
      </c>
      <c r="G25" s="4"/>
      <c r="H25" s="1"/>
      <c r="I25" s="24"/>
      <c r="J25" s="1">
        <v>15</v>
      </c>
      <c r="K25" s="24">
        <f t="shared" si="0"/>
        <v>1839</v>
      </c>
      <c r="L25" s="24">
        <f t="shared" si="0"/>
        <v>1504</v>
      </c>
      <c r="M25" s="24">
        <f t="shared" si="0"/>
        <v>1916</v>
      </c>
      <c r="N25" s="24">
        <f t="shared" si="0"/>
        <v>1817</v>
      </c>
      <c r="O25" s="24"/>
      <c r="P25" s="1">
        <v>15</v>
      </c>
      <c r="Q25" s="20">
        <v>3.0000000000000001E-3</v>
      </c>
      <c r="R25" s="20">
        <v>9.8000000000000004E-2</v>
      </c>
      <c r="S25" s="20">
        <v>5.0000000000000001E-3</v>
      </c>
      <c r="T25" s="20">
        <v>8.0000000000000002E-3</v>
      </c>
      <c r="U25" s="1">
        <v>15</v>
      </c>
      <c r="V25" s="25">
        <v>0.91359999999999997</v>
      </c>
      <c r="W25" s="25">
        <v>0.91649999999999998</v>
      </c>
      <c r="X25" s="25">
        <v>0.91859999999999997</v>
      </c>
      <c r="Y25" s="25">
        <v>0.91400000000000003</v>
      </c>
      <c r="Z25" s="1"/>
    </row>
    <row r="26" spans="1:26" ht="15.6" thickBot="1">
      <c r="A26" s="28"/>
      <c r="B26" s="27">
        <v>16</v>
      </c>
      <c r="C26" s="23">
        <v>83</v>
      </c>
      <c r="D26" s="23">
        <v>98</v>
      </c>
      <c r="E26" s="23">
        <v>82</v>
      </c>
      <c r="F26" s="23">
        <v>80</v>
      </c>
      <c r="G26" s="4"/>
      <c r="H26" s="1"/>
      <c r="I26" s="24"/>
      <c r="J26" s="1">
        <v>16</v>
      </c>
      <c r="K26" s="24">
        <f t="shared" si="0"/>
        <v>1922</v>
      </c>
      <c r="L26" s="24">
        <f t="shared" si="0"/>
        <v>1602</v>
      </c>
      <c r="M26" s="24">
        <f t="shared" si="0"/>
        <v>1998</v>
      </c>
      <c r="N26" s="24">
        <f t="shared" si="0"/>
        <v>1897</v>
      </c>
      <c r="O26" s="24"/>
      <c r="P26" s="1">
        <v>16</v>
      </c>
      <c r="Q26" s="20">
        <v>1.4E-2</v>
      </c>
      <c r="R26" s="20">
        <v>8.2000000000000003E-2</v>
      </c>
      <c r="S26" s="20">
        <v>0.09</v>
      </c>
      <c r="T26" s="20">
        <v>4.9000000000000002E-2</v>
      </c>
      <c r="U26" s="1">
        <v>16</v>
      </c>
      <c r="V26" s="25">
        <v>0.91220000000000001</v>
      </c>
      <c r="W26" s="25">
        <v>0.91249999999999998</v>
      </c>
      <c r="X26" s="25">
        <v>0.91059999999999997</v>
      </c>
      <c r="Y26" s="25">
        <v>0.90920000000000001</v>
      </c>
      <c r="Z26" s="1"/>
    </row>
    <row r="27" spans="1:26" ht="15.6" thickBot="1">
      <c r="A27" s="28"/>
      <c r="B27" s="27">
        <v>17</v>
      </c>
      <c r="C27" s="23">
        <v>91</v>
      </c>
      <c r="D27" s="23">
        <v>94</v>
      </c>
      <c r="E27" s="23">
        <v>119</v>
      </c>
      <c r="F27" s="23">
        <v>68</v>
      </c>
      <c r="G27" s="4"/>
      <c r="H27" s="1"/>
      <c r="I27" s="24"/>
      <c r="J27" s="1">
        <v>17</v>
      </c>
      <c r="K27" s="24">
        <f t="shared" si="0"/>
        <v>2013</v>
      </c>
      <c r="L27" s="24">
        <f t="shared" si="0"/>
        <v>1696</v>
      </c>
      <c r="M27" s="24">
        <f t="shared" si="0"/>
        <v>2117</v>
      </c>
      <c r="N27" s="24">
        <f t="shared" si="0"/>
        <v>1965</v>
      </c>
      <c r="O27" s="24"/>
      <c r="P27" s="1">
        <v>17</v>
      </c>
      <c r="Q27" s="20">
        <v>3.3000000000000002E-2</v>
      </c>
      <c r="R27" s="20">
        <v>8.7999999999999995E-2</v>
      </c>
      <c r="S27" s="20">
        <v>0.05</v>
      </c>
      <c r="T27" s="20">
        <v>8.2000000000000003E-2</v>
      </c>
      <c r="U27" s="1">
        <v>17</v>
      </c>
      <c r="V27" s="25">
        <v>0.91539999999999999</v>
      </c>
      <c r="W27" s="25">
        <v>0.91159999999999997</v>
      </c>
      <c r="X27" s="25">
        <v>0.91049999999999998</v>
      </c>
      <c r="Y27" s="25">
        <v>0.91610000000000003</v>
      </c>
      <c r="Z27" s="1"/>
    </row>
    <row r="28" spans="1:26" ht="15.6" thickBot="1">
      <c r="A28" s="28"/>
      <c r="B28" s="27">
        <v>18</v>
      </c>
      <c r="C28" s="23">
        <v>125</v>
      </c>
      <c r="D28" s="23">
        <v>169</v>
      </c>
      <c r="E28" s="23">
        <v>155</v>
      </c>
      <c r="F28" s="23">
        <v>156</v>
      </c>
      <c r="G28" s="4"/>
      <c r="H28" s="1"/>
      <c r="I28" s="24"/>
      <c r="J28" s="1">
        <v>18</v>
      </c>
      <c r="K28" s="24">
        <f t="shared" si="0"/>
        <v>2138</v>
      </c>
      <c r="L28" s="24">
        <f t="shared" si="0"/>
        <v>1865</v>
      </c>
      <c r="M28" s="24">
        <f t="shared" si="0"/>
        <v>2272</v>
      </c>
      <c r="N28" s="24">
        <f t="shared" si="0"/>
        <v>2121</v>
      </c>
      <c r="O28" s="24"/>
      <c r="P28" s="1">
        <v>18</v>
      </c>
      <c r="Q28" s="20">
        <v>0.01</v>
      </c>
      <c r="R28" s="20">
        <v>8.4000000000000005E-2</v>
      </c>
      <c r="S28" s="20">
        <v>6.3E-2</v>
      </c>
      <c r="T28" s="20">
        <v>2.7E-2</v>
      </c>
      <c r="U28" s="1">
        <v>18</v>
      </c>
      <c r="V28" s="25">
        <v>0.91590000000000005</v>
      </c>
      <c r="W28" s="25">
        <v>0.91139999999999999</v>
      </c>
      <c r="X28" s="25">
        <v>0.91579999999999995</v>
      </c>
      <c r="Y28" s="25">
        <v>0.91779999999999995</v>
      </c>
      <c r="Z28" s="1"/>
    </row>
    <row r="29" spans="1:26" ht="15.6" thickBot="1">
      <c r="A29" s="28"/>
      <c r="B29" s="27">
        <v>19</v>
      </c>
      <c r="C29" s="23">
        <v>62</v>
      </c>
      <c r="D29" s="23">
        <v>145</v>
      </c>
      <c r="E29" s="23">
        <v>79</v>
      </c>
      <c r="F29" s="23">
        <v>145</v>
      </c>
      <c r="G29" s="4"/>
      <c r="H29" s="1"/>
      <c r="I29" s="24"/>
      <c r="J29" s="1">
        <v>19</v>
      </c>
      <c r="K29" s="24">
        <f t="shared" si="0"/>
        <v>2200</v>
      </c>
      <c r="L29" s="24">
        <f t="shared" si="0"/>
        <v>2010</v>
      </c>
      <c r="M29" s="24">
        <f t="shared" si="0"/>
        <v>2351</v>
      </c>
      <c r="N29" s="24">
        <f t="shared" si="0"/>
        <v>2266</v>
      </c>
      <c r="O29" s="24"/>
      <c r="P29" s="1">
        <v>19</v>
      </c>
      <c r="Q29" s="20">
        <v>3.7999999999999999E-2</v>
      </c>
      <c r="R29" s="20">
        <v>0.06</v>
      </c>
      <c r="S29" s="20">
        <v>9.7000000000000003E-2</v>
      </c>
      <c r="T29" s="20">
        <v>5.8000000000000003E-2</v>
      </c>
      <c r="U29" s="1">
        <v>19</v>
      </c>
      <c r="V29" s="25">
        <v>0.91879999999999995</v>
      </c>
      <c r="W29" s="25">
        <v>0.91259999999999997</v>
      </c>
      <c r="X29" s="25">
        <v>0.91339999999999999</v>
      </c>
      <c r="Y29" s="25">
        <v>0.91339999999999999</v>
      </c>
      <c r="Z29" s="1"/>
    </row>
    <row r="30" spans="1:26" ht="15.6" thickBot="1">
      <c r="A30" s="28"/>
      <c r="B30" s="27">
        <v>20</v>
      </c>
      <c r="C30" s="23">
        <v>154</v>
      </c>
      <c r="D30" s="23">
        <v>88</v>
      </c>
      <c r="E30" s="23">
        <v>150</v>
      </c>
      <c r="F30" s="23">
        <v>127</v>
      </c>
      <c r="G30" s="4"/>
      <c r="H30" s="1"/>
      <c r="I30" s="24"/>
      <c r="J30" s="1">
        <v>20</v>
      </c>
      <c r="K30" s="24">
        <f t="shared" ref="K30:N45" si="1">+K29+C30</f>
        <v>2354</v>
      </c>
      <c r="L30" s="24">
        <f t="shared" si="1"/>
        <v>2098</v>
      </c>
      <c r="M30" s="24">
        <f t="shared" si="1"/>
        <v>2501</v>
      </c>
      <c r="N30" s="24">
        <f t="shared" si="1"/>
        <v>2393</v>
      </c>
      <c r="O30" s="24"/>
      <c r="P30" s="1">
        <v>20</v>
      </c>
      <c r="Q30" s="20">
        <v>5.8999999999999997E-2</v>
      </c>
      <c r="R30" s="20">
        <v>3.5000000000000003E-2</v>
      </c>
      <c r="S30" s="20">
        <v>7.2999999999999995E-2</v>
      </c>
      <c r="T30" s="20">
        <v>0.09</v>
      </c>
      <c r="U30" s="1">
        <v>20</v>
      </c>
      <c r="V30" s="25">
        <v>0.91710000000000003</v>
      </c>
      <c r="W30" s="25">
        <v>0.91220000000000001</v>
      </c>
      <c r="X30" s="25">
        <v>0.91839999999999999</v>
      </c>
      <c r="Y30" s="25">
        <v>0.91549999999999998</v>
      </c>
      <c r="Z30" s="1"/>
    </row>
    <row r="31" spans="1:26" ht="15.6" thickBot="1">
      <c r="A31" s="28"/>
      <c r="B31" s="27">
        <v>21</v>
      </c>
      <c r="C31" s="23">
        <v>62</v>
      </c>
      <c r="D31" s="23">
        <v>140</v>
      </c>
      <c r="E31" s="23">
        <v>124</v>
      </c>
      <c r="F31" s="23">
        <v>110</v>
      </c>
      <c r="G31" s="4"/>
      <c r="H31" s="1"/>
      <c r="I31" s="24"/>
      <c r="J31" s="1">
        <v>21</v>
      </c>
      <c r="K31" s="24">
        <f t="shared" si="1"/>
        <v>2416</v>
      </c>
      <c r="L31" s="24">
        <f t="shared" si="1"/>
        <v>2238</v>
      </c>
      <c r="M31" s="24">
        <f t="shared" si="1"/>
        <v>2625</v>
      </c>
      <c r="N31" s="24">
        <f t="shared" si="1"/>
        <v>2503</v>
      </c>
      <c r="O31" s="24"/>
      <c r="P31" s="1">
        <v>21</v>
      </c>
      <c r="Q31" s="20">
        <v>6.6000000000000003E-2</v>
      </c>
      <c r="R31" s="20">
        <v>4.5999999999999999E-2</v>
      </c>
      <c r="S31" s="20">
        <v>5.2999999999999999E-2</v>
      </c>
      <c r="T31" s="20">
        <v>2.7E-2</v>
      </c>
      <c r="U31" s="1">
        <v>21</v>
      </c>
      <c r="V31" s="25">
        <v>0.91820000000000002</v>
      </c>
      <c r="W31" s="25">
        <v>0.91779999999999995</v>
      </c>
      <c r="X31" s="25">
        <v>0.91810000000000003</v>
      </c>
      <c r="Y31" s="25">
        <v>0.91469999999999996</v>
      </c>
      <c r="Z31" s="1"/>
    </row>
    <row r="32" spans="1:26" ht="15.6" thickBot="1">
      <c r="A32" s="28"/>
      <c r="B32" s="27">
        <v>22</v>
      </c>
      <c r="C32" s="23">
        <v>74</v>
      </c>
      <c r="D32" s="23">
        <v>168</v>
      </c>
      <c r="E32" s="23">
        <v>127</v>
      </c>
      <c r="F32" s="23">
        <v>169</v>
      </c>
      <c r="G32" s="4"/>
      <c r="H32" s="1"/>
      <c r="I32" s="24"/>
      <c r="J32" s="1">
        <v>22</v>
      </c>
      <c r="K32" s="24">
        <f t="shared" si="1"/>
        <v>2490</v>
      </c>
      <c r="L32" s="24">
        <f t="shared" si="1"/>
        <v>2406</v>
      </c>
      <c r="M32" s="24">
        <f t="shared" si="1"/>
        <v>2752</v>
      </c>
      <c r="N32" s="24">
        <f t="shared" si="1"/>
        <v>2672</v>
      </c>
      <c r="O32" s="24"/>
      <c r="P32" s="1">
        <v>22</v>
      </c>
      <c r="Q32" s="20">
        <v>0.03</v>
      </c>
      <c r="R32" s="20">
        <v>9.9000000000000005E-2</v>
      </c>
      <c r="S32" s="20">
        <v>7.3999999999999996E-2</v>
      </c>
      <c r="T32" s="20">
        <v>4.9000000000000002E-2</v>
      </c>
      <c r="U32" s="1">
        <v>22</v>
      </c>
      <c r="V32" s="25">
        <v>0.91200000000000003</v>
      </c>
      <c r="W32" s="25">
        <v>0.91830000000000001</v>
      </c>
      <c r="X32" s="25">
        <v>0.91290000000000004</v>
      </c>
      <c r="Y32" s="25">
        <v>0.95</v>
      </c>
      <c r="Z32" s="1"/>
    </row>
    <row r="33" spans="1:26" ht="15.6" thickBot="1">
      <c r="A33" s="28"/>
      <c r="B33" s="27">
        <v>23</v>
      </c>
      <c r="C33" s="23">
        <v>155</v>
      </c>
      <c r="D33" s="23">
        <v>95</v>
      </c>
      <c r="E33" s="23">
        <v>65</v>
      </c>
      <c r="F33" s="23">
        <v>112</v>
      </c>
      <c r="G33" s="4"/>
      <c r="H33" s="1"/>
      <c r="I33" s="24"/>
      <c r="J33" s="1">
        <v>23</v>
      </c>
      <c r="K33" s="24">
        <f t="shared" si="1"/>
        <v>2645</v>
      </c>
      <c r="L33" s="24">
        <f t="shared" si="1"/>
        <v>2501</v>
      </c>
      <c r="M33" s="24">
        <f t="shared" si="1"/>
        <v>2817</v>
      </c>
      <c r="N33" s="24">
        <f t="shared" si="1"/>
        <v>2784</v>
      </c>
      <c r="O33" s="24"/>
      <c r="P33" s="1">
        <v>23</v>
      </c>
      <c r="Q33" s="20">
        <v>8.5000000000000006E-2</v>
      </c>
      <c r="R33" s="20">
        <v>9.8000000000000004E-2</v>
      </c>
      <c r="S33" s="20">
        <v>9.8000000000000004E-2</v>
      </c>
      <c r="T33" s="20">
        <v>2.7E-2</v>
      </c>
      <c r="U33" s="1">
        <v>23</v>
      </c>
      <c r="V33" s="25">
        <v>0.91320000000000001</v>
      </c>
      <c r="W33" s="25">
        <v>0.91739999999999999</v>
      </c>
      <c r="X33" s="25">
        <v>0.91479999999999995</v>
      </c>
      <c r="Y33" s="25">
        <v>0.9123</v>
      </c>
      <c r="Z33" s="1"/>
    </row>
    <row r="34" spans="1:26" ht="15.6" thickBot="1">
      <c r="A34" s="29"/>
      <c r="B34" s="30">
        <v>24</v>
      </c>
      <c r="C34" s="23">
        <v>85</v>
      </c>
      <c r="D34" s="23">
        <v>139</v>
      </c>
      <c r="E34" s="23">
        <v>112</v>
      </c>
      <c r="F34" s="23">
        <v>135</v>
      </c>
      <c r="G34" s="4"/>
      <c r="H34" s="1"/>
      <c r="I34" s="24"/>
      <c r="J34" s="1">
        <v>24</v>
      </c>
      <c r="K34" s="24">
        <f t="shared" si="1"/>
        <v>2730</v>
      </c>
      <c r="L34" s="24">
        <f t="shared" si="1"/>
        <v>2640</v>
      </c>
      <c r="M34" s="24">
        <f t="shared" si="1"/>
        <v>2929</v>
      </c>
      <c r="N34" s="24">
        <f t="shared" si="1"/>
        <v>2919</v>
      </c>
      <c r="O34" s="24"/>
      <c r="P34" s="1">
        <v>24</v>
      </c>
      <c r="Q34" s="20">
        <v>1.9E-2</v>
      </c>
      <c r="R34" s="20">
        <v>1.7999999999999999E-2</v>
      </c>
      <c r="S34" s="20">
        <v>4.3999999999999997E-2</v>
      </c>
      <c r="T34" s="20">
        <v>0.08</v>
      </c>
      <c r="U34" s="1">
        <v>24</v>
      </c>
      <c r="V34" s="25">
        <v>0.91679999999999995</v>
      </c>
      <c r="W34" s="25">
        <v>0.91669999999999996</v>
      </c>
      <c r="X34" s="25">
        <v>0.91020000000000001</v>
      </c>
      <c r="Y34" s="25">
        <v>0.91749999999999998</v>
      </c>
      <c r="Z34" s="1"/>
    </row>
    <row r="35" spans="1:26" ht="15.6" thickBot="1">
      <c r="A35" s="31"/>
      <c r="B35" s="22">
        <v>25</v>
      </c>
      <c r="C35" s="23">
        <v>88</v>
      </c>
      <c r="D35" s="23">
        <v>84</v>
      </c>
      <c r="E35" s="23">
        <v>77</v>
      </c>
      <c r="F35" s="23">
        <v>152</v>
      </c>
      <c r="G35" s="4"/>
      <c r="H35" s="1"/>
      <c r="I35" s="24"/>
      <c r="J35" s="1">
        <v>25</v>
      </c>
      <c r="K35" s="24">
        <f t="shared" si="1"/>
        <v>2818</v>
      </c>
      <c r="L35" s="24">
        <f t="shared" si="1"/>
        <v>2724</v>
      </c>
      <c r="M35" s="24">
        <f t="shared" si="1"/>
        <v>3006</v>
      </c>
      <c r="N35" s="24">
        <f t="shared" si="1"/>
        <v>3071</v>
      </c>
      <c r="O35" s="24"/>
      <c r="P35" s="1">
        <v>25</v>
      </c>
      <c r="Q35" s="20">
        <v>8.5000000000000006E-2</v>
      </c>
      <c r="R35" s="20">
        <v>2.1000000000000001E-2</v>
      </c>
      <c r="S35" s="20">
        <v>5.0000000000000001E-3</v>
      </c>
      <c r="T35" s="20">
        <v>9.0999999999999998E-2</v>
      </c>
      <c r="U35" s="1">
        <v>25</v>
      </c>
      <c r="V35" s="25">
        <v>0.91669999999999996</v>
      </c>
      <c r="W35" s="25">
        <v>0.91069999999999995</v>
      </c>
      <c r="X35" s="25">
        <v>0.91869999999999996</v>
      </c>
      <c r="Y35" s="25">
        <v>0.91139999999999999</v>
      </c>
      <c r="Z35" s="1"/>
    </row>
    <row r="36" spans="1:26" ht="15.6" thickBot="1">
      <c r="A36" s="28"/>
      <c r="B36" s="27">
        <v>26</v>
      </c>
      <c r="C36" s="23">
        <v>120</v>
      </c>
      <c r="D36" s="23">
        <v>84</v>
      </c>
      <c r="E36" s="23">
        <v>103</v>
      </c>
      <c r="F36" s="23">
        <v>149</v>
      </c>
      <c r="G36" s="4"/>
      <c r="H36" s="1"/>
      <c r="I36" s="24"/>
      <c r="J36" s="1">
        <v>26</v>
      </c>
      <c r="K36" s="24">
        <f t="shared" si="1"/>
        <v>2938</v>
      </c>
      <c r="L36" s="24">
        <f t="shared" si="1"/>
        <v>2808</v>
      </c>
      <c r="M36" s="24">
        <f t="shared" si="1"/>
        <v>3109</v>
      </c>
      <c r="N36" s="24">
        <f t="shared" si="1"/>
        <v>3220</v>
      </c>
      <c r="O36" s="24"/>
      <c r="P36" s="1">
        <v>26</v>
      </c>
      <c r="Q36" s="20">
        <v>3.5999999999999997E-2</v>
      </c>
      <c r="R36" s="20">
        <v>3.5000000000000003E-2</v>
      </c>
      <c r="S36" s="20">
        <v>4.3999999999999997E-2</v>
      </c>
      <c r="T36" s="20">
        <v>8.5999999999999993E-2</v>
      </c>
      <c r="U36" s="1">
        <v>26</v>
      </c>
      <c r="V36" s="25">
        <v>0.91</v>
      </c>
      <c r="W36" s="25">
        <v>0.91739999999999999</v>
      </c>
      <c r="X36" s="25">
        <v>0.91479999999999995</v>
      </c>
      <c r="Y36" s="25">
        <v>0.91859999999999997</v>
      </c>
      <c r="Z36" s="1"/>
    </row>
    <row r="37" spans="1:26" ht="15.6" thickBot="1">
      <c r="A37" s="28"/>
      <c r="B37" s="27">
        <v>27</v>
      </c>
      <c r="C37" s="23">
        <v>91</v>
      </c>
      <c r="D37" s="23">
        <v>156</v>
      </c>
      <c r="E37" s="23">
        <v>139</v>
      </c>
      <c r="F37" s="23">
        <v>152</v>
      </c>
      <c r="G37" s="4"/>
      <c r="H37" s="1"/>
      <c r="I37" s="24"/>
      <c r="J37" s="1">
        <v>27</v>
      </c>
      <c r="K37" s="24">
        <f t="shared" si="1"/>
        <v>3029</v>
      </c>
      <c r="L37" s="24">
        <f t="shared" si="1"/>
        <v>2964</v>
      </c>
      <c r="M37" s="24">
        <f t="shared" si="1"/>
        <v>3248</v>
      </c>
      <c r="N37" s="24">
        <f t="shared" si="1"/>
        <v>3372</v>
      </c>
      <c r="O37" s="24"/>
      <c r="P37" s="1">
        <v>27</v>
      </c>
      <c r="Q37" s="20">
        <v>9.8000000000000004E-2</v>
      </c>
      <c r="R37" s="20">
        <v>6.7000000000000004E-2</v>
      </c>
      <c r="S37" s="20">
        <v>4.7E-2</v>
      </c>
      <c r="T37" s="20">
        <v>2.5000000000000001E-2</v>
      </c>
      <c r="U37" s="1">
        <v>27</v>
      </c>
      <c r="V37" s="25">
        <v>0.91669999999999996</v>
      </c>
      <c r="W37" s="25">
        <v>0.91669999999999996</v>
      </c>
      <c r="X37" s="25">
        <v>0.91710000000000003</v>
      </c>
      <c r="Y37" s="25">
        <v>0.97</v>
      </c>
      <c r="Z37" s="1"/>
    </row>
    <row r="38" spans="1:26" ht="15.6" thickBot="1">
      <c r="A38" s="28"/>
      <c r="B38" s="27">
        <v>28</v>
      </c>
      <c r="C38" s="23">
        <v>62</v>
      </c>
      <c r="D38" s="23">
        <v>96</v>
      </c>
      <c r="E38" s="23">
        <v>93</v>
      </c>
      <c r="F38" s="23">
        <v>128</v>
      </c>
      <c r="G38" s="4"/>
      <c r="H38" s="1"/>
      <c r="I38" s="24"/>
      <c r="J38" s="1">
        <v>28</v>
      </c>
      <c r="K38" s="24">
        <f t="shared" si="1"/>
        <v>3091</v>
      </c>
      <c r="L38" s="24">
        <f t="shared" si="1"/>
        <v>3060</v>
      </c>
      <c r="M38" s="24">
        <f t="shared" si="1"/>
        <v>3341</v>
      </c>
      <c r="N38" s="24">
        <f t="shared" si="1"/>
        <v>3500</v>
      </c>
      <c r="O38" s="24"/>
      <c r="P38" s="1">
        <v>28</v>
      </c>
      <c r="Q38" s="20">
        <v>9.1999999999999998E-2</v>
      </c>
      <c r="R38" s="20">
        <v>1.4999999999999999E-2</v>
      </c>
      <c r="S38" s="20">
        <v>5.6000000000000001E-2</v>
      </c>
      <c r="T38" s="20">
        <v>6.7000000000000004E-2</v>
      </c>
      <c r="U38" s="1">
        <v>28</v>
      </c>
      <c r="V38" s="25">
        <v>0.91439999999999999</v>
      </c>
      <c r="W38" s="25">
        <v>0.91710000000000003</v>
      </c>
      <c r="X38" s="25">
        <v>0.91890000000000005</v>
      </c>
      <c r="Y38" s="25">
        <v>0.9143</v>
      </c>
      <c r="Z38" s="1"/>
    </row>
    <row r="39" spans="1:26" ht="15.6" thickBot="1">
      <c r="A39" s="28"/>
      <c r="B39" s="27">
        <v>29</v>
      </c>
      <c r="C39" s="23">
        <v>157</v>
      </c>
      <c r="D39" s="23">
        <v>72</v>
      </c>
      <c r="E39" s="23">
        <v>149</v>
      </c>
      <c r="F39" s="23">
        <v>83</v>
      </c>
      <c r="G39" s="4"/>
      <c r="H39" s="1"/>
      <c r="I39" s="24"/>
      <c r="J39" s="1">
        <v>29</v>
      </c>
      <c r="K39" s="24">
        <f t="shared" si="1"/>
        <v>3248</v>
      </c>
      <c r="L39" s="24">
        <f t="shared" si="1"/>
        <v>3132</v>
      </c>
      <c r="M39" s="24">
        <f t="shared" si="1"/>
        <v>3490</v>
      </c>
      <c r="N39" s="24">
        <f t="shared" si="1"/>
        <v>3583</v>
      </c>
      <c r="O39" s="24"/>
      <c r="P39" s="1">
        <v>29</v>
      </c>
      <c r="Q39" s="20">
        <v>8.4000000000000005E-2</v>
      </c>
      <c r="R39" s="20">
        <v>1.7999999999999999E-2</v>
      </c>
      <c r="S39" s="20">
        <v>9.8000000000000004E-2</v>
      </c>
      <c r="T39" s="20">
        <v>1.6E-2</v>
      </c>
      <c r="U39" s="1">
        <v>29</v>
      </c>
      <c r="V39" s="25">
        <v>0.91449999999999998</v>
      </c>
      <c r="W39" s="25">
        <v>0.91220000000000001</v>
      </c>
      <c r="X39" s="25">
        <v>0.9133</v>
      </c>
      <c r="Y39" s="25">
        <v>0.9153</v>
      </c>
      <c r="Z39" s="1"/>
    </row>
    <row r="40" spans="1:26" ht="15.6" thickBot="1">
      <c r="A40" s="28"/>
      <c r="B40" s="27">
        <v>30</v>
      </c>
      <c r="C40" s="23">
        <v>109</v>
      </c>
      <c r="D40" s="23">
        <v>98</v>
      </c>
      <c r="E40" s="23">
        <v>130</v>
      </c>
      <c r="F40" s="23">
        <v>98</v>
      </c>
      <c r="G40" s="4"/>
      <c r="H40" s="1"/>
      <c r="I40" s="24"/>
      <c r="J40" s="1">
        <v>30</v>
      </c>
      <c r="K40" s="24">
        <f t="shared" si="1"/>
        <v>3357</v>
      </c>
      <c r="L40" s="24">
        <f t="shared" si="1"/>
        <v>3230</v>
      </c>
      <c r="M40" s="24">
        <f t="shared" si="1"/>
        <v>3620</v>
      </c>
      <c r="N40" s="24">
        <f t="shared" si="1"/>
        <v>3681</v>
      </c>
      <c r="O40" s="24"/>
      <c r="P40" s="1">
        <v>30</v>
      </c>
      <c r="Q40" s="20">
        <v>1.0999999999999999E-2</v>
      </c>
      <c r="R40" s="20">
        <v>1.0999999999999999E-2</v>
      </c>
      <c r="S40" s="20">
        <v>4.2000000000000003E-2</v>
      </c>
      <c r="T40" s="20">
        <v>0.01</v>
      </c>
      <c r="U40" s="1">
        <v>30</v>
      </c>
      <c r="V40" s="25">
        <v>0.90990000000000004</v>
      </c>
      <c r="W40" s="25">
        <v>0.91049999999999998</v>
      </c>
      <c r="X40" s="25">
        <v>0.90990000000000004</v>
      </c>
      <c r="Y40" s="25">
        <v>0.91779999999999995</v>
      </c>
      <c r="Z40" s="1"/>
    </row>
    <row r="41" spans="1:26" ht="15.6" thickBot="1">
      <c r="A41" s="28"/>
      <c r="B41" s="27">
        <v>31</v>
      </c>
      <c r="C41" s="23">
        <v>120</v>
      </c>
      <c r="D41" s="23">
        <v>106</v>
      </c>
      <c r="E41" s="23">
        <v>161</v>
      </c>
      <c r="F41" s="23">
        <v>155</v>
      </c>
      <c r="G41" s="4"/>
      <c r="H41" s="1"/>
      <c r="I41" s="24"/>
      <c r="J41" s="1">
        <v>31</v>
      </c>
      <c r="K41" s="24">
        <f t="shared" si="1"/>
        <v>3477</v>
      </c>
      <c r="L41" s="24">
        <f t="shared" si="1"/>
        <v>3336</v>
      </c>
      <c r="M41" s="24">
        <f t="shared" si="1"/>
        <v>3781</v>
      </c>
      <c r="N41" s="24">
        <f t="shared" si="1"/>
        <v>3836</v>
      </c>
      <c r="O41" s="24"/>
      <c r="P41" s="1">
        <v>31</v>
      </c>
      <c r="Q41" s="20">
        <v>4.2000000000000003E-2</v>
      </c>
      <c r="R41" s="20">
        <v>7.3999999999999996E-2</v>
      </c>
      <c r="S41" s="20">
        <v>4.3999999999999997E-2</v>
      </c>
      <c r="T41" s="20">
        <v>9.1999999999999998E-2</v>
      </c>
      <c r="U41" s="1">
        <v>31</v>
      </c>
      <c r="V41" s="25">
        <v>0.91269999999999996</v>
      </c>
      <c r="W41" s="25">
        <v>0.91820000000000002</v>
      </c>
      <c r="X41" s="25">
        <v>0.91059999999999997</v>
      </c>
      <c r="Y41" s="25">
        <v>0.90939999999999999</v>
      </c>
      <c r="Z41" s="1"/>
    </row>
    <row r="42" spans="1:26" ht="15.6" thickBot="1">
      <c r="A42" s="28"/>
      <c r="B42" s="27">
        <v>32</v>
      </c>
      <c r="C42" s="23">
        <v>130</v>
      </c>
      <c r="D42" s="23">
        <v>96</v>
      </c>
      <c r="E42" s="23">
        <v>127</v>
      </c>
      <c r="F42" s="23">
        <v>82</v>
      </c>
      <c r="G42" s="4"/>
      <c r="H42" s="1"/>
      <c r="I42" s="24"/>
      <c r="J42" s="1">
        <v>32</v>
      </c>
      <c r="K42" s="24">
        <f t="shared" si="1"/>
        <v>3607</v>
      </c>
      <c r="L42" s="24">
        <f t="shared" si="1"/>
        <v>3432</v>
      </c>
      <c r="M42" s="24">
        <f t="shared" si="1"/>
        <v>3908</v>
      </c>
      <c r="N42" s="24">
        <f t="shared" si="1"/>
        <v>3918</v>
      </c>
      <c r="O42" s="24"/>
      <c r="P42" s="1">
        <v>32</v>
      </c>
      <c r="Q42" s="20">
        <v>3.2000000000000001E-2</v>
      </c>
      <c r="R42" s="20">
        <v>9.5000000000000001E-2</v>
      </c>
      <c r="S42" s="20">
        <v>3.5000000000000003E-2</v>
      </c>
      <c r="T42" s="20">
        <v>2.8000000000000001E-2</v>
      </c>
      <c r="U42" s="1">
        <v>32</v>
      </c>
      <c r="V42" s="25">
        <v>0.91739999999999999</v>
      </c>
      <c r="W42" s="25">
        <v>0.91269999999999996</v>
      </c>
      <c r="X42" s="25">
        <v>0.91539999999999999</v>
      </c>
      <c r="Y42" s="25">
        <v>0.91479999999999995</v>
      </c>
      <c r="Z42" s="1"/>
    </row>
    <row r="43" spans="1:26" ht="15.6" thickBot="1">
      <c r="A43" s="28"/>
      <c r="B43" s="27">
        <v>33</v>
      </c>
      <c r="C43" s="23">
        <v>92</v>
      </c>
      <c r="D43" s="23">
        <v>135</v>
      </c>
      <c r="E43" s="23">
        <v>104</v>
      </c>
      <c r="F43" s="23">
        <v>97</v>
      </c>
      <c r="G43" s="4"/>
      <c r="H43" s="1"/>
      <c r="I43" s="24"/>
      <c r="J43" s="1">
        <v>33</v>
      </c>
      <c r="K43" s="24">
        <f t="shared" si="1"/>
        <v>3699</v>
      </c>
      <c r="L43" s="24">
        <f t="shared" si="1"/>
        <v>3567</v>
      </c>
      <c r="M43" s="24">
        <f t="shared" si="1"/>
        <v>4012</v>
      </c>
      <c r="N43" s="24">
        <f t="shared" si="1"/>
        <v>4015</v>
      </c>
      <c r="O43" s="24"/>
      <c r="P43" s="1">
        <v>33</v>
      </c>
      <c r="Q43" s="20">
        <v>2.7E-2</v>
      </c>
      <c r="R43" s="20">
        <v>7.5999999999999998E-2</v>
      </c>
      <c r="S43" s="20">
        <v>6.3E-2</v>
      </c>
      <c r="T43" s="20">
        <v>7.0999999999999994E-2</v>
      </c>
      <c r="U43" s="1">
        <v>33</v>
      </c>
      <c r="V43" s="25">
        <v>0.91200000000000003</v>
      </c>
      <c r="W43" s="25">
        <v>0.91559999999999997</v>
      </c>
      <c r="X43" s="25">
        <v>0.9133</v>
      </c>
      <c r="Y43" s="25">
        <v>0.91869999999999996</v>
      </c>
      <c r="Z43" s="1"/>
    </row>
    <row r="44" spans="1:26" ht="15.6" thickBot="1">
      <c r="A44" s="28"/>
      <c r="B44" s="27">
        <v>34</v>
      </c>
      <c r="C44" s="23">
        <v>116</v>
      </c>
      <c r="D44" s="23">
        <v>129</v>
      </c>
      <c r="E44" s="23">
        <v>132</v>
      </c>
      <c r="F44" s="23">
        <v>89</v>
      </c>
      <c r="G44" s="4"/>
      <c r="H44" s="1"/>
      <c r="I44" s="24"/>
      <c r="J44" s="1">
        <v>34</v>
      </c>
      <c r="K44" s="24">
        <f t="shared" si="1"/>
        <v>3815</v>
      </c>
      <c r="L44" s="24">
        <f t="shared" si="1"/>
        <v>3696</v>
      </c>
      <c r="M44" s="24">
        <f t="shared" si="1"/>
        <v>4144</v>
      </c>
      <c r="N44" s="24">
        <f t="shared" si="1"/>
        <v>4104</v>
      </c>
      <c r="O44" s="24"/>
      <c r="P44" s="1">
        <v>34</v>
      </c>
      <c r="Q44" s="20">
        <v>5.8000000000000003E-2</v>
      </c>
      <c r="R44" s="20">
        <v>5.8999999999999997E-2</v>
      </c>
      <c r="S44" s="20">
        <v>8.1000000000000003E-2</v>
      </c>
      <c r="T44" s="20">
        <v>0.04</v>
      </c>
      <c r="U44" s="1">
        <v>34</v>
      </c>
      <c r="V44" s="25">
        <v>0.91320000000000001</v>
      </c>
      <c r="W44" s="25">
        <v>0.9143</v>
      </c>
      <c r="X44" s="25">
        <v>0.91790000000000005</v>
      </c>
      <c r="Y44" s="25">
        <v>0.90910000000000002</v>
      </c>
      <c r="Z44" s="1"/>
    </row>
    <row r="45" spans="1:26" ht="15.6" thickBot="1">
      <c r="A45" s="28"/>
      <c r="B45" s="27">
        <v>35</v>
      </c>
      <c r="C45" s="23">
        <v>148</v>
      </c>
      <c r="D45" s="23">
        <v>157</v>
      </c>
      <c r="E45" s="23">
        <v>106</v>
      </c>
      <c r="F45" s="23">
        <v>110</v>
      </c>
      <c r="G45" s="4"/>
      <c r="H45" s="1"/>
      <c r="I45" s="24"/>
      <c r="J45" s="1">
        <v>35</v>
      </c>
      <c r="K45" s="24">
        <f t="shared" si="1"/>
        <v>3963</v>
      </c>
      <c r="L45" s="24">
        <f t="shared" si="1"/>
        <v>3853</v>
      </c>
      <c r="M45" s="24">
        <f t="shared" si="1"/>
        <v>4250</v>
      </c>
      <c r="N45" s="24">
        <f t="shared" si="1"/>
        <v>4214</v>
      </c>
      <c r="O45" s="24"/>
      <c r="P45" s="1">
        <v>35</v>
      </c>
      <c r="Q45" s="20">
        <v>3.1E-2</v>
      </c>
      <c r="R45" s="20">
        <v>6.9000000000000006E-2</v>
      </c>
      <c r="S45" s="20">
        <v>8.6999999999999994E-2</v>
      </c>
      <c r="T45" s="20">
        <v>0.05</v>
      </c>
      <c r="U45" s="1">
        <v>35</v>
      </c>
      <c r="V45" s="25">
        <v>0.91359999999999997</v>
      </c>
      <c r="W45" s="25">
        <v>0.91349999999999998</v>
      </c>
      <c r="X45" s="25">
        <v>0.90980000000000005</v>
      </c>
      <c r="Y45" s="25">
        <v>0.91600000000000004</v>
      </c>
      <c r="Z45" s="1"/>
    </row>
    <row r="46" spans="1:26" ht="15.6" thickBot="1">
      <c r="A46" s="29"/>
      <c r="B46" s="30">
        <v>36</v>
      </c>
      <c r="C46" s="23">
        <v>68</v>
      </c>
      <c r="D46" s="23">
        <v>120</v>
      </c>
      <c r="E46" s="23">
        <v>167</v>
      </c>
      <c r="F46" s="23">
        <v>118</v>
      </c>
      <c r="G46" s="4"/>
      <c r="H46" s="1"/>
      <c r="I46" s="24"/>
      <c r="J46" s="1">
        <v>36</v>
      </c>
      <c r="K46" s="24">
        <f t="shared" ref="K46:N58" si="2">+K45+C46</f>
        <v>4031</v>
      </c>
      <c r="L46" s="24">
        <f t="shared" si="2"/>
        <v>3973</v>
      </c>
      <c r="M46" s="24">
        <f t="shared" si="2"/>
        <v>4417</v>
      </c>
      <c r="N46" s="24">
        <f t="shared" si="2"/>
        <v>4332</v>
      </c>
      <c r="O46" s="24"/>
      <c r="P46" s="1">
        <v>36</v>
      </c>
      <c r="Q46" s="20">
        <v>6.7000000000000004E-2</v>
      </c>
      <c r="R46" s="20">
        <v>8.9999999999999993E-3</v>
      </c>
      <c r="S46" s="20">
        <v>6.7000000000000004E-2</v>
      </c>
      <c r="T46" s="20">
        <v>4.8000000000000001E-2</v>
      </c>
      <c r="U46" s="1">
        <v>36</v>
      </c>
      <c r="V46" s="25">
        <v>0.91320000000000001</v>
      </c>
      <c r="W46" s="25">
        <v>0.91820000000000002</v>
      </c>
      <c r="X46" s="25">
        <v>0.90949999999999998</v>
      </c>
      <c r="Y46" s="25">
        <v>0.91390000000000005</v>
      </c>
      <c r="Z46" s="1"/>
    </row>
    <row r="47" spans="1:26" ht="15.6" thickBot="1">
      <c r="A47" s="31"/>
      <c r="B47" s="22">
        <v>37</v>
      </c>
      <c r="C47" s="23">
        <v>158</v>
      </c>
      <c r="D47" s="23">
        <v>105</v>
      </c>
      <c r="E47" s="23">
        <v>102</v>
      </c>
      <c r="F47" s="23">
        <v>82</v>
      </c>
      <c r="G47" s="4"/>
      <c r="H47" s="1"/>
      <c r="I47" s="24"/>
      <c r="J47" s="1">
        <v>37</v>
      </c>
      <c r="K47" s="24">
        <f t="shared" si="2"/>
        <v>4189</v>
      </c>
      <c r="L47" s="24">
        <f t="shared" si="2"/>
        <v>4078</v>
      </c>
      <c r="M47" s="24">
        <f t="shared" si="2"/>
        <v>4519</v>
      </c>
      <c r="N47" s="24">
        <f t="shared" si="2"/>
        <v>4414</v>
      </c>
      <c r="O47" s="24"/>
      <c r="P47" s="1">
        <v>37</v>
      </c>
      <c r="Q47" s="20">
        <v>1.0999999999999999E-2</v>
      </c>
      <c r="R47" s="20">
        <v>4.9000000000000002E-2</v>
      </c>
      <c r="S47" s="20">
        <v>1.0999999999999999E-2</v>
      </c>
      <c r="T47" s="20">
        <v>4.2999999999999997E-2</v>
      </c>
      <c r="U47" s="1">
        <v>37</v>
      </c>
      <c r="V47" s="25">
        <v>0.91</v>
      </c>
      <c r="W47" s="25">
        <v>0.91090000000000004</v>
      </c>
      <c r="X47" s="25">
        <v>0.91910000000000003</v>
      </c>
      <c r="Y47" s="25">
        <v>0.91600000000000004</v>
      </c>
      <c r="Z47" s="1"/>
    </row>
    <row r="48" spans="1:26" ht="15.6" thickBot="1">
      <c r="A48" s="28"/>
      <c r="B48" s="27">
        <v>38</v>
      </c>
      <c r="C48" s="23">
        <v>140</v>
      </c>
      <c r="D48" s="23">
        <v>154</v>
      </c>
      <c r="E48" s="23">
        <v>157</v>
      </c>
      <c r="F48" s="23">
        <v>118</v>
      </c>
      <c r="G48" s="4"/>
      <c r="H48" s="1"/>
      <c r="I48" s="24"/>
      <c r="J48" s="1">
        <v>38</v>
      </c>
      <c r="K48" s="24">
        <f t="shared" si="2"/>
        <v>4329</v>
      </c>
      <c r="L48" s="24">
        <f t="shared" si="2"/>
        <v>4232</v>
      </c>
      <c r="M48" s="24">
        <f t="shared" si="2"/>
        <v>4676</v>
      </c>
      <c r="N48" s="24">
        <f t="shared" si="2"/>
        <v>4532</v>
      </c>
      <c r="O48" s="24"/>
      <c r="P48" s="1">
        <v>38</v>
      </c>
      <c r="Q48" s="20">
        <v>7.8E-2</v>
      </c>
      <c r="R48" s="20">
        <v>9.9000000000000005E-2</v>
      </c>
      <c r="S48" s="20">
        <v>5.8000000000000003E-2</v>
      </c>
      <c r="T48" s="20">
        <v>4.8000000000000001E-2</v>
      </c>
      <c r="U48" s="1">
        <v>38</v>
      </c>
      <c r="V48" s="25">
        <v>0.91410000000000002</v>
      </c>
      <c r="W48" s="25">
        <v>0.91420000000000001</v>
      </c>
      <c r="X48" s="25">
        <v>0.91190000000000004</v>
      </c>
      <c r="Y48" s="25">
        <v>0.9123</v>
      </c>
      <c r="Z48" s="1"/>
    </row>
    <row r="49" spans="1:26" ht="15.6" thickBot="1">
      <c r="A49" s="28"/>
      <c r="B49" s="27">
        <v>39</v>
      </c>
      <c r="C49" s="23">
        <v>77</v>
      </c>
      <c r="D49" s="23">
        <v>86</v>
      </c>
      <c r="E49" s="23">
        <v>163</v>
      </c>
      <c r="F49" s="23">
        <v>131</v>
      </c>
      <c r="G49" s="4"/>
      <c r="H49" s="1"/>
      <c r="I49" s="24"/>
      <c r="J49" s="1">
        <v>39</v>
      </c>
      <c r="K49" s="24">
        <f t="shared" si="2"/>
        <v>4406</v>
      </c>
      <c r="L49" s="24">
        <f t="shared" si="2"/>
        <v>4318</v>
      </c>
      <c r="M49" s="24">
        <f t="shared" si="2"/>
        <v>4839</v>
      </c>
      <c r="N49" s="24">
        <f t="shared" si="2"/>
        <v>4663</v>
      </c>
      <c r="O49" s="24"/>
      <c r="P49" s="1">
        <v>39</v>
      </c>
      <c r="Q49" s="20">
        <v>4.2000000000000003E-2</v>
      </c>
      <c r="R49" s="20">
        <v>3.2000000000000001E-2</v>
      </c>
      <c r="S49" s="20">
        <v>3.6999999999999998E-2</v>
      </c>
      <c r="T49" s="20">
        <v>3.1E-2</v>
      </c>
      <c r="U49" s="1">
        <v>39</v>
      </c>
      <c r="V49" s="25">
        <v>0.91239999999999999</v>
      </c>
      <c r="W49" s="25">
        <v>0.91180000000000005</v>
      </c>
      <c r="X49" s="25">
        <v>0.90939999999999999</v>
      </c>
      <c r="Y49" s="25">
        <v>0.91139999999999999</v>
      </c>
      <c r="Z49" s="1"/>
    </row>
    <row r="50" spans="1:26" ht="15.6" thickBot="1">
      <c r="A50" s="28"/>
      <c r="B50" s="27">
        <v>40</v>
      </c>
      <c r="C50" s="23">
        <v>165</v>
      </c>
      <c r="D50" s="23">
        <v>92</v>
      </c>
      <c r="E50" s="23">
        <v>167</v>
      </c>
      <c r="F50" s="23">
        <v>94</v>
      </c>
      <c r="G50" s="4"/>
      <c r="H50" s="1"/>
      <c r="I50" s="24"/>
      <c r="J50" s="1">
        <v>40</v>
      </c>
      <c r="K50" s="24">
        <f t="shared" si="2"/>
        <v>4571</v>
      </c>
      <c r="L50" s="24">
        <f t="shared" si="2"/>
        <v>4410</v>
      </c>
      <c r="M50" s="24">
        <f t="shared" si="2"/>
        <v>5006</v>
      </c>
      <c r="N50" s="24">
        <f t="shared" si="2"/>
        <v>4757</v>
      </c>
      <c r="O50" s="24"/>
      <c r="P50" s="1">
        <v>40</v>
      </c>
      <c r="Q50" s="20">
        <v>0</v>
      </c>
      <c r="R50" s="20">
        <v>1.2E-2</v>
      </c>
      <c r="S50" s="20">
        <v>6.7000000000000004E-2</v>
      </c>
      <c r="T50" s="20">
        <v>0.09</v>
      </c>
      <c r="U50" s="1">
        <v>40</v>
      </c>
      <c r="V50" s="25">
        <v>0.90980000000000005</v>
      </c>
      <c r="W50" s="25">
        <v>0.91110000000000002</v>
      </c>
      <c r="X50" s="25">
        <v>0.91300000000000003</v>
      </c>
      <c r="Y50" s="25">
        <v>0.91059999999999997</v>
      </c>
      <c r="Z50" s="1"/>
    </row>
    <row r="51" spans="1:26" ht="15.6" thickBot="1">
      <c r="A51" s="28"/>
      <c r="B51" s="27">
        <v>41</v>
      </c>
      <c r="C51" s="23">
        <v>118</v>
      </c>
      <c r="D51" s="23">
        <v>79</v>
      </c>
      <c r="E51" s="23">
        <v>61</v>
      </c>
      <c r="F51" s="23">
        <v>166</v>
      </c>
      <c r="G51" s="4"/>
      <c r="H51" s="1"/>
      <c r="I51" s="24"/>
      <c r="J51" s="1">
        <v>41</v>
      </c>
      <c r="K51" s="24">
        <f t="shared" si="2"/>
        <v>4689</v>
      </c>
      <c r="L51" s="24">
        <f t="shared" si="2"/>
        <v>4489</v>
      </c>
      <c r="M51" s="24">
        <f t="shared" si="2"/>
        <v>5067</v>
      </c>
      <c r="N51" s="24">
        <f t="shared" si="2"/>
        <v>4923</v>
      </c>
      <c r="O51" s="24"/>
      <c r="P51" s="1">
        <v>41</v>
      </c>
      <c r="Q51" s="20">
        <v>2.5999999999999999E-2</v>
      </c>
      <c r="R51" s="20">
        <v>8.7999999999999995E-2</v>
      </c>
      <c r="S51" s="20">
        <v>0.08</v>
      </c>
      <c r="T51" s="20">
        <v>2.1000000000000001E-2</v>
      </c>
      <c r="U51" s="1">
        <v>41</v>
      </c>
      <c r="V51" s="25">
        <v>0.91320000000000001</v>
      </c>
      <c r="W51" s="25">
        <v>0.91259999999999997</v>
      </c>
      <c r="X51" s="25">
        <v>0.91739999999999999</v>
      </c>
      <c r="Y51" s="25">
        <v>0.91090000000000004</v>
      </c>
      <c r="Z51" s="1"/>
    </row>
    <row r="52" spans="1:26" ht="15.6" thickBot="1">
      <c r="A52" s="28"/>
      <c r="B52" s="27">
        <v>42</v>
      </c>
      <c r="C52" s="23">
        <v>167</v>
      </c>
      <c r="D52" s="23">
        <v>87</v>
      </c>
      <c r="E52" s="23">
        <v>72</v>
      </c>
      <c r="F52" s="23">
        <v>89</v>
      </c>
      <c r="G52" s="4"/>
      <c r="H52" s="1"/>
      <c r="I52" s="24"/>
      <c r="J52" s="1">
        <v>42</v>
      </c>
      <c r="K52" s="24">
        <f t="shared" si="2"/>
        <v>4856</v>
      </c>
      <c r="L52" s="24">
        <f t="shared" si="2"/>
        <v>4576</v>
      </c>
      <c r="M52" s="24">
        <f t="shared" si="2"/>
        <v>5139</v>
      </c>
      <c r="N52" s="24">
        <f t="shared" si="2"/>
        <v>5012</v>
      </c>
      <c r="O52" s="24"/>
      <c r="P52" s="1">
        <v>42</v>
      </c>
      <c r="Q52" s="20">
        <v>2.8000000000000001E-2</v>
      </c>
      <c r="R52" s="20">
        <v>6.5000000000000002E-2</v>
      </c>
      <c r="S52" s="20">
        <v>3.5999999999999997E-2</v>
      </c>
      <c r="T52" s="20">
        <v>7.4999999999999997E-2</v>
      </c>
      <c r="U52" s="1">
        <v>42</v>
      </c>
      <c r="V52" s="25">
        <v>0.91120000000000001</v>
      </c>
      <c r="W52" s="25">
        <v>0.9133</v>
      </c>
      <c r="X52" s="25">
        <v>0.9143</v>
      </c>
      <c r="Y52" s="25">
        <v>0.91579999999999995</v>
      </c>
      <c r="Z52" s="1"/>
    </row>
    <row r="53" spans="1:26" ht="15.6" thickBot="1">
      <c r="A53" s="28"/>
      <c r="B53" s="27">
        <v>43</v>
      </c>
      <c r="C53" s="23">
        <v>120</v>
      </c>
      <c r="D53" s="23">
        <v>123</v>
      </c>
      <c r="E53" s="23">
        <v>81</v>
      </c>
      <c r="F53" s="23">
        <v>117</v>
      </c>
      <c r="G53" s="4"/>
      <c r="H53" s="1"/>
      <c r="I53" s="24"/>
      <c r="J53" s="1">
        <v>43</v>
      </c>
      <c r="K53" s="24">
        <f t="shared" si="2"/>
        <v>4976</v>
      </c>
      <c r="L53" s="24">
        <f t="shared" si="2"/>
        <v>4699</v>
      </c>
      <c r="M53" s="24">
        <f t="shared" si="2"/>
        <v>5220</v>
      </c>
      <c r="N53" s="24">
        <f t="shared" si="2"/>
        <v>5129</v>
      </c>
      <c r="O53" s="24"/>
      <c r="P53" s="1">
        <v>43</v>
      </c>
      <c r="Q53" s="20">
        <v>6.5000000000000002E-2</v>
      </c>
      <c r="R53" s="20">
        <v>4.1000000000000002E-2</v>
      </c>
      <c r="S53" s="20">
        <v>9.8000000000000004E-2</v>
      </c>
      <c r="T53" s="20">
        <v>2.7E-2</v>
      </c>
      <c r="U53" s="1">
        <v>43</v>
      </c>
      <c r="V53" s="25">
        <v>0.91590000000000005</v>
      </c>
      <c r="W53" s="25">
        <v>0.9123</v>
      </c>
      <c r="X53" s="25">
        <v>0.91759999999999997</v>
      </c>
      <c r="Y53" s="25">
        <v>0.91100000000000003</v>
      </c>
      <c r="Z53" s="1"/>
    </row>
    <row r="54" spans="1:26" ht="15.6" thickBot="1">
      <c r="A54" s="28"/>
      <c r="B54" s="27">
        <v>44</v>
      </c>
      <c r="C54" s="23">
        <v>123</v>
      </c>
      <c r="D54" s="23">
        <v>136</v>
      </c>
      <c r="E54" s="23">
        <v>139</v>
      </c>
      <c r="F54" s="23">
        <v>89</v>
      </c>
      <c r="G54" s="4"/>
      <c r="H54" s="1"/>
      <c r="I54" s="24"/>
      <c r="J54" s="1">
        <v>44</v>
      </c>
      <c r="K54" s="24">
        <f t="shared" si="2"/>
        <v>5099</v>
      </c>
      <c r="L54" s="24">
        <f t="shared" si="2"/>
        <v>4835</v>
      </c>
      <c r="M54" s="24">
        <f t="shared" si="2"/>
        <v>5359</v>
      </c>
      <c r="N54" s="24">
        <f t="shared" si="2"/>
        <v>5218</v>
      </c>
      <c r="O54" s="24"/>
      <c r="P54" s="1">
        <v>44</v>
      </c>
      <c r="Q54" s="20">
        <v>5.6000000000000001E-2</v>
      </c>
      <c r="R54" s="20">
        <v>2.3E-2</v>
      </c>
      <c r="S54" s="20">
        <v>7.4999999999999997E-2</v>
      </c>
      <c r="T54" s="20">
        <v>1.4E-2</v>
      </c>
      <c r="U54" s="1">
        <v>44</v>
      </c>
      <c r="V54" s="25">
        <v>0.91269999999999996</v>
      </c>
      <c r="W54" s="25">
        <v>0.91169999999999995</v>
      </c>
      <c r="X54" s="25">
        <v>0.91700000000000004</v>
      </c>
      <c r="Y54" s="25">
        <v>0.90949999999999998</v>
      </c>
      <c r="Z54" s="1"/>
    </row>
    <row r="55" spans="1:26" ht="15.6" thickBot="1">
      <c r="A55" s="28"/>
      <c r="B55" s="27">
        <v>45</v>
      </c>
      <c r="C55" s="23">
        <v>64</v>
      </c>
      <c r="D55" s="23">
        <v>163</v>
      </c>
      <c r="E55" s="23">
        <v>146</v>
      </c>
      <c r="F55" s="23">
        <v>67</v>
      </c>
      <c r="G55" s="4"/>
      <c r="H55" s="1"/>
      <c r="I55" s="24"/>
      <c r="J55" s="1">
        <v>45</v>
      </c>
      <c r="K55" s="24">
        <f t="shared" si="2"/>
        <v>5163</v>
      </c>
      <c r="L55" s="24">
        <f t="shared" si="2"/>
        <v>4998</v>
      </c>
      <c r="M55" s="24">
        <f t="shared" si="2"/>
        <v>5505</v>
      </c>
      <c r="N55" s="24">
        <f t="shared" si="2"/>
        <v>5285</v>
      </c>
      <c r="O55" s="24"/>
      <c r="P55" s="1">
        <v>45</v>
      </c>
      <c r="Q55" s="20">
        <v>8.9999999999999993E-3</v>
      </c>
      <c r="R55" s="20">
        <v>2.1000000000000001E-2</v>
      </c>
      <c r="S55" s="20">
        <v>4.5999999999999999E-2</v>
      </c>
      <c r="T55" s="20">
        <v>2.3E-2</v>
      </c>
      <c r="U55" s="1">
        <v>45</v>
      </c>
      <c r="V55" s="25">
        <v>0.9173</v>
      </c>
      <c r="W55" s="25">
        <v>0.90980000000000005</v>
      </c>
      <c r="X55" s="25">
        <v>0.91710000000000003</v>
      </c>
      <c r="Y55" s="25">
        <v>0.91090000000000004</v>
      </c>
      <c r="Z55" s="1"/>
    </row>
    <row r="56" spans="1:26" ht="15.6" thickBot="1">
      <c r="A56" s="28"/>
      <c r="B56" s="27">
        <v>46</v>
      </c>
      <c r="C56" s="23">
        <v>124</v>
      </c>
      <c r="D56" s="23">
        <v>85</v>
      </c>
      <c r="E56" s="23">
        <v>100</v>
      </c>
      <c r="F56" s="23">
        <v>142</v>
      </c>
      <c r="G56" s="4"/>
      <c r="H56" s="1"/>
      <c r="I56" s="24"/>
      <c r="J56" s="1">
        <v>46</v>
      </c>
      <c r="K56" s="24">
        <f t="shared" si="2"/>
        <v>5287</v>
      </c>
      <c r="L56" s="24">
        <f t="shared" si="2"/>
        <v>5083</v>
      </c>
      <c r="M56" s="24">
        <f t="shared" si="2"/>
        <v>5605</v>
      </c>
      <c r="N56" s="24">
        <f t="shared" si="2"/>
        <v>5427</v>
      </c>
      <c r="O56" s="24"/>
      <c r="P56" s="1">
        <v>46</v>
      </c>
      <c r="Q56" s="20">
        <v>1E-3</v>
      </c>
      <c r="R56" s="20">
        <v>5.3999999999999999E-2</v>
      </c>
      <c r="S56" s="20">
        <v>3.6999999999999998E-2</v>
      </c>
      <c r="T56" s="20">
        <v>3.7999999999999999E-2</v>
      </c>
      <c r="U56" s="1">
        <v>46</v>
      </c>
      <c r="V56" s="25">
        <v>0.90910000000000002</v>
      </c>
      <c r="W56" s="25">
        <v>0.91659999999999997</v>
      </c>
      <c r="X56" s="25">
        <v>0.91159999999999997</v>
      </c>
      <c r="Y56" s="25">
        <v>0.9123</v>
      </c>
      <c r="Z56" s="1"/>
    </row>
    <row r="57" spans="1:26" ht="15.6" thickBot="1">
      <c r="A57" s="28"/>
      <c r="B57" s="27">
        <v>47</v>
      </c>
      <c r="C57" s="23">
        <v>69</v>
      </c>
      <c r="D57" s="23">
        <v>158</v>
      </c>
      <c r="E57" s="23">
        <v>61</v>
      </c>
      <c r="F57" s="23">
        <v>81</v>
      </c>
      <c r="G57" s="4"/>
      <c r="H57" s="1"/>
      <c r="I57" s="24"/>
      <c r="J57" s="1">
        <v>47</v>
      </c>
      <c r="K57" s="24">
        <f t="shared" si="2"/>
        <v>5356</v>
      </c>
      <c r="L57" s="24">
        <f t="shared" si="2"/>
        <v>5241</v>
      </c>
      <c r="M57" s="24">
        <f t="shared" si="2"/>
        <v>5666</v>
      </c>
      <c r="N57" s="24">
        <f t="shared" si="2"/>
        <v>5508</v>
      </c>
      <c r="O57" s="24"/>
      <c r="P57" s="1">
        <v>47</v>
      </c>
      <c r="Q57" s="20">
        <v>1.2999999999999999E-2</v>
      </c>
      <c r="R57" s="20">
        <v>1.0999999999999999E-2</v>
      </c>
      <c r="S57" s="20">
        <v>6.4000000000000001E-2</v>
      </c>
      <c r="T57" s="20">
        <v>2E-3</v>
      </c>
      <c r="U57" s="1">
        <v>47</v>
      </c>
      <c r="V57" s="25">
        <v>0.91720000000000002</v>
      </c>
      <c r="W57" s="25">
        <v>0.91910000000000003</v>
      </c>
      <c r="X57" s="25">
        <v>0.91600000000000004</v>
      </c>
      <c r="Y57" s="25">
        <v>0.91279999999999994</v>
      </c>
      <c r="Z57" s="1"/>
    </row>
    <row r="58" spans="1:26" ht="15.6" thickBot="1">
      <c r="A58" s="29"/>
      <c r="B58" s="30">
        <v>48</v>
      </c>
      <c r="C58" s="23">
        <v>107</v>
      </c>
      <c r="D58" s="23">
        <v>105</v>
      </c>
      <c r="E58" s="23">
        <v>108</v>
      </c>
      <c r="F58" s="23">
        <v>123</v>
      </c>
      <c r="G58" s="4"/>
      <c r="H58" s="1"/>
      <c r="I58" s="24"/>
      <c r="J58" s="1">
        <v>48</v>
      </c>
      <c r="K58" s="24">
        <f t="shared" si="2"/>
        <v>5463</v>
      </c>
      <c r="L58" s="24">
        <f t="shared" si="2"/>
        <v>5346</v>
      </c>
      <c r="M58" s="24">
        <f t="shared" si="2"/>
        <v>5774</v>
      </c>
      <c r="N58" s="24">
        <f t="shared" si="2"/>
        <v>5631</v>
      </c>
      <c r="O58" s="24"/>
      <c r="P58" s="1">
        <v>48</v>
      </c>
      <c r="Q58" s="20">
        <v>6.6000000000000003E-2</v>
      </c>
      <c r="R58" s="20">
        <v>5.2999999999999999E-2</v>
      </c>
      <c r="S58" s="20">
        <v>0.09</v>
      </c>
      <c r="T58" s="20">
        <v>7.4999999999999997E-2</v>
      </c>
      <c r="U58" s="1">
        <v>48</v>
      </c>
      <c r="V58" s="25">
        <v>0.9113</v>
      </c>
      <c r="W58" s="25">
        <v>0.9113</v>
      </c>
      <c r="X58" s="25">
        <v>0.91310000000000002</v>
      </c>
      <c r="Y58" s="25">
        <v>0.91110000000000002</v>
      </c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</sheetData>
  <mergeCells count="4">
    <mergeCell ref="C8:F8"/>
    <mergeCell ref="K8:N8"/>
    <mergeCell ref="Q8:T8"/>
    <mergeCell ref="V8:Y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V112"/>
  <sheetViews>
    <sheetView topLeftCell="A22" workbookViewId="0">
      <selection activeCell="T10" sqref="T10"/>
    </sheetView>
  </sheetViews>
  <sheetFormatPr defaultRowHeight="14.4"/>
  <cols>
    <col min="15" max="15" width="20.109375" customWidth="1"/>
  </cols>
  <sheetData>
    <row r="3" spans="1:20">
      <c r="A3">
        <v>1</v>
      </c>
      <c r="B3" s="34" t="s">
        <v>16</v>
      </c>
      <c r="C3" s="34"/>
      <c r="D3" s="34"/>
      <c r="E3" s="34"/>
      <c r="F3" s="34"/>
      <c r="H3" t="s">
        <v>18</v>
      </c>
    </row>
    <row r="4" spans="1:20">
      <c r="A4" s="36" t="s">
        <v>15</v>
      </c>
      <c r="B4" s="38" t="s">
        <v>7</v>
      </c>
      <c r="C4" s="36" t="s">
        <v>12</v>
      </c>
      <c r="D4" s="36" t="s">
        <v>13</v>
      </c>
      <c r="E4" s="36" t="s">
        <v>14</v>
      </c>
      <c r="F4">
        <v>1</v>
      </c>
      <c r="G4" s="35" t="s">
        <v>12</v>
      </c>
      <c r="H4" s="35" t="s">
        <v>9</v>
      </c>
      <c r="I4" s="35" t="s">
        <v>17</v>
      </c>
      <c r="J4" s="35" t="s">
        <v>11</v>
      </c>
      <c r="N4" s="38" t="s">
        <v>7</v>
      </c>
      <c r="O4" t="s">
        <v>20</v>
      </c>
      <c r="R4" s="38" t="s">
        <v>7</v>
      </c>
      <c r="S4" t="s">
        <v>22</v>
      </c>
    </row>
    <row r="5" spans="1:20">
      <c r="A5" s="37">
        <f>Sheet1!F11</f>
        <v>84</v>
      </c>
      <c r="B5" s="39">
        <v>1</v>
      </c>
      <c r="C5" s="37">
        <f>Sheet1!C11</f>
        <v>118</v>
      </c>
      <c r="D5" s="37">
        <f>Sheet1!D11</f>
        <v>69</v>
      </c>
      <c r="E5" s="37">
        <f>Sheet1!E11</f>
        <v>145</v>
      </c>
      <c r="F5">
        <v>2</v>
      </c>
      <c r="G5" s="33">
        <f>C5</f>
        <v>118</v>
      </c>
      <c r="H5" s="33">
        <f>D5</f>
        <v>69</v>
      </c>
      <c r="I5" s="33">
        <f>E5</f>
        <v>145</v>
      </c>
      <c r="J5" s="33">
        <f>A5</f>
        <v>84</v>
      </c>
      <c r="K5" s="33">
        <f>AVERAGE(G5:J5)</f>
        <v>104</v>
      </c>
      <c r="L5" s="33">
        <f>MIN(K5:K52)</f>
        <v>85.75</v>
      </c>
      <c r="N5" s="39">
        <v>1</v>
      </c>
      <c r="O5" s="41">
        <f>AVERAGE(Sheet1!Q11:T11)</f>
        <v>2.1750000000000002E-2</v>
      </c>
      <c r="P5" s="41">
        <f>MAX(O5:O52)</f>
        <v>7.7000000000000013E-2</v>
      </c>
      <c r="R5" s="39">
        <v>1</v>
      </c>
      <c r="S5" s="41">
        <f>AVERAGE(Sheet1!V11:Y11)</f>
        <v>0.91339999999999999</v>
      </c>
      <c r="T5" s="41">
        <f>MAX(S5:S52)</f>
        <v>0.93012499999999987</v>
      </c>
    </row>
    <row r="6" spans="1:20">
      <c r="A6" s="37">
        <f>A5+Sheet1!F12</f>
        <v>208</v>
      </c>
      <c r="B6" s="39">
        <v>2</v>
      </c>
      <c r="C6" s="37">
        <f>C5+Sheet1!C12</f>
        <v>247</v>
      </c>
      <c r="D6" s="37">
        <f>D5+Sheet1!D12</f>
        <v>195</v>
      </c>
      <c r="E6" s="37">
        <f>E5+Sheet1!E12</f>
        <v>310</v>
      </c>
      <c r="F6">
        <v>3</v>
      </c>
      <c r="G6" s="33">
        <f>C6-C5</f>
        <v>129</v>
      </c>
      <c r="H6" s="33">
        <f>D6-D5</f>
        <v>126</v>
      </c>
      <c r="I6" s="33">
        <f>E6-E5</f>
        <v>165</v>
      </c>
      <c r="J6" s="33">
        <f t="shared" ref="J6:J52" si="0">A6-A5</f>
        <v>124</v>
      </c>
      <c r="K6" s="33">
        <f t="shared" ref="K6:K52" si="1">AVERAGE(G6:J6)</f>
        <v>136</v>
      </c>
      <c r="L6" s="33">
        <f>MAX(K5:K52)</f>
        <v>151.25</v>
      </c>
      <c r="N6" s="39">
        <v>2</v>
      </c>
      <c r="O6" s="41">
        <f>AVERAGE(Sheet1!Q12:T12)</f>
        <v>6.0749999999999992E-2</v>
      </c>
      <c r="P6" s="41">
        <f>MIN(O5:O52)</f>
        <v>1.6E-2</v>
      </c>
      <c r="R6" s="39">
        <v>2</v>
      </c>
      <c r="S6" s="41">
        <f>AVERAGE(Sheet1!V12:Y12)</f>
        <v>0.91457499999999992</v>
      </c>
      <c r="T6" s="41">
        <f>MIN(S5:S52)</f>
        <v>0.91112499999999996</v>
      </c>
    </row>
    <row r="7" spans="1:20">
      <c r="A7" s="37">
        <f>A6+Sheet1!F13</f>
        <v>305</v>
      </c>
      <c r="B7" s="39">
        <v>3</v>
      </c>
      <c r="C7" s="37">
        <f>C6+Sheet1!C13</f>
        <v>414</v>
      </c>
      <c r="D7" s="37">
        <f>D6+Sheet1!D13</f>
        <v>311</v>
      </c>
      <c r="E7" s="37">
        <f>E6+Sheet1!E13</f>
        <v>413</v>
      </c>
      <c r="F7">
        <v>4</v>
      </c>
      <c r="G7" s="33">
        <f>C7-C6</f>
        <v>167</v>
      </c>
      <c r="H7" s="33">
        <f t="shared" ref="H7:H52" si="2">D7-D6</f>
        <v>116</v>
      </c>
      <c r="I7" s="33">
        <f t="shared" ref="I7:I52" si="3">E7-E6</f>
        <v>103</v>
      </c>
      <c r="J7" s="33">
        <f t="shared" si="0"/>
        <v>97</v>
      </c>
      <c r="K7" s="33">
        <f t="shared" si="1"/>
        <v>120.75</v>
      </c>
      <c r="N7" s="39">
        <v>3</v>
      </c>
      <c r="O7" s="41">
        <f>AVERAGE(Sheet1!Q13:T13)</f>
        <v>1.6E-2</v>
      </c>
      <c r="R7" s="39">
        <v>3</v>
      </c>
      <c r="S7" s="41">
        <f>AVERAGE(Sheet1!V13:Y13)</f>
        <v>0.9189250000000001</v>
      </c>
    </row>
    <row r="8" spans="1:20">
      <c r="A8" s="37">
        <f>A7+Sheet1!F14</f>
        <v>411</v>
      </c>
      <c r="B8" s="39">
        <v>4</v>
      </c>
      <c r="C8" s="37">
        <f>C7+Sheet1!C14</f>
        <v>544</v>
      </c>
      <c r="D8" s="37">
        <f>D7+Sheet1!D14</f>
        <v>442</v>
      </c>
      <c r="E8" s="37">
        <f>E7+Sheet1!E14</f>
        <v>564</v>
      </c>
      <c r="F8">
        <v>5</v>
      </c>
      <c r="G8" s="33">
        <f>C8-C7</f>
        <v>130</v>
      </c>
      <c r="H8" s="33">
        <f t="shared" si="2"/>
        <v>131</v>
      </c>
      <c r="I8" s="33">
        <f t="shared" si="3"/>
        <v>151</v>
      </c>
      <c r="J8" s="33">
        <f t="shared" si="0"/>
        <v>106</v>
      </c>
      <c r="K8" s="33">
        <f t="shared" si="1"/>
        <v>129.5</v>
      </c>
      <c r="N8" s="39">
        <v>4</v>
      </c>
      <c r="O8" s="41">
        <f>AVERAGE(Sheet1!Q14:T14)</f>
        <v>5.2250000000000005E-2</v>
      </c>
      <c r="R8" s="39">
        <v>4</v>
      </c>
      <c r="S8" s="41">
        <f>AVERAGE(Sheet1!V14:Y14)</f>
        <v>0.91362499999999991</v>
      </c>
    </row>
    <row r="9" spans="1:20">
      <c r="A9" s="37">
        <f>A8+Sheet1!F15</f>
        <v>499</v>
      </c>
      <c r="B9" s="39">
        <v>5</v>
      </c>
      <c r="C9" s="37">
        <f>C8+Sheet1!C15</f>
        <v>689</v>
      </c>
      <c r="D9" s="37">
        <f>D8+Sheet1!D15</f>
        <v>560</v>
      </c>
      <c r="E9" s="37">
        <f>E8+Sheet1!E15</f>
        <v>635</v>
      </c>
      <c r="F9">
        <v>6</v>
      </c>
      <c r="G9" s="33">
        <f t="shared" ref="G9:G52" si="4">C9-C8</f>
        <v>145</v>
      </c>
      <c r="H9" s="33">
        <f t="shared" si="2"/>
        <v>118</v>
      </c>
      <c r="I9" s="33">
        <f t="shared" si="3"/>
        <v>71</v>
      </c>
      <c r="J9" s="33">
        <f t="shared" si="0"/>
        <v>88</v>
      </c>
      <c r="K9" s="33">
        <f t="shared" si="1"/>
        <v>105.5</v>
      </c>
      <c r="N9" s="39">
        <v>5</v>
      </c>
      <c r="O9" s="41">
        <f>AVERAGE(Sheet1!Q15:T15)</f>
        <v>3.4499999999999996E-2</v>
      </c>
      <c r="P9" s="41">
        <f>AVERAGE(O5:O52)</f>
        <v>4.9067708333333349E-2</v>
      </c>
      <c r="R9" s="39">
        <v>5</v>
      </c>
      <c r="S9" s="41">
        <f>AVERAGE(Sheet1!V15:Y15)</f>
        <v>0.91562500000000002</v>
      </c>
    </row>
    <row r="10" spans="1:20">
      <c r="A10" s="37">
        <f>A9+Sheet1!F16</f>
        <v>660</v>
      </c>
      <c r="B10" s="39">
        <v>6</v>
      </c>
      <c r="C10" s="37">
        <f>C9+Sheet1!C16</f>
        <v>796</v>
      </c>
      <c r="D10" s="37">
        <f>D9+Sheet1!D16</f>
        <v>657</v>
      </c>
      <c r="E10" s="37">
        <f>E9+Sheet1!E16</f>
        <v>798</v>
      </c>
      <c r="F10">
        <v>7</v>
      </c>
      <c r="G10" s="33">
        <f t="shared" si="4"/>
        <v>107</v>
      </c>
      <c r="H10" s="33">
        <f t="shared" si="2"/>
        <v>97</v>
      </c>
      <c r="I10" s="33">
        <f t="shared" si="3"/>
        <v>163</v>
      </c>
      <c r="J10" s="33">
        <f t="shared" si="0"/>
        <v>161</v>
      </c>
      <c r="K10" s="33">
        <f t="shared" si="1"/>
        <v>132</v>
      </c>
      <c r="N10" s="39">
        <v>6</v>
      </c>
      <c r="O10" s="41">
        <f>AVERAGE(Sheet1!Q16:T16)</f>
        <v>4.1250000000000002E-2</v>
      </c>
      <c r="R10" s="39">
        <v>6</v>
      </c>
      <c r="S10" s="41">
        <f>AVERAGE(Sheet1!V16:Y16)</f>
        <v>0.911775</v>
      </c>
    </row>
    <row r="11" spans="1:20">
      <c r="A11" s="37">
        <f>A10+Sheet1!F17</f>
        <v>745</v>
      </c>
      <c r="B11" s="39">
        <v>7</v>
      </c>
      <c r="C11" s="37">
        <f>C10+Sheet1!C17</f>
        <v>865</v>
      </c>
      <c r="D11" s="37">
        <f>D10+Sheet1!D17</f>
        <v>745</v>
      </c>
      <c r="E11" s="37">
        <f>E10+Sheet1!E17</f>
        <v>966</v>
      </c>
      <c r="F11">
        <v>8</v>
      </c>
      <c r="G11" s="33">
        <f t="shared" si="4"/>
        <v>69</v>
      </c>
      <c r="H11" s="33">
        <f t="shared" si="2"/>
        <v>88</v>
      </c>
      <c r="I11" s="33">
        <f t="shared" si="3"/>
        <v>168</v>
      </c>
      <c r="J11" s="33">
        <f t="shared" si="0"/>
        <v>85</v>
      </c>
      <c r="K11" s="33">
        <f t="shared" si="1"/>
        <v>102.5</v>
      </c>
      <c r="N11" s="39">
        <v>7</v>
      </c>
      <c r="O11" s="41">
        <f>AVERAGE(Sheet1!Q17:T17)</f>
        <v>4.1250000000000002E-2</v>
      </c>
      <c r="R11" s="39">
        <v>7</v>
      </c>
      <c r="S11" s="41">
        <f>AVERAGE(Sheet1!V17:Y17)</f>
        <v>0.91517500000000007</v>
      </c>
    </row>
    <row r="12" spans="1:20">
      <c r="A12" s="37">
        <f>A11+Sheet1!F18</f>
        <v>839</v>
      </c>
      <c r="B12" s="39">
        <v>8</v>
      </c>
      <c r="C12" s="37">
        <f>C11+Sheet1!C18</f>
        <v>1028</v>
      </c>
      <c r="D12" s="37">
        <f>D11+Sheet1!D18</f>
        <v>892</v>
      </c>
      <c r="E12" s="37">
        <f>E11+Sheet1!E18</f>
        <v>1075</v>
      </c>
      <c r="F12">
        <v>9</v>
      </c>
      <c r="G12" s="33">
        <f t="shared" si="4"/>
        <v>163</v>
      </c>
      <c r="H12" s="33">
        <f t="shared" si="2"/>
        <v>147</v>
      </c>
      <c r="I12" s="33">
        <f t="shared" si="3"/>
        <v>109</v>
      </c>
      <c r="J12" s="33">
        <f t="shared" si="0"/>
        <v>94</v>
      </c>
      <c r="K12" s="33">
        <f t="shared" si="1"/>
        <v>128.25</v>
      </c>
      <c r="N12" s="39">
        <v>8</v>
      </c>
      <c r="O12" s="41">
        <f>AVERAGE(Sheet1!Q18:T18)</f>
        <v>4.6249999999999999E-2</v>
      </c>
      <c r="R12" s="39">
        <v>8</v>
      </c>
      <c r="S12" s="41">
        <f>AVERAGE(Sheet1!V18:Y18)</f>
        <v>0.91402499999999998</v>
      </c>
    </row>
    <row r="13" spans="1:20">
      <c r="A13" s="37">
        <f>A12+Sheet1!F19</f>
        <v>956</v>
      </c>
      <c r="B13" s="39">
        <v>9</v>
      </c>
      <c r="C13" s="37">
        <f>C12+Sheet1!C19</f>
        <v>1114</v>
      </c>
      <c r="D13" s="37">
        <f>D12+Sheet1!D19</f>
        <v>958</v>
      </c>
      <c r="E13" s="37">
        <f>E12+Sheet1!E19</f>
        <v>1153</v>
      </c>
      <c r="F13">
        <v>10</v>
      </c>
      <c r="G13" s="33">
        <f t="shared" si="4"/>
        <v>86</v>
      </c>
      <c r="H13" s="33">
        <f t="shared" si="2"/>
        <v>66</v>
      </c>
      <c r="I13" s="33">
        <f t="shared" si="3"/>
        <v>78</v>
      </c>
      <c r="J13" s="33">
        <f t="shared" si="0"/>
        <v>117</v>
      </c>
      <c r="K13" s="33">
        <f t="shared" si="1"/>
        <v>86.75</v>
      </c>
      <c r="N13" s="39">
        <v>9</v>
      </c>
      <c r="O13" s="41">
        <f>AVERAGE(Sheet1!Q19:T19)</f>
        <v>3.3000000000000002E-2</v>
      </c>
      <c r="R13" s="39">
        <v>9</v>
      </c>
      <c r="S13" s="41">
        <f>AVERAGE(Sheet1!V19:Y19)</f>
        <v>0.91400000000000003</v>
      </c>
    </row>
    <row r="14" spans="1:20">
      <c r="A14" s="37">
        <f>A13+Sheet1!F20</f>
        <v>1096</v>
      </c>
      <c r="B14" s="39">
        <v>10</v>
      </c>
      <c r="C14" s="37">
        <f>C13+Sheet1!C20</f>
        <v>1229</v>
      </c>
      <c r="D14" s="37">
        <f>D13+Sheet1!D20</f>
        <v>1027</v>
      </c>
      <c r="E14" s="37">
        <f>E13+Sheet1!E20</f>
        <v>1304</v>
      </c>
      <c r="F14">
        <v>11</v>
      </c>
      <c r="G14" s="33">
        <f t="shared" si="4"/>
        <v>115</v>
      </c>
      <c r="H14" s="33">
        <f t="shared" si="2"/>
        <v>69</v>
      </c>
      <c r="I14" s="33">
        <f t="shared" si="3"/>
        <v>151</v>
      </c>
      <c r="J14" s="33">
        <f t="shared" si="0"/>
        <v>140</v>
      </c>
      <c r="K14" s="33">
        <f t="shared" si="1"/>
        <v>118.75</v>
      </c>
      <c r="N14" s="39">
        <v>10</v>
      </c>
      <c r="O14" s="41">
        <f>AVERAGE(Sheet1!Q20:T20)</f>
        <v>5.525E-2</v>
      </c>
      <c r="R14" s="39">
        <v>10</v>
      </c>
      <c r="S14" s="41">
        <f>AVERAGE(Sheet1!V20:Y20)</f>
        <v>0.91739999999999999</v>
      </c>
    </row>
    <row r="15" spans="1:20">
      <c r="A15" s="37">
        <f>A14+Sheet1!F21</f>
        <v>1238</v>
      </c>
      <c r="B15" s="39">
        <v>11</v>
      </c>
      <c r="C15" s="37">
        <f>C14+Sheet1!C21</f>
        <v>1353</v>
      </c>
      <c r="D15" s="37">
        <f>D14+Sheet1!D21</f>
        <v>1176</v>
      </c>
      <c r="E15" s="37">
        <f>E14+Sheet1!E21</f>
        <v>1425</v>
      </c>
      <c r="F15">
        <v>12</v>
      </c>
      <c r="G15" s="33">
        <f t="shared" si="4"/>
        <v>124</v>
      </c>
      <c r="H15" s="33">
        <f t="shared" si="2"/>
        <v>149</v>
      </c>
      <c r="I15" s="33">
        <f t="shared" si="3"/>
        <v>121</v>
      </c>
      <c r="J15" s="33">
        <f t="shared" si="0"/>
        <v>142</v>
      </c>
      <c r="K15" s="33">
        <f t="shared" si="1"/>
        <v>134</v>
      </c>
      <c r="N15" s="39">
        <v>11</v>
      </c>
      <c r="O15" s="41">
        <f>AVERAGE(Sheet1!Q21:T21)</f>
        <v>7.0250000000000007E-2</v>
      </c>
      <c r="R15" s="39">
        <v>11</v>
      </c>
      <c r="S15" s="41">
        <f>AVERAGE(Sheet1!V21:Y21)</f>
        <v>0.91579999999999995</v>
      </c>
    </row>
    <row r="16" spans="1:20">
      <c r="A16" s="37">
        <f>A15+Sheet1!F22</f>
        <v>1376</v>
      </c>
      <c r="B16" s="39">
        <v>12</v>
      </c>
      <c r="C16" s="37">
        <f>C15+Sheet1!C22</f>
        <v>1497</v>
      </c>
      <c r="D16" s="37">
        <f>D15+Sheet1!D22</f>
        <v>1256</v>
      </c>
      <c r="E16" s="37">
        <f>E15+Sheet1!E22</f>
        <v>1526</v>
      </c>
      <c r="F16">
        <v>13</v>
      </c>
      <c r="G16" s="33">
        <f t="shared" si="4"/>
        <v>144</v>
      </c>
      <c r="H16" s="33">
        <f t="shared" si="2"/>
        <v>80</v>
      </c>
      <c r="I16" s="33">
        <f t="shared" si="3"/>
        <v>101</v>
      </c>
      <c r="J16" s="33">
        <f t="shared" si="0"/>
        <v>138</v>
      </c>
      <c r="K16" s="33">
        <f t="shared" si="1"/>
        <v>115.75</v>
      </c>
      <c r="N16" s="39">
        <v>12</v>
      </c>
      <c r="O16" s="41">
        <f>AVERAGE(Sheet1!Q22:T22)</f>
        <v>6.0249999999999998E-2</v>
      </c>
      <c r="R16" s="39">
        <v>12</v>
      </c>
      <c r="S16" s="41">
        <f>AVERAGE(Sheet1!V22:Y22)</f>
        <v>0.91380000000000006</v>
      </c>
    </row>
    <row r="17" spans="1:19">
      <c r="A17" s="37">
        <f>A16+Sheet1!F23</f>
        <v>1539</v>
      </c>
      <c r="B17" s="39">
        <v>13</v>
      </c>
      <c r="C17" s="37">
        <f>C16+Sheet1!C23</f>
        <v>1607</v>
      </c>
      <c r="D17" s="37">
        <f>D16+Sheet1!D23</f>
        <v>1325</v>
      </c>
      <c r="E17" s="37">
        <f>E16+Sheet1!E23</f>
        <v>1638</v>
      </c>
      <c r="F17">
        <v>14</v>
      </c>
      <c r="G17" s="33">
        <f t="shared" si="4"/>
        <v>110</v>
      </c>
      <c r="H17" s="33">
        <f t="shared" si="2"/>
        <v>69</v>
      </c>
      <c r="I17" s="33">
        <f t="shared" si="3"/>
        <v>112</v>
      </c>
      <c r="J17" s="33">
        <f t="shared" si="0"/>
        <v>163</v>
      </c>
      <c r="K17" s="33">
        <f t="shared" si="1"/>
        <v>113.5</v>
      </c>
      <c r="N17" s="39">
        <v>13</v>
      </c>
      <c r="O17" s="41">
        <f>AVERAGE(Sheet1!Q23:T23)</f>
        <v>6.3500000000000001E-2</v>
      </c>
      <c r="R17" s="39">
        <v>13</v>
      </c>
      <c r="S17" s="41">
        <f>AVERAGE(Sheet1!V23:Y23)</f>
        <v>0.92120000000000002</v>
      </c>
    </row>
    <row r="18" spans="1:19">
      <c r="A18" s="37">
        <f>A17+Sheet1!F24</f>
        <v>1705</v>
      </c>
      <c r="B18" s="39">
        <v>14</v>
      </c>
      <c r="C18" s="37">
        <f>C17+Sheet1!C24</f>
        <v>1748</v>
      </c>
      <c r="D18" s="37">
        <f>D17+Sheet1!D24</f>
        <v>1408</v>
      </c>
      <c r="E18" s="37">
        <f>E17+Sheet1!E24</f>
        <v>1807</v>
      </c>
      <c r="F18">
        <v>15</v>
      </c>
      <c r="G18" s="33">
        <f t="shared" si="4"/>
        <v>141</v>
      </c>
      <c r="H18" s="33">
        <f t="shared" si="2"/>
        <v>83</v>
      </c>
      <c r="I18" s="33">
        <f t="shared" si="3"/>
        <v>169</v>
      </c>
      <c r="J18" s="33">
        <f t="shared" si="0"/>
        <v>166</v>
      </c>
      <c r="K18" s="33">
        <f t="shared" si="1"/>
        <v>139.75</v>
      </c>
      <c r="N18" s="39">
        <v>14</v>
      </c>
      <c r="O18" s="41">
        <f>AVERAGE(Sheet1!Q24:T24)</f>
        <v>4.8250000000000001E-2</v>
      </c>
      <c r="R18" s="39">
        <v>14</v>
      </c>
      <c r="S18" s="41">
        <f>AVERAGE(Sheet1!V24:Y24)</f>
        <v>0.91325000000000001</v>
      </c>
    </row>
    <row r="19" spans="1:19">
      <c r="A19" s="37">
        <f>A18+Sheet1!F25</f>
        <v>1817</v>
      </c>
      <c r="B19" s="39">
        <v>15</v>
      </c>
      <c r="C19" s="37">
        <f>C18+Sheet1!C25</f>
        <v>1839</v>
      </c>
      <c r="D19" s="37">
        <f>D18+Sheet1!D25</f>
        <v>1504</v>
      </c>
      <c r="E19" s="37">
        <f>E18+Sheet1!E25</f>
        <v>1916</v>
      </c>
      <c r="F19">
        <v>16</v>
      </c>
      <c r="G19" s="33">
        <f t="shared" si="4"/>
        <v>91</v>
      </c>
      <c r="H19" s="33">
        <f t="shared" si="2"/>
        <v>96</v>
      </c>
      <c r="I19" s="33">
        <f t="shared" si="3"/>
        <v>109</v>
      </c>
      <c r="J19" s="33">
        <f t="shared" si="0"/>
        <v>112</v>
      </c>
      <c r="K19" s="33">
        <f t="shared" si="1"/>
        <v>102</v>
      </c>
      <c r="N19" s="39">
        <v>15</v>
      </c>
      <c r="O19" s="41">
        <f>AVERAGE(Sheet1!Q25:T25)</f>
        <v>2.8500000000000004E-2</v>
      </c>
      <c r="R19" s="39">
        <v>15</v>
      </c>
      <c r="S19" s="41">
        <f>AVERAGE(Sheet1!V25:Y25)</f>
        <v>0.91567500000000002</v>
      </c>
    </row>
    <row r="20" spans="1:19">
      <c r="A20" s="37">
        <f>A19+Sheet1!F26</f>
        <v>1897</v>
      </c>
      <c r="B20" s="39">
        <v>16</v>
      </c>
      <c r="C20" s="37">
        <f>C19+Sheet1!C26</f>
        <v>1922</v>
      </c>
      <c r="D20" s="37">
        <f>D19+Sheet1!D26</f>
        <v>1602</v>
      </c>
      <c r="E20" s="37">
        <f>E19+Sheet1!E26</f>
        <v>1998</v>
      </c>
      <c r="F20">
        <v>17</v>
      </c>
      <c r="G20" s="33">
        <f t="shared" si="4"/>
        <v>83</v>
      </c>
      <c r="H20" s="33">
        <f t="shared" si="2"/>
        <v>98</v>
      </c>
      <c r="I20" s="33">
        <f t="shared" si="3"/>
        <v>82</v>
      </c>
      <c r="J20" s="33">
        <f t="shared" si="0"/>
        <v>80</v>
      </c>
      <c r="K20" s="33">
        <f t="shared" si="1"/>
        <v>85.75</v>
      </c>
      <c r="N20" s="39">
        <v>16</v>
      </c>
      <c r="O20" s="41">
        <f>AVERAGE(Sheet1!Q26:T26)</f>
        <v>5.8749999999999997E-2</v>
      </c>
      <c r="R20" s="39">
        <v>16</v>
      </c>
      <c r="S20" s="41">
        <f>AVERAGE(Sheet1!V26:Y26)</f>
        <v>0.91112499999999996</v>
      </c>
    </row>
    <row r="21" spans="1:19">
      <c r="A21" s="37">
        <f>A20+Sheet1!F27</f>
        <v>1965</v>
      </c>
      <c r="B21" s="39">
        <v>17</v>
      </c>
      <c r="C21" s="37">
        <f>C20+Sheet1!C27</f>
        <v>2013</v>
      </c>
      <c r="D21" s="37">
        <f>D20+Sheet1!D27</f>
        <v>1696</v>
      </c>
      <c r="E21" s="37">
        <f>E20+Sheet1!E27</f>
        <v>2117</v>
      </c>
      <c r="F21">
        <v>18</v>
      </c>
      <c r="G21" s="33">
        <f t="shared" si="4"/>
        <v>91</v>
      </c>
      <c r="H21" s="33">
        <f t="shared" si="2"/>
        <v>94</v>
      </c>
      <c r="I21" s="33">
        <f t="shared" si="3"/>
        <v>119</v>
      </c>
      <c r="J21" s="33">
        <f t="shared" si="0"/>
        <v>68</v>
      </c>
      <c r="K21" s="33">
        <f t="shared" si="1"/>
        <v>93</v>
      </c>
      <c r="N21" s="39">
        <v>17</v>
      </c>
      <c r="O21" s="41">
        <f>AVERAGE(Sheet1!Q27:T27)</f>
        <v>6.3250000000000001E-2</v>
      </c>
      <c r="R21" s="39">
        <v>17</v>
      </c>
      <c r="S21" s="41">
        <f>AVERAGE(Sheet1!V27:Y27)</f>
        <v>0.91339999999999999</v>
      </c>
    </row>
    <row r="22" spans="1:19">
      <c r="A22" s="37">
        <f>A21+Sheet1!F28</f>
        <v>2121</v>
      </c>
      <c r="B22" s="39">
        <v>18</v>
      </c>
      <c r="C22" s="37">
        <f>C21+Sheet1!C28</f>
        <v>2138</v>
      </c>
      <c r="D22" s="37">
        <f>D21+Sheet1!D28</f>
        <v>1865</v>
      </c>
      <c r="E22" s="37">
        <f>E21+Sheet1!E28</f>
        <v>2272</v>
      </c>
      <c r="F22">
        <v>19</v>
      </c>
      <c r="G22" s="33">
        <f t="shared" si="4"/>
        <v>125</v>
      </c>
      <c r="H22" s="33">
        <f t="shared" si="2"/>
        <v>169</v>
      </c>
      <c r="I22" s="33">
        <f t="shared" si="3"/>
        <v>155</v>
      </c>
      <c r="J22" s="33">
        <f t="shared" si="0"/>
        <v>156</v>
      </c>
      <c r="K22" s="33">
        <f t="shared" si="1"/>
        <v>151.25</v>
      </c>
      <c r="N22" s="39">
        <v>18</v>
      </c>
      <c r="O22" s="41">
        <f>AVERAGE(Sheet1!Q28:T28)</f>
        <v>4.5999999999999999E-2</v>
      </c>
      <c r="R22" s="39">
        <v>18</v>
      </c>
      <c r="S22" s="41">
        <f>AVERAGE(Sheet1!V28:Y28)</f>
        <v>0.91522499999999996</v>
      </c>
    </row>
    <row r="23" spans="1:19">
      <c r="A23" s="37">
        <f>A22+Sheet1!F29</f>
        <v>2266</v>
      </c>
      <c r="B23" s="39">
        <v>19</v>
      </c>
      <c r="C23" s="37">
        <f>C22+Sheet1!C29</f>
        <v>2200</v>
      </c>
      <c r="D23" s="37">
        <f>D22+Sheet1!D29</f>
        <v>2010</v>
      </c>
      <c r="E23" s="37">
        <f>E22+Sheet1!E29</f>
        <v>2351</v>
      </c>
      <c r="F23">
        <v>20</v>
      </c>
      <c r="G23" s="33">
        <f t="shared" si="4"/>
        <v>62</v>
      </c>
      <c r="H23" s="33">
        <f t="shared" si="2"/>
        <v>145</v>
      </c>
      <c r="I23" s="33">
        <f t="shared" si="3"/>
        <v>79</v>
      </c>
      <c r="J23" s="33">
        <f t="shared" si="0"/>
        <v>145</v>
      </c>
      <c r="K23" s="33">
        <f t="shared" si="1"/>
        <v>107.75</v>
      </c>
      <c r="N23" s="39">
        <v>19</v>
      </c>
      <c r="O23" s="41">
        <f>AVERAGE(Sheet1!Q29:T29)</f>
        <v>6.3250000000000001E-2</v>
      </c>
      <c r="R23" s="39">
        <v>19</v>
      </c>
      <c r="S23" s="41">
        <f>AVERAGE(Sheet1!V29:Y29)</f>
        <v>0.91454999999999997</v>
      </c>
    </row>
    <row r="24" spans="1:19">
      <c r="A24" s="37">
        <f>A23+Sheet1!F30</f>
        <v>2393</v>
      </c>
      <c r="B24" s="39">
        <v>20</v>
      </c>
      <c r="C24" s="37">
        <f>C23+Sheet1!C30</f>
        <v>2354</v>
      </c>
      <c r="D24" s="37">
        <f>D23+Sheet1!D30</f>
        <v>2098</v>
      </c>
      <c r="E24" s="37">
        <f>E23+Sheet1!E30</f>
        <v>2501</v>
      </c>
      <c r="F24">
        <v>21</v>
      </c>
      <c r="G24" s="33">
        <f t="shared" si="4"/>
        <v>154</v>
      </c>
      <c r="H24" s="33">
        <f t="shared" si="2"/>
        <v>88</v>
      </c>
      <c r="I24" s="33">
        <f t="shared" si="3"/>
        <v>150</v>
      </c>
      <c r="J24" s="33">
        <f t="shared" si="0"/>
        <v>127</v>
      </c>
      <c r="K24" s="33">
        <f t="shared" si="1"/>
        <v>129.75</v>
      </c>
      <c r="N24" s="39">
        <v>20</v>
      </c>
      <c r="O24" s="41">
        <f>AVERAGE(Sheet1!Q30:T30)</f>
        <v>6.4250000000000002E-2</v>
      </c>
      <c r="R24" s="39">
        <v>20</v>
      </c>
      <c r="S24" s="41">
        <f>AVERAGE(Sheet1!V30:Y30)</f>
        <v>0.91579999999999995</v>
      </c>
    </row>
    <row r="25" spans="1:19">
      <c r="A25" s="37">
        <f>A24+Sheet1!F31</f>
        <v>2503</v>
      </c>
      <c r="B25" s="39">
        <v>21</v>
      </c>
      <c r="C25" s="37">
        <f>C24+Sheet1!C31</f>
        <v>2416</v>
      </c>
      <c r="D25" s="37">
        <f>D24+Sheet1!D31</f>
        <v>2238</v>
      </c>
      <c r="E25" s="37">
        <f>E24+Sheet1!E31</f>
        <v>2625</v>
      </c>
      <c r="F25">
        <v>22</v>
      </c>
      <c r="G25" s="33">
        <f t="shared" si="4"/>
        <v>62</v>
      </c>
      <c r="H25" s="33">
        <f t="shared" si="2"/>
        <v>140</v>
      </c>
      <c r="I25" s="33">
        <f t="shared" si="3"/>
        <v>124</v>
      </c>
      <c r="J25" s="33">
        <f t="shared" si="0"/>
        <v>110</v>
      </c>
      <c r="K25" s="33">
        <f t="shared" si="1"/>
        <v>109</v>
      </c>
      <c r="N25" s="39">
        <v>21</v>
      </c>
      <c r="O25" s="41">
        <f>AVERAGE(Sheet1!Q31:T31)</f>
        <v>4.8000000000000001E-2</v>
      </c>
      <c r="R25" s="39">
        <v>21</v>
      </c>
      <c r="S25" s="41">
        <f>AVERAGE(Sheet1!V31:Y31)</f>
        <v>0.9171999999999999</v>
      </c>
    </row>
    <row r="26" spans="1:19">
      <c r="A26" s="37">
        <f>A25+Sheet1!F32</f>
        <v>2672</v>
      </c>
      <c r="B26" s="39">
        <v>22</v>
      </c>
      <c r="C26" s="37">
        <f>C25+Sheet1!C32</f>
        <v>2490</v>
      </c>
      <c r="D26" s="37">
        <f>D25+Sheet1!D32</f>
        <v>2406</v>
      </c>
      <c r="E26" s="37">
        <f>E25+Sheet1!E32</f>
        <v>2752</v>
      </c>
      <c r="F26">
        <v>23</v>
      </c>
      <c r="G26" s="33">
        <f t="shared" si="4"/>
        <v>74</v>
      </c>
      <c r="H26" s="33">
        <f t="shared" si="2"/>
        <v>168</v>
      </c>
      <c r="I26" s="33">
        <f t="shared" si="3"/>
        <v>127</v>
      </c>
      <c r="J26" s="33">
        <f t="shared" si="0"/>
        <v>169</v>
      </c>
      <c r="K26" s="33">
        <f t="shared" si="1"/>
        <v>134.5</v>
      </c>
      <c r="N26" s="39">
        <v>22</v>
      </c>
      <c r="O26" s="41">
        <f>AVERAGE(Sheet1!Q32:T32)</f>
        <v>6.3E-2</v>
      </c>
      <c r="R26" s="39">
        <v>22</v>
      </c>
      <c r="S26" s="41">
        <f>AVERAGE(Sheet1!V32:Y32)</f>
        <v>0.92330000000000001</v>
      </c>
    </row>
    <row r="27" spans="1:19">
      <c r="A27" s="37">
        <f>A26+Sheet1!F33</f>
        <v>2784</v>
      </c>
      <c r="B27" s="39">
        <v>23</v>
      </c>
      <c r="C27" s="37">
        <f>C26+Sheet1!C33</f>
        <v>2645</v>
      </c>
      <c r="D27" s="37">
        <f>D26+Sheet1!D33</f>
        <v>2501</v>
      </c>
      <c r="E27" s="37">
        <f>E26+Sheet1!E33</f>
        <v>2817</v>
      </c>
      <c r="F27">
        <v>24</v>
      </c>
      <c r="G27" s="33">
        <f t="shared" si="4"/>
        <v>155</v>
      </c>
      <c r="H27" s="33">
        <f t="shared" si="2"/>
        <v>95</v>
      </c>
      <c r="I27" s="33">
        <f t="shared" si="3"/>
        <v>65</v>
      </c>
      <c r="J27" s="33">
        <f t="shared" si="0"/>
        <v>112</v>
      </c>
      <c r="K27" s="33">
        <f t="shared" si="1"/>
        <v>106.75</v>
      </c>
      <c r="N27" s="39">
        <v>23</v>
      </c>
      <c r="O27" s="41">
        <f>AVERAGE(Sheet1!Q33:T33)</f>
        <v>7.7000000000000013E-2</v>
      </c>
      <c r="R27" s="39">
        <v>23</v>
      </c>
      <c r="S27" s="41">
        <f>AVERAGE(Sheet1!V33:Y33)</f>
        <v>0.91442500000000004</v>
      </c>
    </row>
    <row r="28" spans="1:19">
      <c r="A28" s="37">
        <f>A27+Sheet1!F34</f>
        <v>2919</v>
      </c>
      <c r="B28" s="39">
        <v>24</v>
      </c>
      <c r="C28" s="37">
        <f>C27+Sheet1!C34</f>
        <v>2730</v>
      </c>
      <c r="D28" s="37">
        <f>D27+Sheet1!D34</f>
        <v>2640</v>
      </c>
      <c r="E28" s="37">
        <f>E27+Sheet1!E34</f>
        <v>2929</v>
      </c>
      <c r="F28">
        <v>25</v>
      </c>
      <c r="G28" s="33">
        <f t="shared" si="4"/>
        <v>85</v>
      </c>
      <c r="H28" s="33">
        <f t="shared" si="2"/>
        <v>139</v>
      </c>
      <c r="I28" s="33">
        <f t="shared" si="3"/>
        <v>112</v>
      </c>
      <c r="J28" s="33">
        <f t="shared" si="0"/>
        <v>135</v>
      </c>
      <c r="K28" s="33">
        <f t="shared" si="1"/>
        <v>117.75</v>
      </c>
      <c r="N28" s="39">
        <v>24</v>
      </c>
      <c r="O28" s="41">
        <f>AVERAGE(Sheet1!Q34:T34)</f>
        <v>4.0249999999999994E-2</v>
      </c>
      <c r="R28" s="39">
        <v>24</v>
      </c>
      <c r="S28" s="41">
        <f>AVERAGE(Sheet1!V34:Y34)</f>
        <v>0.9153</v>
      </c>
    </row>
    <row r="29" spans="1:19">
      <c r="A29" s="37">
        <f>A28+Sheet1!F35</f>
        <v>3071</v>
      </c>
      <c r="B29" s="39">
        <v>25</v>
      </c>
      <c r="C29" s="37">
        <f>C28+Sheet1!C35</f>
        <v>2818</v>
      </c>
      <c r="D29" s="37">
        <f>D28+Sheet1!D35</f>
        <v>2724</v>
      </c>
      <c r="E29" s="37">
        <f>E28+Sheet1!E35</f>
        <v>3006</v>
      </c>
      <c r="F29">
        <v>26</v>
      </c>
      <c r="G29" s="33">
        <f t="shared" si="4"/>
        <v>88</v>
      </c>
      <c r="H29" s="33">
        <f t="shared" si="2"/>
        <v>84</v>
      </c>
      <c r="I29" s="33">
        <f t="shared" si="3"/>
        <v>77</v>
      </c>
      <c r="J29" s="33">
        <f t="shared" si="0"/>
        <v>152</v>
      </c>
      <c r="K29" s="33">
        <f t="shared" si="1"/>
        <v>100.25</v>
      </c>
      <c r="N29" s="39">
        <v>25</v>
      </c>
      <c r="O29" s="41">
        <f>AVERAGE(Sheet1!Q35:T35)</f>
        <v>5.0500000000000003E-2</v>
      </c>
      <c r="R29" s="39">
        <v>25</v>
      </c>
      <c r="S29" s="41">
        <f>AVERAGE(Sheet1!V35:Y35)</f>
        <v>0.91437499999999994</v>
      </c>
    </row>
    <row r="30" spans="1:19">
      <c r="A30" s="37">
        <f>A29+Sheet1!F36</f>
        <v>3220</v>
      </c>
      <c r="B30" s="39">
        <v>26</v>
      </c>
      <c r="C30" s="37">
        <f>C29+Sheet1!C36</f>
        <v>2938</v>
      </c>
      <c r="D30" s="37">
        <f>D29+Sheet1!D36</f>
        <v>2808</v>
      </c>
      <c r="E30" s="37">
        <f>E29+Sheet1!E36</f>
        <v>3109</v>
      </c>
      <c r="F30">
        <v>27</v>
      </c>
      <c r="G30" s="33">
        <f t="shared" si="4"/>
        <v>120</v>
      </c>
      <c r="H30" s="33">
        <f t="shared" si="2"/>
        <v>84</v>
      </c>
      <c r="I30" s="33">
        <f t="shared" si="3"/>
        <v>103</v>
      </c>
      <c r="J30" s="33">
        <f t="shared" si="0"/>
        <v>149</v>
      </c>
      <c r="K30" s="33">
        <f t="shared" si="1"/>
        <v>114</v>
      </c>
      <c r="N30" s="39">
        <v>26</v>
      </c>
      <c r="O30" s="41">
        <f>AVERAGE(Sheet1!Q36:T36)</f>
        <v>5.0250000000000003E-2</v>
      </c>
      <c r="R30" s="39">
        <v>26</v>
      </c>
      <c r="S30" s="41">
        <f>AVERAGE(Sheet1!V36:Y36)</f>
        <v>0.91520000000000001</v>
      </c>
    </row>
    <row r="31" spans="1:19">
      <c r="A31" s="37">
        <f>A30+Sheet1!F37</f>
        <v>3372</v>
      </c>
      <c r="B31" s="39">
        <v>27</v>
      </c>
      <c r="C31" s="37">
        <f>C30+Sheet1!C37</f>
        <v>3029</v>
      </c>
      <c r="D31" s="37">
        <f>D30+Sheet1!D37</f>
        <v>2964</v>
      </c>
      <c r="E31" s="37">
        <f>E30+Sheet1!E37</f>
        <v>3248</v>
      </c>
      <c r="F31">
        <v>28</v>
      </c>
      <c r="G31" s="33">
        <f t="shared" si="4"/>
        <v>91</v>
      </c>
      <c r="H31" s="33">
        <f t="shared" si="2"/>
        <v>156</v>
      </c>
      <c r="I31" s="33">
        <f t="shared" si="3"/>
        <v>139</v>
      </c>
      <c r="J31" s="33">
        <f t="shared" si="0"/>
        <v>152</v>
      </c>
      <c r="K31" s="33">
        <f t="shared" si="1"/>
        <v>134.5</v>
      </c>
      <c r="N31" s="39">
        <v>27</v>
      </c>
      <c r="O31" s="41">
        <f>AVERAGE(Sheet1!Q37:T37)</f>
        <v>5.9250000000000004E-2</v>
      </c>
      <c r="R31" s="39">
        <v>27</v>
      </c>
      <c r="S31" s="41">
        <f>AVERAGE(Sheet1!V37:Y37)</f>
        <v>0.93012499999999987</v>
      </c>
    </row>
    <row r="32" spans="1:19">
      <c r="A32" s="37">
        <f>A31+Sheet1!F38</f>
        <v>3500</v>
      </c>
      <c r="B32" s="39">
        <v>28</v>
      </c>
      <c r="C32" s="37">
        <f>C31+Sheet1!C38</f>
        <v>3091</v>
      </c>
      <c r="D32" s="37">
        <f>D31+Sheet1!D38</f>
        <v>3060</v>
      </c>
      <c r="E32" s="37">
        <f>E31+Sheet1!E38</f>
        <v>3341</v>
      </c>
      <c r="F32">
        <v>29</v>
      </c>
      <c r="G32" s="33">
        <f t="shared" si="4"/>
        <v>62</v>
      </c>
      <c r="H32" s="33">
        <f t="shared" si="2"/>
        <v>96</v>
      </c>
      <c r="I32" s="33">
        <f t="shared" si="3"/>
        <v>93</v>
      </c>
      <c r="J32" s="33">
        <f t="shared" si="0"/>
        <v>128</v>
      </c>
      <c r="K32" s="33">
        <f t="shared" si="1"/>
        <v>94.75</v>
      </c>
      <c r="N32" s="39">
        <v>28</v>
      </c>
      <c r="O32" s="41">
        <f>AVERAGE(Sheet1!Q38:T38)</f>
        <v>5.7500000000000002E-2</v>
      </c>
      <c r="R32" s="39">
        <v>28</v>
      </c>
      <c r="S32" s="41">
        <f>AVERAGE(Sheet1!V38:Y38)</f>
        <v>0.91617499999999996</v>
      </c>
    </row>
    <row r="33" spans="1:19">
      <c r="A33" s="37">
        <f>A32+Sheet1!F39</f>
        <v>3583</v>
      </c>
      <c r="B33" s="39">
        <v>29</v>
      </c>
      <c r="C33" s="37">
        <f>C32+Sheet1!C39</f>
        <v>3248</v>
      </c>
      <c r="D33" s="37">
        <f>D32+Sheet1!D39</f>
        <v>3132</v>
      </c>
      <c r="E33" s="37">
        <f>E32+Sheet1!E39</f>
        <v>3490</v>
      </c>
      <c r="F33">
        <v>30</v>
      </c>
      <c r="G33" s="33">
        <f t="shared" si="4"/>
        <v>157</v>
      </c>
      <c r="H33" s="33">
        <f t="shared" si="2"/>
        <v>72</v>
      </c>
      <c r="I33" s="33">
        <f t="shared" si="3"/>
        <v>149</v>
      </c>
      <c r="J33" s="33">
        <f t="shared" si="0"/>
        <v>83</v>
      </c>
      <c r="K33" s="33">
        <f t="shared" si="1"/>
        <v>115.25</v>
      </c>
      <c r="N33" s="39">
        <v>29</v>
      </c>
      <c r="O33" s="41">
        <f>AVERAGE(Sheet1!Q39:T39)</f>
        <v>5.4000000000000006E-2</v>
      </c>
      <c r="R33" s="39">
        <v>29</v>
      </c>
      <c r="S33" s="41">
        <f>AVERAGE(Sheet1!V39:Y39)</f>
        <v>0.91382500000000011</v>
      </c>
    </row>
    <row r="34" spans="1:19">
      <c r="A34" s="37">
        <f>A33+Sheet1!F40</f>
        <v>3681</v>
      </c>
      <c r="B34" s="39">
        <v>30</v>
      </c>
      <c r="C34" s="37">
        <f>C33+Sheet1!C40</f>
        <v>3357</v>
      </c>
      <c r="D34" s="37">
        <f>D33+Sheet1!D40</f>
        <v>3230</v>
      </c>
      <c r="E34" s="37">
        <f>E33+Sheet1!E40</f>
        <v>3620</v>
      </c>
      <c r="F34">
        <v>31</v>
      </c>
      <c r="G34" s="33">
        <f t="shared" si="4"/>
        <v>109</v>
      </c>
      <c r="H34" s="33">
        <f t="shared" si="2"/>
        <v>98</v>
      </c>
      <c r="I34" s="33">
        <f t="shared" si="3"/>
        <v>130</v>
      </c>
      <c r="J34" s="33">
        <f t="shared" si="0"/>
        <v>98</v>
      </c>
      <c r="K34" s="33">
        <f t="shared" si="1"/>
        <v>108.75</v>
      </c>
      <c r="N34" s="39">
        <v>30</v>
      </c>
      <c r="O34" s="41">
        <f>AVERAGE(Sheet1!Q40:T40)</f>
        <v>1.8499999999999999E-2</v>
      </c>
      <c r="R34" s="39">
        <v>30</v>
      </c>
      <c r="S34" s="41">
        <f>AVERAGE(Sheet1!V40:Y40)</f>
        <v>0.91202500000000009</v>
      </c>
    </row>
    <row r="35" spans="1:19">
      <c r="A35" s="37">
        <f>A34+Sheet1!F41</f>
        <v>3836</v>
      </c>
      <c r="B35" s="39">
        <v>31</v>
      </c>
      <c r="C35" s="37">
        <f>C34+Sheet1!C41</f>
        <v>3477</v>
      </c>
      <c r="D35" s="37">
        <f>D34+Sheet1!D41</f>
        <v>3336</v>
      </c>
      <c r="E35" s="37">
        <f>E34+Sheet1!E41</f>
        <v>3781</v>
      </c>
      <c r="F35">
        <v>32</v>
      </c>
      <c r="G35" s="33">
        <f t="shared" si="4"/>
        <v>120</v>
      </c>
      <c r="H35" s="33">
        <f t="shared" si="2"/>
        <v>106</v>
      </c>
      <c r="I35" s="33">
        <f t="shared" si="3"/>
        <v>161</v>
      </c>
      <c r="J35" s="33">
        <f t="shared" si="0"/>
        <v>155</v>
      </c>
      <c r="K35" s="33">
        <f t="shared" si="1"/>
        <v>135.5</v>
      </c>
      <c r="N35" s="39">
        <v>31</v>
      </c>
      <c r="O35" s="41">
        <f>AVERAGE(Sheet1!Q41:T41)</f>
        <v>6.3E-2</v>
      </c>
      <c r="R35" s="39">
        <v>31</v>
      </c>
      <c r="S35" s="41">
        <f>AVERAGE(Sheet1!V41:Y41)</f>
        <v>0.91272500000000001</v>
      </c>
    </row>
    <row r="36" spans="1:19">
      <c r="A36" s="37">
        <f>A35+Sheet1!F42</f>
        <v>3918</v>
      </c>
      <c r="B36" s="39">
        <v>32</v>
      </c>
      <c r="C36" s="37">
        <f>C35+Sheet1!C42</f>
        <v>3607</v>
      </c>
      <c r="D36" s="37">
        <f>D35+Sheet1!D42</f>
        <v>3432</v>
      </c>
      <c r="E36" s="37">
        <f>E35+Sheet1!E42</f>
        <v>3908</v>
      </c>
      <c r="F36">
        <v>33</v>
      </c>
      <c r="G36" s="33">
        <f t="shared" si="4"/>
        <v>130</v>
      </c>
      <c r="H36" s="33">
        <f t="shared" si="2"/>
        <v>96</v>
      </c>
      <c r="I36" s="33">
        <f t="shared" si="3"/>
        <v>127</v>
      </c>
      <c r="J36" s="33">
        <f t="shared" si="0"/>
        <v>82</v>
      </c>
      <c r="K36" s="33">
        <f t="shared" si="1"/>
        <v>108.75</v>
      </c>
      <c r="N36" s="39">
        <v>32</v>
      </c>
      <c r="O36" s="41">
        <f>AVERAGE(Sheet1!Q42:T42)</f>
        <v>4.7500000000000001E-2</v>
      </c>
      <c r="R36" s="39">
        <v>32</v>
      </c>
      <c r="S36" s="41">
        <f>AVERAGE(Sheet1!V42:Y42)</f>
        <v>0.91507499999999997</v>
      </c>
    </row>
    <row r="37" spans="1:19">
      <c r="A37" s="37">
        <f>A36+Sheet1!F43</f>
        <v>4015</v>
      </c>
      <c r="B37" s="39">
        <v>33</v>
      </c>
      <c r="C37" s="37">
        <f>C36+Sheet1!C43</f>
        <v>3699</v>
      </c>
      <c r="D37" s="37">
        <f>D36+Sheet1!D43</f>
        <v>3567</v>
      </c>
      <c r="E37" s="37">
        <f>E36+Sheet1!E43</f>
        <v>4012</v>
      </c>
      <c r="F37">
        <v>34</v>
      </c>
      <c r="G37" s="33">
        <f t="shared" si="4"/>
        <v>92</v>
      </c>
      <c r="H37" s="33">
        <f t="shared" si="2"/>
        <v>135</v>
      </c>
      <c r="I37" s="33">
        <f t="shared" si="3"/>
        <v>104</v>
      </c>
      <c r="J37" s="33">
        <f t="shared" si="0"/>
        <v>97</v>
      </c>
      <c r="K37" s="33">
        <f t="shared" si="1"/>
        <v>107</v>
      </c>
      <c r="N37" s="39">
        <v>33</v>
      </c>
      <c r="O37" s="41">
        <f>AVERAGE(Sheet1!Q43:T43)</f>
        <v>5.9249999999999997E-2</v>
      </c>
      <c r="R37" s="39">
        <v>33</v>
      </c>
      <c r="S37" s="41">
        <f>AVERAGE(Sheet1!V43:Y43)</f>
        <v>0.91489999999999994</v>
      </c>
    </row>
    <row r="38" spans="1:19">
      <c r="A38" s="37">
        <f>A37+Sheet1!F44</f>
        <v>4104</v>
      </c>
      <c r="B38" s="39">
        <v>34</v>
      </c>
      <c r="C38" s="37">
        <f>C37+Sheet1!C44</f>
        <v>3815</v>
      </c>
      <c r="D38" s="37">
        <f>D37+Sheet1!D44</f>
        <v>3696</v>
      </c>
      <c r="E38" s="37">
        <f>E37+Sheet1!E44</f>
        <v>4144</v>
      </c>
      <c r="F38">
        <v>35</v>
      </c>
      <c r="G38" s="33">
        <f t="shared" si="4"/>
        <v>116</v>
      </c>
      <c r="H38" s="33">
        <f t="shared" si="2"/>
        <v>129</v>
      </c>
      <c r="I38" s="33">
        <f t="shared" si="3"/>
        <v>132</v>
      </c>
      <c r="J38" s="33">
        <f t="shared" si="0"/>
        <v>89</v>
      </c>
      <c r="K38" s="33">
        <f t="shared" si="1"/>
        <v>116.5</v>
      </c>
      <c r="N38" s="39">
        <v>34</v>
      </c>
      <c r="O38" s="41">
        <f>AVERAGE(Sheet1!Q44:T44)</f>
        <v>5.9500000000000004E-2</v>
      </c>
      <c r="R38" s="39">
        <v>34</v>
      </c>
      <c r="S38" s="41">
        <f>AVERAGE(Sheet1!V44:Y44)</f>
        <v>0.91362500000000002</v>
      </c>
    </row>
    <row r="39" spans="1:19">
      <c r="A39" s="37">
        <f>A38+Sheet1!F45</f>
        <v>4214</v>
      </c>
      <c r="B39" s="39">
        <v>35</v>
      </c>
      <c r="C39" s="37">
        <f>C38+Sheet1!C45</f>
        <v>3963</v>
      </c>
      <c r="D39" s="37">
        <f>D38+Sheet1!D45</f>
        <v>3853</v>
      </c>
      <c r="E39" s="37">
        <f>E38+Sheet1!E45</f>
        <v>4250</v>
      </c>
      <c r="F39">
        <v>36</v>
      </c>
      <c r="G39" s="33">
        <f t="shared" si="4"/>
        <v>148</v>
      </c>
      <c r="H39" s="33">
        <f t="shared" si="2"/>
        <v>157</v>
      </c>
      <c r="I39" s="33">
        <f t="shared" si="3"/>
        <v>106</v>
      </c>
      <c r="J39" s="33">
        <f t="shared" si="0"/>
        <v>110</v>
      </c>
      <c r="K39" s="33">
        <f t="shared" si="1"/>
        <v>130.25</v>
      </c>
      <c r="N39" s="39">
        <v>35</v>
      </c>
      <c r="O39" s="41">
        <f>AVERAGE(Sheet1!Q45:T45)</f>
        <v>5.9249999999999997E-2</v>
      </c>
      <c r="R39" s="39">
        <v>35</v>
      </c>
      <c r="S39" s="41">
        <f>AVERAGE(Sheet1!V45:Y45)</f>
        <v>0.91322499999999995</v>
      </c>
    </row>
    <row r="40" spans="1:19">
      <c r="A40" s="37">
        <f>A39+Sheet1!F46</f>
        <v>4332</v>
      </c>
      <c r="B40" s="39">
        <v>36</v>
      </c>
      <c r="C40" s="37">
        <f>C39+Sheet1!C46</f>
        <v>4031</v>
      </c>
      <c r="D40" s="37">
        <f>D39+Sheet1!D46</f>
        <v>3973</v>
      </c>
      <c r="E40" s="37">
        <f>E39+Sheet1!E46</f>
        <v>4417</v>
      </c>
      <c r="F40">
        <v>37</v>
      </c>
      <c r="G40" s="33">
        <f t="shared" si="4"/>
        <v>68</v>
      </c>
      <c r="H40" s="33">
        <f t="shared" si="2"/>
        <v>120</v>
      </c>
      <c r="I40" s="33">
        <f t="shared" si="3"/>
        <v>167</v>
      </c>
      <c r="J40" s="33">
        <f t="shared" si="0"/>
        <v>118</v>
      </c>
      <c r="K40" s="33">
        <f t="shared" si="1"/>
        <v>118.25</v>
      </c>
      <c r="N40" s="39">
        <v>36</v>
      </c>
      <c r="O40" s="41">
        <f>AVERAGE(Sheet1!Q46:T46)</f>
        <v>4.7750000000000001E-2</v>
      </c>
      <c r="R40" s="39">
        <v>36</v>
      </c>
      <c r="S40" s="41">
        <f>AVERAGE(Sheet1!V46:Y46)</f>
        <v>0.91369999999999996</v>
      </c>
    </row>
    <row r="41" spans="1:19">
      <c r="A41" s="37">
        <f>A40+Sheet1!F47</f>
        <v>4414</v>
      </c>
      <c r="B41" s="39">
        <v>37</v>
      </c>
      <c r="C41" s="37">
        <f>C40+Sheet1!C47</f>
        <v>4189</v>
      </c>
      <c r="D41" s="37">
        <f>D40+Sheet1!D47</f>
        <v>4078</v>
      </c>
      <c r="E41" s="37">
        <f>E40+Sheet1!E47</f>
        <v>4519</v>
      </c>
      <c r="F41">
        <v>38</v>
      </c>
      <c r="G41" s="33">
        <f t="shared" si="4"/>
        <v>158</v>
      </c>
      <c r="H41" s="33">
        <f t="shared" si="2"/>
        <v>105</v>
      </c>
      <c r="I41" s="33">
        <f t="shared" si="3"/>
        <v>102</v>
      </c>
      <c r="J41" s="33">
        <f t="shared" si="0"/>
        <v>82</v>
      </c>
      <c r="K41" s="33">
        <f t="shared" si="1"/>
        <v>111.75</v>
      </c>
      <c r="N41" s="39">
        <v>37</v>
      </c>
      <c r="O41" s="41">
        <f>AVERAGE(Sheet1!Q47:T47)</f>
        <v>2.8499999999999998E-2</v>
      </c>
      <c r="R41" s="39">
        <v>37</v>
      </c>
      <c r="S41" s="41">
        <f>AVERAGE(Sheet1!V47:Y47)</f>
        <v>0.91400000000000003</v>
      </c>
    </row>
    <row r="42" spans="1:19">
      <c r="A42" s="37">
        <f>A41+Sheet1!F48</f>
        <v>4532</v>
      </c>
      <c r="B42" s="39">
        <v>38</v>
      </c>
      <c r="C42" s="37">
        <f>C41+Sheet1!C48</f>
        <v>4329</v>
      </c>
      <c r="D42" s="37">
        <f>D41+Sheet1!D48</f>
        <v>4232</v>
      </c>
      <c r="E42" s="37">
        <f>E41+Sheet1!E48</f>
        <v>4676</v>
      </c>
      <c r="F42">
        <v>39</v>
      </c>
      <c r="G42" s="33">
        <f t="shared" si="4"/>
        <v>140</v>
      </c>
      <c r="H42" s="33">
        <f t="shared" si="2"/>
        <v>154</v>
      </c>
      <c r="I42" s="33">
        <f t="shared" si="3"/>
        <v>157</v>
      </c>
      <c r="J42" s="33">
        <f t="shared" si="0"/>
        <v>118</v>
      </c>
      <c r="K42" s="33">
        <f t="shared" si="1"/>
        <v>142.25</v>
      </c>
      <c r="N42" s="39">
        <v>38</v>
      </c>
      <c r="O42" s="41">
        <f>AVERAGE(Sheet1!Q48:T48)</f>
        <v>7.0749999999999993E-2</v>
      </c>
      <c r="R42" s="39">
        <v>38</v>
      </c>
      <c r="S42" s="41">
        <f>AVERAGE(Sheet1!V48:Y48)</f>
        <v>0.91312500000000008</v>
      </c>
    </row>
    <row r="43" spans="1:19">
      <c r="A43" s="37">
        <f>A42+Sheet1!F49</f>
        <v>4663</v>
      </c>
      <c r="B43" s="39">
        <v>39</v>
      </c>
      <c r="C43" s="37">
        <f>C42+Sheet1!C49</f>
        <v>4406</v>
      </c>
      <c r="D43" s="37">
        <f>D42+Sheet1!D49</f>
        <v>4318</v>
      </c>
      <c r="E43" s="37">
        <f>E42+Sheet1!E49</f>
        <v>4839</v>
      </c>
      <c r="F43">
        <v>40</v>
      </c>
      <c r="G43" s="33">
        <f t="shared" si="4"/>
        <v>77</v>
      </c>
      <c r="H43" s="33">
        <f t="shared" si="2"/>
        <v>86</v>
      </c>
      <c r="I43" s="33">
        <f t="shared" si="3"/>
        <v>163</v>
      </c>
      <c r="J43" s="33">
        <f t="shared" si="0"/>
        <v>131</v>
      </c>
      <c r="K43" s="33">
        <f t="shared" si="1"/>
        <v>114.25</v>
      </c>
      <c r="N43" s="39">
        <v>39</v>
      </c>
      <c r="O43" s="41">
        <f>AVERAGE(Sheet1!Q49:T49)</f>
        <v>3.5500000000000004E-2</v>
      </c>
      <c r="R43" s="39">
        <v>39</v>
      </c>
      <c r="S43" s="41">
        <f>AVERAGE(Sheet1!V49:Y49)</f>
        <v>0.91125</v>
      </c>
    </row>
    <row r="44" spans="1:19">
      <c r="A44" s="37">
        <f>A43+Sheet1!F50</f>
        <v>4757</v>
      </c>
      <c r="B44" s="39">
        <v>40</v>
      </c>
      <c r="C44" s="37">
        <f>C43+Sheet1!C50</f>
        <v>4571</v>
      </c>
      <c r="D44" s="37">
        <f>D43+Sheet1!D50</f>
        <v>4410</v>
      </c>
      <c r="E44" s="37">
        <f>E43+Sheet1!E50</f>
        <v>5006</v>
      </c>
      <c r="F44">
        <v>41</v>
      </c>
      <c r="G44" s="33">
        <f t="shared" si="4"/>
        <v>165</v>
      </c>
      <c r="H44" s="33">
        <f t="shared" si="2"/>
        <v>92</v>
      </c>
      <c r="I44" s="33">
        <f t="shared" si="3"/>
        <v>167</v>
      </c>
      <c r="J44" s="33">
        <f t="shared" si="0"/>
        <v>94</v>
      </c>
      <c r="K44" s="33">
        <f t="shared" si="1"/>
        <v>129.5</v>
      </c>
      <c r="N44" s="39">
        <v>40</v>
      </c>
      <c r="O44" s="41">
        <f>AVERAGE(Sheet1!Q50:T50)</f>
        <v>4.2249999999999996E-2</v>
      </c>
      <c r="R44" s="39">
        <v>40</v>
      </c>
      <c r="S44" s="41">
        <f>AVERAGE(Sheet1!V50:Y50)</f>
        <v>0.91112500000000007</v>
      </c>
    </row>
    <row r="45" spans="1:19">
      <c r="A45" s="37">
        <f>A44+Sheet1!F51</f>
        <v>4923</v>
      </c>
      <c r="B45" s="39">
        <v>41</v>
      </c>
      <c r="C45" s="37">
        <f>C44+Sheet1!C51</f>
        <v>4689</v>
      </c>
      <c r="D45" s="37">
        <f>D44+Sheet1!D51</f>
        <v>4489</v>
      </c>
      <c r="E45" s="37">
        <f>E44+Sheet1!E51</f>
        <v>5067</v>
      </c>
      <c r="F45">
        <v>42</v>
      </c>
      <c r="G45" s="33">
        <f t="shared" si="4"/>
        <v>118</v>
      </c>
      <c r="H45" s="33">
        <f t="shared" si="2"/>
        <v>79</v>
      </c>
      <c r="I45" s="33">
        <f t="shared" si="3"/>
        <v>61</v>
      </c>
      <c r="J45" s="33">
        <f t="shared" si="0"/>
        <v>166</v>
      </c>
      <c r="K45" s="33">
        <f t="shared" si="1"/>
        <v>106</v>
      </c>
      <c r="N45" s="39">
        <v>41</v>
      </c>
      <c r="O45" s="41">
        <f>AVERAGE(Sheet1!Q51:T51)</f>
        <v>5.3749999999999999E-2</v>
      </c>
      <c r="R45" s="39">
        <v>41</v>
      </c>
      <c r="S45" s="41">
        <f>AVERAGE(Sheet1!V51:Y51)</f>
        <v>0.91352499999999992</v>
      </c>
    </row>
    <row r="46" spans="1:19">
      <c r="A46" s="37">
        <f>A45+Sheet1!F52</f>
        <v>5012</v>
      </c>
      <c r="B46" s="39">
        <v>42</v>
      </c>
      <c r="C46" s="37">
        <f>C45+Sheet1!C52</f>
        <v>4856</v>
      </c>
      <c r="D46" s="37">
        <f>D45+Sheet1!D52</f>
        <v>4576</v>
      </c>
      <c r="E46" s="37">
        <f>E45+Sheet1!E52</f>
        <v>5139</v>
      </c>
      <c r="F46">
        <v>43</v>
      </c>
      <c r="G46" s="33">
        <f t="shared" si="4"/>
        <v>167</v>
      </c>
      <c r="H46" s="33">
        <f t="shared" si="2"/>
        <v>87</v>
      </c>
      <c r="I46" s="33">
        <f t="shared" si="3"/>
        <v>72</v>
      </c>
      <c r="J46" s="33">
        <f t="shared" si="0"/>
        <v>89</v>
      </c>
      <c r="K46" s="33">
        <f t="shared" si="1"/>
        <v>103.75</v>
      </c>
      <c r="N46" s="39">
        <v>42</v>
      </c>
      <c r="O46" s="41">
        <f>AVERAGE(Sheet1!Q52:T52)</f>
        <v>5.1000000000000004E-2</v>
      </c>
      <c r="R46" s="39">
        <v>42</v>
      </c>
      <c r="S46" s="41">
        <f>AVERAGE(Sheet1!V52:Y52)</f>
        <v>0.91364999999999996</v>
      </c>
    </row>
    <row r="47" spans="1:19">
      <c r="A47" s="37">
        <f>A46+Sheet1!F53</f>
        <v>5129</v>
      </c>
      <c r="B47" s="39">
        <v>43</v>
      </c>
      <c r="C47" s="37">
        <f>C46+Sheet1!C53</f>
        <v>4976</v>
      </c>
      <c r="D47" s="37">
        <f>D46+Sheet1!D53</f>
        <v>4699</v>
      </c>
      <c r="E47" s="37">
        <f>E46+Sheet1!E53</f>
        <v>5220</v>
      </c>
      <c r="F47">
        <v>44</v>
      </c>
      <c r="G47" s="33">
        <f t="shared" si="4"/>
        <v>120</v>
      </c>
      <c r="H47" s="33">
        <f t="shared" si="2"/>
        <v>123</v>
      </c>
      <c r="I47" s="33">
        <f t="shared" si="3"/>
        <v>81</v>
      </c>
      <c r="J47" s="33">
        <f t="shared" si="0"/>
        <v>117</v>
      </c>
      <c r="K47" s="33">
        <f t="shared" si="1"/>
        <v>110.25</v>
      </c>
      <c r="N47" s="39">
        <v>43</v>
      </c>
      <c r="O47" s="41">
        <f>AVERAGE(Sheet1!Q53:T53)</f>
        <v>5.7750000000000003E-2</v>
      </c>
      <c r="R47" s="39">
        <v>43</v>
      </c>
      <c r="S47" s="41">
        <f>AVERAGE(Sheet1!V53:Y53)</f>
        <v>0.91420000000000001</v>
      </c>
    </row>
    <row r="48" spans="1:19">
      <c r="A48" s="37">
        <f>A47+Sheet1!F54</f>
        <v>5218</v>
      </c>
      <c r="B48" s="39">
        <v>44</v>
      </c>
      <c r="C48" s="37">
        <f>C47+Sheet1!C54</f>
        <v>5099</v>
      </c>
      <c r="D48" s="37">
        <f>D47+Sheet1!D54</f>
        <v>4835</v>
      </c>
      <c r="E48" s="37">
        <f>E47+Sheet1!E54</f>
        <v>5359</v>
      </c>
      <c r="F48">
        <v>45</v>
      </c>
      <c r="G48" s="33">
        <f t="shared" si="4"/>
        <v>123</v>
      </c>
      <c r="H48" s="33">
        <f t="shared" si="2"/>
        <v>136</v>
      </c>
      <c r="I48" s="33">
        <f t="shared" si="3"/>
        <v>139</v>
      </c>
      <c r="J48" s="33">
        <f t="shared" si="0"/>
        <v>89</v>
      </c>
      <c r="K48" s="33">
        <f t="shared" si="1"/>
        <v>121.75</v>
      </c>
      <c r="N48" s="39">
        <v>44</v>
      </c>
      <c r="O48" s="41">
        <f>AVERAGE(Sheet1!Q54:T54)</f>
        <v>4.2000000000000003E-2</v>
      </c>
      <c r="R48" s="39">
        <v>44</v>
      </c>
      <c r="S48" s="41">
        <f>AVERAGE(Sheet1!V54:Y54)</f>
        <v>0.9127249999999999</v>
      </c>
    </row>
    <row r="49" spans="1:22">
      <c r="A49" s="37">
        <f>A48+Sheet1!F55</f>
        <v>5285</v>
      </c>
      <c r="B49" s="39">
        <v>45</v>
      </c>
      <c r="C49" s="37">
        <f>C48+Sheet1!C55</f>
        <v>5163</v>
      </c>
      <c r="D49" s="37">
        <f>D48+Sheet1!D55</f>
        <v>4998</v>
      </c>
      <c r="E49" s="37">
        <f>E48+Sheet1!E55</f>
        <v>5505</v>
      </c>
      <c r="F49">
        <v>46</v>
      </c>
      <c r="G49" s="33">
        <f t="shared" si="4"/>
        <v>64</v>
      </c>
      <c r="H49" s="33">
        <f t="shared" si="2"/>
        <v>163</v>
      </c>
      <c r="I49" s="33">
        <f t="shared" si="3"/>
        <v>146</v>
      </c>
      <c r="J49" s="33">
        <f t="shared" si="0"/>
        <v>67</v>
      </c>
      <c r="K49" s="33">
        <f t="shared" si="1"/>
        <v>110</v>
      </c>
      <c r="N49" s="39">
        <v>45</v>
      </c>
      <c r="O49" s="41">
        <f>AVERAGE(Sheet1!Q55:T55)</f>
        <v>2.4750000000000001E-2</v>
      </c>
      <c r="R49" s="39">
        <v>45</v>
      </c>
      <c r="S49" s="41">
        <f>AVERAGE(Sheet1!V55:Y55)</f>
        <v>0.913775</v>
      </c>
    </row>
    <row r="50" spans="1:22">
      <c r="A50" s="37">
        <f>A49+Sheet1!F56</f>
        <v>5427</v>
      </c>
      <c r="B50" s="39">
        <v>46</v>
      </c>
      <c r="C50" s="37">
        <f>C49+Sheet1!C56</f>
        <v>5287</v>
      </c>
      <c r="D50" s="37">
        <f>D49+Sheet1!D56</f>
        <v>5083</v>
      </c>
      <c r="E50" s="37">
        <f>E49+Sheet1!E56</f>
        <v>5605</v>
      </c>
      <c r="F50">
        <v>47</v>
      </c>
      <c r="G50" s="33">
        <f t="shared" si="4"/>
        <v>124</v>
      </c>
      <c r="H50" s="33">
        <f t="shared" si="2"/>
        <v>85</v>
      </c>
      <c r="I50" s="33">
        <f t="shared" si="3"/>
        <v>100</v>
      </c>
      <c r="J50" s="33">
        <f t="shared" si="0"/>
        <v>142</v>
      </c>
      <c r="K50" s="33">
        <f t="shared" si="1"/>
        <v>112.75</v>
      </c>
      <c r="N50" s="39">
        <v>46</v>
      </c>
      <c r="O50" s="41">
        <f>AVERAGE(Sheet1!Q56:T56)</f>
        <v>3.2500000000000001E-2</v>
      </c>
      <c r="R50" s="39">
        <v>46</v>
      </c>
      <c r="S50" s="41">
        <f>AVERAGE(Sheet1!V56:Y56)</f>
        <v>0.91239999999999999</v>
      </c>
    </row>
    <row r="51" spans="1:22">
      <c r="A51" s="37">
        <f>A50+Sheet1!F57</f>
        <v>5508</v>
      </c>
      <c r="B51" s="39">
        <v>47</v>
      </c>
      <c r="C51" s="37">
        <f>C50+Sheet1!C57</f>
        <v>5356</v>
      </c>
      <c r="D51" s="37">
        <f>D50+Sheet1!D57</f>
        <v>5241</v>
      </c>
      <c r="E51" s="37">
        <f>E50+Sheet1!E57</f>
        <v>5666</v>
      </c>
      <c r="F51">
        <v>48</v>
      </c>
      <c r="G51" s="33">
        <f t="shared" si="4"/>
        <v>69</v>
      </c>
      <c r="H51" s="33">
        <f t="shared" si="2"/>
        <v>158</v>
      </c>
      <c r="I51" s="33">
        <f t="shared" si="3"/>
        <v>61</v>
      </c>
      <c r="J51" s="33">
        <f t="shared" si="0"/>
        <v>81</v>
      </c>
      <c r="K51" s="33">
        <f t="shared" si="1"/>
        <v>92.25</v>
      </c>
      <c r="N51" s="39">
        <v>47</v>
      </c>
      <c r="O51" s="41">
        <f>AVERAGE(Sheet1!Q57:T57)</f>
        <v>2.2499999999999999E-2</v>
      </c>
      <c r="R51" s="39">
        <v>47</v>
      </c>
      <c r="S51" s="41">
        <f>AVERAGE(Sheet1!V57:Y57)</f>
        <v>0.91627499999999995</v>
      </c>
    </row>
    <row r="52" spans="1:22">
      <c r="A52" s="37">
        <f>A51+Sheet1!F58</f>
        <v>5631</v>
      </c>
      <c r="B52" s="39">
        <v>48</v>
      </c>
      <c r="C52" s="37">
        <f>C51+Sheet1!C58</f>
        <v>5463</v>
      </c>
      <c r="D52" s="37">
        <f>D51+Sheet1!D58</f>
        <v>5346</v>
      </c>
      <c r="E52" s="37">
        <f>E51+Sheet1!E58</f>
        <v>5774</v>
      </c>
      <c r="F52">
        <v>49</v>
      </c>
      <c r="G52" s="33">
        <f t="shared" si="4"/>
        <v>107</v>
      </c>
      <c r="H52" s="33">
        <f t="shared" si="2"/>
        <v>105</v>
      </c>
      <c r="I52" s="33">
        <f t="shared" si="3"/>
        <v>108</v>
      </c>
      <c r="J52" s="33">
        <f t="shared" si="0"/>
        <v>123</v>
      </c>
      <c r="K52" s="33">
        <f t="shared" si="1"/>
        <v>110.75</v>
      </c>
      <c r="N52" s="39">
        <v>48</v>
      </c>
      <c r="O52" s="41">
        <f>AVERAGE(Sheet1!Q58:T58)</f>
        <v>7.0999999999999994E-2</v>
      </c>
      <c r="R52" s="39">
        <v>48</v>
      </c>
      <c r="S52" s="41">
        <f>AVERAGE(Sheet1!V58:Y58)</f>
        <v>0.91169999999999995</v>
      </c>
    </row>
    <row r="56" spans="1:2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 spans="1:22">
      <c r="D57" t="s">
        <v>8</v>
      </c>
    </row>
    <row r="58" spans="1:22" ht="15">
      <c r="B58" t="s">
        <v>8</v>
      </c>
      <c r="C58">
        <f>VLOOKUP(F5,$F$5:$J$52,$B$64+1,FALSE)</f>
        <v>69</v>
      </c>
      <c r="D58" s="41">
        <f>VLOOKUP(Sheet1!P11,Sheet1!$P$11:$T$58,CALC!$B$64+1,FALSE)</f>
        <v>6.7000000000000004E-2</v>
      </c>
      <c r="E58" s="41">
        <f>VLOOKUP(Sheet1!U11,Sheet1!$U$11:$Y$58,CALC!$B$64+1,FALSE)</f>
        <v>0.91100000000000003</v>
      </c>
      <c r="F58" s="25"/>
      <c r="H58" s="33"/>
      <c r="I58" s="20"/>
      <c r="J58" s="25"/>
      <c r="L58" s="33"/>
      <c r="M58" s="20"/>
      <c r="N58" s="25"/>
      <c r="P58" s="33"/>
      <c r="Q58" s="20"/>
      <c r="R58" s="25"/>
    </row>
    <row r="59" spans="1:22" ht="15">
      <c r="B59" t="s">
        <v>9</v>
      </c>
      <c r="C59">
        <f t="shared" ref="C59:C105" si="5">VLOOKUP(F6,$F$5:$J$52,$B$64+1,FALSE)</f>
        <v>126</v>
      </c>
      <c r="D59" s="41">
        <f>VLOOKUP(Sheet1!P12,Sheet1!$P$11:$T$58,CALC!$B$64+1,FALSE)</f>
        <v>7.2999999999999995E-2</v>
      </c>
      <c r="E59" s="41">
        <f>VLOOKUP(Sheet1!U12,Sheet1!$U$11:$Y$58,CALC!$B$64+1,FALSE)</f>
        <v>0.91610000000000003</v>
      </c>
      <c r="F59" s="25"/>
      <c r="H59" s="33"/>
      <c r="I59" s="20"/>
      <c r="J59" s="25"/>
      <c r="L59" s="33"/>
      <c r="M59" s="20"/>
      <c r="N59" s="25"/>
      <c r="P59" s="33"/>
      <c r="Q59" s="20"/>
      <c r="R59" s="25"/>
    </row>
    <row r="60" spans="1:22" ht="15">
      <c r="B60" t="s">
        <v>10</v>
      </c>
      <c r="C60">
        <f t="shared" si="5"/>
        <v>116</v>
      </c>
      <c r="D60" s="41">
        <f>VLOOKUP(Sheet1!P13,Sheet1!$P$11:$T$58,CALC!$B$64+1,FALSE)</f>
        <v>7.0000000000000001E-3</v>
      </c>
      <c r="E60" s="41">
        <f>VLOOKUP(Sheet1!U13,Sheet1!$U$11:$Y$58,CALC!$B$64+1,FALSE)</f>
        <v>0.91879999999999995</v>
      </c>
      <c r="F60" s="25"/>
      <c r="G60" s="25"/>
      <c r="H60" s="33"/>
      <c r="I60" s="20"/>
      <c r="J60" s="25"/>
      <c r="L60" s="33"/>
      <c r="M60" s="20"/>
      <c r="N60" s="25"/>
      <c r="P60" s="33"/>
      <c r="Q60" s="20"/>
      <c r="R60" s="25"/>
    </row>
    <row r="61" spans="1:22" ht="15">
      <c r="B61" t="s">
        <v>11</v>
      </c>
      <c r="C61">
        <f t="shared" si="5"/>
        <v>131</v>
      </c>
      <c r="D61" s="41">
        <f>VLOOKUP(Sheet1!P14,Sheet1!$P$11:$T$58,CALC!$B$64+1,FALSE)</f>
        <v>3.6999999999999998E-2</v>
      </c>
      <c r="E61" s="41">
        <f>VLOOKUP(Sheet1!U14,Sheet1!$U$11:$Y$58,CALC!$B$64+1,FALSE)</f>
        <v>0.91710000000000003</v>
      </c>
      <c r="F61" s="25"/>
      <c r="G61" s="25"/>
      <c r="H61" s="33"/>
      <c r="I61" s="20"/>
      <c r="J61" s="25"/>
      <c r="L61" s="33"/>
      <c r="M61" s="20"/>
      <c r="N61" s="25"/>
      <c r="P61" s="33"/>
      <c r="Q61" s="20"/>
      <c r="R61" s="25"/>
    </row>
    <row r="62" spans="1:22" ht="15">
      <c r="C62">
        <f t="shared" si="5"/>
        <v>118</v>
      </c>
      <c r="D62" s="41">
        <f>VLOOKUP(Sheet1!P15,Sheet1!$P$11:$T$58,CALC!$B$64+1,FALSE)</f>
        <v>7.0999999999999994E-2</v>
      </c>
      <c r="E62" s="41">
        <f>VLOOKUP(Sheet1!U15,Sheet1!$U$11:$Y$58,CALC!$B$64+1,FALSE)</f>
        <v>0.91069999999999995</v>
      </c>
      <c r="F62" s="25"/>
      <c r="G62" s="25"/>
      <c r="H62" s="33"/>
      <c r="I62" s="20"/>
      <c r="J62" s="25"/>
      <c r="L62" s="33"/>
      <c r="M62" s="20"/>
      <c r="N62" s="25"/>
      <c r="P62" s="33"/>
      <c r="Q62" s="20"/>
      <c r="R62" s="25"/>
    </row>
    <row r="63" spans="1:22" ht="15">
      <c r="C63">
        <f t="shared" si="5"/>
        <v>97</v>
      </c>
      <c r="D63" s="41">
        <f>VLOOKUP(Sheet1!P16,Sheet1!$P$11:$T$58,CALC!$B$64+1,FALSE)</f>
        <v>2.5000000000000001E-2</v>
      </c>
      <c r="E63" s="41">
        <f>VLOOKUP(Sheet1!U16,Sheet1!$U$11:$Y$58,CALC!$B$64+1,FALSE)</f>
        <v>0.91180000000000005</v>
      </c>
      <c r="F63" s="25"/>
      <c r="G63" s="25"/>
      <c r="H63" s="33"/>
      <c r="I63" s="20"/>
      <c r="J63" s="25"/>
      <c r="L63" s="33"/>
      <c r="M63" s="20"/>
      <c r="N63" s="25"/>
      <c r="P63" s="33"/>
      <c r="Q63" s="20"/>
      <c r="R63" s="25"/>
    </row>
    <row r="64" spans="1:22" ht="15">
      <c r="B64">
        <v>2</v>
      </c>
      <c r="C64">
        <f t="shared" si="5"/>
        <v>88</v>
      </c>
      <c r="D64" s="41">
        <f>VLOOKUP(Sheet1!P17,Sheet1!$P$11:$T$58,CALC!$B$64+1,FALSE)</f>
        <v>5.0000000000000001E-3</v>
      </c>
      <c r="E64" s="41">
        <f>VLOOKUP(Sheet1!U17,Sheet1!$U$11:$Y$58,CALC!$B$64+1,FALSE)</f>
        <v>0.91669999999999996</v>
      </c>
      <c r="F64" s="25"/>
      <c r="G64" s="25"/>
      <c r="H64" s="33"/>
      <c r="I64" s="20"/>
      <c r="J64" s="25"/>
      <c r="L64" s="33"/>
      <c r="M64" s="20"/>
      <c r="N64" s="25"/>
      <c r="P64" s="33"/>
      <c r="Q64" s="20"/>
      <c r="R64" s="25"/>
    </row>
    <row r="65" spans="3:18" ht="15">
      <c r="C65">
        <f t="shared" si="5"/>
        <v>147</v>
      </c>
      <c r="D65" s="41">
        <f>VLOOKUP(Sheet1!P18,Sheet1!$P$11:$T$58,CALC!$B$64+1,FALSE)</f>
        <v>1.2E-2</v>
      </c>
      <c r="E65" s="41">
        <f>VLOOKUP(Sheet1!U18,Sheet1!$U$11:$Y$58,CALC!$B$64+1,FALSE)</f>
        <v>0.91839999999999999</v>
      </c>
      <c r="F65" s="25"/>
      <c r="G65" s="25"/>
      <c r="H65" s="33"/>
      <c r="I65" s="20"/>
      <c r="J65" s="25"/>
      <c r="L65" s="33"/>
      <c r="M65" s="20"/>
      <c r="N65" s="25"/>
      <c r="P65" s="33"/>
      <c r="Q65" s="20"/>
      <c r="R65" s="25"/>
    </row>
    <row r="66" spans="3:18" ht="15">
      <c r="C66">
        <f t="shared" si="5"/>
        <v>66</v>
      </c>
      <c r="D66" s="41">
        <f>VLOOKUP(Sheet1!P19,Sheet1!$P$11:$T$58,CALC!$B$64+1,FALSE)</f>
        <v>3.3000000000000002E-2</v>
      </c>
      <c r="E66" s="41">
        <f>VLOOKUP(Sheet1!U19,Sheet1!$U$11:$Y$58,CALC!$B$64+1,FALSE)</f>
        <v>0.91249999999999998</v>
      </c>
      <c r="F66" s="25"/>
      <c r="G66" s="25"/>
      <c r="H66" s="33"/>
      <c r="I66" s="20"/>
      <c r="J66" s="25"/>
      <c r="L66" s="33"/>
      <c r="M66" s="20"/>
      <c r="N66" s="25"/>
      <c r="P66" s="33"/>
      <c r="Q66" s="20"/>
      <c r="R66" s="25"/>
    </row>
    <row r="67" spans="3:18" ht="15">
      <c r="C67">
        <f t="shared" si="5"/>
        <v>69</v>
      </c>
      <c r="D67" s="41">
        <f>VLOOKUP(Sheet1!P20,Sheet1!$P$11:$T$58,CALC!$B$64+1,FALSE)</f>
        <v>6.7000000000000004E-2</v>
      </c>
      <c r="E67" s="41">
        <f>VLOOKUP(Sheet1!U20,Sheet1!$U$11:$Y$58,CALC!$B$64+1,FALSE)</f>
        <v>0.91759999999999997</v>
      </c>
      <c r="F67" s="25"/>
      <c r="G67" s="25"/>
      <c r="H67" s="33"/>
      <c r="I67" s="20"/>
      <c r="J67" s="25"/>
      <c r="L67" s="33"/>
      <c r="M67" s="20"/>
      <c r="N67" s="25"/>
      <c r="P67" s="33"/>
      <c r="Q67" s="20"/>
      <c r="R67" s="25"/>
    </row>
    <row r="68" spans="3:18" ht="15">
      <c r="C68">
        <f t="shared" si="5"/>
        <v>149</v>
      </c>
      <c r="D68" s="41">
        <f>VLOOKUP(Sheet1!P21,Sheet1!$P$11:$T$58,CALC!$B$64+1,FALSE)</f>
        <v>6.6000000000000003E-2</v>
      </c>
      <c r="E68" s="41">
        <f>VLOOKUP(Sheet1!U21,Sheet1!$U$11:$Y$58,CALC!$B$64+1,FALSE)</f>
        <v>0.91749999999999998</v>
      </c>
      <c r="F68" s="25"/>
      <c r="G68" s="25"/>
      <c r="H68" s="33"/>
      <c r="I68" s="20"/>
      <c r="J68" s="25"/>
      <c r="L68" s="33"/>
      <c r="M68" s="20"/>
      <c r="N68" s="25"/>
      <c r="P68" s="33"/>
      <c r="Q68" s="20"/>
      <c r="R68" s="25"/>
    </row>
    <row r="69" spans="3:18" ht="15">
      <c r="C69">
        <f t="shared" si="5"/>
        <v>80</v>
      </c>
      <c r="D69" s="41">
        <f>VLOOKUP(Sheet1!P22,Sheet1!$P$11:$T$58,CALC!$B$64+1,FALSE)</f>
        <v>9.2999999999999999E-2</v>
      </c>
      <c r="E69" s="41">
        <f>VLOOKUP(Sheet1!U22,Sheet1!$U$11:$Y$58,CALC!$B$64+1,FALSE)</f>
        <v>0.91139999999999999</v>
      </c>
      <c r="F69" s="25"/>
      <c r="G69" s="25"/>
      <c r="H69" s="33"/>
      <c r="I69" s="20"/>
      <c r="J69" s="25"/>
      <c r="L69" s="33"/>
      <c r="M69" s="20"/>
      <c r="N69" s="25"/>
      <c r="P69" s="33"/>
      <c r="Q69" s="20"/>
      <c r="R69" s="25"/>
    </row>
    <row r="70" spans="3:18" ht="15">
      <c r="C70">
        <f t="shared" si="5"/>
        <v>69</v>
      </c>
      <c r="D70" s="41">
        <f>VLOOKUP(Sheet1!P23,Sheet1!$P$11:$T$58,CALC!$B$64+1,FALSE)</f>
        <v>0.09</v>
      </c>
      <c r="E70" s="41">
        <f>VLOOKUP(Sheet1!U23,Sheet1!$U$11:$Y$58,CALC!$B$64+1,FALSE)</f>
        <v>0.91500000000000004</v>
      </c>
      <c r="F70" s="25"/>
      <c r="G70" s="25"/>
      <c r="H70" s="33"/>
      <c r="I70" s="20"/>
      <c r="J70" s="25"/>
      <c r="L70" s="33"/>
      <c r="M70" s="20"/>
      <c r="N70" s="25"/>
      <c r="P70" s="33"/>
      <c r="Q70" s="20"/>
      <c r="R70" s="25"/>
    </row>
    <row r="71" spans="3:18" ht="15">
      <c r="C71">
        <f t="shared" si="5"/>
        <v>83</v>
      </c>
      <c r="D71" s="41">
        <f>VLOOKUP(Sheet1!P24,Sheet1!$P$11:$T$58,CALC!$B$64+1,FALSE)</f>
        <v>6.7000000000000004E-2</v>
      </c>
      <c r="E71" s="41">
        <f>VLOOKUP(Sheet1!U24,Sheet1!$U$11:$Y$58,CALC!$B$64+1,FALSE)</f>
        <v>0.91900000000000004</v>
      </c>
      <c r="F71" s="25"/>
      <c r="G71" s="25"/>
      <c r="H71" s="33"/>
      <c r="I71" s="20"/>
      <c r="J71" s="25"/>
      <c r="L71" s="33"/>
      <c r="M71" s="20"/>
      <c r="N71" s="25"/>
      <c r="P71" s="33"/>
      <c r="Q71" s="20"/>
      <c r="R71" s="25"/>
    </row>
    <row r="72" spans="3:18" ht="15">
      <c r="C72">
        <f t="shared" si="5"/>
        <v>96</v>
      </c>
      <c r="D72" s="41">
        <f>VLOOKUP(Sheet1!P25,Sheet1!$P$11:$T$58,CALC!$B$64+1,FALSE)</f>
        <v>9.8000000000000004E-2</v>
      </c>
      <c r="E72" s="41">
        <f>VLOOKUP(Sheet1!U25,Sheet1!$U$11:$Y$58,CALC!$B$64+1,FALSE)</f>
        <v>0.91649999999999998</v>
      </c>
      <c r="F72" s="25"/>
      <c r="G72" s="25"/>
      <c r="H72" s="33"/>
      <c r="I72" s="20"/>
      <c r="J72" s="25"/>
      <c r="L72" s="33"/>
      <c r="M72" s="20"/>
      <c r="N72" s="25"/>
      <c r="P72" s="33"/>
      <c r="Q72" s="20"/>
      <c r="R72" s="25"/>
    </row>
    <row r="73" spans="3:18" ht="15">
      <c r="C73">
        <f t="shared" si="5"/>
        <v>98</v>
      </c>
      <c r="D73" s="41">
        <f>VLOOKUP(Sheet1!P26,Sheet1!$P$11:$T$58,CALC!$B$64+1,FALSE)</f>
        <v>8.2000000000000003E-2</v>
      </c>
      <c r="E73" s="41">
        <f>VLOOKUP(Sheet1!U26,Sheet1!$U$11:$Y$58,CALC!$B$64+1,FALSE)</f>
        <v>0.91249999999999998</v>
      </c>
      <c r="F73" s="25"/>
      <c r="G73" s="25"/>
      <c r="H73" s="33"/>
      <c r="I73" s="20"/>
      <c r="J73" s="25"/>
      <c r="L73" s="33"/>
      <c r="M73" s="20"/>
      <c r="N73" s="25"/>
      <c r="P73" s="33"/>
      <c r="Q73" s="20"/>
      <c r="R73" s="25"/>
    </row>
    <row r="74" spans="3:18" ht="15">
      <c r="C74">
        <f t="shared" si="5"/>
        <v>94</v>
      </c>
      <c r="D74" s="41">
        <f>VLOOKUP(Sheet1!P27,Sheet1!$P$11:$T$58,CALC!$B$64+1,FALSE)</f>
        <v>8.7999999999999995E-2</v>
      </c>
      <c r="E74" s="41">
        <f>VLOOKUP(Sheet1!U27,Sheet1!$U$11:$Y$58,CALC!$B$64+1,FALSE)</f>
        <v>0.91159999999999997</v>
      </c>
      <c r="F74" s="25"/>
      <c r="G74" s="25"/>
      <c r="H74" s="33"/>
      <c r="I74" s="20"/>
      <c r="J74" s="25"/>
      <c r="L74" s="33"/>
      <c r="M74" s="20"/>
      <c r="N74" s="25"/>
      <c r="P74" s="33"/>
      <c r="Q74" s="20"/>
      <c r="R74" s="25"/>
    </row>
    <row r="75" spans="3:18" ht="15">
      <c r="C75">
        <f t="shared" si="5"/>
        <v>169</v>
      </c>
      <c r="D75" s="41">
        <f>VLOOKUP(Sheet1!P28,Sheet1!$P$11:$T$58,CALC!$B$64+1,FALSE)</f>
        <v>8.4000000000000005E-2</v>
      </c>
      <c r="E75" s="41">
        <f>VLOOKUP(Sheet1!U28,Sheet1!$U$11:$Y$58,CALC!$B$64+1,FALSE)</f>
        <v>0.91139999999999999</v>
      </c>
      <c r="F75" s="25"/>
      <c r="G75" s="25"/>
      <c r="H75" s="33"/>
      <c r="I75" s="20"/>
      <c r="J75" s="25"/>
      <c r="L75" s="33"/>
      <c r="M75" s="20"/>
      <c r="N75" s="25"/>
      <c r="P75" s="33"/>
      <c r="Q75" s="20"/>
      <c r="R75" s="25"/>
    </row>
    <row r="76" spans="3:18" ht="15">
      <c r="C76">
        <f t="shared" si="5"/>
        <v>145</v>
      </c>
      <c r="D76" s="41">
        <f>VLOOKUP(Sheet1!P29,Sheet1!$P$11:$T$58,CALC!$B$64+1,FALSE)</f>
        <v>0.06</v>
      </c>
      <c r="E76" s="41">
        <f>VLOOKUP(Sheet1!U29,Sheet1!$U$11:$Y$58,CALC!$B$64+1,FALSE)</f>
        <v>0.91259999999999997</v>
      </c>
      <c r="F76" s="25"/>
      <c r="G76" s="25"/>
      <c r="H76" s="33"/>
      <c r="I76" s="20"/>
      <c r="J76" s="25"/>
      <c r="L76" s="33"/>
      <c r="M76" s="20"/>
      <c r="N76" s="25"/>
      <c r="P76" s="33"/>
      <c r="Q76" s="20"/>
      <c r="R76" s="25"/>
    </row>
    <row r="77" spans="3:18" ht="15">
      <c r="C77">
        <f t="shared" si="5"/>
        <v>88</v>
      </c>
      <c r="D77" s="41">
        <f>VLOOKUP(Sheet1!P30,Sheet1!$P$11:$T$58,CALC!$B$64+1,FALSE)</f>
        <v>3.5000000000000003E-2</v>
      </c>
      <c r="E77" s="41">
        <f>VLOOKUP(Sheet1!U30,Sheet1!$U$11:$Y$58,CALC!$B$64+1,FALSE)</f>
        <v>0.91220000000000001</v>
      </c>
      <c r="F77" s="25"/>
      <c r="G77" s="25"/>
      <c r="H77" s="33"/>
      <c r="I77" s="20"/>
      <c r="J77" s="25"/>
      <c r="L77" s="33"/>
      <c r="M77" s="20"/>
      <c r="N77" s="25"/>
      <c r="P77" s="33"/>
      <c r="Q77" s="20"/>
      <c r="R77" s="25"/>
    </row>
    <row r="78" spans="3:18" ht="15">
      <c r="C78">
        <f t="shared" si="5"/>
        <v>140</v>
      </c>
      <c r="D78" s="41">
        <f>VLOOKUP(Sheet1!P31,Sheet1!$P$11:$T$58,CALC!$B$64+1,FALSE)</f>
        <v>4.5999999999999999E-2</v>
      </c>
      <c r="E78" s="41">
        <f>VLOOKUP(Sheet1!U31,Sheet1!$U$11:$Y$58,CALC!$B$64+1,FALSE)</f>
        <v>0.91779999999999995</v>
      </c>
      <c r="F78" s="25"/>
      <c r="G78" s="25"/>
      <c r="H78" s="33"/>
      <c r="I78" s="20"/>
      <c r="J78" s="25"/>
      <c r="L78" s="33"/>
      <c r="M78" s="20"/>
      <c r="N78" s="25"/>
      <c r="P78" s="33"/>
      <c r="Q78" s="20"/>
      <c r="R78" s="25"/>
    </row>
    <row r="79" spans="3:18" ht="15">
      <c r="C79">
        <f t="shared" si="5"/>
        <v>168</v>
      </c>
      <c r="D79" s="41">
        <f>VLOOKUP(Sheet1!P32,Sheet1!$P$11:$T$58,CALC!$B$64+1,FALSE)</f>
        <v>9.9000000000000005E-2</v>
      </c>
      <c r="E79" s="41">
        <f>VLOOKUP(Sheet1!U32,Sheet1!$U$11:$Y$58,CALC!$B$64+1,FALSE)</f>
        <v>0.91830000000000001</v>
      </c>
      <c r="F79" s="25"/>
      <c r="G79" s="25"/>
      <c r="H79" s="33"/>
      <c r="I79" s="20"/>
      <c r="J79" s="25"/>
      <c r="L79" s="33"/>
      <c r="M79" s="20"/>
      <c r="N79" s="25"/>
      <c r="P79" s="33"/>
      <c r="Q79" s="20"/>
      <c r="R79" s="25"/>
    </row>
    <row r="80" spans="3:18" ht="15">
      <c r="C80">
        <f t="shared" si="5"/>
        <v>95</v>
      </c>
      <c r="D80" s="41">
        <f>VLOOKUP(Sheet1!P33,Sheet1!$P$11:$T$58,CALC!$B$64+1,FALSE)</f>
        <v>9.8000000000000004E-2</v>
      </c>
      <c r="E80" s="41">
        <f>VLOOKUP(Sheet1!U33,Sheet1!$U$11:$Y$58,CALC!$B$64+1,FALSE)</f>
        <v>0.91739999999999999</v>
      </c>
      <c r="F80" s="25"/>
      <c r="G80" s="25"/>
      <c r="H80" s="33"/>
      <c r="I80" s="20"/>
      <c r="J80" s="25"/>
      <c r="L80" s="33"/>
      <c r="M80" s="20"/>
      <c r="N80" s="25"/>
      <c r="P80" s="33"/>
      <c r="Q80" s="20"/>
      <c r="R80" s="25"/>
    </row>
    <row r="81" spans="3:18" ht="15">
      <c r="C81">
        <f t="shared" si="5"/>
        <v>139</v>
      </c>
      <c r="D81" s="41">
        <f>VLOOKUP(Sheet1!P34,Sheet1!$P$11:$T$58,CALC!$B$64+1,FALSE)</f>
        <v>1.7999999999999999E-2</v>
      </c>
      <c r="E81" s="41">
        <f>VLOOKUP(Sheet1!U34,Sheet1!$U$11:$Y$58,CALC!$B$64+1,FALSE)</f>
        <v>0.91669999999999996</v>
      </c>
      <c r="F81" s="25"/>
      <c r="G81" s="25"/>
      <c r="H81" s="33"/>
      <c r="I81" s="20"/>
      <c r="J81" s="25"/>
      <c r="L81" s="33"/>
      <c r="M81" s="20"/>
      <c r="N81" s="25"/>
      <c r="P81" s="33"/>
      <c r="Q81" s="20"/>
      <c r="R81" s="25"/>
    </row>
    <row r="82" spans="3:18" ht="15">
      <c r="C82">
        <f t="shared" si="5"/>
        <v>84</v>
      </c>
      <c r="D82" s="41">
        <f>VLOOKUP(Sheet1!P35,Sheet1!$P$11:$T$58,CALC!$B$64+1,FALSE)</f>
        <v>2.1000000000000001E-2</v>
      </c>
      <c r="E82" s="41">
        <f>VLOOKUP(Sheet1!U35,Sheet1!$U$11:$Y$58,CALC!$B$64+1,FALSE)</f>
        <v>0.91069999999999995</v>
      </c>
      <c r="F82" s="25"/>
      <c r="G82" s="25"/>
      <c r="H82" s="33"/>
      <c r="I82" s="20"/>
      <c r="J82" s="25"/>
      <c r="L82" s="33"/>
      <c r="M82" s="20"/>
      <c r="N82" s="25"/>
      <c r="P82" s="33"/>
      <c r="Q82" s="20"/>
      <c r="R82" s="25"/>
    </row>
    <row r="83" spans="3:18" ht="15">
      <c r="C83">
        <f t="shared" si="5"/>
        <v>84</v>
      </c>
      <c r="D83" s="41">
        <f>VLOOKUP(Sheet1!P36,Sheet1!$P$11:$T$58,CALC!$B$64+1,FALSE)</f>
        <v>3.5000000000000003E-2</v>
      </c>
      <c r="E83" s="41">
        <f>VLOOKUP(Sheet1!U36,Sheet1!$U$11:$Y$58,CALC!$B$64+1,FALSE)</f>
        <v>0.91739999999999999</v>
      </c>
      <c r="F83" s="25"/>
      <c r="G83" s="25"/>
      <c r="H83" s="33"/>
      <c r="I83" s="20"/>
      <c r="J83" s="25"/>
      <c r="L83" s="33"/>
      <c r="M83" s="20"/>
      <c r="N83" s="25"/>
      <c r="P83" s="33"/>
      <c r="Q83" s="20"/>
      <c r="R83" s="25"/>
    </row>
    <row r="84" spans="3:18" ht="15">
      <c r="C84">
        <f t="shared" si="5"/>
        <v>156</v>
      </c>
      <c r="D84" s="41">
        <f>VLOOKUP(Sheet1!P37,Sheet1!$P$11:$T$58,CALC!$B$64+1,FALSE)</f>
        <v>6.7000000000000004E-2</v>
      </c>
      <c r="E84" s="41">
        <f>VLOOKUP(Sheet1!U37,Sheet1!$U$11:$Y$58,CALC!$B$64+1,FALSE)</f>
        <v>0.91669999999999996</v>
      </c>
      <c r="F84" s="25"/>
      <c r="G84" s="25"/>
      <c r="H84" s="33"/>
      <c r="I84" s="20"/>
      <c r="J84" s="25"/>
      <c r="L84" s="33"/>
      <c r="M84" s="20"/>
      <c r="N84" s="25"/>
      <c r="P84" s="33"/>
      <c r="Q84" s="20"/>
      <c r="R84" s="25"/>
    </row>
    <row r="85" spans="3:18" ht="15">
      <c r="C85">
        <f t="shared" si="5"/>
        <v>96</v>
      </c>
      <c r="D85" s="41">
        <f>VLOOKUP(Sheet1!P38,Sheet1!$P$11:$T$58,CALC!$B$64+1,FALSE)</f>
        <v>1.4999999999999999E-2</v>
      </c>
      <c r="E85" s="41">
        <f>VLOOKUP(Sheet1!U38,Sheet1!$U$11:$Y$58,CALC!$B$64+1,FALSE)</f>
        <v>0.91710000000000003</v>
      </c>
      <c r="F85" s="25"/>
      <c r="G85" s="25"/>
      <c r="H85" s="33"/>
      <c r="I85" s="20"/>
      <c r="J85" s="25"/>
      <c r="L85" s="33"/>
      <c r="M85" s="20"/>
      <c r="N85" s="25"/>
      <c r="P85" s="33"/>
      <c r="Q85" s="20"/>
      <c r="R85" s="25"/>
    </row>
    <row r="86" spans="3:18" ht="15">
      <c r="C86">
        <f t="shared" si="5"/>
        <v>72</v>
      </c>
      <c r="D86" s="41">
        <f>VLOOKUP(Sheet1!P39,Sheet1!$P$11:$T$58,CALC!$B$64+1,FALSE)</f>
        <v>1.7999999999999999E-2</v>
      </c>
      <c r="E86" s="41">
        <f>VLOOKUP(Sheet1!U39,Sheet1!$U$11:$Y$58,CALC!$B$64+1,FALSE)</f>
        <v>0.91220000000000001</v>
      </c>
      <c r="F86" s="25"/>
      <c r="G86" s="25"/>
      <c r="H86" s="33"/>
      <c r="I86" s="20"/>
      <c r="J86" s="25"/>
      <c r="L86" s="33"/>
      <c r="M86" s="20"/>
      <c r="N86" s="25"/>
      <c r="P86" s="33"/>
      <c r="Q86" s="20"/>
      <c r="R86" s="25"/>
    </row>
    <row r="87" spans="3:18" ht="15">
      <c r="C87">
        <f t="shared" si="5"/>
        <v>98</v>
      </c>
      <c r="D87" s="41">
        <f>VLOOKUP(Sheet1!P40,Sheet1!$P$11:$T$58,CALC!$B$64+1,FALSE)</f>
        <v>1.0999999999999999E-2</v>
      </c>
      <c r="E87" s="41">
        <f>VLOOKUP(Sheet1!U40,Sheet1!$U$11:$Y$58,CALC!$B$64+1,FALSE)</f>
        <v>0.91049999999999998</v>
      </c>
      <c r="F87" s="25"/>
      <c r="G87" s="25"/>
      <c r="H87" s="33"/>
      <c r="I87" s="20"/>
      <c r="J87" s="25"/>
      <c r="L87" s="33"/>
      <c r="M87" s="20"/>
      <c r="N87" s="25"/>
      <c r="P87" s="33"/>
      <c r="Q87" s="20"/>
      <c r="R87" s="25"/>
    </row>
    <row r="88" spans="3:18" ht="15">
      <c r="C88">
        <f t="shared" si="5"/>
        <v>106</v>
      </c>
      <c r="D88" s="41">
        <f>VLOOKUP(Sheet1!P41,Sheet1!$P$11:$T$58,CALC!$B$64+1,FALSE)</f>
        <v>7.3999999999999996E-2</v>
      </c>
      <c r="E88" s="41">
        <f>VLOOKUP(Sheet1!U41,Sheet1!$U$11:$Y$58,CALC!$B$64+1,FALSE)</f>
        <v>0.91820000000000002</v>
      </c>
      <c r="F88" s="25"/>
      <c r="G88" s="25"/>
      <c r="H88" s="33"/>
      <c r="I88" s="20"/>
      <c r="J88" s="25"/>
      <c r="L88" s="33"/>
      <c r="M88" s="20"/>
      <c r="N88" s="25"/>
      <c r="P88" s="33"/>
      <c r="Q88" s="20"/>
      <c r="R88" s="25"/>
    </row>
    <row r="89" spans="3:18" ht="15">
      <c r="C89">
        <f t="shared" si="5"/>
        <v>96</v>
      </c>
      <c r="D89" s="41">
        <f>VLOOKUP(Sheet1!P42,Sheet1!$P$11:$T$58,CALC!$B$64+1,FALSE)</f>
        <v>9.5000000000000001E-2</v>
      </c>
      <c r="E89" s="41">
        <f>VLOOKUP(Sheet1!U42,Sheet1!$U$11:$Y$58,CALC!$B$64+1,FALSE)</f>
        <v>0.91269999999999996</v>
      </c>
      <c r="F89" s="25"/>
      <c r="G89" s="25"/>
      <c r="H89" s="33"/>
      <c r="I89" s="20"/>
      <c r="J89" s="25"/>
      <c r="L89" s="33"/>
      <c r="M89" s="20"/>
      <c r="N89" s="25"/>
      <c r="P89" s="33"/>
      <c r="Q89" s="20"/>
      <c r="R89" s="25"/>
    </row>
    <row r="90" spans="3:18" ht="15">
      <c r="C90">
        <f t="shared" si="5"/>
        <v>135</v>
      </c>
      <c r="D90" s="41">
        <f>VLOOKUP(Sheet1!P43,Sheet1!$P$11:$T$58,CALC!$B$64+1,FALSE)</f>
        <v>7.5999999999999998E-2</v>
      </c>
      <c r="E90" s="41">
        <f>VLOOKUP(Sheet1!U43,Sheet1!$U$11:$Y$58,CALC!$B$64+1,FALSE)</f>
        <v>0.91559999999999997</v>
      </c>
      <c r="F90" s="25"/>
      <c r="G90" s="25"/>
      <c r="H90" s="33"/>
      <c r="I90" s="20"/>
      <c r="J90" s="25"/>
      <c r="L90" s="33"/>
      <c r="M90" s="20"/>
      <c r="N90" s="25"/>
      <c r="P90" s="33"/>
      <c r="Q90" s="20"/>
      <c r="R90" s="25"/>
    </row>
    <row r="91" spans="3:18" ht="15">
      <c r="C91">
        <f t="shared" si="5"/>
        <v>129</v>
      </c>
      <c r="D91" s="41">
        <f>VLOOKUP(Sheet1!P44,Sheet1!$P$11:$T$58,CALC!$B$64+1,FALSE)</f>
        <v>5.8999999999999997E-2</v>
      </c>
      <c r="E91" s="41">
        <f>VLOOKUP(Sheet1!U44,Sheet1!$U$11:$Y$58,CALC!$B$64+1,FALSE)</f>
        <v>0.9143</v>
      </c>
      <c r="F91" s="25"/>
      <c r="G91" s="25"/>
      <c r="H91" s="33"/>
      <c r="I91" s="20"/>
      <c r="J91" s="25"/>
      <c r="L91" s="33"/>
      <c r="M91" s="20"/>
      <c r="N91" s="25"/>
      <c r="P91" s="33"/>
      <c r="Q91" s="20"/>
      <c r="R91" s="25"/>
    </row>
    <row r="92" spans="3:18" ht="15">
      <c r="C92">
        <f t="shared" si="5"/>
        <v>157</v>
      </c>
      <c r="D92" s="41">
        <f>VLOOKUP(Sheet1!P45,Sheet1!$P$11:$T$58,CALC!$B$64+1,FALSE)</f>
        <v>6.9000000000000006E-2</v>
      </c>
      <c r="E92" s="41">
        <f>VLOOKUP(Sheet1!U45,Sheet1!$U$11:$Y$58,CALC!$B$64+1,FALSE)</f>
        <v>0.91349999999999998</v>
      </c>
      <c r="F92" s="25"/>
      <c r="G92" s="25"/>
      <c r="H92" s="33"/>
      <c r="I92" s="20"/>
      <c r="J92" s="25"/>
      <c r="L92" s="33"/>
      <c r="M92" s="20"/>
      <c r="N92" s="25"/>
      <c r="P92" s="33"/>
      <c r="Q92" s="20"/>
      <c r="R92" s="25"/>
    </row>
    <row r="93" spans="3:18" ht="15">
      <c r="C93">
        <f t="shared" si="5"/>
        <v>120</v>
      </c>
      <c r="D93" s="41">
        <f>VLOOKUP(Sheet1!P46,Sheet1!$P$11:$T$58,CALC!$B$64+1,FALSE)</f>
        <v>8.9999999999999993E-3</v>
      </c>
      <c r="E93" s="41">
        <f>VLOOKUP(Sheet1!U46,Sheet1!$U$11:$Y$58,CALC!$B$64+1,FALSE)</f>
        <v>0.91820000000000002</v>
      </c>
      <c r="F93" s="25"/>
      <c r="G93" s="25"/>
      <c r="H93" s="33"/>
      <c r="I93" s="20"/>
      <c r="J93" s="25"/>
      <c r="L93" s="33"/>
      <c r="M93" s="20"/>
      <c r="N93" s="25"/>
      <c r="P93" s="33"/>
      <c r="Q93" s="20"/>
      <c r="R93" s="25"/>
    </row>
    <row r="94" spans="3:18" ht="15">
      <c r="C94">
        <f t="shared" si="5"/>
        <v>105</v>
      </c>
      <c r="D94" s="41">
        <f>VLOOKUP(Sheet1!P47,Sheet1!$P$11:$T$58,CALC!$B$64+1,FALSE)</f>
        <v>4.9000000000000002E-2</v>
      </c>
      <c r="E94" s="41">
        <f>VLOOKUP(Sheet1!U47,Sheet1!$U$11:$Y$58,CALC!$B$64+1,FALSE)</f>
        <v>0.91090000000000004</v>
      </c>
      <c r="F94" s="25"/>
      <c r="G94" s="25"/>
      <c r="H94" s="33"/>
      <c r="I94" s="20"/>
      <c r="J94" s="25"/>
      <c r="L94" s="33"/>
      <c r="M94" s="20"/>
      <c r="N94" s="25"/>
      <c r="P94" s="33"/>
      <c r="Q94" s="20"/>
      <c r="R94" s="25"/>
    </row>
    <row r="95" spans="3:18" ht="15">
      <c r="C95">
        <f t="shared" si="5"/>
        <v>154</v>
      </c>
      <c r="D95" s="41">
        <f>VLOOKUP(Sheet1!P48,Sheet1!$P$11:$T$58,CALC!$B$64+1,FALSE)</f>
        <v>9.9000000000000005E-2</v>
      </c>
      <c r="E95" s="41">
        <f>VLOOKUP(Sheet1!U48,Sheet1!$U$11:$Y$58,CALC!$B$64+1,FALSE)</f>
        <v>0.91420000000000001</v>
      </c>
      <c r="F95" s="25"/>
      <c r="G95" s="25"/>
      <c r="H95" s="33"/>
      <c r="I95" s="20"/>
      <c r="J95" s="25"/>
      <c r="L95" s="33"/>
      <c r="M95" s="20"/>
      <c r="N95" s="25"/>
      <c r="P95" s="33"/>
      <c r="Q95" s="20"/>
      <c r="R95" s="25"/>
    </row>
    <row r="96" spans="3:18" ht="15">
      <c r="C96">
        <f t="shared" si="5"/>
        <v>86</v>
      </c>
      <c r="D96" s="41">
        <f>VLOOKUP(Sheet1!P49,Sheet1!$P$11:$T$58,CALC!$B$64+1,FALSE)</f>
        <v>3.2000000000000001E-2</v>
      </c>
      <c r="E96" s="41">
        <f>VLOOKUP(Sheet1!U49,Sheet1!$U$11:$Y$58,CALC!$B$64+1,FALSE)</f>
        <v>0.91180000000000005</v>
      </c>
      <c r="F96" s="25"/>
      <c r="G96" s="25"/>
      <c r="H96" s="33"/>
      <c r="I96" s="20"/>
      <c r="J96" s="25"/>
      <c r="L96" s="33"/>
      <c r="M96" s="20"/>
      <c r="N96" s="25"/>
      <c r="P96" s="33"/>
      <c r="Q96" s="20"/>
      <c r="R96" s="25"/>
    </row>
    <row r="97" spans="3:18" ht="15">
      <c r="C97">
        <f t="shared" si="5"/>
        <v>92</v>
      </c>
      <c r="D97" s="41">
        <f>VLOOKUP(Sheet1!P50,Sheet1!$P$11:$T$58,CALC!$B$64+1,FALSE)</f>
        <v>1.2E-2</v>
      </c>
      <c r="E97" s="41">
        <f>VLOOKUP(Sheet1!U50,Sheet1!$U$11:$Y$58,CALC!$B$64+1,FALSE)</f>
        <v>0.91110000000000002</v>
      </c>
      <c r="F97" s="25"/>
      <c r="G97" s="25"/>
      <c r="H97" s="33"/>
      <c r="I97" s="20"/>
      <c r="J97" s="25"/>
      <c r="L97" s="33"/>
      <c r="M97" s="20"/>
      <c r="N97" s="25"/>
      <c r="P97" s="33"/>
      <c r="Q97" s="20"/>
      <c r="R97" s="25"/>
    </row>
    <row r="98" spans="3:18" ht="15">
      <c r="C98">
        <f t="shared" si="5"/>
        <v>79</v>
      </c>
      <c r="D98" s="41">
        <f>VLOOKUP(Sheet1!P51,Sheet1!$P$11:$T$58,CALC!$B$64+1,FALSE)</f>
        <v>8.7999999999999995E-2</v>
      </c>
      <c r="E98" s="41">
        <f>VLOOKUP(Sheet1!U51,Sheet1!$U$11:$Y$58,CALC!$B$64+1,FALSE)</f>
        <v>0.91259999999999997</v>
      </c>
      <c r="F98" s="25"/>
      <c r="G98" s="25"/>
      <c r="H98" s="33"/>
      <c r="I98" s="20"/>
      <c r="J98" s="25"/>
      <c r="L98" s="33"/>
      <c r="M98" s="20"/>
      <c r="N98" s="25"/>
      <c r="P98" s="33"/>
      <c r="Q98" s="20"/>
      <c r="R98" s="25"/>
    </row>
    <row r="99" spans="3:18" ht="15">
      <c r="C99">
        <f t="shared" si="5"/>
        <v>87</v>
      </c>
      <c r="D99" s="41">
        <f>VLOOKUP(Sheet1!P52,Sheet1!$P$11:$T$58,CALC!$B$64+1,FALSE)</f>
        <v>6.5000000000000002E-2</v>
      </c>
      <c r="E99" s="41">
        <f>VLOOKUP(Sheet1!U52,Sheet1!$U$11:$Y$58,CALC!$B$64+1,FALSE)</f>
        <v>0.9133</v>
      </c>
      <c r="F99" s="25"/>
      <c r="G99" s="25"/>
      <c r="H99" s="33"/>
      <c r="I99" s="20"/>
      <c r="J99" s="25"/>
      <c r="L99" s="33"/>
      <c r="M99" s="20"/>
      <c r="N99" s="25"/>
      <c r="P99" s="33"/>
      <c r="Q99" s="20"/>
      <c r="R99" s="25"/>
    </row>
    <row r="100" spans="3:18" ht="15">
      <c r="C100">
        <f t="shared" si="5"/>
        <v>123</v>
      </c>
      <c r="D100" s="41">
        <f>VLOOKUP(Sheet1!P53,Sheet1!$P$11:$T$58,CALC!$B$64+1,FALSE)</f>
        <v>4.1000000000000002E-2</v>
      </c>
      <c r="E100" s="41">
        <f>VLOOKUP(Sheet1!U53,Sheet1!$U$11:$Y$58,CALC!$B$64+1,FALSE)</f>
        <v>0.9123</v>
      </c>
      <c r="F100" s="25"/>
      <c r="G100" s="25"/>
      <c r="H100" s="33"/>
      <c r="I100" s="20"/>
      <c r="J100" s="25"/>
      <c r="L100" s="33"/>
      <c r="M100" s="20"/>
      <c r="N100" s="25"/>
      <c r="P100" s="33"/>
      <c r="Q100" s="20"/>
      <c r="R100" s="25"/>
    </row>
    <row r="101" spans="3:18" ht="15">
      <c r="C101">
        <f t="shared" si="5"/>
        <v>136</v>
      </c>
      <c r="D101" s="41">
        <f>VLOOKUP(Sheet1!P54,Sheet1!$P$11:$T$58,CALC!$B$64+1,FALSE)</f>
        <v>2.3E-2</v>
      </c>
      <c r="E101" s="41">
        <f>VLOOKUP(Sheet1!U54,Sheet1!$U$11:$Y$58,CALC!$B$64+1,FALSE)</f>
        <v>0.91169999999999995</v>
      </c>
      <c r="F101" s="25"/>
      <c r="G101" s="25"/>
      <c r="H101" s="33"/>
      <c r="I101" s="20"/>
      <c r="J101" s="25"/>
      <c r="L101" s="33"/>
      <c r="M101" s="20"/>
      <c r="N101" s="25"/>
      <c r="P101" s="33"/>
      <c r="Q101" s="20"/>
      <c r="R101" s="25"/>
    </row>
    <row r="102" spans="3:18" ht="15">
      <c r="C102">
        <f t="shared" si="5"/>
        <v>163</v>
      </c>
      <c r="D102" s="41">
        <f>VLOOKUP(Sheet1!P55,Sheet1!$P$11:$T$58,CALC!$B$64+1,FALSE)</f>
        <v>2.1000000000000001E-2</v>
      </c>
      <c r="E102" s="41">
        <f>VLOOKUP(Sheet1!U55,Sheet1!$U$11:$Y$58,CALC!$B$64+1,FALSE)</f>
        <v>0.90980000000000005</v>
      </c>
      <c r="F102" s="25"/>
      <c r="G102" s="25"/>
      <c r="H102" s="33"/>
      <c r="I102" s="20"/>
      <c r="J102" s="25"/>
      <c r="L102" s="33"/>
      <c r="M102" s="20"/>
      <c r="N102" s="25"/>
      <c r="P102" s="33"/>
      <c r="Q102" s="20"/>
      <c r="R102" s="25"/>
    </row>
    <row r="103" spans="3:18" ht="15">
      <c r="C103">
        <f t="shared" si="5"/>
        <v>85</v>
      </c>
      <c r="D103" s="41">
        <f>VLOOKUP(Sheet1!P56,Sheet1!$P$11:$T$58,CALC!$B$64+1,FALSE)</f>
        <v>5.3999999999999999E-2</v>
      </c>
      <c r="E103" s="41">
        <f>VLOOKUP(Sheet1!U56,Sheet1!$U$11:$Y$58,CALC!$B$64+1,FALSE)</f>
        <v>0.91659999999999997</v>
      </c>
      <c r="F103" s="25"/>
      <c r="G103" s="25"/>
      <c r="H103" s="33"/>
      <c r="I103" s="20"/>
      <c r="J103" s="25"/>
      <c r="L103" s="33"/>
      <c r="M103" s="20"/>
      <c r="N103" s="25"/>
      <c r="P103" s="33"/>
      <c r="Q103" s="20"/>
      <c r="R103" s="25"/>
    </row>
    <row r="104" spans="3:18" ht="15">
      <c r="C104">
        <f t="shared" si="5"/>
        <v>158</v>
      </c>
      <c r="D104" s="41">
        <f>VLOOKUP(Sheet1!P57,Sheet1!$P$11:$T$58,CALC!$B$64+1,FALSE)</f>
        <v>1.0999999999999999E-2</v>
      </c>
      <c r="E104" s="41">
        <f>VLOOKUP(Sheet1!U57,Sheet1!$U$11:$Y$58,CALC!$B$64+1,FALSE)</f>
        <v>0.91910000000000003</v>
      </c>
      <c r="F104" s="25"/>
      <c r="G104" s="25"/>
      <c r="H104" s="33"/>
      <c r="I104" s="20"/>
      <c r="J104" s="25"/>
      <c r="L104" s="33"/>
      <c r="M104" s="20"/>
      <c r="N104" s="25"/>
      <c r="P104" s="33"/>
      <c r="Q104" s="20"/>
      <c r="R104" s="25"/>
    </row>
    <row r="105" spans="3:18" ht="15">
      <c r="C105">
        <f t="shared" si="5"/>
        <v>105</v>
      </c>
      <c r="D105" s="41">
        <f>VLOOKUP(Sheet1!P58,Sheet1!$P$11:$T$58,CALC!$B$64+1,FALSE)</f>
        <v>5.2999999999999999E-2</v>
      </c>
      <c r="E105" s="41">
        <f>VLOOKUP(Sheet1!U58,Sheet1!$U$11:$Y$58,CALC!$B$64+1,FALSE)</f>
        <v>0.9113</v>
      </c>
      <c r="F105" s="25"/>
      <c r="G105" s="25"/>
      <c r="H105" s="33"/>
      <c r="I105" s="20"/>
      <c r="J105" s="25"/>
      <c r="L105" s="33"/>
      <c r="M105" s="20"/>
      <c r="N105" s="25"/>
      <c r="P105" s="33"/>
      <c r="Q105" s="20"/>
      <c r="R105" s="25"/>
    </row>
    <row r="106" spans="3:18" ht="15">
      <c r="D106" s="33"/>
      <c r="E106" s="33"/>
      <c r="F106" s="20"/>
      <c r="G106" s="25"/>
    </row>
    <row r="107" spans="3:18" ht="15">
      <c r="D107" s="33"/>
      <c r="E107" s="33"/>
      <c r="F107" s="20"/>
      <c r="G107" s="25"/>
    </row>
    <row r="108" spans="3:18">
      <c r="D108" s="33"/>
      <c r="E108" s="33"/>
    </row>
    <row r="109" spans="3:18">
      <c r="D109" s="33"/>
      <c r="E109" s="33"/>
    </row>
    <row r="110" spans="3:18">
      <c r="D110" s="33"/>
    </row>
    <row r="111" spans="3:18">
      <c r="D111" s="33"/>
    </row>
    <row r="112" spans="3:18">
      <c r="D11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C6:BR67"/>
  <sheetViews>
    <sheetView showGridLines="0" tabSelected="1" topLeftCell="G7" zoomScale="70" zoomScaleNormal="70" workbookViewId="0">
      <selection activeCell="BT26" sqref="BT26"/>
    </sheetView>
  </sheetViews>
  <sheetFormatPr defaultRowHeight="14.4"/>
  <cols>
    <col min="9" max="9" width="11.6640625" bestFit="1" customWidth="1"/>
    <col min="41" max="41" width="14.77734375" bestFit="1" customWidth="1"/>
  </cols>
  <sheetData>
    <row r="6" spans="3:70"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</row>
    <row r="7" spans="3:70" ht="21">
      <c r="C7" s="40"/>
      <c r="D7" s="43"/>
      <c r="E7" s="43" t="s">
        <v>19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4" t="s">
        <v>21</v>
      </c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4" t="s">
        <v>23</v>
      </c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0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</row>
    <row r="8" spans="3:70">
      <c r="C8" s="40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0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</row>
    <row r="9" spans="3:70">
      <c r="C9" s="4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0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</row>
    <row r="10" spans="3:70">
      <c r="C10" s="40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0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</row>
    <row r="11" spans="3:70">
      <c r="C11" s="40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0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</row>
    <row r="12" spans="3:70">
      <c r="C12" s="40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0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</row>
    <row r="13" spans="3:70">
      <c r="C13" s="40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0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</row>
    <row r="14" spans="3:70">
      <c r="C14" s="40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0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</row>
    <row r="15" spans="3:70">
      <c r="C15" s="40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0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</row>
    <row r="16" spans="3:70">
      <c r="C16" s="40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0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</row>
    <row r="17" spans="3:70">
      <c r="C17" s="40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0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</row>
    <row r="18" spans="3:70">
      <c r="C18" s="40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0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</row>
    <row r="19" spans="3:70">
      <c r="C19" s="40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0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</row>
    <row r="20" spans="3:70">
      <c r="C20" s="40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0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</row>
    <row r="21" spans="3:70">
      <c r="C21" s="40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0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</row>
    <row r="22" spans="3:70">
      <c r="C22" s="40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</row>
    <row r="23" spans="3:70">
      <c r="C23" s="4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</row>
    <row r="24" spans="3:70">
      <c r="C24" s="40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</row>
    <row r="25" spans="3:70"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</row>
    <row r="26" spans="3:70">
      <c r="C26" s="40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0"/>
      <c r="BR26" s="40"/>
    </row>
    <row r="27" spans="3:70">
      <c r="C27" s="40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0"/>
      <c r="BR27" s="40"/>
    </row>
    <row r="28" spans="3:70">
      <c r="C28" s="40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0"/>
      <c r="BR28" s="40"/>
    </row>
    <row r="29" spans="3:70">
      <c r="C29" s="40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0"/>
      <c r="BR29" s="40"/>
    </row>
    <row r="30" spans="3:70">
      <c r="C30" s="40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0"/>
      <c r="BR30" s="40"/>
    </row>
    <row r="31" spans="3:70">
      <c r="C31" s="40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0"/>
      <c r="BR31" s="40"/>
    </row>
    <row r="32" spans="3:70">
      <c r="C32" s="40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0"/>
      <c r="BR32" s="40"/>
    </row>
    <row r="33" spans="3:70">
      <c r="C33" s="40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0"/>
      <c r="BR33" s="40"/>
    </row>
    <row r="34" spans="3:70">
      <c r="C34" s="40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0"/>
      <c r="BR34" s="40"/>
    </row>
    <row r="35" spans="3:70">
      <c r="C35" s="40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0"/>
      <c r="BR35" s="40"/>
    </row>
    <row r="36" spans="3:70">
      <c r="C36" s="40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0"/>
      <c r="BR36" s="40"/>
    </row>
    <row r="37" spans="3:70">
      <c r="C37" s="40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0"/>
      <c r="BR37" s="40"/>
    </row>
    <row r="38" spans="3:70">
      <c r="C38" s="40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0"/>
      <c r="BR38" s="40"/>
    </row>
    <row r="39" spans="3:70">
      <c r="C39" s="40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0"/>
      <c r="BR39" s="40"/>
    </row>
    <row r="40" spans="3:70">
      <c r="C40" s="40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0"/>
      <c r="BR40" s="40"/>
    </row>
    <row r="41" spans="3:70">
      <c r="C41" s="40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0"/>
      <c r="BR41" s="40"/>
    </row>
    <row r="42" spans="3:70">
      <c r="C42" s="40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0"/>
      <c r="BR42" s="40"/>
    </row>
    <row r="43" spans="3:70">
      <c r="C43" s="40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0"/>
      <c r="BR43" s="40"/>
    </row>
    <row r="44" spans="3:70">
      <c r="C44" s="40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0"/>
      <c r="BR44" s="40"/>
    </row>
    <row r="45" spans="3:70"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</row>
    <row r="46" spans="3:70"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</row>
    <row r="47" spans="3:70">
      <c r="C47" s="40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0"/>
      <c r="V47" s="43"/>
      <c r="W47" s="43"/>
      <c r="X47" s="43"/>
      <c r="Y47" s="43"/>
      <c r="Z47" s="43"/>
      <c r="AA47" s="43"/>
      <c r="AB47" s="43"/>
      <c r="AC47" s="45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0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</row>
    <row r="48" spans="3:70" ht="33.6">
      <c r="C48" s="40"/>
      <c r="D48" s="43"/>
      <c r="E48" s="43"/>
      <c r="F48" s="43"/>
      <c r="G48" s="43"/>
      <c r="H48" s="43"/>
      <c r="I48" s="43"/>
      <c r="J48" s="43"/>
      <c r="K48" s="54" t="s">
        <v>30</v>
      </c>
      <c r="L48" s="43"/>
      <c r="M48" s="43"/>
      <c r="N48" s="55"/>
      <c r="O48" s="55"/>
      <c r="P48" s="55"/>
      <c r="Q48" s="55"/>
      <c r="R48" s="55"/>
      <c r="S48" s="55"/>
      <c r="T48" s="43"/>
      <c r="U48" s="40"/>
      <c r="V48" s="43"/>
      <c r="W48" s="43"/>
      <c r="X48" s="43"/>
      <c r="Y48" s="43"/>
      <c r="Z48" s="43"/>
      <c r="AA48" s="43"/>
      <c r="AB48" s="43"/>
      <c r="AC48" s="46" t="s">
        <v>28</v>
      </c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0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</row>
    <row r="49" spans="3:70">
      <c r="C49" s="40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55"/>
      <c r="O49" s="55"/>
      <c r="P49" s="55"/>
      <c r="Q49" s="55"/>
      <c r="R49" s="55"/>
      <c r="S49" s="55"/>
      <c r="T49" s="43"/>
      <c r="U49" s="40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0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</row>
    <row r="50" spans="3:70" ht="23.4">
      <c r="C50" s="40"/>
      <c r="D50" s="43"/>
      <c r="E50" s="43"/>
      <c r="F50" s="43"/>
      <c r="G50" s="51" t="s">
        <v>6</v>
      </c>
      <c r="H50" s="51"/>
      <c r="I50" s="52">
        <f>AVERAGE(CALC!S5:S52)</f>
        <v>0.9148187499999999</v>
      </c>
      <c r="J50" s="43"/>
      <c r="K50" s="43"/>
      <c r="L50" s="43"/>
      <c r="M50" s="43"/>
      <c r="N50" s="55"/>
      <c r="O50" s="55"/>
      <c r="P50" s="55"/>
      <c r="Q50" s="55"/>
      <c r="R50" s="55"/>
      <c r="S50" s="55"/>
      <c r="T50" s="43"/>
      <c r="U50" s="40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0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</row>
    <row r="51" spans="3:70">
      <c r="C51" s="40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55"/>
      <c r="O51" s="55"/>
      <c r="P51" s="55"/>
      <c r="Q51" s="55"/>
      <c r="R51" s="55"/>
      <c r="S51" s="55"/>
      <c r="T51" s="43"/>
      <c r="U51" s="40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0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</row>
    <row r="52" spans="3:70">
      <c r="C52" s="40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55"/>
      <c r="O52" s="55"/>
      <c r="P52" s="55"/>
      <c r="Q52" s="55"/>
      <c r="R52" s="55"/>
      <c r="S52" s="55"/>
      <c r="T52" s="43"/>
      <c r="U52" s="40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0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</row>
    <row r="53" spans="3:70" ht="21">
      <c r="C53" s="40"/>
      <c r="D53" s="43"/>
      <c r="E53" s="43"/>
      <c r="F53" s="43"/>
      <c r="G53" s="50" t="s">
        <v>29</v>
      </c>
      <c r="H53" s="50"/>
      <c r="I53" s="43"/>
      <c r="J53" s="53">
        <f>AVERAGE(CALC!O5:O52)</f>
        <v>4.9067708333333349E-2</v>
      </c>
      <c r="K53" s="43"/>
      <c r="L53" s="43"/>
      <c r="M53" s="43"/>
      <c r="N53" s="55"/>
      <c r="O53" s="55"/>
      <c r="P53" s="55"/>
      <c r="Q53" s="55"/>
      <c r="R53" s="55"/>
      <c r="S53" s="55"/>
      <c r="T53" s="43"/>
      <c r="U53" s="40"/>
      <c r="V53" s="43"/>
      <c r="W53" s="43"/>
      <c r="X53" s="45" t="s">
        <v>24</v>
      </c>
      <c r="Y53" s="43"/>
      <c r="Z53" s="43"/>
      <c r="AA53" s="43"/>
      <c r="AB53" s="43"/>
      <c r="AC53" s="45" t="s">
        <v>25</v>
      </c>
      <c r="AD53" s="43"/>
      <c r="AE53" s="43"/>
      <c r="AF53" s="43"/>
      <c r="AG53" s="43"/>
      <c r="AH53" s="43"/>
      <c r="AI53" s="45" t="s">
        <v>26</v>
      </c>
      <c r="AJ53" s="43"/>
      <c r="AK53" s="43"/>
      <c r="AL53" s="43"/>
      <c r="AM53" s="43"/>
      <c r="AN53" s="43"/>
      <c r="AO53" s="45" t="s">
        <v>27</v>
      </c>
      <c r="AP53" s="43"/>
      <c r="AQ53" s="43"/>
      <c r="AR53" s="43"/>
      <c r="AS53" s="43"/>
      <c r="AT53" s="40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</row>
    <row r="54" spans="3:70" ht="31.2">
      <c r="C54" s="40"/>
      <c r="D54" s="43"/>
      <c r="E54" s="43"/>
      <c r="F54" s="43"/>
      <c r="G54" s="50"/>
      <c r="H54" s="50"/>
      <c r="I54" s="43"/>
      <c r="J54" s="43"/>
      <c r="K54" s="43"/>
      <c r="L54" s="43"/>
      <c r="M54" s="43"/>
      <c r="N54" s="55"/>
      <c r="O54" s="55"/>
      <c r="P54" s="55"/>
      <c r="Q54" s="55"/>
      <c r="R54" s="55"/>
      <c r="S54" s="55"/>
      <c r="T54" s="43"/>
      <c r="U54" s="40"/>
      <c r="V54" s="43"/>
      <c r="W54" s="43"/>
      <c r="X54" s="47">
        <f>COUNTA(Sheet1!Q9:T9)</f>
        <v>4</v>
      </c>
      <c r="Y54" s="43"/>
      <c r="Z54" s="43"/>
      <c r="AA54" s="43"/>
      <c r="AB54" s="43"/>
      <c r="AC54" s="48">
        <f>COUNTIF(CALC!G5:J52,"&gt;120")</f>
        <v>83</v>
      </c>
      <c r="AD54" s="43"/>
      <c r="AE54" s="43"/>
      <c r="AF54" s="43"/>
      <c r="AG54" s="43"/>
      <c r="AH54" s="43"/>
      <c r="AI54" s="48">
        <f>COUNTIF(Sheet1!Q11:T58,"&gt;5%")</f>
        <v>88</v>
      </c>
      <c r="AJ54" s="43"/>
      <c r="AK54" s="43"/>
      <c r="AL54" s="43"/>
      <c r="AM54" s="43"/>
      <c r="AN54" s="43"/>
      <c r="AO54" s="49">
        <f>MAX(Sheet1!V11:Y58)</f>
        <v>0.97</v>
      </c>
      <c r="AP54" s="43"/>
      <c r="AQ54" s="43"/>
      <c r="AR54" s="43"/>
      <c r="AS54" s="43"/>
      <c r="AT54" s="40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</row>
    <row r="55" spans="3:70">
      <c r="C55" s="40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55"/>
      <c r="O55" s="55"/>
      <c r="P55" s="55"/>
      <c r="Q55" s="55"/>
      <c r="R55" s="55"/>
      <c r="S55" s="55"/>
      <c r="T55" s="43"/>
      <c r="U55" s="40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0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</row>
    <row r="56" spans="3:70">
      <c r="C56" s="40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55"/>
      <c r="O56" s="55"/>
      <c r="P56" s="55"/>
      <c r="Q56" s="55"/>
      <c r="R56" s="55"/>
      <c r="S56" s="55"/>
      <c r="T56" s="43"/>
      <c r="U56" s="40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0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</row>
    <row r="57" spans="3:70">
      <c r="C57" s="40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55"/>
      <c r="O57" s="55"/>
      <c r="P57" s="55"/>
      <c r="Q57" s="55"/>
      <c r="R57" s="55"/>
      <c r="S57" s="55"/>
      <c r="T57" s="43"/>
      <c r="U57" s="40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0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</row>
    <row r="58" spans="3:70">
      <c r="C58" s="40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55"/>
      <c r="O58" s="55"/>
      <c r="P58" s="55"/>
      <c r="Q58" s="55"/>
      <c r="R58" s="55"/>
      <c r="S58" s="55"/>
      <c r="T58" s="43"/>
      <c r="U58" s="40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0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</row>
    <row r="59" spans="3:70">
      <c r="C59" s="40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55"/>
      <c r="O59" s="55"/>
      <c r="P59" s="55"/>
      <c r="Q59" s="55"/>
      <c r="R59" s="55"/>
      <c r="S59" s="55"/>
      <c r="T59" s="43"/>
      <c r="U59" s="40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0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</row>
    <row r="60" spans="3:70">
      <c r="C60" s="40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0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0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</row>
    <row r="61" spans="3:70"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</row>
    <row r="62" spans="3:70"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</row>
    <row r="63" spans="3:70"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</row>
    <row r="64" spans="3:70"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</row>
    <row r="65" spans="3:70"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</row>
    <row r="66" spans="3:70"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</row>
    <row r="67" spans="3:70"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CALC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</dc:creator>
  <cp:lastModifiedBy>HP</cp:lastModifiedBy>
  <dcterms:created xsi:type="dcterms:W3CDTF">2019-09-17T04:55:59Z</dcterms:created>
  <dcterms:modified xsi:type="dcterms:W3CDTF">2019-09-24T02:59:09Z</dcterms:modified>
</cp:coreProperties>
</file>