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0" windowWidth="15600" windowHeight="8088" tabRatio="1000" activeTab="24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2" sheetId="13" r:id="rId11"/>
    <sheet name="13" sheetId="14" r:id="rId12"/>
    <sheet name="14" sheetId="15" r:id="rId13"/>
    <sheet name="15" sheetId="16" r:id="rId14"/>
    <sheet name="16" sheetId="17" r:id="rId15"/>
    <sheet name="17" sheetId="18" r:id="rId16"/>
    <sheet name="18" sheetId="21" r:id="rId17"/>
    <sheet name="19" sheetId="22" r:id="rId18"/>
    <sheet name="20" sheetId="23" r:id="rId19"/>
    <sheet name="21" sheetId="24" r:id="rId20"/>
    <sheet name="23" sheetId="26" r:id="rId21"/>
    <sheet name="24" sheetId="27" r:id="rId22"/>
    <sheet name="25" sheetId="28" r:id="rId23"/>
    <sheet name="26" sheetId="29" r:id="rId24"/>
    <sheet name="27" sheetId="30" r:id="rId25"/>
    <sheet name="28" sheetId="31" r:id="rId26"/>
    <sheet name="29" sheetId="32" r:id="rId27"/>
    <sheet name="30" sheetId="33" r:id="rId28"/>
    <sheet name="31" sheetId="34" r:id="rId29"/>
    <sheet name="32" sheetId="35" r:id="rId30"/>
    <sheet name="33" sheetId="36" r:id="rId31"/>
    <sheet name="34" sheetId="37" r:id="rId32"/>
    <sheet name="35" sheetId="38" r:id="rId33"/>
    <sheet name="36" sheetId="39" r:id="rId34"/>
    <sheet name="37" sheetId="40" r:id="rId35"/>
    <sheet name="38" sheetId="41" r:id="rId36"/>
    <sheet name="39" sheetId="42" r:id="rId37"/>
  </sheets>
  <definedNames>
    <definedName name="_xlnm._FilterDatabase" localSheetId="8" hidden="1">'9'!$G$4:$G$14</definedName>
    <definedName name="cse">'3'!$H$7:$H$10</definedName>
    <definedName name="hi">'3'!$K$8</definedName>
    <definedName name="jps">'3'!$M$7:$M$13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0"/>
  <c r="C6"/>
  <c r="C7"/>
  <c r="C8"/>
  <c r="C9"/>
  <c r="C10"/>
  <c r="C11"/>
  <c r="C12"/>
  <c r="C13"/>
  <c r="C14"/>
  <c r="C15"/>
  <c r="C16"/>
  <c r="C4"/>
  <c r="D5"/>
  <c r="D6"/>
  <c r="D7"/>
  <c r="D8"/>
  <c r="D9"/>
  <c r="D10"/>
  <c r="D11"/>
  <c r="D12"/>
  <c r="D13"/>
  <c r="D14"/>
  <c r="D15"/>
  <c r="D16"/>
  <c r="D4"/>
  <c r="E10" i="39"/>
  <c r="E8" i="38"/>
  <c r="E9" i="37"/>
  <c r="E8" i="36"/>
  <c r="C5" i="35"/>
  <c r="C4"/>
  <c r="C4" i="34"/>
  <c r="D5" i="33"/>
  <c r="D4"/>
  <c r="D5" i="32"/>
  <c r="D6"/>
  <c r="D7"/>
  <c r="D8"/>
  <c r="D9"/>
  <c r="D10"/>
  <c r="D11"/>
  <c r="D4"/>
  <c r="D5" i="31"/>
  <c r="D6"/>
  <c r="D7"/>
  <c r="D8"/>
  <c r="D9"/>
  <c r="D10"/>
  <c r="D11"/>
  <c r="D4"/>
  <c r="E4"/>
  <c r="C4" i="24"/>
  <c r="C5"/>
  <c r="C6"/>
  <c r="C17" i="21"/>
  <c r="C16"/>
  <c r="D5"/>
  <c r="C6"/>
  <c r="C5"/>
  <c r="C7" s="1"/>
  <c r="F19" i="13"/>
  <c r="F18"/>
  <c r="F17"/>
  <c r="F16"/>
  <c r="F13"/>
  <c r="D5" i="18"/>
  <c r="D6"/>
  <c r="D4"/>
  <c r="C6" i="15"/>
  <c r="C5"/>
  <c r="C4"/>
  <c r="C19" i="8"/>
  <c r="C18"/>
  <c r="C16"/>
  <c r="C17"/>
  <c r="C15"/>
  <c r="C14"/>
  <c r="C13"/>
  <c r="C12"/>
  <c r="C11"/>
  <c r="C10"/>
  <c r="C9"/>
  <c r="C8"/>
  <c r="C7"/>
  <c r="C6"/>
  <c r="C5"/>
  <c r="C4"/>
  <c r="L10" i="7"/>
  <c r="L9"/>
  <c r="H4"/>
  <c r="H5"/>
  <c r="H6"/>
  <c r="H7"/>
  <c r="H8"/>
  <c r="H9"/>
  <c r="H10"/>
  <c r="G5"/>
  <c r="G6"/>
  <c r="G7"/>
  <c r="G8"/>
  <c r="G9"/>
  <c r="G10"/>
  <c r="G4"/>
  <c r="C5"/>
  <c r="C6"/>
  <c r="C7"/>
  <c r="C8"/>
  <c r="C9"/>
  <c r="C10"/>
  <c r="C4"/>
  <c r="P17" i="6"/>
  <c r="L8"/>
  <c r="K8"/>
  <c r="D20" i="4"/>
  <c r="B20"/>
  <c r="E10" i="3"/>
  <c r="E9"/>
  <c r="E8"/>
  <c r="D6" i="34"/>
  <c r="D5"/>
  <c r="D4"/>
  <c r="C5" i="33"/>
  <c r="C6"/>
  <c r="C7"/>
  <c r="C8"/>
  <c r="C4"/>
  <c r="E5" i="29"/>
  <c r="E6"/>
  <c r="E4"/>
  <c r="E5" i="27"/>
  <c r="I11" i="26"/>
  <c r="E11"/>
  <c r="E10"/>
  <c r="F15" i="13"/>
  <c r="F14"/>
  <c r="I6" i="11"/>
  <c r="I7"/>
  <c r="I8"/>
  <c r="I5"/>
  <c r="H6"/>
  <c r="H7"/>
  <c r="H8"/>
  <c r="H5"/>
  <c r="C6" i="9"/>
  <c r="C7"/>
  <c r="C5"/>
  <c r="E8" i="6"/>
  <c r="E7"/>
  <c r="E4"/>
  <c r="E5"/>
  <c r="E6"/>
  <c r="E3"/>
  <c r="B21" i="3"/>
  <c r="H14" i="2"/>
  <c r="H13"/>
  <c r="C9"/>
  <c r="B9"/>
  <c r="L4" i="6"/>
  <c r="L5"/>
  <c r="L6"/>
  <c r="L7"/>
  <c r="L3"/>
  <c r="B20" i="5"/>
  <c r="C15" i="21" l="1"/>
  <c r="C14"/>
  <c r="C13"/>
  <c r="C12"/>
  <c r="C11"/>
  <c r="C10"/>
  <c r="C9"/>
  <c r="C8"/>
  <c r="C4" i="30"/>
</calcChain>
</file>

<file path=xl/sharedStrings.xml><?xml version="1.0" encoding="utf-8"?>
<sst xmlns="http://schemas.openxmlformats.org/spreadsheetml/2006/main" count="391" uniqueCount="260">
  <si>
    <t>Example</t>
  </si>
  <si>
    <t>Product</t>
  </si>
  <si>
    <t>Price</t>
  </si>
  <si>
    <t>Quantity</t>
  </si>
  <si>
    <t>Rice</t>
  </si>
  <si>
    <t>Wheat</t>
  </si>
  <si>
    <t>Bread</t>
  </si>
  <si>
    <t>Oil</t>
  </si>
  <si>
    <t>d</t>
  </si>
  <si>
    <t>Egg</t>
  </si>
  <si>
    <t>a</t>
  </si>
  <si>
    <t>Milk</t>
  </si>
  <si>
    <t>Total</t>
  </si>
  <si>
    <t>Count</t>
  </si>
  <si>
    <t>Example :-</t>
  </si>
  <si>
    <t>ID</t>
  </si>
  <si>
    <t>@</t>
  </si>
  <si>
    <t>A</t>
  </si>
  <si>
    <t>A8</t>
  </si>
  <si>
    <t>Example:-</t>
  </si>
  <si>
    <t>Computer</t>
  </si>
  <si>
    <t>Keyboard</t>
  </si>
  <si>
    <t>Mouse</t>
  </si>
  <si>
    <t>Printer</t>
  </si>
  <si>
    <t>The ranges must have the same dimensions or Excel will display the #VALUE!</t>
  </si>
  <si>
    <t>The SUMPRODUCT function treats any entries that are not numeric as if they were zeros</t>
  </si>
  <si>
    <t>Name</t>
  </si>
  <si>
    <t>Length of String</t>
  </si>
  <si>
    <t xml:space="preserve">Pawan   </t>
  </si>
  <si>
    <t>Ajit</t>
  </si>
  <si>
    <t>Manish</t>
  </si>
  <si>
    <t>John</t>
  </si>
  <si>
    <t>George</t>
  </si>
  <si>
    <t>Jessica</t>
  </si>
  <si>
    <t>Examples:-</t>
  </si>
  <si>
    <t>Value</t>
  </si>
  <si>
    <t>Converted Value</t>
  </si>
  <si>
    <t>A  B  C     D</t>
  </si>
  <si>
    <t>Pawan      Kharbanda</t>
  </si>
  <si>
    <t>234      5</t>
  </si>
  <si>
    <t>Roll No.</t>
  </si>
  <si>
    <t>Marks</t>
  </si>
  <si>
    <t>Average</t>
  </si>
  <si>
    <t>Value1</t>
  </si>
  <si>
    <t>Value2</t>
  </si>
  <si>
    <t>Value3</t>
  </si>
  <si>
    <t>Value4</t>
  </si>
  <si>
    <t>Value5</t>
  </si>
  <si>
    <t>Value6</t>
  </si>
  <si>
    <t>AverageA</t>
  </si>
  <si>
    <t>Mike</t>
  </si>
  <si>
    <t>Text</t>
  </si>
  <si>
    <t>Using Formulae</t>
  </si>
  <si>
    <t>ALAN JONES</t>
  </si>
  <si>
    <t>PaWAN KharBANDA</t>
  </si>
  <si>
    <t>Alan Jones</t>
  </si>
  <si>
    <t>ALANJONES</t>
  </si>
  <si>
    <t>Text 1</t>
  </si>
  <si>
    <t>Text 2</t>
  </si>
  <si>
    <t>Hello</t>
  </si>
  <si>
    <t>hello</t>
  </si>
  <si>
    <t>HELLO</t>
  </si>
  <si>
    <t>Date</t>
  </si>
  <si>
    <t>Day</t>
  </si>
  <si>
    <t>Result</t>
  </si>
  <si>
    <t>Start Date</t>
  </si>
  <si>
    <t>End Date</t>
  </si>
  <si>
    <t>Holidays</t>
  </si>
  <si>
    <t>Chrismas eve</t>
  </si>
  <si>
    <t>Chrismas day</t>
  </si>
  <si>
    <t>Month</t>
  </si>
  <si>
    <t>Year</t>
  </si>
  <si>
    <t>Months</t>
  </si>
  <si>
    <t>DOB</t>
  </si>
  <si>
    <t>Current Date</t>
  </si>
  <si>
    <t>Years</t>
  </si>
  <si>
    <t>Days</t>
  </si>
  <si>
    <t>`</t>
  </si>
  <si>
    <t>Using Range</t>
  </si>
  <si>
    <t>Jessica Squires</t>
  </si>
  <si>
    <t>Pawan Kharbanda</t>
  </si>
  <si>
    <t>Jessica Jones</t>
  </si>
  <si>
    <t>Vikram Singh</t>
  </si>
  <si>
    <t>Neha Bansal</t>
  </si>
  <si>
    <t>Amit Soni</t>
  </si>
  <si>
    <t>Rakesh Kumar</t>
  </si>
  <si>
    <t>Min Value</t>
  </si>
  <si>
    <t>Max Value</t>
  </si>
  <si>
    <t>Data</t>
  </si>
  <si>
    <t>Hi Pawan Pawan</t>
  </si>
  <si>
    <t>Hi Pawan, my last name is Pawan</t>
  </si>
  <si>
    <t>Hi Pawan</t>
  </si>
  <si>
    <t>Hi Pawan, my first name is Pawan</t>
  </si>
  <si>
    <t>cable</t>
  </si>
  <si>
    <t>EDATE(START DATE,MONTH)</t>
  </si>
  <si>
    <t>LEFT</t>
  </si>
  <si>
    <t>MID</t>
  </si>
  <si>
    <t>FIND</t>
  </si>
  <si>
    <t>MIN</t>
  </si>
  <si>
    <t>1. SUM</t>
  </si>
  <si>
    <t xml:space="preserve">1. Sheet 1 : SUM </t>
  </si>
  <si>
    <t>Diifernece between count, counta and countblank:</t>
  </si>
  <si>
    <t>1. COUNT: Only counts the numeric values. i.e it will count 23 but not 'a' or 'abc'</t>
  </si>
  <si>
    <t>!</t>
  </si>
  <si>
    <t xml:space="preserve">2. COUNTA: It counts TEXT i.e. It will count anything 12, 'a','abc',!, but not blank </t>
  </si>
  <si>
    <t>3. COUNTBLANK: It counts only the blank spaces.</t>
  </si>
  <si>
    <t>Count:</t>
  </si>
  <si>
    <t>Counta:</t>
  </si>
  <si>
    <t>Blank:</t>
  </si>
  <si>
    <t>2. Sheet 2,3,4: count, counta and countblank</t>
  </si>
  <si>
    <t>3. Sheet 5: Sumproduct</t>
  </si>
  <si>
    <t>count</t>
  </si>
  <si>
    <t>counta</t>
  </si>
  <si>
    <t>countblank</t>
  </si>
  <si>
    <t>SUMPRODUCT: Product of differnet vaues and the adding them.</t>
  </si>
  <si>
    <t>Also,both the arrays should be of same length, else error</t>
  </si>
  <si>
    <t xml:space="preserve">Example: </t>
  </si>
  <si>
    <t>sumproduct</t>
  </si>
  <si>
    <t>A. BASIC MATH FUNCTIONS: sum, count, couna, countblank, sumproduct</t>
  </si>
  <si>
    <t>TRIM</t>
  </si>
  <si>
    <t>Length after trimming</t>
  </si>
  <si>
    <t>LENGTH: is used to find the length of the string.</t>
  </si>
  <si>
    <t>V.imp: Always observe the text, if it doesn't start from the extreme left from the cell,</t>
  </si>
  <si>
    <t>example-</t>
  </si>
  <si>
    <t xml:space="preserve">  Pawan</t>
  </si>
  <si>
    <t>Pawan</t>
  </si>
  <si>
    <t xml:space="preserve">the pink one, it means we need to trim, else wrong </t>
  </si>
  <si>
    <t>length will be calculated. Always look for trim when finding the length.</t>
  </si>
  <si>
    <t>len and trim</t>
  </si>
  <si>
    <t xml:space="preserve">4. Sheet 6: len and trim  </t>
  </si>
  <si>
    <t>5. Sheet 7: text(v.imp)</t>
  </si>
  <si>
    <t>TEXT function returns a value converted to text with a specified format.</t>
  </si>
  <si>
    <t>text</t>
  </si>
  <si>
    <t>2. dd = date with zero, 04</t>
  </si>
  <si>
    <t>3. ddd = day of the week in short form, Thu</t>
  </si>
  <si>
    <t>4. dddd = day of the week, Thursday</t>
  </si>
  <si>
    <t>1. d = date without zero, 4</t>
  </si>
  <si>
    <t>5. m = month without zero, 6</t>
  </si>
  <si>
    <t>6. mm= month with zero, 06</t>
  </si>
  <si>
    <t>7. mmm = month name in short form, Jun</t>
  </si>
  <si>
    <t>8. mmmm= month name ,June</t>
  </si>
  <si>
    <t>9. y or yy= only last 2 digits of a year, 17</t>
  </si>
  <si>
    <t>10. yyy or yyyy = all digits of a year, 2017</t>
  </si>
  <si>
    <t>11. # - It doesn't display exrta zeroes</t>
  </si>
  <si>
    <t>12. 0(zero) - It displays extra zeroes</t>
  </si>
  <si>
    <t xml:space="preserve">13. ,(comma) - used in thousand seperators etc. </t>
  </si>
  <si>
    <t>S.no</t>
  </si>
  <si>
    <t xml:space="preserve">v.imp - convert the </t>
  </si>
  <si>
    <t>date mentioned into</t>
  </si>
  <si>
    <t>short date format</t>
  </si>
  <si>
    <t xml:space="preserve">if not working by </t>
  </si>
  <si>
    <t>formatting it.</t>
  </si>
  <si>
    <t xml:space="preserve">text function is used </t>
  </si>
  <si>
    <t>a lot with conc-</t>
  </si>
  <si>
    <t>catenate function</t>
  </si>
  <si>
    <t>as in point 16.</t>
  </si>
  <si>
    <t>6. Sheet 8: trim</t>
  </si>
  <si>
    <t>trim</t>
  </si>
  <si>
    <t>TRIM is usually used with length.</t>
  </si>
  <si>
    <t>7. Sheet 14, 15, 16: Lower, upper, proper</t>
  </si>
  <si>
    <t>Lower, Upper, Proper:</t>
  </si>
  <si>
    <t>Lower: to lower case</t>
  </si>
  <si>
    <t>Upper: to upper case</t>
  </si>
  <si>
    <t>Proper: First letter of each word-capital</t>
  </si>
  <si>
    <t>lower</t>
  </si>
  <si>
    <t>upper</t>
  </si>
  <si>
    <t>proper</t>
  </si>
  <si>
    <t>Exact</t>
  </si>
  <si>
    <t>To check if 2 strings are same or not</t>
  </si>
  <si>
    <t>Returns true or false</t>
  </si>
  <si>
    <t>Case Sensitive</t>
  </si>
  <si>
    <t>8. Sheet 17: Exact</t>
  </si>
  <si>
    <t>B. STRING MATCHING FUNCTIONS: len, trim, text, lower, upper, proper, exact</t>
  </si>
  <si>
    <t>Difference between AVERAGE and AVERAGEA:</t>
  </si>
  <si>
    <t>Average counts the average of all the numeric values only</t>
  </si>
  <si>
    <t>Ex:  in row 2: average = 35/5</t>
  </si>
  <si>
    <t>Averagea takes into account the text value and is considered zero</t>
  </si>
  <si>
    <t>Ex: in row 2: averagea: 35/6</t>
  </si>
  <si>
    <t xml:space="preserve">TRUE by default is considered as value 1 </t>
  </si>
  <si>
    <t>all other text is taken as 0(zero)</t>
  </si>
  <si>
    <t>9. Sheet 10: Average and Averagea fuctions</t>
  </si>
  <si>
    <t>Mean, median, mode</t>
  </si>
  <si>
    <t>V.imp - There is no function names MEAN in excel.</t>
  </si>
  <si>
    <t xml:space="preserve">               Average function is used for calculating mean.</t>
  </si>
  <si>
    <t>Average: To calculate average range for an array of numbers</t>
  </si>
  <si>
    <t>Median:  The middle value of a list of numbers</t>
  </si>
  <si>
    <t>Mode: The value that occurs most often</t>
  </si>
  <si>
    <t>Median</t>
  </si>
  <si>
    <t>Mode</t>
  </si>
  <si>
    <t>When no value repeat itself, then</t>
  </si>
  <si>
    <t>N/A error</t>
  </si>
  <si>
    <t>Trimmean</t>
  </si>
  <si>
    <t xml:space="preserve">Trimmean: It calculates the average while excluding the percentage specified from top and bottom. </t>
  </si>
  <si>
    <t>and the mid 4 values left- i.e 78,65,23,98- average of these 4 will be calculated.</t>
  </si>
  <si>
    <t>Ex: 50% means 5 values out of 10. So it will exclude top 3 and bottom 3 values(coz it rounds of to 2)</t>
  </si>
  <si>
    <t>10. Sheet 12: Average, median, mode, trimmean</t>
  </si>
  <si>
    <t>C. AGGREGATE FUNCTIONS: average, averagea, median, mode, trimmean</t>
  </si>
  <si>
    <t>1. Today(): returns today's date but it changes everyday.</t>
  </si>
  <si>
    <t xml:space="preserve">if we want our today's date to remain constant, use shortcut </t>
  </si>
  <si>
    <t>"Ctrl" + ";"</t>
  </si>
  <si>
    <t>2. Now(): return's today's date and time as well</t>
  </si>
  <si>
    <t>3. Day, month, year : returns day, month and year of the date selected respectively</t>
  </si>
  <si>
    <t xml:space="preserve">4. weekday : returns the week day in number format. </t>
  </si>
  <si>
    <t>By default: 0 --&gt; Sunday,   6--&gt; Saturday</t>
  </si>
  <si>
    <t>But we can change it by providing arguments.</t>
  </si>
  <si>
    <t>Ex:</t>
  </si>
  <si>
    <t>WEEKDAY(B5,2)</t>
  </si>
  <si>
    <t>this will give: 1--&gt; Monday  7--&gt; Sunday</t>
  </si>
  <si>
    <t>5. days360: returns the number of days between 2 dates. Assumes to have 30 days in each month</t>
  </si>
  <si>
    <t>method --&gt; optional, true-European style, false-US style</t>
  </si>
  <si>
    <t xml:space="preserve">6. networkdays: returns the number of working days between tow dates. We can also enter the </t>
  </si>
  <si>
    <t>no of holidays if any.</t>
  </si>
  <si>
    <t>7. EOMonth: Returns the end date of the month that we specify</t>
  </si>
  <si>
    <t xml:space="preserve">8. Edate: Returns the date according to our inputs </t>
  </si>
  <si>
    <t>Function</t>
  </si>
  <si>
    <t>USE</t>
  </si>
  <si>
    <t>today</t>
  </si>
  <si>
    <t>now</t>
  </si>
  <si>
    <t>day</t>
  </si>
  <si>
    <t>month</t>
  </si>
  <si>
    <t>year</t>
  </si>
  <si>
    <t>weekday</t>
  </si>
  <si>
    <t>days360</t>
  </si>
  <si>
    <t>networkdays</t>
  </si>
  <si>
    <t>Eomonth</t>
  </si>
  <si>
    <t>Edate</t>
  </si>
  <si>
    <t xml:space="preserve">11. Sheet 18-27: all on page 18  </t>
  </si>
  <si>
    <t xml:space="preserve">D. DATE FUNCTION AND FORMATTING: today, now, month, day, year, weekday,   </t>
  </si>
  <si>
    <t>days360,  networkdays, EOMonth, Edate.</t>
  </si>
  <si>
    <t>E. DATE FIND AND SEARCH FUNCTIONS (V.IMP)</t>
  </si>
  <si>
    <t>right</t>
  </si>
  <si>
    <t xml:space="preserve">12. Sheet 28: left function </t>
  </si>
  <si>
    <t>13. Sheet 29: right function</t>
  </si>
  <si>
    <t>14. Sheet 30: mid function</t>
  </si>
  <si>
    <t>15. Sheet 31: find function</t>
  </si>
  <si>
    <t>Find: used to find text</t>
  </si>
  <si>
    <t>case sensitive</t>
  </si>
  <si>
    <t>returns the start index</t>
  </si>
  <si>
    <t>Difference between find and search.</t>
  </si>
  <si>
    <t>Find is case sensitive</t>
  </si>
  <si>
    <t>Search is not case sesitive</t>
  </si>
  <si>
    <t>imp:  can also find the position of empty text.</t>
  </si>
  <si>
    <t>search</t>
  </si>
  <si>
    <t>16. Sheet 32: search function</t>
  </si>
  <si>
    <t>F.  RANKING WITH AGGREGATE FUNCTIONS (imp)</t>
  </si>
  <si>
    <t>17. Sheet 33: Min function</t>
  </si>
  <si>
    <t>18. Sheet 34: Max function</t>
  </si>
  <si>
    <t>19. Sheet 35: Small function</t>
  </si>
  <si>
    <t>Rank(wrong)</t>
  </si>
  <si>
    <t>Rank(correct way)</t>
  </si>
  <si>
    <t>rank: to find rank of a number in a list</t>
  </si>
  <si>
    <t>It's important to free the array we re searching in otherwise when we drag down, it estimates</t>
  </si>
  <si>
    <t>the rank according to only the values at the bottom of the array.</t>
  </si>
  <si>
    <t>0--&gt;Des</t>
  </si>
  <si>
    <t>1--&gt; Asc</t>
  </si>
  <si>
    <t>20. Sheet 36: Large function</t>
  </si>
  <si>
    <t>21. Sheet 37: Rank function</t>
  </si>
  <si>
    <t xml:space="preserve">G. ADVANCE STRING MANIPULATION FUNCTIONS </t>
  </si>
  <si>
    <t xml:space="preserve">22. Sheet 38: Subsitute </t>
  </si>
  <si>
    <t>23. Sheet 39: Replace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</si>
</sst>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[$-F800]dddd\,\ mmmm\ dd\,\ yyyy"/>
    <numFmt numFmtId="165" formatCode="mm/dd/yyyy"/>
    <numFmt numFmtId="166" formatCode="_ * #,##0_ ;_ * \-#,##0_ ;_ * &quot;-&quot;??_ ;_ @_ 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14" applyNumberFormat="0" applyAlignment="0" applyProtection="0"/>
    <xf numFmtId="0" fontId="1" fillId="16" borderId="15" applyNumberFormat="0" applyAlignment="0" applyProtection="0"/>
  </cellStyleXfs>
  <cellXfs count="107">
    <xf numFmtId="0" fontId="0" fillId="0" borderId="0" xfId="0"/>
    <xf numFmtId="0" fontId="3" fillId="0" borderId="0" xfId="0" applyFont="1"/>
    <xf numFmtId="0" fontId="2" fillId="0" borderId="0" xfId="0" applyFont="1"/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0" fillId="4" borderId="3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0" xfId="0" applyFont="1" applyFill="1"/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 applyAlignment="1">
      <alignment horizontal="center" vertical="center"/>
    </xf>
    <xf numFmtId="0" fontId="0" fillId="0" borderId="0" xfId="0" applyBorder="1"/>
    <xf numFmtId="0" fontId="1" fillId="7" borderId="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15" fontId="0" fillId="0" borderId="1" xfId="0" applyNumberForma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5" fontId="0" fillId="0" borderId="1" xfId="0" applyNumberFormat="1" applyBorder="1"/>
    <xf numFmtId="164" fontId="0" fillId="4" borderId="1" xfId="0" applyNumberFormat="1" applyFill="1" applyBorder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5" fillId="0" borderId="0" xfId="0" applyFont="1" applyAlignment="1">
      <alignment vertical="center"/>
    </xf>
    <xf numFmtId="15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1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4" borderId="0" xfId="0" applyFill="1"/>
    <xf numFmtId="0" fontId="0" fillId="11" borderId="0" xfId="0" applyFill="1"/>
    <xf numFmtId="0" fontId="0" fillId="0" borderId="0" xfId="0" applyAlignment="1"/>
    <xf numFmtId="0" fontId="0" fillId="6" borderId="1" xfId="0" applyFill="1" applyBorder="1"/>
    <xf numFmtId="0" fontId="4" fillId="0" borderId="0" xfId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1" xfId="2" applyNumberFormat="1" applyFont="1" applyBorder="1"/>
    <xf numFmtId="0" fontId="0" fillId="5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22" fontId="0" fillId="0" borderId="0" xfId="0" applyNumberFormat="1"/>
    <xf numFmtId="0" fontId="8" fillId="13" borderId="0" xfId="4"/>
    <xf numFmtId="0" fontId="7" fillId="12" borderId="0" xfId="3"/>
    <xf numFmtId="0" fontId="1" fillId="16" borderId="15" xfId="7"/>
    <xf numFmtId="0" fontId="7" fillId="17" borderId="0" xfId="3" applyFill="1"/>
    <xf numFmtId="0" fontId="10" fillId="15" borderId="14" xfId="6"/>
    <xf numFmtId="0" fontId="9" fillId="14" borderId="0" xfId="5"/>
    <xf numFmtId="0" fontId="0" fillId="0" borderId="0" xfId="0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0" fillId="17" borderId="0" xfId="0" applyFont="1" applyFill="1" applyBorder="1"/>
    <xf numFmtId="0" fontId="2" fillId="17" borderId="0" xfId="0" applyFont="1" applyFill="1" applyBorder="1" applyAlignment="1">
      <alignment horizontal="center" vertical="center"/>
    </xf>
    <xf numFmtId="0" fontId="2" fillId="17" borderId="0" xfId="0" applyFont="1" applyFill="1" applyBorder="1"/>
    <xf numFmtId="0" fontId="0" fillId="17" borderId="0" xfId="0" applyFont="1" applyFill="1"/>
    <xf numFmtId="0" fontId="9" fillId="14" borderId="1" xfId="5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0" fontId="9" fillId="14" borderId="7" xfId="5" applyBorder="1" applyAlignment="1">
      <alignment horizontal="center" vertical="center"/>
    </xf>
    <xf numFmtId="2" fontId="9" fillId="14" borderId="8" xfId="5" applyNumberFormat="1" applyBorder="1" applyAlignment="1">
      <alignment horizontal="center" vertical="center"/>
    </xf>
    <xf numFmtId="0" fontId="0" fillId="17" borderId="0" xfId="0" applyFill="1"/>
    <xf numFmtId="14" fontId="0" fillId="17" borderId="0" xfId="0" applyNumberFormat="1" applyFill="1"/>
    <xf numFmtId="22" fontId="0" fillId="17" borderId="0" xfId="0" applyNumberFormat="1" applyFill="1"/>
    <xf numFmtId="0" fontId="0" fillId="17" borderId="0" xfId="0" applyNumberFormat="1" applyFill="1"/>
    <xf numFmtId="0" fontId="1" fillId="16" borderId="15" xfId="7" applyAlignment="1">
      <alignment horizontal="center" vertical="center"/>
    </xf>
    <xf numFmtId="165" fontId="0" fillId="17" borderId="1" xfId="0" applyNumberFormat="1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15" fontId="0" fillId="17" borderId="1" xfId="0" applyNumberFormat="1" applyFill="1" applyBorder="1" applyAlignment="1">
      <alignment horizontal="center"/>
    </xf>
    <xf numFmtId="22" fontId="0" fillId="17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vertical="center" wrapText="1"/>
    </xf>
  </cellXfs>
  <cellStyles count="8">
    <cellStyle name="Bad" xfId="4" builtinId="27"/>
    <cellStyle name="Calculation" xfId="6" builtinId="22"/>
    <cellStyle name="Check Cell" xfId="7" builtinId="23"/>
    <cellStyle name="Comma" xfId="2" builtinId="3"/>
    <cellStyle name="Good" xfId="3" builtinId="26"/>
    <cellStyle name="Hyperlink" xfId="1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T37"/>
  <sheetViews>
    <sheetView showGridLines="0" workbookViewId="0">
      <pane ySplit="1" topLeftCell="A2" activePane="bottomLeft" state="frozen"/>
      <selection activeCell="B1" sqref="B1"/>
      <selection pane="bottomLeft" activeCell="K27" sqref="K27"/>
    </sheetView>
  </sheetViews>
  <sheetFormatPr defaultRowHeight="14.4"/>
  <cols>
    <col min="4" max="4" width="6.109375" bestFit="1" customWidth="1"/>
    <col min="7" max="7" width="9.44140625" bestFit="1" customWidth="1"/>
    <col min="17" max="17" width="10.6640625" bestFit="1" customWidth="1"/>
  </cols>
  <sheetData>
    <row r="1" spans="1:20">
      <c r="G1" t="s">
        <v>99</v>
      </c>
    </row>
    <row r="2" spans="1:20">
      <c r="A2" s="4" t="s">
        <v>1</v>
      </c>
      <c r="B2" s="4" t="s">
        <v>2</v>
      </c>
      <c r="C2" s="4" t="s">
        <v>3</v>
      </c>
    </row>
    <row r="3" spans="1:20">
      <c r="A3" s="5" t="s">
        <v>4</v>
      </c>
      <c r="B3" s="5">
        <v>120</v>
      </c>
      <c r="C3" s="5">
        <v>45</v>
      </c>
    </row>
    <row r="4" spans="1:20">
      <c r="A4" s="5" t="s">
        <v>5</v>
      </c>
      <c r="B4" s="5">
        <v>123</v>
      </c>
      <c r="C4" s="5">
        <v>23</v>
      </c>
    </row>
    <row r="5" spans="1:20">
      <c r="A5" s="5" t="s">
        <v>6</v>
      </c>
      <c r="B5" s="5">
        <v>28</v>
      </c>
      <c r="C5" s="5">
        <v>5</v>
      </c>
    </row>
    <row r="6" spans="1:20">
      <c r="A6" s="5" t="s">
        <v>7</v>
      </c>
      <c r="B6" s="5">
        <v>234</v>
      </c>
      <c r="C6" s="5" t="s">
        <v>8</v>
      </c>
      <c r="M6" s="73" t="s">
        <v>118</v>
      </c>
      <c r="N6" s="73"/>
      <c r="O6" s="73"/>
      <c r="P6" s="73"/>
      <c r="Q6" s="73"/>
      <c r="R6" s="73"/>
      <c r="S6" s="73"/>
      <c r="T6" s="73"/>
    </row>
    <row r="7" spans="1:20">
      <c r="A7" s="5" t="s">
        <v>9</v>
      </c>
      <c r="B7" s="5" t="s">
        <v>10</v>
      </c>
      <c r="C7" s="5">
        <v>33</v>
      </c>
      <c r="M7" s="72" t="s">
        <v>100</v>
      </c>
      <c r="N7" s="72"/>
      <c r="O7" s="72"/>
      <c r="P7" s="72"/>
      <c r="Q7" s="72"/>
      <c r="R7" s="72"/>
      <c r="S7" s="72"/>
      <c r="T7" s="72"/>
    </row>
    <row r="8" spans="1:20">
      <c r="A8" s="5" t="s">
        <v>11</v>
      </c>
      <c r="B8" s="5">
        <v>56</v>
      </c>
      <c r="C8" s="5">
        <v>5</v>
      </c>
      <c r="M8" s="72" t="s">
        <v>109</v>
      </c>
      <c r="N8" s="72"/>
      <c r="O8" s="72"/>
      <c r="P8" s="72"/>
      <c r="Q8" s="72"/>
      <c r="R8" s="72"/>
      <c r="S8" s="72"/>
      <c r="T8" s="72"/>
    </row>
    <row r="9" spans="1:20">
      <c r="A9" s="6" t="s">
        <v>12</v>
      </c>
      <c r="B9" s="7">
        <f>SUM(B3:B8)</f>
        <v>561</v>
      </c>
      <c r="C9" s="7">
        <f>SUM(C3:C8)</f>
        <v>111</v>
      </c>
      <c r="M9" s="72" t="s">
        <v>110</v>
      </c>
      <c r="N9" s="72"/>
      <c r="O9" s="72"/>
      <c r="P9" s="72"/>
      <c r="Q9" s="72"/>
      <c r="R9" s="72"/>
      <c r="S9" s="72"/>
      <c r="T9" s="72"/>
    </row>
    <row r="10" spans="1:20">
      <c r="M10" s="73" t="s">
        <v>172</v>
      </c>
      <c r="N10" s="73"/>
      <c r="O10" s="73"/>
      <c r="P10" s="73"/>
      <c r="Q10" s="73"/>
      <c r="R10" s="73"/>
      <c r="S10" s="73"/>
      <c r="T10" s="73"/>
    </row>
    <row r="11" spans="1:20">
      <c r="M11" s="72" t="s">
        <v>129</v>
      </c>
      <c r="N11" s="72"/>
      <c r="O11" s="72"/>
      <c r="P11" s="72"/>
      <c r="Q11" s="72"/>
      <c r="R11" s="72"/>
      <c r="S11" s="72"/>
      <c r="T11" s="72"/>
    </row>
    <row r="12" spans="1:20">
      <c r="A12" s="4" t="s">
        <v>1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9</v>
      </c>
      <c r="G12" s="5" t="s">
        <v>11</v>
      </c>
      <c r="H12" s="8" t="s">
        <v>12</v>
      </c>
      <c r="M12" s="72" t="s">
        <v>130</v>
      </c>
      <c r="N12" s="72"/>
      <c r="O12" s="72"/>
      <c r="P12" s="72"/>
      <c r="Q12" s="72"/>
      <c r="R12" s="72"/>
      <c r="S12" s="72"/>
      <c r="T12" s="72"/>
    </row>
    <row r="13" spans="1:20">
      <c r="A13" s="4" t="s">
        <v>2</v>
      </c>
      <c r="B13" s="5">
        <v>120</v>
      </c>
      <c r="C13" s="5">
        <v>123</v>
      </c>
      <c r="D13" s="5">
        <v>28</v>
      </c>
      <c r="E13" s="5">
        <v>234</v>
      </c>
      <c r="F13" s="5">
        <v>45</v>
      </c>
      <c r="G13" s="68">
        <v>56</v>
      </c>
      <c r="H13" s="9">
        <f>SUM(B12:G13)</f>
        <v>606</v>
      </c>
      <c r="M13" s="72" t="s">
        <v>156</v>
      </c>
      <c r="N13" s="72"/>
      <c r="O13" s="72"/>
      <c r="P13" s="72"/>
      <c r="Q13" s="72"/>
      <c r="R13" s="72"/>
      <c r="S13" s="72"/>
      <c r="T13" s="72"/>
    </row>
    <row r="14" spans="1:20">
      <c r="A14" s="4" t="s">
        <v>3</v>
      </c>
      <c r="B14" s="5">
        <v>45</v>
      </c>
      <c r="C14" s="5">
        <v>23</v>
      </c>
      <c r="D14" s="5">
        <v>5</v>
      </c>
      <c r="E14" s="5">
        <v>65</v>
      </c>
      <c r="F14" s="5">
        <v>33</v>
      </c>
      <c r="G14" s="5">
        <v>5</v>
      </c>
      <c r="H14" s="10">
        <f>SUM(B13:G14)</f>
        <v>782</v>
      </c>
      <c r="M14" s="72" t="s">
        <v>159</v>
      </c>
      <c r="N14" s="72"/>
      <c r="O14" s="72"/>
      <c r="P14" s="72"/>
      <c r="Q14" s="72"/>
      <c r="R14" s="72"/>
      <c r="S14" s="72"/>
      <c r="T14" s="72"/>
    </row>
    <row r="15" spans="1:20">
      <c r="M15" s="72" t="s">
        <v>171</v>
      </c>
      <c r="N15" s="72"/>
      <c r="O15" s="72"/>
      <c r="P15" s="72"/>
      <c r="Q15" s="72"/>
      <c r="R15" s="72"/>
      <c r="S15" s="72"/>
      <c r="T15" s="72"/>
    </row>
    <row r="16" spans="1:20">
      <c r="M16" s="73" t="s">
        <v>196</v>
      </c>
      <c r="N16" s="73"/>
      <c r="O16" s="73"/>
      <c r="P16" s="73"/>
      <c r="Q16" s="73"/>
      <c r="R16" s="73"/>
      <c r="S16" s="73"/>
      <c r="T16" s="73"/>
    </row>
    <row r="17" spans="13:20">
      <c r="M17" s="72" t="s">
        <v>180</v>
      </c>
      <c r="N17" s="72"/>
      <c r="O17" s="72"/>
      <c r="P17" s="72"/>
      <c r="Q17" s="72"/>
      <c r="R17" s="72"/>
      <c r="S17" s="72"/>
      <c r="T17" s="72"/>
    </row>
    <row r="18" spans="13:20">
      <c r="M18" s="72" t="s">
        <v>195</v>
      </c>
      <c r="N18" s="72"/>
      <c r="O18" s="72"/>
      <c r="P18" s="72"/>
      <c r="Q18" s="72"/>
      <c r="R18" s="72"/>
      <c r="S18" s="72"/>
      <c r="T18" s="72"/>
    </row>
    <row r="19" spans="13:20">
      <c r="M19" s="73" t="s">
        <v>227</v>
      </c>
      <c r="N19" s="73"/>
      <c r="O19" s="73"/>
      <c r="P19" s="73"/>
      <c r="Q19" s="73"/>
      <c r="R19" s="73"/>
      <c r="S19" s="73"/>
      <c r="T19" s="73"/>
    </row>
    <row r="20" spans="13:20">
      <c r="M20" s="73" t="s">
        <v>228</v>
      </c>
      <c r="N20" s="73"/>
      <c r="O20" s="73"/>
      <c r="P20" s="73"/>
      <c r="Q20" s="73"/>
      <c r="R20" s="73"/>
      <c r="S20" s="73"/>
      <c r="T20" s="73"/>
    </row>
    <row r="21" spans="13:20">
      <c r="M21" s="72" t="s">
        <v>226</v>
      </c>
      <c r="N21" s="72"/>
      <c r="O21" s="72"/>
      <c r="P21" s="72"/>
      <c r="Q21" s="72"/>
      <c r="R21" s="72"/>
      <c r="S21" s="72"/>
      <c r="T21" s="72"/>
    </row>
    <row r="22" spans="13:20">
      <c r="M22" s="73" t="s">
        <v>229</v>
      </c>
      <c r="N22" s="73"/>
      <c r="O22" s="73"/>
      <c r="P22" s="73"/>
      <c r="Q22" s="73"/>
      <c r="R22" s="73"/>
      <c r="S22" s="73"/>
      <c r="T22" s="73"/>
    </row>
    <row r="23" spans="13:20">
      <c r="M23" s="72" t="s">
        <v>231</v>
      </c>
      <c r="N23" s="72"/>
      <c r="O23" s="72"/>
      <c r="P23" s="72"/>
      <c r="Q23" s="72"/>
      <c r="R23" s="72"/>
      <c r="S23" s="72"/>
      <c r="T23" s="72"/>
    </row>
    <row r="24" spans="13:20">
      <c r="M24" s="72" t="s">
        <v>232</v>
      </c>
      <c r="N24" s="72"/>
      <c r="O24" s="72"/>
      <c r="P24" s="72"/>
      <c r="Q24" s="72"/>
      <c r="R24" s="72"/>
      <c r="S24" s="72"/>
      <c r="T24" s="72"/>
    </row>
    <row r="25" spans="13:20">
      <c r="M25" s="72" t="s">
        <v>233</v>
      </c>
      <c r="N25" s="72"/>
      <c r="O25" s="72"/>
      <c r="P25" s="72"/>
      <c r="Q25" s="72"/>
      <c r="R25" s="72"/>
      <c r="S25" s="72"/>
      <c r="T25" s="72"/>
    </row>
    <row r="26" spans="13:20">
      <c r="M26" s="72" t="s">
        <v>234</v>
      </c>
      <c r="N26" s="72"/>
      <c r="O26" s="72"/>
      <c r="P26" s="72"/>
      <c r="Q26" s="72"/>
      <c r="R26" s="72"/>
      <c r="S26" s="72"/>
      <c r="T26" s="72"/>
    </row>
    <row r="27" spans="13:20">
      <c r="M27" s="72" t="s">
        <v>243</v>
      </c>
      <c r="N27" s="72"/>
      <c r="O27" s="72"/>
      <c r="P27" s="72"/>
      <c r="Q27" s="72"/>
      <c r="R27" s="72"/>
      <c r="S27" s="72"/>
      <c r="T27" s="72"/>
    </row>
    <row r="28" spans="13:20">
      <c r="M28" s="73" t="s">
        <v>244</v>
      </c>
      <c r="N28" s="73"/>
      <c r="O28" s="73"/>
      <c r="P28" s="73"/>
      <c r="Q28" s="73"/>
      <c r="R28" s="73"/>
      <c r="S28" s="73"/>
      <c r="T28" s="73"/>
    </row>
    <row r="29" spans="13:20">
      <c r="M29" s="72" t="s">
        <v>245</v>
      </c>
      <c r="N29" s="72"/>
      <c r="O29" s="72"/>
      <c r="P29" s="72"/>
      <c r="Q29" s="72"/>
      <c r="R29" s="72"/>
      <c r="S29" s="72"/>
      <c r="T29" s="72"/>
    </row>
    <row r="30" spans="13:20">
      <c r="M30" s="72" t="s">
        <v>246</v>
      </c>
      <c r="N30" s="72"/>
      <c r="O30" s="72"/>
      <c r="P30" s="72"/>
      <c r="Q30" s="72"/>
      <c r="R30" s="72"/>
      <c r="S30" s="72"/>
      <c r="T30" s="72"/>
    </row>
    <row r="31" spans="13:20">
      <c r="M31" s="72" t="s">
        <v>247</v>
      </c>
      <c r="N31" s="72"/>
      <c r="O31" s="72"/>
      <c r="P31" s="72"/>
      <c r="Q31" s="72"/>
      <c r="R31" s="72"/>
      <c r="S31" s="72"/>
      <c r="T31" s="72"/>
    </row>
    <row r="32" spans="13:20">
      <c r="M32" s="72" t="s">
        <v>255</v>
      </c>
      <c r="N32" s="72"/>
      <c r="O32" s="72"/>
      <c r="P32" s="72"/>
      <c r="Q32" s="72"/>
      <c r="R32" s="72"/>
      <c r="S32" s="72"/>
      <c r="T32" s="72"/>
    </row>
    <row r="33" spans="13:20">
      <c r="M33" s="72" t="s">
        <v>256</v>
      </c>
      <c r="N33" s="72"/>
      <c r="O33" s="72"/>
      <c r="P33" s="72"/>
      <c r="Q33" s="72"/>
      <c r="R33" s="72"/>
      <c r="S33" s="72"/>
      <c r="T33" s="72"/>
    </row>
    <row r="34" spans="13:20">
      <c r="M34" s="73" t="s">
        <v>257</v>
      </c>
      <c r="N34" s="73"/>
      <c r="O34" s="73"/>
      <c r="P34" s="73"/>
      <c r="Q34" s="73"/>
      <c r="R34" s="73"/>
      <c r="S34" s="73"/>
      <c r="T34" s="73"/>
    </row>
    <row r="35" spans="13:20">
      <c r="M35" s="72" t="s">
        <v>258</v>
      </c>
      <c r="N35" s="72"/>
      <c r="O35" s="72"/>
      <c r="P35" s="72"/>
      <c r="Q35" s="72"/>
      <c r="R35" s="72"/>
      <c r="S35" s="72"/>
      <c r="T35" s="72"/>
    </row>
    <row r="36" spans="13:20">
      <c r="M36" s="72" t="s">
        <v>259</v>
      </c>
      <c r="N36" s="72"/>
      <c r="O36" s="72"/>
      <c r="P36" s="72"/>
      <c r="Q36" s="72"/>
      <c r="R36" s="72"/>
      <c r="S36" s="72"/>
      <c r="T36" s="72"/>
    </row>
    <row r="37" spans="13:20">
      <c r="M37" s="72"/>
      <c r="N37" s="72"/>
      <c r="O37" s="72"/>
      <c r="P37" s="72"/>
      <c r="Q37" s="72"/>
      <c r="R37" s="72"/>
      <c r="S37" s="72"/>
      <c r="T37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8"/>
  <sheetViews>
    <sheetView showGridLines="0" workbookViewId="0">
      <pane ySplit="1" topLeftCell="A2" activePane="bottomLeft" state="frozen"/>
      <selection activeCell="B1" sqref="B1"/>
      <selection pane="bottomLeft" activeCell="E18" sqref="E18"/>
    </sheetView>
  </sheetViews>
  <sheetFormatPr defaultRowHeight="14.4"/>
  <cols>
    <col min="17" max="17" width="10.6640625" bestFit="1" customWidth="1"/>
  </cols>
  <sheetData>
    <row r="2" spans="1:20">
      <c r="A2" t="s">
        <v>0</v>
      </c>
    </row>
    <row r="3" spans="1:20" ht="15" thickBot="1"/>
    <row r="4" spans="1:20">
      <c r="B4" s="34" t="s">
        <v>43</v>
      </c>
      <c r="C4" s="35" t="s">
        <v>44</v>
      </c>
      <c r="D4" s="35" t="s">
        <v>45</v>
      </c>
      <c r="E4" s="35" t="s">
        <v>46</v>
      </c>
      <c r="F4" s="35" t="s">
        <v>47</v>
      </c>
      <c r="G4" s="36" t="s">
        <v>48</v>
      </c>
      <c r="H4" s="37" t="s">
        <v>42</v>
      </c>
      <c r="I4" s="38" t="s">
        <v>49</v>
      </c>
    </row>
    <row r="5" spans="1:20">
      <c r="B5" s="39">
        <v>2</v>
      </c>
      <c r="C5" s="17">
        <v>4</v>
      </c>
      <c r="D5" s="17">
        <v>6</v>
      </c>
      <c r="E5" s="17">
        <v>8</v>
      </c>
      <c r="F5" s="17">
        <v>5</v>
      </c>
      <c r="G5" s="30">
        <v>8</v>
      </c>
      <c r="H5" s="92">
        <f>AVERAGE(B5:G5)</f>
        <v>5.5</v>
      </c>
      <c r="I5" s="93">
        <f>AVERAGEA(B5:G5)</f>
        <v>5.5</v>
      </c>
      <c r="M5" s="73" t="s">
        <v>173</v>
      </c>
      <c r="N5" s="73"/>
      <c r="O5" s="73"/>
      <c r="P5" s="73"/>
      <c r="Q5" s="73"/>
      <c r="R5" s="73"/>
      <c r="S5" s="73"/>
      <c r="T5" s="73"/>
    </row>
    <row r="6" spans="1:20">
      <c r="B6" s="39">
        <v>2</v>
      </c>
      <c r="C6" s="17" t="b">
        <v>0</v>
      </c>
      <c r="D6" s="17">
        <v>6</v>
      </c>
      <c r="E6" s="17">
        <v>8</v>
      </c>
      <c r="F6" s="17">
        <v>9</v>
      </c>
      <c r="G6" s="30">
        <v>10</v>
      </c>
      <c r="H6" s="92">
        <f t="shared" ref="H6:H8" si="0">AVERAGE(B6:G6)</f>
        <v>7</v>
      </c>
      <c r="I6" s="93">
        <f t="shared" ref="I6:I8" si="1">AVERAGEA(B6:G6)</f>
        <v>5.833333333333333</v>
      </c>
      <c r="M6" s="73" t="s">
        <v>174</v>
      </c>
      <c r="N6" s="73"/>
      <c r="O6" s="73"/>
      <c r="P6" s="73"/>
      <c r="Q6" s="73"/>
      <c r="R6" s="73"/>
      <c r="S6" s="73"/>
      <c r="T6" s="73"/>
    </row>
    <row r="7" spans="1:20">
      <c r="B7" s="39">
        <v>7</v>
      </c>
      <c r="C7" s="17">
        <v>6</v>
      </c>
      <c r="D7" s="17" t="b">
        <v>1</v>
      </c>
      <c r="E7" s="17" t="s">
        <v>50</v>
      </c>
      <c r="F7" s="17">
        <v>6</v>
      </c>
      <c r="G7" s="30">
        <v>8</v>
      </c>
      <c r="H7" s="92">
        <f t="shared" si="0"/>
        <v>6.75</v>
      </c>
      <c r="I7" s="93">
        <f t="shared" si="1"/>
        <v>4.666666666666667</v>
      </c>
      <c r="M7" s="73" t="s">
        <v>175</v>
      </c>
      <c r="N7" s="73"/>
      <c r="O7" s="73"/>
      <c r="P7" s="73"/>
      <c r="Q7" s="73"/>
      <c r="R7" s="73"/>
      <c r="S7" s="73"/>
      <c r="T7" s="73"/>
    </row>
    <row r="8" spans="1:20" ht="15" thickBot="1">
      <c r="B8" s="40">
        <v>1</v>
      </c>
      <c r="C8" s="41">
        <v>3</v>
      </c>
      <c r="D8" s="41" t="b">
        <v>1</v>
      </c>
      <c r="E8" s="41" t="b">
        <v>1</v>
      </c>
      <c r="F8" s="41">
        <v>8</v>
      </c>
      <c r="G8" s="42">
        <v>5</v>
      </c>
      <c r="H8" s="92">
        <f t="shared" si="0"/>
        <v>4.25</v>
      </c>
      <c r="I8" s="93">
        <f t="shared" si="1"/>
        <v>3.1666666666666665</v>
      </c>
      <c r="M8" s="73" t="s">
        <v>176</v>
      </c>
      <c r="N8" s="73"/>
      <c r="O8" s="73"/>
      <c r="P8" s="73"/>
      <c r="Q8" s="73"/>
      <c r="R8" s="73"/>
      <c r="S8" s="73"/>
      <c r="T8" s="73"/>
    </row>
    <row r="9" spans="1:20">
      <c r="M9" s="73" t="s">
        <v>177</v>
      </c>
      <c r="N9" s="73"/>
      <c r="O9" s="73"/>
      <c r="P9" s="73"/>
      <c r="Q9" s="73"/>
      <c r="R9" s="73"/>
      <c r="S9" s="73"/>
      <c r="T9" s="73"/>
    </row>
    <row r="10" spans="1:20">
      <c r="M10" s="72" t="s">
        <v>178</v>
      </c>
      <c r="N10" s="72"/>
      <c r="O10" s="72"/>
      <c r="P10" s="72"/>
      <c r="Q10" s="72"/>
      <c r="R10" s="72"/>
      <c r="S10" s="72"/>
      <c r="T10" s="72"/>
    </row>
    <row r="11" spans="1:20">
      <c r="M11" s="72" t="s">
        <v>179</v>
      </c>
      <c r="N11" s="72"/>
      <c r="O11" s="72"/>
      <c r="P11" s="72"/>
      <c r="Q11" s="72"/>
      <c r="R11" s="72"/>
      <c r="S11" s="72"/>
      <c r="T11" s="72"/>
    </row>
    <row r="12" spans="1:20">
      <c r="M12" s="73"/>
      <c r="N12" s="73"/>
      <c r="O12" s="73"/>
      <c r="P12" s="73"/>
      <c r="Q12" s="73"/>
      <c r="R12" s="73"/>
      <c r="S12" s="73"/>
      <c r="T12" s="73"/>
    </row>
    <row r="13" spans="1:20">
      <c r="M13" s="73"/>
      <c r="N13" s="73"/>
      <c r="O13" s="73"/>
      <c r="P13" s="73"/>
      <c r="Q13" s="73"/>
      <c r="R13" s="73"/>
      <c r="S13" s="73"/>
      <c r="T13" s="73"/>
    </row>
    <row r="14" spans="1:20">
      <c r="M14" s="73"/>
      <c r="N14" s="73"/>
      <c r="O14" s="73"/>
      <c r="P14" s="73"/>
      <c r="Q14" s="73"/>
      <c r="R14" s="73"/>
      <c r="S14" s="73"/>
      <c r="T14" s="73"/>
    </row>
    <row r="15" spans="1:20">
      <c r="M15" s="73"/>
      <c r="N15" s="73"/>
      <c r="O15" s="73"/>
      <c r="P15" s="73"/>
      <c r="Q15" s="73"/>
      <c r="R15" s="73"/>
      <c r="S15" s="73"/>
      <c r="T15" s="73"/>
    </row>
    <row r="16" spans="1:20">
      <c r="M16" s="73"/>
      <c r="N16" s="73"/>
      <c r="O16" s="73"/>
      <c r="P16" s="73"/>
      <c r="Q16" s="73"/>
      <c r="R16" s="73"/>
      <c r="S16" s="73"/>
      <c r="T16" s="73"/>
    </row>
    <row r="17" spans="13:20">
      <c r="M17" s="73"/>
      <c r="N17" s="73"/>
      <c r="O17" s="73"/>
      <c r="P17" s="73"/>
      <c r="Q17" s="73"/>
      <c r="R17" s="73"/>
      <c r="S17" s="73"/>
      <c r="T17" s="73"/>
    </row>
    <row r="18" spans="13:20">
      <c r="M18" s="73"/>
      <c r="N18" s="73"/>
      <c r="O18" s="73"/>
      <c r="P18" s="73"/>
      <c r="Q18" s="73"/>
      <c r="R18" s="73"/>
      <c r="S18" s="73"/>
      <c r="T18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T22"/>
  <sheetViews>
    <sheetView showGridLines="0" workbookViewId="0">
      <selection activeCell="J16" sqref="J16"/>
    </sheetView>
  </sheetViews>
  <sheetFormatPr defaultRowHeight="14.4"/>
  <cols>
    <col min="15" max="15" width="10.6640625" bestFit="1" customWidth="1"/>
  </cols>
  <sheetData>
    <row r="1" spans="1:20">
      <c r="A1" t="s">
        <v>0</v>
      </c>
    </row>
    <row r="3" spans="1:20">
      <c r="B3" s="17" t="s">
        <v>40</v>
      </c>
      <c r="C3" s="17" t="s">
        <v>41</v>
      </c>
    </row>
    <row r="4" spans="1:20">
      <c r="B4" s="11">
        <v>1</v>
      </c>
      <c r="C4" s="17">
        <v>76</v>
      </c>
      <c r="H4" s="76">
        <v>1</v>
      </c>
    </row>
    <row r="5" spans="1:20">
      <c r="B5" s="11">
        <v>2</v>
      </c>
      <c r="C5" s="17">
        <v>34</v>
      </c>
      <c r="H5" s="76">
        <v>2</v>
      </c>
      <c r="L5" s="73" t="s">
        <v>181</v>
      </c>
      <c r="M5" s="73"/>
      <c r="N5" s="73"/>
      <c r="O5" s="73"/>
      <c r="P5" s="73"/>
      <c r="Q5" s="73"/>
      <c r="R5" s="73"/>
      <c r="S5" s="73"/>
      <c r="T5" s="73"/>
    </row>
    <row r="6" spans="1:20">
      <c r="B6" s="11">
        <v>3</v>
      </c>
      <c r="C6" s="17">
        <v>22</v>
      </c>
      <c r="H6" s="76">
        <v>3</v>
      </c>
      <c r="L6" s="73" t="s">
        <v>182</v>
      </c>
      <c r="M6" s="73"/>
      <c r="N6" s="73"/>
      <c r="O6" s="73"/>
      <c r="P6" s="73"/>
      <c r="Q6" s="73"/>
      <c r="R6" s="73"/>
      <c r="S6" s="73"/>
      <c r="T6" s="73"/>
    </row>
    <row r="7" spans="1:20">
      <c r="B7" s="11">
        <v>4</v>
      </c>
      <c r="C7" s="17">
        <v>78</v>
      </c>
      <c r="H7" s="76">
        <v>4</v>
      </c>
      <c r="L7" s="73" t="s">
        <v>183</v>
      </c>
      <c r="M7" s="73"/>
      <c r="N7" s="73"/>
      <c r="O7" s="73"/>
      <c r="P7" s="73"/>
      <c r="Q7" s="73"/>
      <c r="R7" s="73"/>
      <c r="S7" s="73"/>
      <c r="T7" s="73"/>
    </row>
    <row r="8" spans="1:20">
      <c r="B8" s="11">
        <v>5</v>
      </c>
      <c r="C8" s="17">
        <v>65</v>
      </c>
      <c r="H8" s="76">
        <v>5</v>
      </c>
      <c r="L8" s="72" t="s">
        <v>184</v>
      </c>
      <c r="M8" s="72"/>
      <c r="N8" s="72"/>
      <c r="O8" s="72"/>
      <c r="P8" s="72"/>
      <c r="Q8" s="72"/>
      <c r="R8" s="72"/>
      <c r="S8" s="72"/>
      <c r="T8" s="72"/>
    </row>
    <row r="9" spans="1:20">
      <c r="B9" s="11">
        <v>6</v>
      </c>
      <c r="C9" s="17">
        <v>23</v>
      </c>
      <c r="H9" s="76">
        <v>6</v>
      </c>
      <c r="L9" s="72" t="s">
        <v>185</v>
      </c>
      <c r="M9" s="72"/>
      <c r="N9" s="72"/>
      <c r="O9" s="72"/>
      <c r="P9" s="72"/>
      <c r="Q9" s="72"/>
      <c r="R9" s="72"/>
      <c r="S9" s="72"/>
      <c r="T9" s="72"/>
    </row>
    <row r="10" spans="1:20">
      <c r="B10" s="11">
        <v>7</v>
      </c>
      <c r="C10" s="17">
        <v>98</v>
      </c>
      <c r="L10" s="72" t="s">
        <v>186</v>
      </c>
      <c r="M10" s="72"/>
      <c r="N10" s="72"/>
      <c r="O10" s="72"/>
      <c r="P10" s="72"/>
      <c r="Q10" s="72"/>
      <c r="R10" s="72"/>
      <c r="S10" s="72"/>
      <c r="T10" s="72"/>
    </row>
    <row r="11" spans="1:20">
      <c r="B11" s="11">
        <v>8</v>
      </c>
      <c r="C11" s="17">
        <v>76</v>
      </c>
      <c r="L11" s="73" t="s">
        <v>189</v>
      </c>
      <c r="M11" s="73"/>
      <c r="N11" s="73"/>
      <c r="O11" s="73"/>
      <c r="P11" s="73"/>
      <c r="Q11" s="73"/>
      <c r="R11" s="73"/>
      <c r="S11" s="73"/>
      <c r="T11" s="73"/>
    </row>
    <row r="12" spans="1:20">
      <c r="B12" s="11">
        <v>9</v>
      </c>
      <c r="C12" s="17">
        <v>99</v>
      </c>
      <c r="L12" s="73" t="s">
        <v>190</v>
      </c>
      <c r="M12" s="73"/>
      <c r="N12" s="73"/>
      <c r="O12" s="73"/>
      <c r="P12" s="73"/>
      <c r="Q12" s="73"/>
      <c r="R12" s="73"/>
      <c r="S12" s="73"/>
      <c r="T12" s="73"/>
    </row>
    <row r="13" spans="1:20">
      <c r="B13" s="11">
        <v>10</v>
      </c>
      <c r="C13" s="17">
        <v>67</v>
      </c>
      <c r="E13" s="77" t="s">
        <v>42</v>
      </c>
      <c r="F13" s="77">
        <f>AVERAGE(C4:C13)</f>
        <v>63.8</v>
      </c>
      <c r="L13" s="72" t="s">
        <v>192</v>
      </c>
      <c r="M13" s="72"/>
      <c r="N13" s="72"/>
      <c r="O13" s="72"/>
      <c r="P13" s="72"/>
      <c r="Q13" s="72"/>
      <c r="R13" s="72"/>
      <c r="S13" s="72"/>
      <c r="T13" s="72"/>
    </row>
    <row r="14" spans="1:20">
      <c r="B14" s="7"/>
      <c r="C14" s="9"/>
      <c r="E14" s="77" t="s">
        <v>187</v>
      </c>
      <c r="F14" s="77">
        <f>MEDIAN(C4:C13)</f>
        <v>71.5</v>
      </c>
      <c r="L14" s="73" t="s">
        <v>194</v>
      </c>
      <c r="M14" s="73"/>
      <c r="N14" s="73"/>
      <c r="O14" s="73"/>
      <c r="P14" s="73"/>
      <c r="Q14" s="73"/>
      <c r="R14" s="73"/>
      <c r="S14" s="73"/>
      <c r="T14" s="73"/>
    </row>
    <row r="15" spans="1:20">
      <c r="B15" s="7"/>
      <c r="C15" s="9"/>
      <c r="E15" s="77" t="s">
        <v>188</v>
      </c>
      <c r="F15" s="77">
        <f>MODE(C4:C13)</f>
        <v>76</v>
      </c>
      <c r="L15" s="73" t="s">
        <v>193</v>
      </c>
      <c r="M15" s="73"/>
      <c r="N15" s="73"/>
      <c r="O15" s="73"/>
      <c r="P15" s="73"/>
      <c r="Q15" s="73"/>
      <c r="R15" s="73"/>
      <c r="S15" s="73"/>
      <c r="T15" s="73"/>
    </row>
    <row r="16" spans="1:20">
      <c r="E16" s="77" t="s">
        <v>188</v>
      </c>
      <c r="F16" s="77" t="e">
        <f>MODE(H4:H10)</f>
        <v>#N/A</v>
      </c>
      <c r="L16" s="73"/>
      <c r="M16" s="73"/>
      <c r="N16" s="73"/>
      <c r="O16" s="73"/>
      <c r="P16" s="73"/>
      <c r="Q16" s="73"/>
      <c r="R16" s="73"/>
      <c r="S16" s="73"/>
      <c r="T16" s="73"/>
    </row>
    <row r="17" spans="5:8">
      <c r="E17" s="77" t="s">
        <v>188</v>
      </c>
      <c r="F17" s="77" t="e">
        <f>MODE(H18:H21)</f>
        <v>#N/A</v>
      </c>
    </row>
    <row r="18" spans="5:8">
      <c r="E18" s="77" t="s">
        <v>191</v>
      </c>
      <c r="F18" s="77">
        <f>TRIMMEAN(C4:C13,0.5)</f>
        <v>66</v>
      </c>
      <c r="H18" s="76">
        <v>11</v>
      </c>
    </row>
    <row r="19" spans="5:8">
      <c r="E19" s="77" t="s">
        <v>191</v>
      </c>
      <c r="F19" s="77">
        <f>TRIMMEAN(C4:C13,50%)</f>
        <v>66</v>
      </c>
      <c r="H19" s="76">
        <v>22</v>
      </c>
    </row>
    <row r="20" spans="5:8">
      <c r="H20" s="76">
        <v>33</v>
      </c>
    </row>
    <row r="21" spans="5:8">
      <c r="H21" s="76">
        <v>44</v>
      </c>
    </row>
    <row r="22" spans="5:8">
      <c r="H22" s="76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2:C17"/>
  <sheetViews>
    <sheetView showGridLines="0" workbookViewId="0">
      <pane ySplit="1" topLeftCell="A2" activePane="bottomLeft" state="frozen"/>
      <selection activeCell="B1" sqref="B1"/>
      <selection pane="bottomLeft" activeCell="B1" sqref="B1"/>
    </sheetView>
  </sheetViews>
  <sheetFormatPr defaultRowHeight="14.4"/>
  <cols>
    <col min="15" max="15" width="10.6640625" bestFit="1" customWidth="1"/>
  </cols>
  <sheetData>
    <row r="2" spans="1:3">
      <c r="A2" t="s">
        <v>0</v>
      </c>
    </row>
    <row r="4" spans="1:3">
      <c r="B4" s="17" t="s">
        <v>40</v>
      </c>
      <c r="C4" s="17" t="s">
        <v>41</v>
      </c>
    </row>
    <row r="5" spans="1:3">
      <c r="B5" s="11">
        <v>1</v>
      </c>
      <c r="C5" s="17">
        <v>76</v>
      </c>
    </row>
    <row r="6" spans="1:3">
      <c r="B6" s="11">
        <v>2</v>
      </c>
      <c r="C6" s="17">
        <v>34</v>
      </c>
    </row>
    <row r="7" spans="1:3">
      <c r="B7" s="11">
        <v>3</v>
      </c>
      <c r="C7" s="17">
        <v>22</v>
      </c>
    </row>
    <row r="8" spans="1:3">
      <c r="B8" s="11">
        <v>4</v>
      </c>
      <c r="C8" s="17">
        <v>78</v>
      </c>
    </row>
    <row r="9" spans="1:3">
      <c r="B9" s="11">
        <v>5</v>
      </c>
      <c r="C9" s="17">
        <v>65</v>
      </c>
    </row>
    <row r="10" spans="1:3">
      <c r="B10" s="11">
        <v>6</v>
      </c>
      <c r="C10" s="17">
        <v>23</v>
      </c>
    </row>
    <row r="11" spans="1:3">
      <c r="B11" s="11">
        <v>7</v>
      </c>
      <c r="C11" s="17">
        <v>98</v>
      </c>
    </row>
    <row r="12" spans="1:3">
      <c r="B12" s="11">
        <v>8</v>
      </c>
      <c r="C12" s="17">
        <v>76</v>
      </c>
    </row>
    <row r="13" spans="1:3">
      <c r="B13" s="11">
        <v>9</v>
      </c>
      <c r="C13" s="17">
        <v>99</v>
      </c>
    </row>
    <row r="14" spans="1:3">
      <c r="B14" s="11">
        <v>10</v>
      </c>
      <c r="C14" s="17">
        <v>67</v>
      </c>
    </row>
    <row r="15" spans="1:3">
      <c r="B15" s="10"/>
      <c r="C15" s="9"/>
    </row>
    <row r="16" spans="1:3">
      <c r="B16" s="7"/>
      <c r="C16" s="9"/>
    </row>
    <row r="17" spans="2:3">
      <c r="B17" s="7"/>
      <c r="C17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5"/>
  <dimension ref="A1:R20"/>
  <sheetViews>
    <sheetView showGridLines="0" workbookViewId="0">
      <pane ySplit="1" topLeftCell="A2" activePane="bottomLeft" state="frozen"/>
      <selection activeCell="B1" sqref="B1"/>
      <selection pane="bottomLeft" activeCell="C10" sqref="C10"/>
    </sheetView>
  </sheetViews>
  <sheetFormatPr defaultRowHeight="14.4"/>
  <cols>
    <col min="2" max="2" width="18.88671875" bestFit="1" customWidth="1"/>
    <col min="3" max="3" width="19.33203125" customWidth="1"/>
    <col min="14" max="14" width="10.6640625" bestFit="1" customWidth="1"/>
  </cols>
  <sheetData>
    <row r="1" spans="1:18">
      <c r="A1" t="s">
        <v>0</v>
      </c>
      <c r="C1" t="s">
        <v>164</v>
      </c>
    </row>
    <row r="3" spans="1:18">
      <c r="B3" s="5" t="s">
        <v>51</v>
      </c>
      <c r="C3" s="5" t="s">
        <v>52</v>
      </c>
    </row>
    <row r="4" spans="1:18">
      <c r="B4" s="5" t="s">
        <v>53</v>
      </c>
      <c r="C4" s="7" t="str">
        <f>LOWER(B4)</f>
        <v>alan jones</v>
      </c>
    </row>
    <row r="5" spans="1:18">
      <c r="B5" s="5" t="s">
        <v>54</v>
      </c>
      <c r="C5" s="7" t="str">
        <f>UPPER(B5)</f>
        <v>PAWAN KHARBANDA</v>
      </c>
      <c r="J5" s="73" t="s">
        <v>160</v>
      </c>
      <c r="K5" s="73"/>
      <c r="L5" s="73"/>
      <c r="M5" s="73"/>
      <c r="N5" s="73"/>
      <c r="O5" s="73"/>
      <c r="P5" s="73"/>
      <c r="Q5" s="73"/>
      <c r="R5" s="73"/>
    </row>
    <row r="6" spans="1:18">
      <c r="B6" s="5" t="s">
        <v>54</v>
      </c>
      <c r="C6" s="7" t="str">
        <f>PROPER(B6)</f>
        <v>Pawan Kharbanda</v>
      </c>
      <c r="J6" s="73" t="s">
        <v>161</v>
      </c>
      <c r="K6" s="73"/>
      <c r="L6" s="73"/>
      <c r="M6" s="73"/>
      <c r="N6" s="73"/>
      <c r="O6" s="73"/>
      <c r="P6" s="73"/>
      <c r="Q6" s="73"/>
      <c r="R6" s="73"/>
    </row>
    <row r="7" spans="1:18">
      <c r="J7" s="73" t="s">
        <v>162</v>
      </c>
      <c r="K7" s="73"/>
      <c r="L7" s="73"/>
      <c r="M7" s="73"/>
      <c r="N7" s="73"/>
      <c r="O7" s="73"/>
      <c r="P7" s="73"/>
      <c r="Q7" s="73"/>
      <c r="R7" s="73"/>
    </row>
    <row r="8" spans="1:18">
      <c r="J8" s="73" t="s">
        <v>163</v>
      </c>
      <c r="K8" s="73"/>
      <c r="L8" s="73"/>
      <c r="M8" s="73"/>
      <c r="N8" s="73"/>
      <c r="O8" s="73"/>
      <c r="P8" s="73"/>
      <c r="Q8" s="73"/>
      <c r="R8" s="73"/>
    </row>
    <row r="9" spans="1:18">
      <c r="J9" s="73"/>
      <c r="K9" s="73"/>
      <c r="L9" s="73"/>
      <c r="M9" s="73"/>
      <c r="N9" s="73"/>
      <c r="O9" s="73"/>
      <c r="P9" s="73"/>
      <c r="Q9" s="73"/>
      <c r="R9" s="73"/>
    </row>
    <row r="10" spans="1:18">
      <c r="J10" s="73"/>
      <c r="K10" s="73"/>
      <c r="L10" s="73"/>
      <c r="M10" s="73"/>
      <c r="N10" s="73"/>
      <c r="O10" s="73"/>
      <c r="P10" s="73"/>
      <c r="Q10" s="73"/>
      <c r="R10" s="73"/>
    </row>
    <row r="11" spans="1:18">
      <c r="J11" s="73"/>
      <c r="K11" s="73"/>
      <c r="L11" s="73"/>
      <c r="M11" s="73"/>
      <c r="N11" s="73"/>
      <c r="O11" s="73"/>
      <c r="P11" s="73"/>
      <c r="Q11" s="73"/>
      <c r="R11" s="73"/>
    </row>
    <row r="12" spans="1:18">
      <c r="J12" s="73"/>
      <c r="K12" s="73"/>
      <c r="L12" s="73"/>
      <c r="M12" s="73"/>
      <c r="N12" s="73"/>
      <c r="O12" s="73"/>
      <c r="P12" s="73"/>
      <c r="Q12" s="73"/>
      <c r="R12" s="73"/>
    </row>
    <row r="13" spans="1:18">
      <c r="J13" s="73"/>
      <c r="K13" s="73"/>
      <c r="L13" s="73"/>
      <c r="M13" s="73"/>
      <c r="N13" s="73"/>
      <c r="O13" s="73"/>
      <c r="P13" s="73"/>
      <c r="Q13" s="73"/>
      <c r="R13" s="73"/>
    </row>
    <row r="14" spans="1:18">
      <c r="J14" s="73"/>
      <c r="K14" s="73"/>
      <c r="L14" s="73"/>
      <c r="M14" s="73"/>
      <c r="N14" s="73"/>
      <c r="O14" s="73"/>
      <c r="P14" s="73"/>
      <c r="Q14" s="73"/>
      <c r="R14" s="73"/>
    </row>
    <row r="15" spans="1:18">
      <c r="J15" s="73"/>
      <c r="K15" s="73"/>
      <c r="L15" s="73"/>
      <c r="M15" s="73"/>
      <c r="N15" s="73"/>
      <c r="O15" s="73"/>
      <c r="P15" s="73"/>
      <c r="Q15" s="73"/>
      <c r="R15" s="73"/>
    </row>
    <row r="16" spans="1:18">
      <c r="J16" s="73"/>
      <c r="K16" s="73"/>
      <c r="L16" s="73"/>
      <c r="M16" s="73"/>
      <c r="N16" s="73"/>
      <c r="O16" s="73"/>
      <c r="P16" s="73"/>
      <c r="Q16" s="73"/>
      <c r="R16" s="73"/>
    </row>
    <row r="17" spans="10:18">
      <c r="J17" s="73"/>
      <c r="K17" s="73"/>
      <c r="L17" s="73"/>
      <c r="M17" s="73"/>
      <c r="N17" s="73"/>
      <c r="O17" s="73"/>
      <c r="P17" s="73"/>
      <c r="Q17" s="73"/>
      <c r="R17" s="73"/>
    </row>
    <row r="18" spans="10:18">
      <c r="J18" s="73"/>
      <c r="K18" s="73"/>
      <c r="L18" s="73"/>
      <c r="M18" s="73"/>
      <c r="N18" s="73"/>
      <c r="O18" s="73"/>
      <c r="P18" s="73"/>
      <c r="Q18" s="73"/>
      <c r="R18" s="73"/>
    </row>
    <row r="19" spans="10:18">
      <c r="J19" s="73"/>
      <c r="K19" s="73"/>
      <c r="L19" s="73"/>
      <c r="M19" s="73"/>
      <c r="N19" s="73"/>
      <c r="O19" s="73"/>
      <c r="P19" s="73"/>
      <c r="Q19" s="73"/>
      <c r="R19" s="73"/>
    </row>
    <row r="20" spans="10:18">
      <c r="J20" s="73"/>
      <c r="K20" s="73"/>
      <c r="L20" s="73"/>
      <c r="M20" s="73"/>
      <c r="N20" s="73"/>
      <c r="O20" s="73"/>
      <c r="P20" s="73"/>
      <c r="Q20" s="73"/>
      <c r="R20" s="7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6"/>
  <dimension ref="A1:C6"/>
  <sheetViews>
    <sheetView showGridLines="0" workbookViewId="0">
      <pane ySplit="1" topLeftCell="A2" activePane="bottomLeft" state="frozen"/>
      <selection activeCell="B1" sqref="B1"/>
      <selection pane="bottomLeft" activeCell="C12" sqref="C12"/>
    </sheetView>
  </sheetViews>
  <sheetFormatPr defaultRowHeight="14.4"/>
  <cols>
    <col min="2" max="2" width="18.88671875" bestFit="1" customWidth="1"/>
    <col min="3" max="3" width="20" bestFit="1" customWidth="1"/>
    <col min="14" max="14" width="10.6640625" bestFit="1" customWidth="1"/>
  </cols>
  <sheetData>
    <row r="1" spans="1:3">
      <c r="A1" t="s">
        <v>0</v>
      </c>
      <c r="C1" t="s">
        <v>165</v>
      </c>
    </row>
    <row r="3" spans="1:3">
      <c r="B3" s="5" t="s">
        <v>51</v>
      </c>
      <c r="C3" s="5" t="s">
        <v>52</v>
      </c>
    </row>
    <row r="4" spans="1:3">
      <c r="B4" s="5" t="s">
        <v>53</v>
      </c>
      <c r="C4" s="7"/>
    </row>
    <row r="5" spans="1:3">
      <c r="B5" s="5" t="s">
        <v>55</v>
      </c>
      <c r="C5" s="7"/>
    </row>
    <row r="6" spans="1:3">
      <c r="B6" s="5" t="s">
        <v>54</v>
      </c>
      <c r="C6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/>
  <dimension ref="A1:C6"/>
  <sheetViews>
    <sheetView showGridLines="0" workbookViewId="0">
      <pane ySplit="1" topLeftCell="A2" activePane="bottomLeft" state="frozen"/>
      <selection activeCell="B1" sqref="B1"/>
      <selection pane="bottomLeft" activeCell="C18" sqref="C18"/>
    </sheetView>
  </sheetViews>
  <sheetFormatPr defaultRowHeight="14.4"/>
  <cols>
    <col min="2" max="2" width="18.88671875" bestFit="1" customWidth="1"/>
    <col min="3" max="3" width="20" bestFit="1" customWidth="1"/>
    <col min="13" max="13" width="10.6640625" bestFit="1" customWidth="1"/>
  </cols>
  <sheetData>
    <row r="1" spans="1:3">
      <c r="A1" t="s">
        <v>0</v>
      </c>
      <c r="C1" t="s">
        <v>166</v>
      </c>
    </row>
    <row r="3" spans="1:3">
      <c r="B3" s="5" t="s">
        <v>51</v>
      </c>
      <c r="C3" s="5" t="s">
        <v>52</v>
      </c>
    </row>
    <row r="4" spans="1:3">
      <c r="B4" s="5" t="s">
        <v>56</v>
      </c>
      <c r="C4" s="7"/>
    </row>
    <row r="5" spans="1:3">
      <c r="B5" s="5" t="s">
        <v>55</v>
      </c>
      <c r="C5" s="7"/>
    </row>
    <row r="6" spans="1:3">
      <c r="B6" s="5" t="s">
        <v>54</v>
      </c>
      <c r="C6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8"/>
  <dimension ref="A1:Q13"/>
  <sheetViews>
    <sheetView showGridLines="0" workbookViewId="0">
      <pane ySplit="1" topLeftCell="A2" activePane="bottomLeft" state="frozen"/>
      <selection activeCell="B1" sqref="B1"/>
      <selection pane="bottomLeft" activeCell="D15" sqref="D15"/>
    </sheetView>
  </sheetViews>
  <sheetFormatPr defaultRowHeight="14.4"/>
  <cols>
    <col min="4" max="4" width="13.5546875" bestFit="1" customWidth="1"/>
    <col min="16" max="16" width="10.6640625" bestFit="1" customWidth="1"/>
  </cols>
  <sheetData>
    <row r="1" spans="1:17">
      <c r="D1" t="s">
        <v>167</v>
      </c>
    </row>
    <row r="2" spans="1:17">
      <c r="A2" t="s">
        <v>19</v>
      </c>
    </row>
    <row r="3" spans="1:17">
      <c r="B3" s="5" t="s">
        <v>57</v>
      </c>
      <c r="C3" s="5" t="s">
        <v>58</v>
      </c>
      <c r="D3" s="5" t="s">
        <v>64</v>
      </c>
      <c r="E3" s="91"/>
      <c r="F3" s="33"/>
    </row>
    <row r="4" spans="1:17">
      <c r="B4" s="5" t="s">
        <v>59</v>
      </c>
      <c r="C4" s="5" t="s">
        <v>59</v>
      </c>
      <c r="D4" s="7" t="b">
        <f>EXACT(B4,C4)</f>
        <v>1</v>
      </c>
      <c r="F4" s="33"/>
      <c r="L4" s="73" t="s">
        <v>167</v>
      </c>
      <c r="M4" s="73"/>
      <c r="N4" s="73"/>
      <c r="O4" s="73"/>
      <c r="P4" s="73"/>
      <c r="Q4" s="73"/>
    </row>
    <row r="5" spans="1:17">
      <c r="B5" s="5" t="s">
        <v>59</v>
      </c>
      <c r="C5" s="5" t="s">
        <v>60</v>
      </c>
      <c r="D5" s="7" t="b">
        <f t="shared" ref="D5:D6" si="0">EXACT(B5,C5)</f>
        <v>0</v>
      </c>
      <c r="F5" s="33"/>
      <c r="L5" s="73" t="s">
        <v>168</v>
      </c>
      <c r="M5" s="73"/>
      <c r="N5" s="73"/>
      <c r="O5" s="73"/>
      <c r="P5" s="73"/>
      <c r="Q5" s="73"/>
    </row>
    <row r="6" spans="1:17">
      <c r="B6" s="5" t="s">
        <v>61</v>
      </c>
      <c r="C6" s="5" t="s">
        <v>61</v>
      </c>
      <c r="D6" s="7" t="b">
        <f t="shared" si="0"/>
        <v>1</v>
      </c>
      <c r="F6" s="33"/>
      <c r="L6" s="73" t="s">
        <v>169</v>
      </c>
      <c r="M6" s="73"/>
      <c r="N6" s="73"/>
      <c r="O6" s="73"/>
      <c r="P6" s="73"/>
      <c r="Q6" s="73"/>
    </row>
    <row r="7" spans="1:17">
      <c r="F7" s="33"/>
      <c r="L7" s="73" t="s">
        <v>170</v>
      </c>
      <c r="M7" s="73"/>
      <c r="N7" s="73"/>
      <c r="O7" s="73"/>
      <c r="P7" s="73"/>
      <c r="Q7" s="73"/>
    </row>
    <row r="8" spans="1:17">
      <c r="L8" s="73"/>
      <c r="M8" s="73"/>
      <c r="N8" s="73"/>
      <c r="O8" s="73"/>
      <c r="P8" s="73"/>
      <c r="Q8" s="73"/>
    </row>
    <row r="9" spans="1:17">
      <c r="L9" s="73"/>
      <c r="M9" s="73"/>
      <c r="N9" s="73"/>
      <c r="O9" s="73"/>
      <c r="P9" s="73"/>
      <c r="Q9" s="73"/>
    </row>
    <row r="10" spans="1:17">
      <c r="L10" s="73"/>
      <c r="M10" s="73"/>
      <c r="N10" s="73"/>
      <c r="O10" s="73"/>
      <c r="P10" s="73"/>
      <c r="Q10" s="73"/>
    </row>
    <row r="11" spans="1:17">
      <c r="L11" s="73"/>
      <c r="M11" s="73"/>
      <c r="N11" s="73"/>
      <c r="O11" s="73"/>
      <c r="P11" s="73"/>
      <c r="Q11" s="73"/>
    </row>
    <row r="12" spans="1:17">
      <c r="L12" s="73"/>
      <c r="M12" s="73"/>
      <c r="N12" s="73"/>
      <c r="O12" s="73"/>
      <c r="P12" s="73"/>
      <c r="Q12" s="73"/>
    </row>
    <row r="13" spans="1:17">
      <c r="L13" s="73"/>
      <c r="M13" s="73"/>
      <c r="N13" s="73"/>
      <c r="O13" s="73"/>
      <c r="P13" s="73"/>
      <c r="Q13" s="7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9"/>
  <dimension ref="A2:S19"/>
  <sheetViews>
    <sheetView showGridLines="0" workbookViewId="0">
      <pane ySplit="1" topLeftCell="A2" activePane="bottomLeft" state="frozen"/>
      <selection activeCell="B1" sqref="B1"/>
      <selection pane="bottomLeft" activeCell="F19" sqref="F19"/>
    </sheetView>
  </sheetViews>
  <sheetFormatPr defaultRowHeight="14.4"/>
  <cols>
    <col min="2" max="2" width="14.109375" customWidth="1"/>
    <col min="3" max="3" width="25.6640625" customWidth="1"/>
    <col min="4" max="4" width="12.88671875" customWidth="1"/>
    <col min="5" max="5" width="15.44140625" bestFit="1" customWidth="1"/>
    <col min="7" max="7" width="10.33203125" bestFit="1" customWidth="1"/>
    <col min="16" max="16" width="10.6640625" bestFit="1" customWidth="1"/>
  </cols>
  <sheetData>
    <row r="2" spans="1:19">
      <c r="A2" t="s">
        <v>19</v>
      </c>
    </row>
    <row r="3" spans="1:19" ht="15" thickBot="1">
      <c r="A3" s="94"/>
      <c r="B3" s="94"/>
      <c r="C3" s="94"/>
      <c r="D3" s="94"/>
      <c r="E3" s="94"/>
    </row>
    <row r="4" spans="1:19" ht="15.6" thickTop="1" thickBot="1">
      <c r="A4" s="94"/>
      <c r="B4" s="98" t="s">
        <v>214</v>
      </c>
      <c r="C4" s="98" t="s">
        <v>215</v>
      </c>
      <c r="D4" s="74" t="s">
        <v>62</v>
      </c>
      <c r="E4" s="95"/>
    </row>
    <row r="5" spans="1:19" ht="15.6" thickTop="1" thickBot="1">
      <c r="A5" s="94"/>
      <c r="B5" s="99" t="s">
        <v>216</v>
      </c>
      <c r="C5" s="100">
        <f ca="1">TODAY()</f>
        <v>43717</v>
      </c>
      <c r="D5" s="100">
        <f>DATE(2019,6,13)</f>
        <v>43629</v>
      </c>
      <c r="E5" s="95"/>
      <c r="K5" s="73" t="s">
        <v>197</v>
      </c>
      <c r="L5" s="73"/>
      <c r="M5" s="73"/>
      <c r="N5" s="73"/>
      <c r="O5" s="73"/>
      <c r="P5" s="73"/>
      <c r="Q5" s="73"/>
      <c r="R5" s="73"/>
      <c r="S5" s="73"/>
    </row>
    <row r="6" spans="1:19" ht="15.6" thickTop="1" thickBot="1">
      <c r="A6" s="94"/>
      <c r="B6" s="101" t="s">
        <v>217</v>
      </c>
      <c r="C6" s="102">
        <f ca="1">NOW()</f>
        <v>43717.694538541669</v>
      </c>
      <c r="D6" s="103"/>
      <c r="E6" s="96"/>
      <c r="K6" s="72" t="s">
        <v>198</v>
      </c>
      <c r="L6" s="72"/>
      <c r="M6" s="72"/>
      <c r="N6" s="72"/>
      <c r="O6" s="72"/>
      <c r="P6" s="72"/>
      <c r="Q6" s="74" t="s">
        <v>199</v>
      </c>
      <c r="R6" s="74"/>
      <c r="S6" s="72"/>
    </row>
    <row r="7" spans="1:19" ht="15" thickTop="1">
      <c r="A7" s="94"/>
      <c r="B7" s="101" t="s">
        <v>218</v>
      </c>
      <c r="C7" s="103">
        <f ca="1">DAY(C5)</f>
        <v>9</v>
      </c>
      <c r="D7" s="103"/>
      <c r="E7" s="95"/>
      <c r="K7" s="73" t="s">
        <v>200</v>
      </c>
      <c r="L7" s="73"/>
      <c r="M7" s="73"/>
      <c r="N7" s="73"/>
      <c r="O7" s="73"/>
      <c r="P7" s="73"/>
      <c r="Q7" s="73"/>
      <c r="R7" s="73"/>
      <c r="S7" s="73"/>
    </row>
    <row r="8" spans="1:19">
      <c r="A8" s="94"/>
      <c r="B8" s="103" t="s">
        <v>219</v>
      </c>
      <c r="C8" s="103">
        <f ca="1">MONTH(C5)</f>
        <v>9</v>
      </c>
      <c r="D8" s="103"/>
      <c r="E8" s="97"/>
      <c r="K8" s="73" t="s">
        <v>201</v>
      </c>
      <c r="L8" s="73"/>
      <c r="M8" s="73"/>
      <c r="N8" s="73"/>
      <c r="O8" s="73"/>
      <c r="P8" s="73"/>
      <c r="Q8" s="73"/>
      <c r="R8" s="73"/>
      <c r="S8" s="73"/>
    </row>
    <row r="9" spans="1:19">
      <c r="A9" s="94"/>
      <c r="B9" s="103" t="s">
        <v>220</v>
      </c>
      <c r="C9" s="103">
        <f ca="1">YEAR(C5)</f>
        <v>2019</v>
      </c>
      <c r="D9" s="103"/>
      <c r="E9" s="95"/>
      <c r="K9" s="73" t="s">
        <v>202</v>
      </c>
      <c r="L9" s="73"/>
      <c r="M9" s="73"/>
      <c r="N9" s="73"/>
      <c r="O9" s="73"/>
      <c r="P9" s="73"/>
      <c r="Q9" s="73"/>
      <c r="R9" s="73"/>
      <c r="S9" s="73"/>
    </row>
    <row r="10" spans="1:19">
      <c r="A10" s="94"/>
      <c r="B10" s="103" t="s">
        <v>221</v>
      </c>
      <c r="C10" s="103">
        <f ca="1">WEEKDAY(C5)</f>
        <v>2</v>
      </c>
      <c r="D10" s="103"/>
      <c r="E10" s="95"/>
      <c r="K10" s="72" t="s">
        <v>203</v>
      </c>
      <c r="L10" s="72"/>
      <c r="M10" s="72"/>
      <c r="N10" s="72"/>
      <c r="O10" s="72"/>
      <c r="P10" s="72"/>
      <c r="Q10" s="72"/>
      <c r="R10" s="72"/>
      <c r="S10" s="72"/>
    </row>
    <row r="11" spans="1:19">
      <c r="B11" s="11" t="s">
        <v>221</v>
      </c>
      <c r="C11" s="11">
        <f ca="1">WEEKDAY(C5,2)</f>
        <v>1</v>
      </c>
      <c r="D11" s="11"/>
      <c r="E11" s="71"/>
      <c r="K11" s="72" t="s">
        <v>204</v>
      </c>
      <c r="L11" s="72"/>
      <c r="M11" s="72"/>
      <c r="N11" s="72"/>
      <c r="O11" s="72"/>
      <c r="P11" s="72"/>
      <c r="Q11" s="72"/>
      <c r="R11" s="72"/>
      <c r="S11" s="72"/>
    </row>
    <row r="12" spans="1:19">
      <c r="B12" s="11" t="s">
        <v>222</v>
      </c>
      <c r="C12" s="11">
        <f ca="1">DAYS360(C5,D5)</f>
        <v>-86</v>
      </c>
      <c r="D12" s="11"/>
      <c r="K12" s="72" t="s">
        <v>205</v>
      </c>
      <c r="L12" s="72" t="s">
        <v>206</v>
      </c>
      <c r="M12" s="72"/>
      <c r="N12" s="72" t="s">
        <v>207</v>
      </c>
      <c r="O12" s="72"/>
      <c r="P12" s="72"/>
      <c r="Q12" s="72"/>
      <c r="R12" s="72"/>
      <c r="S12" s="72"/>
    </row>
    <row r="13" spans="1:19">
      <c r="B13" s="11" t="s">
        <v>222</v>
      </c>
      <c r="C13" s="11">
        <f ca="1">DAYS360(D5,C5)</f>
        <v>86</v>
      </c>
      <c r="D13" s="11"/>
      <c r="K13" s="73" t="s">
        <v>208</v>
      </c>
      <c r="L13" s="73"/>
      <c r="M13" s="73"/>
      <c r="N13" s="73"/>
      <c r="O13" s="73"/>
      <c r="P13" s="73"/>
      <c r="Q13" s="73"/>
      <c r="R13" s="73"/>
      <c r="S13" s="73"/>
    </row>
    <row r="14" spans="1:19">
      <c r="B14" s="11" t="s">
        <v>223</v>
      </c>
      <c r="C14" s="11">
        <f ca="1">NETWORKDAYS(D5,C5)</f>
        <v>63</v>
      </c>
      <c r="D14" s="11"/>
      <c r="G14" s="43"/>
      <c r="K14" s="73" t="s">
        <v>209</v>
      </c>
      <c r="L14" s="73"/>
      <c r="M14" s="73"/>
      <c r="N14" s="73"/>
      <c r="O14" s="73"/>
      <c r="P14" s="73"/>
      <c r="Q14" s="73"/>
      <c r="R14" s="73"/>
      <c r="S14" s="73"/>
    </row>
    <row r="15" spans="1:19">
      <c r="B15" s="11" t="s">
        <v>223</v>
      </c>
      <c r="C15" s="11">
        <f ca="1">NETWORKDAYS(D5,C5,D5)</f>
        <v>62</v>
      </c>
      <c r="D15" s="11"/>
      <c r="K15" s="73" t="s">
        <v>210</v>
      </c>
      <c r="L15" s="73"/>
      <c r="M15" s="73"/>
      <c r="N15" s="73"/>
      <c r="O15" s="73"/>
      <c r="P15" s="73"/>
      <c r="Q15" s="73"/>
      <c r="R15" s="73"/>
      <c r="S15" s="73"/>
    </row>
    <row r="16" spans="1:19">
      <c r="B16" s="11" t="s">
        <v>224</v>
      </c>
      <c r="C16" s="104">
        <f>EOMONTH(D5,0)</f>
        <v>43646</v>
      </c>
      <c r="D16" s="11"/>
      <c r="G16" s="43"/>
      <c r="K16" s="73" t="s">
        <v>211</v>
      </c>
      <c r="L16" s="73"/>
      <c r="M16" s="73"/>
      <c r="N16" s="73"/>
      <c r="O16" s="73"/>
      <c r="P16" s="73"/>
      <c r="Q16" s="73"/>
      <c r="R16" s="73"/>
      <c r="S16" s="73"/>
    </row>
    <row r="17" spans="2:19">
      <c r="B17" s="11" t="s">
        <v>225</v>
      </c>
      <c r="C17" s="104">
        <f>EDATE(D5,2)</f>
        <v>43690</v>
      </c>
      <c r="D17" s="11"/>
      <c r="K17" s="73" t="s">
        <v>212</v>
      </c>
      <c r="L17" s="73"/>
      <c r="M17" s="73"/>
      <c r="N17" s="73"/>
      <c r="O17" s="73"/>
      <c r="P17" s="73"/>
      <c r="Q17" s="73"/>
      <c r="R17" s="73"/>
      <c r="S17" s="73"/>
    </row>
    <row r="18" spans="2:19">
      <c r="B18" s="11"/>
      <c r="C18" s="11"/>
      <c r="D18" s="11"/>
      <c r="K18" s="73" t="s">
        <v>213</v>
      </c>
      <c r="L18" s="73"/>
      <c r="M18" s="73"/>
      <c r="N18" s="73"/>
      <c r="O18" s="73"/>
      <c r="P18" s="73"/>
      <c r="Q18" s="73"/>
      <c r="R18" s="73"/>
      <c r="S18" s="73"/>
    </row>
    <row r="19" spans="2:19">
      <c r="B19" s="11"/>
      <c r="C19" s="11"/>
      <c r="D19" s="11"/>
      <c r="K19" s="73"/>
      <c r="L19" s="73"/>
      <c r="M19" s="73"/>
      <c r="N19" s="73"/>
      <c r="O19" s="73"/>
      <c r="P19" s="73"/>
      <c r="Q19" s="73"/>
      <c r="R19" s="73"/>
      <c r="S19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0"/>
  <dimension ref="A2:C7"/>
  <sheetViews>
    <sheetView showGridLines="0" workbookViewId="0">
      <pane ySplit="1" topLeftCell="A2" activePane="bottomLeft" state="frozen"/>
      <selection activeCell="B1" sqref="B1"/>
      <selection pane="bottomLeft" activeCell="E7" sqref="E7:E9"/>
    </sheetView>
  </sheetViews>
  <sheetFormatPr defaultRowHeight="14.4"/>
  <cols>
    <col min="2" max="2" width="10.109375" bestFit="1" customWidth="1"/>
    <col min="17" max="17" width="10.6640625" bestFit="1" customWidth="1"/>
  </cols>
  <sheetData>
    <row r="2" spans="1:3">
      <c r="A2" t="s">
        <v>19</v>
      </c>
    </row>
    <row r="4" spans="1:3">
      <c r="B4" s="17" t="s">
        <v>62</v>
      </c>
      <c r="C4" s="17" t="s">
        <v>63</v>
      </c>
    </row>
    <row r="5" spans="1:3">
      <c r="B5" s="45">
        <v>43592</v>
      </c>
      <c r="C5" s="9"/>
    </row>
    <row r="6" spans="1:3">
      <c r="B6" s="45">
        <v>42464</v>
      </c>
      <c r="C6" s="9"/>
    </row>
    <row r="7" spans="1:3">
      <c r="B7" s="45">
        <v>36139</v>
      </c>
      <c r="C7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C7"/>
  <sheetViews>
    <sheetView showGridLines="0" workbookViewId="0">
      <pane ySplit="1" topLeftCell="A2" activePane="bottomLeft" state="frozen"/>
      <selection activeCell="B1" sqref="B1"/>
      <selection pane="bottomLeft" activeCell="E10" sqref="E10"/>
    </sheetView>
  </sheetViews>
  <sheetFormatPr defaultRowHeight="14.4"/>
  <cols>
    <col min="2" max="2" width="10.109375" bestFit="1" customWidth="1"/>
    <col min="17" max="17" width="10.6640625" bestFit="1" customWidth="1"/>
  </cols>
  <sheetData>
    <row r="2" spans="1:3">
      <c r="A2" t="s">
        <v>19</v>
      </c>
    </row>
    <row r="4" spans="1:3">
      <c r="B4" s="17" t="s">
        <v>62</v>
      </c>
      <c r="C4" s="17" t="s">
        <v>63</v>
      </c>
    </row>
    <row r="5" spans="1:3">
      <c r="B5" s="45">
        <v>43592</v>
      </c>
      <c r="C5" s="9"/>
    </row>
    <row r="6" spans="1:3">
      <c r="B6" s="45">
        <v>42464</v>
      </c>
      <c r="C6" s="9"/>
    </row>
    <row r="7" spans="1:3">
      <c r="B7" s="45">
        <v>36139</v>
      </c>
      <c r="C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U22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</sheetViews>
  <sheetFormatPr defaultRowHeight="14.4"/>
  <cols>
    <col min="17" max="17" width="10.6640625" bestFit="1" customWidth="1"/>
  </cols>
  <sheetData>
    <row r="1" spans="1:21">
      <c r="C1" t="s">
        <v>111</v>
      </c>
    </row>
    <row r="2" spans="1:21">
      <c r="A2" t="s">
        <v>14</v>
      </c>
    </row>
    <row r="4" spans="1:21">
      <c r="B4" s="4" t="s">
        <v>15</v>
      </c>
    </row>
    <row r="5" spans="1:21">
      <c r="B5" s="11">
        <v>27</v>
      </c>
    </row>
    <row r="6" spans="1:21">
      <c r="B6" s="11" t="s">
        <v>103</v>
      </c>
    </row>
    <row r="7" spans="1:21">
      <c r="B7" s="11">
        <v>6</v>
      </c>
      <c r="M7" s="73" t="s">
        <v>101</v>
      </c>
      <c r="N7" s="73"/>
      <c r="O7" s="73"/>
      <c r="P7" s="73"/>
      <c r="Q7" s="73"/>
      <c r="R7" s="73"/>
      <c r="S7" s="73"/>
      <c r="T7" s="73"/>
      <c r="U7" s="73"/>
    </row>
    <row r="8" spans="1:21">
      <c r="B8" s="11" t="s">
        <v>10</v>
      </c>
      <c r="D8" t="s">
        <v>106</v>
      </c>
      <c r="E8">
        <f>COUNT(B5:B20)</f>
        <v>13</v>
      </c>
      <c r="M8" s="73" t="s">
        <v>102</v>
      </c>
      <c r="N8" s="73"/>
      <c r="O8" s="73"/>
      <c r="P8" s="73"/>
      <c r="Q8" s="73"/>
      <c r="R8" s="73"/>
      <c r="S8" s="73"/>
      <c r="T8" s="73"/>
      <c r="U8" s="73"/>
    </row>
    <row r="9" spans="1:21">
      <c r="B9" s="11"/>
      <c r="D9" t="s">
        <v>107</v>
      </c>
      <c r="E9">
        <f>COUNTA(B5:B20)</f>
        <v>15</v>
      </c>
      <c r="M9" s="73" t="s">
        <v>104</v>
      </c>
      <c r="N9" s="73"/>
      <c r="O9" s="73"/>
      <c r="P9" s="73"/>
      <c r="Q9" s="73"/>
      <c r="R9" s="73"/>
      <c r="S9" s="73"/>
      <c r="T9" s="73"/>
      <c r="U9" s="73"/>
    </row>
    <row r="10" spans="1:21">
      <c r="B10" s="11">
        <v>39</v>
      </c>
      <c r="D10" t="s">
        <v>108</v>
      </c>
      <c r="E10">
        <f>COUNTBLANK(B5:B20)</f>
        <v>1</v>
      </c>
      <c r="M10" s="73" t="s">
        <v>105</v>
      </c>
      <c r="N10" s="73"/>
      <c r="O10" s="73"/>
      <c r="P10" s="73"/>
      <c r="Q10" s="73"/>
      <c r="R10" s="73"/>
      <c r="S10" s="73"/>
      <c r="T10" s="73"/>
      <c r="U10" s="73"/>
    </row>
    <row r="11" spans="1:21">
      <c r="B11" s="11">
        <v>22</v>
      </c>
      <c r="M11" s="73"/>
      <c r="N11" s="73"/>
      <c r="O11" s="73"/>
      <c r="P11" s="73"/>
      <c r="Q11" s="73"/>
      <c r="R11" s="73"/>
      <c r="S11" s="73"/>
      <c r="T11" s="73"/>
      <c r="U11" s="73"/>
    </row>
    <row r="12" spans="1:21">
      <c r="B12" s="11">
        <v>28</v>
      </c>
      <c r="M12" s="73"/>
      <c r="N12" s="73"/>
      <c r="O12" s="73"/>
      <c r="P12" s="73"/>
      <c r="Q12" s="73"/>
      <c r="R12" s="73"/>
      <c r="S12" s="73"/>
      <c r="T12" s="73"/>
      <c r="U12" s="73"/>
    </row>
    <row r="13" spans="1:21">
      <c r="B13" s="11">
        <v>45</v>
      </c>
      <c r="M13" s="73"/>
      <c r="N13" s="73"/>
      <c r="O13" s="73"/>
      <c r="P13" s="73"/>
      <c r="Q13" s="73"/>
      <c r="R13" s="73"/>
      <c r="S13" s="73"/>
      <c r="T13" s="73"/>
      <c r="U13" s="73"/>
    </row>
    <row r="14" spans="1:21">
      <c r="B14" s="11">
        <v>3</v>
      </c>
      <c r="M14" s="73"/>
      <c r="N14" s="73"/>
      <c r="O14" s="73"/>
      <c r="P14" s="73"/>
      <c r="Q14" s="73"/>
      <c r="R14" s="73"/>
      <c r="S14" s="73"/>
      <c r="T14" s="73"/>
      <c r="U14" s="73"/>
    </row>
    <row r="15" spans="1:21">
      <c r="B15" s="11">
        <v>48</v>
      </c>
      <c r="I15" s="75"/>
      <c r="M15" s="73"/>
      <c r="N15" s="73"/>
      <c r="O15" s="73"/>
      <c r="P15" s="73"/>
      <c r="Q15" s="73"/>
      <c r="R15" s="73"/>
      <c r="S15" s="73"/>
      <c r="T15" s="73"/>
      <c r="U15" s="73"/>
    </row>
    <row r="16" spans="1:21">
      <c r="B16" s="11">
        <v>16</v>
      </c>
      <c r="M16" s="73"/>
      <c r="N16" s="73"/>
      <c r="O16" s="73"/>
      <c r="P16" s="73"/>
      <c r="Q16" s="73"/>
      <c r="R16" s="73"/>
      <c r="S16" s="73"/>
      <c r="T16" s="73"/>
      <c r="U16" s="73"/>
    </row>
    <row r="17" spans="2:21">
      <c r="B17" s="11">
        <v>8</v>
      </c>
      <c r="M17" s="73"/>
      <c r="N17" s="73"/>
      <c r="O17" s="73"/>
      <c r="P17" s="73"/>
      <c r="Q17" s="73"/>
      <c r="R17" s="73"/>
      <c r="S17" s="73"/>
      <c r="T17" s="73"/>
      <c r="U17" s="73"/>
    </row>
    <row r="18" spans="2:21">
      <c r="B18" s="11">
        <v>16</v>
      </c>
      <c r="M18" s="73"/>
      <c r="N18" s="73"/>
      <c r="O18" s="73"/>
      <c r="P18" s="73"/>
      <c r="Q18" s="73"/>
      <c r="R18" s="73"/>
      <c r="S18" s="73"/>
      <c r="T18" s="73"/>
      <c r="U18" s="73"/>
    </row>
    <row r="19" spans="2:21">
      <c r="B19" s="11">
        <v>8</v>
      </c>
      <c r="M19" s="73"/>
      <c r="N19" s="73"/>
      <c r="O19" s="73"/>
      <c r="P19" s="73"/>
      <c r="Q19" s="73"/>
      <c r="R19" s="73"/>
      <c r="S19" s="73"/>
      <c r="T19" s="73"/>
      <c r="U19" s="73"/>
    </row>
    <row r="20" spans="2:21" ht="15" thickBot="1">
      <c r="B20" s="12">
        <v>20</v>
      </c>
      <c r="M20" s="73"/>
      <c r="N20" s="73"/>
      <c r="O20" s="73"/>
      <c r="P20" s="73"/>
      <c r="Q20" s="73"/>
      <c r="R20" s="73"/>
      <c r="S20" s="73"/>
      <c r="T20" s="73"/>
      <c r="U20" s="73"/>
    </row>
    <row r="21" spans="2:21" ht="15" thickBot="1">
      <c r="B21" s="13">
        <f>COUNTA(B5:B20)</f>
        <v>15</v>
      </c>
      <c r="M21" s="73"/>
      <c r="N21" s="73"/>
      <c r="O21" s="73"/>
      <c r="P21" s="73"/>
      <c r="Q21" s="73"/>
      <c r="R21" s="73"/>
      <c r="S21" s="73"/>
      <c r="T21" s="73"/>
      <c r="U21" s="73"/>
    </row>
    <row r="22" spans="2:21">
      <c r="M22" s="73"/>
      <c r="N22" s="73"/>
      <c r="O22" s="73"/>
      <c r="P22" s="73"/>
      <c r="Q22" s="73"/>
      <c r="R22" s="73"/>
      <c r="S22" s="73"/>
      <c r="T22" s="73"/>
      <c r="U22" s="7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3"/>
  <dimension ref="A1:D6"/>
  <sheetViews>
    <sheetView showGridLines="0" workbookViewId="0">
      <pane ySplit="1" topLeftCell="A2" activePane="bottomLeft" state="frozen"/>
      <selection activeCell="B1" sqref="B1"/>
      <selection pane="bottomLeft" activeCell="G12" sqref="G12"/>
    </sheetView>
  </sheetViews>
  <sheetFormatPr defaultRowHeight="14.4"/>
  <cols>
    <col min="2" max="2" width="10.109375" bestFit="1" customWidth="1"/>
    <col min="3" max="3" width="14.6640625" bestFit="1" customWidth="1"/>
    <col min="4" max="4" width="4.33203125" bestFit="1" customWidth="1"/>
    <col min="5" max="5" width="14.6640625" bestFit="1" customWidth="1"/>
    <col min="17" max="17" width="10.6640625" bestFit="1" customWidth="1"/>
  </cols>
  <sheetData>
    <row r="1" spans="1:4">
      <c r="A1" t="s">
        <v>19</v>
      </c>
    </row>
    <row r="3" spans="1:4">
      <c r="B3" s="17" t="s">
        <v>62</v>
      </c>
      <c r="C3" s="17" t="s">
        <v>63</v>
      </c>
    </row>
    <row r="4" spans="1:4">
      <c r="B4" s="45">
        <v>43592</v>
      </c>
      <c r="C4" s="66">
        <f>WEEKDAY(B4)</f>
        <v>3</v>
      </c>
      <c r="D4" s="67"/>
    </row>
    <row r="5" spans="1:4">
      <c r="B5" s="45">
        <v>42464</v>
      </c>
      <c r="C5" s="66">
        <f t="shared" ref="C5:C6" si="0">WEEKDAY(B5)</f>
        <v>2</v>
      </c>
      <c r="D5" s="67"/>
    </row>
    <row r="6" spans="1:4">
      <c r="B6" s="45">
        <v>36139</v>
      </c>
      <c r="C6" s="66">
        <f t="shared" si="0"/>
        <v>5</v>
      </c>
      <c r="D6" s="6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I12"/>
  <sheetViews>
    <sheetView showGridLines="0" workbookViewId="0">
      <pane ySplit="1" topLeftCell="A2" activePane="bottomLeft" state="frozen"/>
      <selection activeCell="B1" sqref="B1"/>
      <selection pane="bottomLeft" activeCell="C9" sqref="C9"/>
    </sheetView>
  </sheetViews>
  <sheetFormatPr defaultRowHeight="14.4"/>
  <cols>
    <col min="2" max="2" width="12.44140625" customWidth="1"/>
    <col min="3" max="3" width="10.6640625" bestFit="1" customWidth="1"/>
    <col min="4" max="4" width="8.88671875" customWidth="1"/>
    <col min="6" max="7" width="10.33203125" bestFit="1" customWidth="1"/>
    <col min="16" max="16" width="10.6640625" bestFit="1" customWidth="1"/>
  </cols>
  <sheetData>
    <row r="2" spans="1:9">
      <c r="A2" s="2" t="s">
        <v>19</v>
      </c>
    </row>
    <row r="4" spans="1:9">
      <c r="B4" s="46" t="s">
        <v>65</v>
      </c>
      <c r="C4" s="46" t="s">
        <v>66</v>
      </c>
      <c r="D4" s="46" t="s">
        <v>64</v>
      </c>
    </row>
    <row r="5" spans="1:9">
      <c r="B5" s="47">
        <v>42361</v>
      </c>
      <c r="C5" s="47">
        <v>42369</v>
      </c>
      <c r="D5" s="17"/>
    </row>
    <row r="6" spans="1:9">
      <c r="B6" s="47">
        <v>42361</v>
      </c>
      <c r="C6" s="47">
        <v>42369</v>
      </c>
      <c r="D6" s="17"/>
    </row>
    <row r="8" spans="1:9">
      <c r="B8" s="105" t="s">
        <v>67</v>
      </c>
      <c r="C8" s="105"/>
    </row>
    <row r="9" spans="1:9">
      <c r="B9" s="5" t="s">
        <v>68</v>
      </c>
      <c r="C9" s="48">
        <v>42362</v>
      </c>
    </row>
    <row r="10" spans="1:9">
      <c r="B10" s="5" t="s">
        <v>69</v>
      </c>
      <c r="C10" s="48">
        <v>42363</v>
      </c>
      <c r="E10">
        <f>NETWORKDAYS(B5,C5)</f>
        <v>7</v>
      </c>
    </row>
    <row r="11" spans="1:9">
      <c r="E11">
        <f>NETWORKDAYS(B6,C6,C9:C10)</f>
        <v>5</v>
      </c>
      <c r="I11">
        <f>NETWORKDAYS(F12,G12)</f>
        <v>11</v>
      </c>
    </row>
    <row r="12" spans="1:9">
      <c r="F12" s="43">
        <v>43678</v>
      </c>
      <c r="G12" s="43">
        <v>43692</v>
      </c>
    </row>
  </sheetData>
  <mergeCells count="1">
    <mergeCell ref="B8:C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2:E7"/>
  <sheetViews>
    <sheetView showGridLines="0" workbookViewId="0">
      <pane ySplit="1" topLeftCell="A2" activePane="bottomLeft" state="frozen"/>
      <selection activeCell="B1" sqref="B1"/>
      <selection pane="bottomLeft" activeCell="E5" sqref="E5"/>
    </sheetView>
  </sheetViews>
  <sheetFormatPr defaultRowHeight="14.4"/>
  <cols>
    <col min="2" max="2" width="10.109375" bestFit="1" customWidth="1"/>
    <col min="3" max="4" width="14.6640625" bestFit="1" customWidth="1"/>
    <col min="5" max="5" width="10.33203125" bestFit="1" customWidth="1"/>
    <col min="16" max="16" width="10.6640625" bestFit="1" customWidth="1"/>
  </cols>
  <sheetData>
    <row r="2" spans="1:5">
      <c r="A2" t="s">
        <v>19</v>
      </c>
    </row>
    <row r="4" spans="1:5">
      <c r="B4" s="17" t="s">
        <v>62</v>
      </c>
      <c r="C4" s="17" t="s">
        <v>63</v>
      </c>
    </row>
    <row r="5" spans="1:5">
      <c r="B5" s="45">
        <v>43592</v>
      </c>
      <c r="C5" s="49">
        <v>43684</v>
      </c>
      <c r="D5" s="50"/>
      <c r="E5" s="43">
        <f>EOMONTH(C5,0)</f>
        <v>43708</v>
      </c>
    </row>
    <row r="6" spans="1:5">
      <c r="B6" s="45">
        <v>42464</v>
      </c>
      <c r="C6" s="49">
        <v>43685</v>
      </c>
      <c r="D6" s="51"/>
      <c r="E6" s="43"/>
    </row>
    <row r="7" spans="1:5">
      <c r="B7" s="45">
        <v>36139</v>
      </c>
      <c r="C7" s="49">
        <v>43686</v>
      </c>
      <c r="D7" s="51"/>
      <c r="E7" s="4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2:G10"/>
  <sheetViews>
    <sheetView showGridLines="0" workbookViewId="0">
      <pane ySplit="1" topLeftCell="A2" activePane="bottomLeft" state="frozen"/>
      <selection activeCell="B1" sqref="B1"/>
      <selection pane="bottomLeft" activeCell="H17" sqref="H17"/>
    </sheetView>
  </sheetViews>
  <sheetFormatPr defaultRowHeight="14.4"/>
  <cols>
    <col min="2" max="2" width="10.109375" bestFit="1" customWidth="1"/>
    <col min="4" max="4" width="5" bestFit="1" customWidth="1"/>
    <col min="5" max="5" width="14.6640625" bestFit="1" customWidth="1"/>
    <col min="6" max="6" width="10.44140625" bestFit="1" customWidth="1"/>
    <col min="15" max="15" width="10.6640625" bestFit="1" customWidth="1"/>
  </cols>
  <sheetData>
    <row r="2" spans="1:7">
      <c r="A2" t="s">
        <v>19</v>
      </c>
    </row>
    <row r="4" spans="1:7">
      <c r="B4" s="17" t="s">
        <v>70</v>
      </c>
      <c r="C4" s="17" t="s">
        <v>62</v>
      </c>
      <c r="D4" s="17" t="s">
        <v>71</v>
      </c>
      <c r="E4" s="17" t="s">
        <v>62</v>
      </c>
    </row>
    <row r="5" spans="1:7">
      <c r="B5" s="17">
        <v>13</v>
      </c>
      <c r="C5" s="17">
        <v>10</v>
      </c>
      <c r="D5" s="17">
        <v>2019</v>
      </c>
      <c r="E5" s="49"/>
      <c r="F5" s="43"/>
    </row>
    <row r="6" spans="1:7">
      <c r="B6" s="17">
        <v>6</v>
      </c>
      <c r="C6" s="17">
        <v>22</v>
      </c>
      <c r="D6" s="17">
        <v>2018</v>
      </c>
      <c r="E6" s="49"/>
    </row>
    <row r="7" spans="1:7">
      <c r="B7" s="17">
        <v>3</v>
      </c>
      <c r="C7" s="17">
        <v>12</v>
      </c>
      <c r="D7" s="17">
        <v>2010</v>
      </c>
      <c r="E7" s="49"/>
    </row>
    <row r="8" spans="1:7">
      <c r="B8" s="17">
        <v>7</v>
      </c>
      <c r="C8" s="17">
        <v>8</v>
      </c>
      <c r="D8" s="17">
        <v>2003</v>
      </c>
      <c r="E8" s="49"/>
    </row>
    <row r="9" spans="1:7">
      <c r="B9" s="17">
        <v>1</v>
      </c>
      <c r="C9" s="17">
        <v>9</v>
      </c>
      <c r="D9" s="17">
        <v>2001</v>
      </c>
      <c r="E9" s="49"/>
    </row>
    <row r="10" spans="1:7">
      <c r="G10" s="43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6"/>
  <sheetViews>
    <sheetView showGridLines="0" workbookViewId="0">
      <pane ySplit="1" topLeftCell="A2" activePane="bottomLeft" state="frozen"/>
      <selection activeCell="B1" sqref="B1"/>
      <selection pane="bottomLeft" activeCell="E6" sqref="E6"/>
    </sheetView>
  </sheetViews>
  <sheetFormatPr defaultRowHeight="14.4"/>
  <cols>
    <col min="2" max="2" width="10.109375" bestFit="1" customWidth="1"/>
    <col min="4" max="5" width="10.44140625" bestFit="1" customWidth="1"/>
    <col min="14" max="14" width="10.6640625" bestFit="1" customWidth="1"/>
  </cols>
  <sheetData>
    <row r="1" spans="1:5">
      <c r="A1" t="s">
        <v>19</v>
      </c>
      <c r="B1" t="s">
        <v>94</v>
      </c>
    </row>
    <row r="3" spans="1:5">
      <c r="B3" s="17" t="s">
        <v>62</v>
      </c>
      <c r="C3" s="17" t="s">
        <v>72</v>
      </c>
      <c r="D3" s="17" t="s">
        <v>64</v>
      </c>
    </row>
    <row r="4" spans="1:5">
      <c r="B4" s="45">
        <v>43592</v>
      </c>
      <c r="C4" s="17">
        <v>1</v>
      </c>
      <c r="D4" s="47"/>
      <c r="E4" s="43">
        <f>EDATE(B4,C4)</f>
        <v>43623</v>
      </c>
    </row>
    <row r="5" spans="1:5">
      <c r="B5" s="45">
        <v>42464</v>
      </c>
      <c r="C5" s="17">
        <v>-1</v>
      </c>
      <c r="D5" s="47"/>
      <c r="E5" s="43">
        <f t="shared" ref="E5:E6" si="0">EDATE(B5,C5)</f>
        <v>42433</v>
      </c>
    </row>
    <row r="6" spans="1:5">
      <c r="B6" s="45">
        <v>36139</v>
      </c>
      <c r="C6" s="17">
        <v>24</v>
      </c>
      <c r="D6" s="47"/>
      <c r="E6" s="43">
        <f t="shared" si="0"/>
        <v>36870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6"/>
  <dimension ref="A1:K9"/>
  <sheetViews>
    <sheetView showGridLines="0" tabSelected="1" workbookViewId="0">
      <pane ySplit="1" topLeftCell="A2" activePane="bottomLeft" state="frozen"/>
      <selection activeCell="B1" sqref="B1"/>
      <selection pane="bottomLeft" activeCell="F31" sqref="F31"/>
    </sheetView>
  </sheetViews>
  <sheetFormatPr defaultRowHeight="14.4"/>
  <cols>
    <col min="2" max="2" width="11.6640625" customWidth="1"/>
    <col min="3" max="3" width="12.33203125" bestFit="1" customWidth="1"/>
    <col min="4" max="4" width="5.6640625" bestFit="1" customWidth="1"/>
    <col min="11" max="11" width="10.44140625" customWidth="1"/>
    <col min="16" max="16" width="10.6640625" bestFit="1" customWidth="1"/>
  </cols>
  <sheetData>
    <row r="1" spans="1:11">
      <c r="I1" s="52"/>
      <c r="J1" s="52"/>
    </row>
    <row r="2" spans="1:11">
      <c r="B2" s="53"/>
      <c r="I2" s="52"/>
      <c r="J2" s="52"/>
    </row>
    <row r="3" spans="1:11">
      <c r="B3" s="54" t="s">
        <v>73</v>
      </c>
      <c r="C3" s="5" t="s">
        <v>74</v>
      </c>
      <c r="D3" s="5" t="s">
        <v>75</v>
      </c>
      <c r="E3" s="5" t="s">
        <v>70</v>
      </c>
      <c r="F3" s="5" t="s">
        <v>76</v>
      </c>
      <c r="I3" s="52"/>
      <c r="J3" s="52"/>
    </row>
    <row r="4" spans="1:11">
      <c r="A4" t="s">
        <v>77</v>
      </c>
      <c r="B4" s="55">
        <v>30106</v>
      </c>
      <c r="C4" s="54">
        <f ca="1">TODAY()</f>
        <v>43717</v>
      </c>
      <c r="D4" s="56"/>
      <c r="E4" s="9"/>
      <c r="F4" s="9"/>
      <c r="J4" s="106"/>
      <c r="K4" s="52"/>
    </row>
    <row r="5" spans="1:11">
      <c r="F5" s="44"/>
      <c r="J5" s="106"/>
      <c r="K5" s="57"/>
    </row>
    <row r="6" spans="1:11">
      <c r="J6" s="106"/>
      <c r="K6" s="58"/>
    </row>
    <row r="7" spans="1:11">
      <c r="J7" s="106"/>
      <c r="K7" s="57"/>
    </row>
    <row r="8" spans="1:11">
      <c r="J8" s="57"/>
      <c r="K8" s="57"/>
    </row>
    <row r="9" spans="1:11">
      <c r="J9" s="57"/>
      <c r="K9" s="57"/>
    </row>
  </sheetData>
  <mergeCells count="1">
    <mergeCell ref="J4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13"/>
  <dimension ref="A1:E11"/>
  <sheetViews>
    <sheetView showGridLines="0" workbookViewId="0">
      <pane ySplit="1" topLeftCell="A2" activePane="bottomLeft" state="frozen"/>
      <selection activeCell="B1" sqref="B1"/>
      <selection pane="bottomLeft" activeCell="I10" sqref="I10"/>
    </sheetView>
  </sheetViews>
  <sheetFormatPr defaultRowHeight="14.4"/>
  <cols>
    <col min="2" max="2" width="23.33203125" bestFit="1" customWidth="1"/>
    <col min="3" max="3" width="6.33203125" bestFit="1" customWidth="1"/>
    <col min="4" max="4" width="14.109375" bestFit="1" customWidth="1"/>
    <col min="14" max="14" width="10.6640625" bestFit="1" customWidth="1"/>
  </cols>
  <sheetData>
    <row r="1" spans="1:5">
      <c r="B1" t="s">
        <v>95</v>
      </c>
    </row>
    <row r="2" spans="1:5">
      <c r="A2" t="s">
        <v>0</v>
      </c>
    </row>
    <row r="3" spans="1:5">
      <c r="B3" s="17" t="s">
        <v>51</v>
      </c>
      <c r="C3" s="17" t="s">
        <v>13</v>
      </c>
      <c r="D3" s="17" t="s">
        <v>78</v>
      </c>
    </row>
    <row r="4" spans="1:5">
      <c r="B4" s="17" t="s">
        <v>55</v>
      </c>
      <c r="C4" s="17">
        <v>0</v>
      </c>
      <c r="D4" s="23" t="str">
        <f>LEFT(B4,C4)</f>
        <v/>
      </c>
      <c r="E4" s="94" t="str">
        <f>RIGHT(B4,C4)</f>
        <v/>
      </c>
    </row>
    <row r="5" spans="1:5">
      <c r="B5" s="17" t="s">
        <v>55</v>
      </c>
      <c r="C5" s="17">
        <v>1</v>
      </c>
      <c r="D5" s="23" t="str">
        <f t="shared" ref="D5:D11" si="0">LEFT(B5,C5)</f>
        <v>A</v>
      </c>
    </row>
    <row r="6" spans="1:5">
      <c r="B6" s="17" t="s">
        <v>55</v>
      </c>
      <c r="C6" s="17">
        <v>5</v>
      </c>
      <c r="D6" s="23" t="str">
        <f t="shared" si="0"/>
        <v xml:space="preserve">Alan </v>
      </c>
    </row>
    <row r="7" spans="1:5">
      <c r="B7" s="17" t="s">
        <v>55</v>
      </c>
      <c r="C7" s="17">
        <v>3</v>
      </c>
      <c r="D7" s="23" t="str">
        <f t="shared" si="0"/>
        <v>Ala</v>
      </c>
    </row>
    <row r="8" spans="1:5">
      <c r="B8" s="17" t="s">
        <v>55</v>
      </c>
      <c r="C8" s="17">
        <v>4</v>
      </c>
      <c r="D8" s="23" t="str">
        <f t="shared" si="0"/>
        <v>Alan</v>
      </c>
    </row>
    <row r="9" spans="1:5">
      <c r="B9" s="17" t="s">
        <v>79</v>
      </c>
      <c r="C9" s="17">
        <v>5</v>
      </c>
      <c r="D9" s="23" t="str">
        <f t="shared" si="0"/>
        <v>Jessi</v>
      </c>
    </row>
    <row r="10" spans="1:5">
      <c r="B10" s="17" t="s">
        <v>79</v>
      </c>
      <c r="C10" s="17">
        <v>6</v>
      </c>
      <c r="D10" s="23" t="str">
        <f t="shared" si="0"/>
        <v>Jessic</v>
      </c>
    </row>
    <row r="11" spans="1:5">
      <c r="B11" s="17" t="s">
        <v>79</v>
      </c>
      <c r="C11" s="17">
        <v>20</v>
      </c>
      <c r="D11" s="23" t="str">
        <f t="shared" si="0"/>
        <v>Jessica Squires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14"/>
  <dimension ref="A1:D11"/>
  <sheetViews>
    <sheetView showGridLines="0" workbookViewId="0">
      <pane ySplit="1" topLeftCell="A2" activePane="bottomLeft" state="frozen"/>
      <selection activeCell="B1" sqref="B1"/>
      <selection pane="bottomLeft" activeCell="G9" sqref="G9"/>
    </sheetView>
  </sheetViews>
  <sheetFormatPr defaultRowHeight="14.4"/>
  <cols>
    <col min="2" max="2" width="23.33203125" bestFit="1" customWidth="1"/>
    <col min="3" max="3" width="6.33203125" bestFit="1" customWidth="1"/>
    <col min="4" max="4" width="11.6640625" bestFit="1" customWidth="1"/>
    <col min="14" max="14" width="10.6640625" bestFit="1" customWidth="1"/>
  </cols>
  <sheetData>
    <row r="1" spans="1:4">
      <c r="D1" t="s">
        <v>230</v>
      </c>
    </row>
    <row r="2" spans="1:4">
      <c r="A2" t="s">
        <v>0</v>
      </c>
    </row>
    <row r="3" spans="1:4">
      <c r="B3" s="17" t="s">
        <v>51</v>
      </c>
      <c r="C3" s="17" t="s">
        <v>13</v>
      </c>
      <c r="D3" s="17" t="s">
        <v>78</v>
      </c>
    </row>
    <row r="4" spans="1:4">
      <c r="B4" s="17" t="s">
        <v>55</v>
      </c>
      <c r="C4" s="17"/>
      <c r="D4" s="23" t="str">
        <f>RIGHT(B4,C4)</f>
        <v/>
      </c>
    </row>
    <row r="5" spans="1:4">
      <c r="B5" s="17" t="s">
        <v>55</v>
      </c>
      <c r="C5" s="17">
        <v>1</v>
      </c>
      <c r="D5" s="23" t="str">
        <f t="shared" ref="D5:D11" si="0">RIGHT(B5,C5)</f>
        <v>s</v>
      </c>
    </row>
    <row r="6" spans="1:4">
      <c r="B6" s="17" t="s">
        <v>55</v>
      </c>
      <c r="C6" s="17">
        <v>2</v>
      </c>
      <c r="D6" s="23" t="str">
        <f t="shared" si="0"/>
        <v>es</v>
      </c>
    </row>
    <row r="7" spans="1:4">
      <c r="B7" s="17" t="s">
        <v>55</v>
      </c>
      <c r="C7" s="17">
        <v>3</v>
      </c>
      <c r="D7" s="23" t="str">
        <f t="shared" si="0"/>
        <v>nes</v>
      </c>
    </row>
    <row r="8" spans="1:4">
      <c r="B8" s="17" t="s">
        <v>55</v>
      </c>
      <c r="C8" s="17">
        <v>4</v>
      </c>
      <c r="D8" s="23" t="str">
        <f t="shared" si="0"/>
        <v>ones</v>
      </c>
    </row>
    <row r="9" spans="1:4">
      <c r="B9" s="17" t="s">
        <v>79</v>
      </c>
      <c r="C9" s="17">
        <v>5</v>
      </c>
      <c r="D9" s="23" t="str">
        <f t="shared" si="0"/>
        <v>uires</v>
      </c>
    </row>
    <row r="10" spans="1:4">
      <c r="B10" s="17" t="s">
        <v>79</v>
      </c>
      <c r="C10" s="17">
        <v>6</v>
      </c>
      <c r="D10" s="23" t="str">
        <f t="shared" si="0"/>
        <v>quires</v>
      </c>
    </row>
    <row r="11" spans="1:4">
      <c r="B11" s="17" t="s">
        <v>79</v>
      </c>
      <c r="C11" s="17">
        <v>10</v>
      </c>
      <c r="D11" s="23" t="str">
        <f t="shared" si="0"/>
        <v>ca Squires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7"/>
  <dimension ref="B1:D8"/>
  <sheetViews>
    <sheetView showGridLines="0" workbookViewId="0">
      <pane ySplit="1" topLeftCell="A2" activePane="bottomLeft" state="frozen"/>
      <selection activeCell="B1" sqref="B1"/>
      <selection pane="bottomLeft" activeCell="D6" sqref="D6"/>
    </sheetView>
  </sheetViews>
  <sheetFormatPr defaultRowHeight="14.4"/>
  <cols>
    <col min="2" max="2" width="17.6640625" customWidth="1"/>
    <col min="3" max="3" width="6.88671875" bestFit="1" customWidth="1"/>
    <col min="4" max="4" width="30" customWidth="1"/>
    <col min="8" max="8" width="25.6640625" customWidth="1"/>
    <col min="15" max="15" width="10.6640625" bestFit="1" customWidth="1"/>
  </cols>
  <sheetData>
    <row r="1" spans="2:4">
      <c r="D1" t="s">
        <v>96</v>
      </c>
    </row>
    <row r="3" spans="2:4">
      <c r="B3" s="2" t="s">
        <v>26</v>
      </c>
    </row>
    <row r="4" spans="2:4">
      <c r="B4" t="s">
        <v>80</v>
      </c>
      <c r="C4" s="59" t="str">
        <f>MID(B4,1,3)</f>
        <v>Paw</v>
      </c>
      <c r="D4" t="str">
        <f>MID(B4,7,9)</f>
        <v>Kharbanda</v>
      </c>
    </row>
    <row r="5" spans="2:4">
      <c r="B5" t="s">
        <v>81</v>
      </c>
      <c r="C5" s="59" t="str">
        <f t="shared" ref="C5:C8" si="0">MID(B5,1,3)</f>
        <v>Jes</v>
      </c>
      <c r="D5" t="str">
        <f>MID(B5,1,9)</f>
        <v>Jessica J</v>
      </c>
    </row>
    <row r="6" spans="2:4">
      <c r="B6" t="s">
        <v>82</v>
      </c>
      <c r="C6" s="59" t="str">
        <f t="shared" si="0"/>
        <v>Vik</v>
      </c>
    </row>
    <row r="7" spans="2:4">
      <c r="B7" t="s">
        <v>83</v>
      </c>
      <c r="C7" s="59" t="str">
        <f t="shared" si="0"/>
        <v>Neh</v>
      </c>
    </row>
    <row r="8" spans="2:4">
      <c r="B8" s="60" t="s">
        <v>83</v>
      </c>
      <c r="C8" s="59" t="str">
        <f t="shared" si="0"/>
        <v>Neh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8"/>
  <dimension ref="A1:O13"/>
  <sheetViews>
    <sheetView showGridLines="0" workbookViewId="0">
      <pane ySplit="1" topLeftCell="A2" activePane="bottomLeft" state="frozen"/>
      <selection activeCell="B1" sqref="B1"/>
      <selection pane="bottomLeft" activeCell="I12" sqref="I12"/>
    </sheetView>
  </sheetViews>
  <sheetFormatPr defaultRowHeight="14.4"/>
  <cols>
    <col min="2" max="2" width="18.33203125" customWidth="1"/>
    <col min="4" max="4" width="10.44140625" bestFit="1" customWidth="1"/>
    <col min="16" max="16" width="10.6640625" bestFit="1" customWidth="1"/>
  </cols>
  <sheetData>
    <row r="1" spans="1:15">
      <c r="C1" t="s">
        <v>97</v>
      </c>
    </row>
    <row r="2" spans="1:15">
      <c r="A2" t="s">
        <v>0</v>
      </c>
    </row>
    <row r="3" spans="1:15">
      <c r="B3" s="17" t="s">
        <v>26</v>
      </c>
      <c r="C3" s="5"/>
    </row>
    <row r="4" spans="1:15">
      <c r="B4" s="5" t="s">
        <v>80</v>
      </c>
      <c r="C4" s="9">
        <f>FIND("Khar",B4)</f>
        <v>7</v>
      </c>
      <c r="D4">
        <f>FIND("Khar",B4)</f>
        <v>7</v>
      </c>
      <c r="H4" s="61"/>
    </row>
    <row r="5" spans="1:15">
      <c r="B5" s="5" t="s">
        <v>84</v>
      </c>
      <c r="C5" s="9"/>
      <c r="D5">
        <f>FIND("mit",B5)</f>
        <v>2</v>
      </c>
    </row>
    <row r="6" spans="1:15">
      <c r="B6" s="5" t="s">
        <v>80</v>
      </c>
      <c r="C6" s="9"/>
      <c r="D6">
        <f>FIND("a",B6)</f>
        <v>2</v>
      </c>
      <c r="K6" s="73" t="s">
        <v>235</v>
      </c>
      <c r="L6" s="73"/>
      <c r="M6" s="73"/>
      <c r="N6" s="73"/>
      <c r="O6" s="73"/>
    </row>
    <row r="7" spans="1:15">
      <c r="K7" s="73" t="s">
        <v>236</v>
      </c>
      <c r="L7" s="73"/>
      <c r="M7" s="73"/>
      <c r="N7" s="73"/>
      <c r="O7" s="73"/>
    </row>
    <row r="8" spans="1:15">
      <c r="K8" s="73" t="s">
        <v>237</v>
      </c>
      <c r="L8" s="73"/>
      <c r="M8" s="73"/>
      <c r="N8" s="73"/>
      <c r="O8" s="73"/>
    </row>
    <row r="9" spans="1:15">
      <c r="K9" s="73"/>
      <c r="L9" s="73"/>
      <c r="M9" s="73"/>
      <c r="N9" s="73"/>
      <c r="O9" s="73"/>
    </row>
    <row r="10" spans="1:15">
      <c r="A10" s="1"/>
      <c r="K10" s="73"/>
      <c r="L10" s="73"/>
      <c r="M10" s="73"/>
      <c r="N10" s="73"/>
      <c r="O10" s="73"/>
    </row>
    <row r="11" spans="1:15">
      <c r="K11" s="73"/>
      <c r="L11" s="73"/>
      <c r="M11" s="73"/>
      <c r="N11" s="73"/>
      <c r="O11" s="73"/>
    </row>
    <row r="12" spans="1:15">
      <c r="K12" s="73"/>
      <c r="L12" s="73"/>
      <c r="M12" s="73"/>
      <c r="N12" s="73"/>
      <c r="O12" s="73"/>
    </row>
    <row r="13" spans="1:15">
      <c r="K13" s="73"/>
      <c r="L13" s="73"/>
      <c r="M13" s="73"/>
      <c r="N13" s="73"/>
      <c r="O13" s="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E20"/>
  <sheetViews>
    <sheetView showGridLines="0" workbookViewId="0">
      <selection activeCell="E1" sqref="E1"/>
    </sheetView>
  </sheetViews>
  <sheetFormatPr defaultRowHeight="14.4"/>
  <cols>
    <col min="4" max="4" width="3.33203125" bestFit="1" customWidth="1"/>
    <col min="17" max="17" width="10.6640625" bestFit="1" customWidth="1"/>
  </cols>
  <sheetData>
    <row r="1" spans="1:5">
      <c r="A1" t="s">
        <v>14</v>
      </c>
      <c r="E1" t="s">
        <v>112</v>
      </c>
    </row>
    <row r="3" spans="1:5">
      <c r="B3" s="4" t="s">
        <v>15</v>
      </c>
      <c r="D3" s="4"/>
    </row>
    <row r="4" spans="1:5">
      <c r="B4" s="14" t="s">
        <v>16</v>
      </c>
      <c r="D4" s="14">
        <v>33</v>
      </c>
    </row>
    <row r="5" spans="1:5">
      <c r="B5" s="5">
        <v>5</v>
      </c>
      <c r="D5" s="5"/>
    </row>
    <row r="6" spans="1:5">
      <c r="B6" s="5">
        <v>6</v>
      </c>
      <c r="D6" s="5">
        <v>6</v>
      </c>
    </row>
    <row r="7" spans="1:5">
      <c r="B7" s="5">
        <v>45</v>
      </c>
      <c r="D7" s="5">
        <v>45</v>
      </c>
    </row>
    <row r="8" spans="1:5">
      <c r="B8" s="5">
        <v>19</v>
      </c>
      <c r="D8" s="5">
        <v>19</v>
      </c>
    </row>
    <row r="9" spans="1:5">
      <c r="B9" s="5" t="s">
        <v>17</v>
      </c>
      <c r="D9" s="5" t="s">
        <v>17</v>
      </c>
    </row>
    <row r="10" spans="1:5">
      <c r="B10" s="5">
        <v>22</v>
      </c>
      <c r="D10" s="5">
        <v>22</v>
      </c>
    </row>
    <row r="11" spans="1:5">
      <c r="B11" s="5" t="s">
        <v>18</v>
      </c>
      <c r="D11" s="5" t="s">
        <v>18</v>
      </c>
    </row>
    <row r="12" spans="1:5">
      <c r="B12" s="5">
        <v>45</v>
      </c>
      <c r="D12" s="5">
        <v>45</v>
      </c>
    </row>
    <row r="13" spans="1:5">
      <c r="B13" s="5">
        <v>3</v>
      </c>
      <c r="D13" s="5">
        <v>3</v>
      </c>
    </row>
    <row r="14" spans="1:5">
      <c r="B14" s="5"/>
      <c r="D14" s="5"/>
    </row>
    <row r="15" spans="1:5">
      <c r="B15" s="5">
        <v>16</v>
      </c>
      <c r="D15" s="5">
        <v>16</v>
      </c>
    </row>
    <row r="16" spans="1:5">
      <c r="B16" s="5">
        <v>8</v>
      </c>
      <c r="D16" s="5">
        <v>8</v>
      </c>
    </row>
    <row r="17" spans="2:4">
      <c r="B17" s="5">
        <v>16</v>
      </c>
      <c r="D17" s="5">
        <v>16</v>
      </c>
    </row>
    <row r="18" spans="2:4">
      <c r="B18" s="5">
        <v>8</v>
      </c>
      <c r="D18" s="5">
        <v>8</v>
      </c>
    </row>
    <row r="19" spans="2:4" ht="15" thickBot="1">
      <c r="B19" s="15"/>
      <c r="D19" s="15">
        <v>20</v>
      </c>
    </row>
    <row r="20" spans="2:4" ht="15" thickBot="1">
      <c r="B20" s="16">
        <f>COUNTA(B4:B19)</f>
        <v>14</v>
      </c>
      <c r="D20" s="16">
        <f>COUNTA(D4:D19)</f>
        <v>14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71"/>
  <dimension ref="A1:P16"/>
  <sheetViews>
    <sheetView showGridLines="0" workbookViewId="0">
      <pane ySplit="1" topLeftCell="A2" activePane="bottomLeft" state="frozen"/>
      <selection activeCell="B1" sqref="B1"/>
      <selection pane="bottomLeft" activeCell="D16" sqref="D16"/>
    </sheetView>
  </sheetViews>
  <sheetFormatPr defaultRowHeight="14.4"/>
  <cols>
    <col min="2" max="2" width="18.33203125" customWidth="1"/>
    <col min="4" max="4" width="10.44140625" bestFit="1" customWidth="1"/>
    <col min="16" max="16" width="10.6640625" bestFit="1" customWidth="1"/>
  </cols>
  <sheetData>
    <row r="1" spans="1:16">
      <c r="C1" t="s">
        <v>242</v>
      </c>
    </row>
    <row r="2" spans="1:16">
      <c r="A2" t="s">
        <v>0</v>
      </c>
    </row>
    <row r="3" spans="1:16">
      <c r="B3" s="17" t="s">
        <v>26</v>
      </c>
      <c r="C3" s="5"/>
    </row>
    <row r="4" spans="1:16">
      <c r="B4" s="5" t="s">
        <v>80</v>
      </c>
      <c r="C4" s="9">
        <f>SEARCH("khar",B4)</f>
        <v>7</v>
      </c>
      <c r="H4" s="61"/>
      <c r="K4" s="73" t="s">
        <v>238</v>
      </c>
      <c r="L4" s="73"/>
      <c r="M4" s="73"/>
      <c r="N4" s="73"/>
      <c r="O4" s="73"/>
      <c r="P4" s="73"/>
    </row>
    <row r="5" spans="1:16">
      <c r="B5" s="5" t="s">
        <v>84</v>
      </c>
      <c r="C5" s="9">
        <f>SEARCH(" ",B5)</f>
        <v>5</v>
      </c>
      <c r="K5" s="73" t="s">
        <v>239</v>
      </c>
      <c r="L5" s="73"/>
      <c r="M5" s="73"/>
      <c r="N5" s="73"/>
      <c r="O5" s="73"/>
      <c r="P5" s="73"/>
    </row>
    <row r="6" spans="1:16">
      <c r="B6" s="5" t="s">
        <v>85</v>
      </c>
      <c r="C6" s="9"/>
      <c r="K6" s="73" t="s">
        <v>240</v>
      </c>
      <c r="L6" s="73"/>
      <c r="M6" s="73"/>
      <c r="N6" s="73"/>
      <c r="O6" s="73"/>
      <c r="P6" s="73"/>
    </row>
    <row r="7" spans="1:16">
      <c r="K7" s="73" t="s">
        <v>241</v>
      </c>
      <c r="L7" s="73"/>
      <c r="M7" s="73"/>
      <c r="N7" s="73"/>
      <c r="O7" s="73"/>
      <c r="P7" s="73"/>
    </row>
    <row r="8" spans="1:16">
      <c r="K8" s="73"/>
      <c r="L8" s="73"/>
      <c r="M8" s="73"/>
      <c r="N8" s="73"/>
      <c r="O8" s="73"/>
      <c r="P8" s="73"/>
    </row>
    <row r="9" spans="1:16">
      <c r="K9" s="73"/>
      <c r="L9" s="73"/>
      <c r="M9" s="73"/>
      <c r="N9" s="73"/>
      <c r="O9" s="73"/>
      <c r="P9" s="73"/>
    </row>
    <row r="10" spans="1:16">
      <c r="A10" s="1"/>
      <c r="K10" s="73"/>
      <c r="L10" s="73"/>
      <c r="M10" s="73"/>
      <c r="N10" s="73"/>
      <c r="O10" s="73"/>
      <c r="P10" s="73"/>
    </row>
    <row r="11" spans="1:16">
      <c r="K11" s="73"/>
      <c r="L11" s="73"/>
      <c r="M11" s="73"/>
      <c r="N11" s="73"/>
      <c r="O11" s="73"/>
      <c r="P11" s="73"/>
    </row>
    <row r="12" spans="1:16">
      <c r="K12" s="73"/>
      <c r="L12" s="73"/>
      <c r="M12" s="73"/>
      <c r="N12" s="73"/>
      <c r="O12" s="73"/>
      <c r="P12" s="73"/>
    </row>
    <row r="13" spans="1:16">
      <c r="K13" s="73"/>
      <c r="L13" s="73"/>
      <c r="M13" s="73"/>
      <c r="N13" s="73"/>
      <c r="O13" s="73"/>
      <c r="P13" s="73"/>
    </row>
    <row r="14" spans="1:16">
      <c r="K14" s="73"/>
      <c r="L14" s="73"/>
      <c r="M14" s="73"/>
      <c r="N14" s="73"/>
      <c r="O14" s="73"/>
      <c r="P14" s="73"/>
    </row>
    <row r="15" spans="1:16">
      <c r="K15" s="73"/>
      <c r="L15" s="73"/>
      <c r="M15" s="73"/>
      <c r="N15" s="73"/>
      <c r="O15" s="73"/>
      <c r="P15" s="73"/>
    </row>
    <row r="16" spans="1:16">
      <c r="K16" s="73"/>
      <c r="L16" s="73"/>
      <c r="M16" s="73"/>
      <c r="N16" s="73"/>
      <c r="O16" s="73"/>
      <c r="P16" s="7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9"/>
  <dimension ref="A1:E14"/>
  <sheetViews>
    <sheetView showGridLines="0" workbookViewId="0">
      <pane ySplit="1" topLeftCell="A2" activePane="bottomLeft" state="frozen"/>
      <selection activeCell="B1" sqref="B1"/>
      <selection pane="bottomLeft" activeCell="E8" sqref="E8"/>
    </sheetView>
  </sheetViews>
  <sheetFormatPr defaultRowHeight="14.4"/>
  <cols>
    <col min="2" max="2" width="10.5546875" customWidth="1"/>
    <col min="17" max="17" width="10.6640625" bestFit="1" customWidth="1"/>
  </cols>
  <sheetData>
    <row r="1" spans="1:5">
      <c r="B1" t="s">
        <v>98</v>
      </c>
    </row>
    <row r="2" spans="1:5">
      <c r="A2" t="s">
        <v>19</v>
      </c>
    </row>
    <row r="4" spans="1:5">
      <c r="B4" s="17" t="s">
        <v>15</v>
      </c>
      <c r="C4" s="17" t="s">
        <v>41</v>
      </c>
    </row>
    <row r="5" spans="1:5">
      <c r="B5" s="17">
        <v>1</v>
      </c>
      <c r="C5" s="17">
        <v>22</v>
      </c>
    </row>
    <row r="6" spans="1:5">
      <c r="B6" s="17">
        <v>2</v>
      </c>
      <c r="C6" s="17">
        <v>45</v>
      </c>
    </row>
    <row r="7" spans="1:5">
      <c r="B7" s="17">
        <v>3</v>
      </c>
      <c r="C7" s="17">
        <v>33</v>
      </c>
    </row>
    <row r="8" spans="1:5">
      <c r="B8" s="17">
        <v>4</v>
      </c>
      <c r="C8" s="17">
        <v>67</v>
      </c>
      <c r="E8">
        <f>MIN(C5:C13)</f>
        <v>12</v>
      </c>
    </row>
    <row r="9" spans="1:5">
      <c r="B9" s="17">
        <v>5</v>
      </c>
      <c r="C9" s="17">
        <v>12</v>
      </c>
    </row>
    <row r="10" spans="1:5">
      <c r="B10" s="17">
        <v>6</v>
      </c>
      <c r="C10" s="17">
        <v>67</v>
      </c>
    </row>
    <row r="11" spans="1:5">
      <c r="B11" s="17">
        <v>7</v>
      </c>
      <c r="C11" s="17">
        <v>56</v>
      </c>
    </row>
    <row r="12" spans="1:5">
      <c r="B12" s="17">
        <v>8</v>
      </c>
      <c r="C12" s="17">
        <v>44</v>
      </c>
    </row>
    <row r="13" spans="1:5">
      <c r="B13" s="17">
        <v>9</v>
      </c>
      <c r="C13" s="17">
        <v>56</v>
      </c>
    </row>
    <row r="14" spans="1:5">
      <c r="B14" s="9" t="s">
        <v>86</v>
      </c>
      <c r="C14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0"/>
  <dimension ref="A2:E14"/>
  <sheetViews>
    <sheetView showGridLines="0" workbookViewId="0">
      <pane ySplit="1" topLeftCell="A2" activePane="bottomLeft" state="frozen"/>
      <selection activeCell="B1" sqref="B1"/>
      <selection pane="bottomLeft" activeCell="E9" sqref="E9"/>
    </sheetView>
  </sheetViews>
  <sheetFormatPr defaultRowHeight="14.4"/>
  <cols>
    <col min="2" max="2" width="10.5546875" customWidth="1"/>
    <col min="16" max="16" width="10.6640625" bestFit="1" customWidth="1"/>
  </cols>
  <sheetData>
    <row r="2" spans="1:5">
      <c r="A2" t="s">
        <v>19</v>
      </c>
    </row>
    <row r="4" spans="1:5">
      <c r="B4" s="17" t="s">
        <v>15</v>
      </c>
      <c r="C4" s="17" t="s">
        <v>41</v>
      </c>
    </row>
    <row r="5" spans="1:5">
      <c r="B5" s="17">
        <v>1</v>
      </c>
      <c r="C5" s="17">
        <v>22</v>
      </c>
    </row>
    <row r="6" spans="1:5">
      <c r="B6" s="17">
        <v>2</v>
      </c>
      <c r="C6" s="17">
        <v>45</v>
      </c>
    </row>
    <row r="7" spans="1:5">
      <c r="B7" s="17">
        <v>3</v>
      </c>
      <c r="C7" s="17">
        <v>33</v>
      </c>
    </row>
    <row r="8" spans="1:5">
      <c r="B8" s="17">
        <v>4</v>
      </c>
      <c r="C8" s="17">
        <v>67</v>
      </c>
    </row>
    <row r="9" spans="1:5">
      <c r="B9" s="17">
        <v>5</v>
      </c>
      <c r="C9" s="17">
        <v>12</v>
      </c>
      <c r="E9">
        <f>MAX(C5:C13)</f>
        <v>67</v>
      </c>
    </row>
    <row r="10" spans="1:5">
      <c r="B10" s="17">
        <v>6</v>
      </c>
      <c r="C10" s="17">
        <v>67</v>
      </c>
    </row>
    <row r="11" spans="1:5">
      <c r="B11" s="17">
        <v>7</v>
      </c>
      <c r="C11" s="17">
        <v>56</v>
      </c>
    </row>
    <row r="12" spans="1:5">
      <c r="B12" s="17">
        <v>8</v>
      </c>
      <c r="C12" s="17">
        <v>44</v>
      </c>
    </row>
    <row r="13" spans="1:5">
      <c r="B13" s="17">
        <v>9</v>
      </c>
      <c r="C13" s="17">
        <v>56</v>
      </c>
    </row>
    <row r="14" spans="1:5">
      <c r="B14" s="9" t="s">
        <v>87</v>
      </c>
      <c r="C14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1"/>
  <dimension ref="B3:E12"/>
  <sheetViews>
    <sheetView showGridLines="0" workbookViewId="0">
      <selection activeCell="E8" sqref="E8"/>
    </sheetView>
  </sheetViews>
  <sheetFormatPr defaultRowHeight="14.4"/>
  <cols>
    <col min="5" max="5" width="10.6640625" bestFit="1" customWidth="1"/>
    <col min="16" max="16" width="10.6640625" bestFit="1" customWidth="1"/>
  </cols>
  <sheetData>
    <row r="3" spans="2:5">
      <c r="B3" s="17" t="s">
        <v>15</v>
      </c>
      <c r="C3" s="17" t="s">
        <v>41</v>
      </c>
      <c r="E3" s="2"/>
    </row>
    <row r="4" spans="2:5">
      <c r="B4" s="17">
        <v>1</v>
      </c>
      <c r="C4" s="17">
        <v>22</v>
      </c>
      <c r="E4" s="2"/>
    </row>
    <row r="5" spans="2:5">
      <c r="B5" s="17">
        <v>2</v>
      </c>
      <c r="C5" s="17">
        <v>45</v>
      </c>
      <c r="E5" s="2"/>
    </row>
    <row r="6" spans="2:5">
      <c r="B6" s="17">
        <v>3</v>
      </c>
      <c r="C6" s="17">
        <v>33</v>
      </c>
    </row>
    <row r="7" spans="2:5">
      <c r="B7" s="17">
        <v>4</v>
      </c>
      <c r="C7" s="17">
        <v>67</v>
      </c>
    </row>
    <row r="8" spans="2:5">
      <c r="B8" s="17">
        <v>5</v>
      </c>
      <c r="C8" s="17">
        <v>12</v>
      </c>
      <c r="E8">
        <f>SMALL(C4:C12,2)</f>
        <v>22</v>
      </c>
    </row>
    <row r="9" spans="2:5">
      <c r="B9" s="17">
        <v>6</v>
      </c>
      <c r="C9" s="17">
        <v>66</v>
      </c>
    </row>
    <row r="10" spans="2:5">
      <c r="B10" s="17">
        <v>7</v>
      </c>
      <c r="C10" s="17">
        <v>56</v>
      </c>
    </row>
    <row r="11" spans="2:5">
      <c r="B11" s="17">
        <v>8</v>
      </c>
      <c r="C11" s="17">
        <v>44</v>
      </c>
    </row>
    <row r="12" spans="2:5">
      <c r="B12" s="17">
        <v>9</v>
      </c>
      <c r="C12" s="17">
        <v>56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2"/>
  <dimension ref="B5:E14"/>
  <sheetViews>
    <sheetView showGridLines="0" workbookViewId="0">
      <pane ySplit="1" topLeftCell="A2" activePane="bottomLeft" state="frozen"/>
      <selection activeCell="B1" sqref="B1"/>
      <selection pane="bottomLeft" activeCell="E11" sqref="E11"/>
    </sheetView>
  </sheetViews>
  <sheetFormatPr defaultRowHeight="14.4"/>
  <cols>
    <col min="5" max="5" width="10.6640625" bestFit="1" customWidth="1"/>
    <col min="17" max="17" width="10.6640625" bestFit="1" customWidth="1"/>
  </cols>
  <sheetData>
    <row r="5" spans="2:5">
      <c r="B5" s="17" t="s">
        <v>15</v>
      </c>
      <c r="C5" s="17" t="s">
        <v>41</v>
      </c>
      <c r="E5" s="2"/>
    </row>
    <row r="6" spans="2:5">
      <c r="B6" s="17">
        <v>1</v>
      </c>
      <c r="C6" s="17">
        <v>22</v>
      </c>
      <c r="E6" s="2"/>
    </row>
    <row r="7" spans="2:5">
      <c r="B7" s="17">
        <v>2</v>
      </c>
      <c r="C7" s="17">
        <v>45</v>
      </c>
      <c r="E7" s="2"/>
    </row>
    <row r="8" spans="2:5">
      <c r="B8" s="17">
        <v>3</v>
      </c>
      <c r="C8" s="17">
        <v>33</v>
      </c>
    </row>
    <row r="9" spans="2:5">
      <c r="B9" s="17">
        <v>4</v>
      </c>
      <c r="C9" s="17">
        <v>67</v>
      </c>
    </row>
    <row r="10" spans="2:5">
      <c r="B10" s="17">
        <v>5</v>
      </c>
      <c r="C10" s="17">
        <v>12</v>
      </c>
      <c r="E10">
        <f>LARGE(C6:C14,2)</f>
        <v>66</v>
      </c>
    </row>
    <row r="11" spans="2:5">
      <c r="B11" s="17">
        <v>6</v>
      </c>
      <c r="C11" s="17">
        <v>66</v>
      </c>
    </row>
    <row r="12" spans="2:5">
      <c r="B12" s="17">
        <v>7</v>
      </c>
      <c r="C12" s="17">
        <v>56</v>
      </c>
    </row>
    <row r="13" spans="2:5">
      <c r="B13" s="17">
        <v>8</v>
      </c>
      <c r="C13" s="17">
        <v>44</v>
      </c>
    </row>
    <row r="14" spans="2:5">
      <c r="B14" s="17">
        <v>9</v>
      </c>
      <c r="C14" s="17">
        <v>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3"/>
  <dimension ref="A1:R20"/>
  <sheetViews>
    <sheetView showGridLines="0" workbookViewId="0">
      <pane ySplit="1" topLeftCell="A2" activePane="bottomLeft" state="frozen"/>
      <selection activeCell="B1" sqref="B1"/>
      <selection pane="bottomLeft" activeCell="I10" sqref="I10"/>
    </sheetView>
  </sheetViews>
  <sheetFormatPr defaultRowHeight="14.4"/>
  <cols>
    <col min="2" max="2" width="19.109375" customWidth="1"/>
    <col min="3" max="3" width="13" customWidth="1"/>
    <col min="4" max="4" width="17.5546875" customWidth="1"/>
    <col min="16" max="16" width="10.6640625" bestFit="1" customWidth="1"/>
  </cols>
  <sheetData>
    <row r="1" spans="1:18">
      <c r="B1" s="3"/>
    </row>
    <row r="2" spans="1:18">
      <c r="A2" t="s">
        <v>19</v>
      </c>
    </row>
    <row r="3" spans="1:18">
      <c r="B3" s="17" t="s">
        <v>88</v>
      </c>
      <c r="C3" s="17" t="s">
        <v>248</v>
      </c>
      <c r="D3" s="5" t="s">
        <v>249</v>
      </c>
      <c r="E3" s="5"/>
    </row>
    <row r="4" spans="1:18">
      <c r="B4" s="17">
        <v>32</v>
      </c>
      <c r="C4" s="17">
        <f>RANK(B4,B4:B16,0)</f>
        <v>3</v>
      </c>
      <c r="D4" s="5">
        <f>RANK(B4,$B$4:$B$16,0)</f>
        <v>3</v>
      </c>
      <c r="E4" s="5"/>
      <c r="J4" s="73" t="s">
        <v>250</v>
      </c>
      <c r="K4" s="73"/>
      <c r="L4" s="73"/>
      <c r="M4" s="73"/>
      <c r="N4" s="73"/>
      <c r="O4" s="73"/>
      <c r="P4" s="73"/>
      <c r="Q4" s="73"/>
      <c r="R4" s="73"/>
    </row>
    <row r="5" spans="1:18">
      <c r="B5" s="17">
        <v>8</v>
      </c>
      <c r="C5" s="17">
        <f t="shared" ref="C5:C16" si="0">RANK(B5,B5:B17,0)</f>
        <v>7</v>
      </c>
      <c r="D5" s="5">
        <f t="shared" ref="D5:D16" si="1">RANK(B5,$B$4:$B$16,0)</f>
        <v>8</v>
      </c>
      <c r="E5" s="5"/>
      <c r="J5" s="73" t="s">
        <v>251</v>
      </c>
      <c r="K5" s="73"/>
      <c r="L5" s="73"/>
      <c r="M5" s="73"/>
      <c r="N5" s="73"/>
      <c r="O5" s="73"/>
      <c r="P5" s="73"/>
      <c r="Q5" s="73"/>
      <c r="R5" s="73"/>
    </row>
    <row r="6" spans="1:18">
      <c r="B6" s="17">
        <v>7</v>
      </c>
      <c r="C6" s="17">
        <f t="shared" si="0"/>
        <v>9</v>
      </c>
      <c r="D6" s="5">
        <f t="shared" si="1"/>
        <v>11</v>
      </c>
      <c r="E6" s="5"/>
      <c r="J6" s="73" t="s">
        <v>252</v>
      </c>
      <c r="K6" s="73"/>
      <c r="L6" s="73"/>
      <c r="M6" s="73"/>
      <c r="N6" s="73"/>
      <c r="O6" s="73"/>
      <c r="P6" s="73"/>
      <c r="Q6" s="73"/>
      <c r="R6" s="73"/>
    </row>
    <row r="7" spans="1:18">
      <c r="B7" s="17">
        <v>8</v>
      </c>
      <c r="C7" s="17">
        <f t="shared" si="0"/>
        <v>7</v>
      </c>
      <c r="D7" s="5">
        <f t="shared" si="1"/>
        <v>8</v>
      </c>
      <c r="E7" s="5"/>
      <c r="J7" s="73" t="s">
        <v>253</v>
      </c>
      <c r="K7" s="73"/>
      <c r="L7" s="73"/>
      <c r="M7" s="73"/>
      <c r="N7" s="73"/>
      <c r="O7" s="73"/>
      <c r="P7" s="73"/>
      <c r="Q7" s="73"/>
      <c r="R7" s="73"/>
    </row>
    <row r="8" spans="1:18">
      <c r="B8" s="17">
        <v>7</v>
      </c>
      <c r="C8" s="17">
        <f t="shared" si="0"/>
        <v>8</v>
      </c>
      <c r="D8" s="5">
        <f t="shared" si="1"/>
        <v>11</v>
      </c>
      <c r="E8" s="5"/>
      <c r="J8" s="73" t="s">
        <v>254</v>
      </c>
      <c r="K8" s="73"/>
      <c r="L8" s="73"/>
      <c r="M8" s="73"/>
      <c r="N8" s="73"/>
      <c r="O8" s="73"/>
      <c r="P8" s="73"/>
      <c r="Q8" s="73"/>
      <c r="R8" s="73"/>
    </row>
    <row r="9" spans="1:18">
      <c r="B9" s="17">
        <v>12</v>
      </c>
      <c r="C9" s="17">
        <f t="shared" si="0"/>
        <v>6</v>
      </c>
      <c r="D9" s="5">
        <f t="shared" si="1"/>
        <v>7</v>
      </c>
      <c r="E9" s="5"/>
      <c r="J9" s="73"/>
      <c r="K9" s="73"/>
      <c r="L9" s="73"/>
      <c r="M9" s="73"/>
      <c r="N9" s="73"/>
      <c r="O9" s="73"/>
      <c r="P9" s="73"/>
      <c r="Q9" s="73"/>
      <c r="R9" s="73"/>
    </row>
    <row r="10" spans="1:18">
      <c r="B10" s="17">
        <v>8</v>
      </c>
      <c r="C10" s="17">
        <f t="shared" si="0"/>
        <v>6</v>
      </c>
      <c r="D10" s="5">
        <f t="shared" si="1"/>
        <v>8</v>
      </c>
      <c r="E10" s="5"/>
      <c r="J10" s="73"/>
      <c r="K10" s="73"/>
      <c r="L10" s="73"/>
      <c r="M10" s="73"/>
      <c r="N10" s="73"/>
      <c r="O10" s="73"/>
      <c r="P10" s="73"/>
      <c r="Q10" s="73"/>
      <c r="R10" s="73"/>
    </row>
    <row r="11" spans="1:18">
      <c r="B11" s="17">
        <v>4</v>
      </c>
      <c r="C11" s="17">
        <f t="shared" si="0"/>
        <v>6</v>
      </c>
      <c r="D11" s="5">
        <f t="shared" si="1"/>
        <v>13</v>
      </c>
      <c r="E11" s="5"/>
      <c r="J11" s="73"/>
      <c r="K11" s="73"/>
      <c r="L11" s="73"/>
      <c r="M11" s="73"/>
      <c r="N11" s="73"/>
      <c r="O11" s="73"/>
      <c r="P11" s="73"/>
      <c r="Q11" s="73"/>
      <c r="R11" s="73"/>
    </row>
    <row r="12" spans="1:18">
      <c r="B12" s="17">
        <v>19</v>
      </c>
      <c r="C12" s="17">
        <f t="shared" si="0"/>
        <v>3</v>
      </c>
      <c r="D12" s="5">
        <f t="shared" si="1"/>
        <v>4</v>
      </c>
      <c r="E12" s="5"/>
      <c r="J12" s="73"/>
      <c r="K12" s="73"/>
      <c r="L12" s="73"/>
      <c r="M12" s="73"/>
      <c r="N12" s="73"/>
      <c r="O12" s="73"/>
      <c r="P12" s="73"/>
      <c r="Q12" s="73"/>
      <c r="R12" s="73"/>
    </row>
    <row r="13" spans="1:18">
      <c r="B13" s="17">
        <v>34</v>
      </c>
      <c r="C13" s="17">
        <f t="shared" si="0"/>
        <v>2</v>
      </c>
      <c r="D13" s="5">
        <f t="shared" si="1"/>
        <v>2</v>
      </c>
      <c r="E13" s="5"/>
      <c r="J13" s="73"/>
      <c r="K13" s="73"/>
      <c r="L13" s="73"/>
      <c r="M13" s="73"/>
      <c r="N13" s="73"/>
      <c r="O13" s="73"/>
      <c r="P13" s="73"/>
      <c r="Q13" s="73"/>
      <c r="R13" s="73"/>
    </row>
    <row r="14" spans="1:18">
      <c r="B14" s="17">
        <v>37</v>
      </c>
      <c r="C14" s="17">
        <f t="shared" si="0"/>
        <v>1</v>
      </c>
      <c r="D14" s="5">
        <f t="shared" si="1"/>
        <v>1</v>
      </c>
      <c r="E14" s="5"/>
      <c r="J14" s="73"/>
      <c r="K14" s="73"/>
      <c r="L14" s="73"/>
      <c r="M14" s="73"/>
      <c r="N14" s="73"/>
      <c r="O14" s="73"/>
      <c r="P14" s="73"/>
      <c r="Q14" s="73"/>
      <c r="R14" s="73"/>
    </row>
    <row r="15" spans="1:18">
      <c r="B15" s="17">
        <v>14</v>
      </c>
      <c r="C15" s="17">
        <f t="shared" si="0"/>
        <v>2</v>
      </c>
      <c r="D15" s="5">
        <f t="shared" si="1"/>
        <v>6</v>
      </c>
      <c r="E15" s="5"/>
      <c r="J15" s="73"/>
      <c r="K15" s="73"/>
      <c r="L15" s="73"/>
      <c r="M15" s="73"/>
      <c r="N15" s="73"/>
      <c r="O15" s="73"/>
      <c r="P15" s="73"/>
      <c r="Q15" s="73"/>
      <c r="R15" s="73"/>
    </row>
    <row r="16" spans="1:18">
      <c r="B16" s="17">
        <v>15</v>
      </c>
      <c r="C16" s="17">
        <f t="shared" si="0"/>
        <v>1</v>
      </c>
      <c r="D16" s="5">
        <f t="shared" si="1"/>
        <v>5</v>
      </c>
      <c r="E16" s="5"/>
      <c r="J16" s="73"/>
      <c r="K16" s="73"/>
      <c r="L16" s="73"/>
      <c r="M16" s="73"/>
      <c r="N16" s="73"/>
      <c r="O16" s="73"/>
      <c r="P16" s="73"/>
      <c r="Q16" s="73"/>
      <c r="R16" s="73"/>
    </row>
    <row r="17" spans="2:18">
      <c r="B17" s="5"/>
      <c r="C17" s="5"/>
      <c r="D17" s="5"/>
      <c r="E17" s="5"/>
      <c r="J17" s="73"/>
      <c r="K17" s="73"/>
      <c r="L17" s="73"/>
      <c r="M17" s="73"/>
      <c r="N17" s="73"/>
      <c r="O17" s="73"/>
      <c r="P17" s="73"/>
      <c r="Q17" s="73"/>
      <c r="R17" s="73"/>
    </row>
    <row r="18" spans="2:18">
      <c r="J18" s="73"/>
      <c r="K18" s="73"/>
      <c r="L18" s="73"/>
      <c r="M18" s="73"/>
      <c r="N18" s="73"/>
      <c r="O18" s="73"/>
      <c r="P18" s="73"/>
      <c r="Q18" s="73"/>
      <c r="R18" s="73"/>
    </row>
    <row r="19" spans="2:18">
      <c r="J19" s="73"/>
      <c r="K19" s="73"/>
      <c r="L19" s="73"/>
      <c r="M19" s="73"/>
      <c r="N19" s="73"/>
      <c r="O19" s="73"/>
      <c r="P19" s="73"/>
      <c r="Q19" s="73"/>
      <c r="R19" s="73"/>
    </row>
    <row r="20" spans="2:18">
      <c r="J20" s="73"/>
      <c r="K20" s="73"/>
      <c r="L20" s="73"/>
      <c r="M20" s="73"/>
      <c r="N20" s="73"/>
      <c r="O20" s="73"/>
      <c r="P20" s="73"/>
      <c r="Q20" s="73"/>
      <c r="R20" s="7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4"/>
  <dimension ref="A3:C9"/>
  <sheetViews>
    <sheetView showGridLines="0" workbookViewId="0">
      <pane ySplit="1" topLeftCell="A2" activePane="bottomLeft" state="frozen"/>
      <selection activeCell="B1" sqref="B1"/>
      <selection pane="bottomLeft" activeCell="C8" sqref="C8"/>
    </sheetView>
  </sheetViews>
  <sheetFormatPr defaultRowHeight="14.4"/>
  <cols>
    <col min="2" max="2" width="51.44140625" bestFit="1" customWidth="1"/>
    <col min="3" max="3" width="34.44140625" bestFit="1" customWidth="1"/>
    <col min="9" max="9" width="10.6640625" bestFit="1" customWidth="1"/>
  </cols>
  <sheetData>
    <row r="3" spans="1:3">
      <c r="A3" t="s">
        <v>0</v>
      </c>
    </row>
    <row r="5" spans="1:3">
      <c r="B5" s="5" t="s">
        <v>89</v>
      </c>
      <c r="C5" s="62"/>
    </row>
    <row r="6" spans="1:3">
      <c r="B6" s="5" t="s">
        <v>90</v>
      </c>
      <c r="C6" s="62"/>
    </row>
    <row r="9" spans="1:3">
      <c r="B9" s="6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5"/>
  <dimension ref="A3:C6"/>
  <sheetViews>
    <sheetView showGridLines="0" workbookViewId="0">
      <pane ySplit="1" topLeftCell="A2" activePane="bottomLeft" state="frozen"/>
      <selection activeCell="B1" sqref="B1"/>
      <selection pane="bottomLeft" activeCell="B4" sqref="B4"/>
    </sheetView>
  </sheetViews>
  <sheetFormatPr defaultRowHeight="14.4"/>
  <cols>
    <col min="2" max="2" width="51.44140625" bestFit="1" customWidth="1"/>
    <col min="3" max="3" width="34.44140625" bestFit="1" customWidth="1"/>
    <col min="9" max="9" width="10.6640625" bestFit="1" customWidth="1"/>
  </cols>
  <sheetData>
    <row r="3" spans="1:3">
      <c r="A3" t="s">
        <v>0</v>
      </c>
    </row>
    <row r="5" spans="1:3">
      <c r="B5" s="5" t="s">
        <v>91</v>
      </c>
      <c r="C5" s="62"/>
    </row>
    <row r="6" spans="1:3">
      <c r="B6" s="5" t="s">
        <v>92</v>
      </c>
      <c r="C6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E20"/>
  <sheetViews>
    <sheetView showGridLines="0" zoomScale="112" zoomScaleNormal="112" workbookViewId="0">
      <pane ySplit="1" topLeftCell="A2" activePane="bottomLeft" state="frozen"/>
      <selection activeCell="B1" sqref="B1"/>
      <selection pane="bottomLeft" activeCell="C20" sqref="C20"/>
    </sheetView>
  </sheetViews>
  <sheetFormatPr defaultRowHeight="14.4"/>
  <cols>
    <col min="15" max="15" width="10.6640625" bestFit="1" customWidth="1"/>
  </cols>
  <sheetData>
    <row r="1" spans="1:5">
      <c r="A1" t="s">
        <v>14</v>
      </c>
      <c r="E1" t="s">
        <v>113</v>
      </c>
    </row>
    <row r="3" spans="1:5">
      <c r="B3" s="4" t="s">
        <v>15</v>
      </c>
    </row>
    <row r="4" spans="1:5">
      <c r="B4" s="14" t="s">
        <v>16</v>
      </c>
    </row>
    <row r="5" spans="1:5">
      <c r="B5" s="5">
        <v>5</v>
      </c>
    </row>
    <row r="6" spans="1:5">
      <c r="B6" s="5">
        <v>6</v>
      </c>
    </row>
    <row r="7" spans="1:5">
      <c r="B7" s="5">
        <v>45</v>
      </c>
    </row>
    <row r="8" spans="1:5">
      <c r="B8" s="5"/>
    </row>
    <row r="9" spans="1:5">
      <c r="B9" s="5" t="s">
        <v>17</v>
      </c>
    </row>
    <row r="10" spans="1:5">
      <c r="B10" s="5">
        <v>22</v>
      </c>
    </row>
    <row r="11" spans="1:5">
      <c r="B11" s="5" t="s">
        <v>18</v>
      </c>
    </row>
    <row r="12" spans="1:5">
      <c r="B12" s="5">
        <v>45</v>
      </c>
    </row>
    <row r="13" spans="1:5">
      <c r="B13" s="5">
        <v>3</v>
      </c>
    </row>
    <row r="14" spans="1:5">
      <c r="B14" s="5">
        <v>1234</v>
      </c>
    </row>
    <row r="15" spans="1:5">
      <c r="B15" s="5">
        <v>16</v>
      </c>
    </row>
    <row r="16" spans="1:5">
      <c r="B16" s="5"/>
    </row>
    <row r="17" spans="2:2">
      <c r="B17" s="5">
        <v>16</v>
      </c>
    </row>
    <row r="18" spans="2:2">
      <c r="B18" s="5">
        <v>8</v>
      </c>
    </row>
    <row r="19" spans="2:2" ht="15" thickBot="1">
      <c r="B19" s="15">
        <v>20</v>
      </c>
    </row>
    <row r="20" spans="2:2" ht="15" thickBot="1">
      <c r="B20" s="16">
        <f>COUNTBLANK(B4:B19)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V23"/>
  <sheetViews>
    <sheetView showGridLines="0" workbookViewId="0">
      <pane ySplit="1" topLeftCell="A2" activePane="bottomLeft" state="frozen"/>
      <selection activeCell="B1" sqref="B1"/>
      <selection pane="bottomLeft" activeCell="I17" sqref="I17"/>
    </sheetView>
  </sheetViews>
  <sheetFormatPr defaultRowHeight="14.4"/>
  <cols>
    <col min="4" max="4" width="8.6640625" bestFit="1" customWidth="1"/>
    <col min="17" max="17" width="10.6640625" bestFit="1" customWidth="1"/>
  </cols>
  <sheetData>
    <row r="1" spans="1:22">
      <c r="G1" t="s">
        <v>117</v>
      </c>
    </row>
    <row r="2" spans="1:22">
      <c r="B2" s="17" t="s">
        <v>1</v>
      </c>
      <c r="C2" s="17" t="s">
        <v>2</v>
      </c>
      <c r="D2" s="18" t="s">
        <v>3</v>
      </c>
      <c r="E2" s="19" t="s">
        <v>12</v>
      </c>
      <c r="I2" s="17" t="s">
        <v>1</v>
      </c>
      <c r="J2" s="17" t="s">
        <v>2</v>
      </c>
      <c r="K2" s="18" t="s">
        <v>3</v>
      </c>
      <c r="L2" s="19" t="s">
        <v>12</v>
      </c>
    </row>
    <row r="3" spans="1:22">
      <c r="B3" s="17" t="s">
        <v>20</v>
      </c>
      <c r="C3" s="17">
        <v>454</v>
      </c>
      <c r="D3" s="18">
        <v>3</v>
      </c>
      <c r="E3" s="20">
        <f>C3*D3</f>
        <v>1362</v>
      </c>
      <c r="I3" s="17" t="s">
        <v>20</v>
      </c>
      <c r="J3" s="17">
        <v>454</v>
      </c>
      <c r="K3" s="18">
        <v>3</v>
      </c>
      <c r="L3" s="20">
        <f>J3*K3</f>
        <v>1362</v>
      </c>
    </row>
    <row r="4" spans="1:22">
      <c r="B4" s="17" t="s">
        <v>21</v>
      </c>
      <c r="C4" s="17">
        <v>34</v>
      </c>
      <c r="D4" s="18">
        <v>3</v>
      </c>
      <c r="E4" s="20">
        <f t="shared" ref="E4:E6" si="0">C4*D4</f>
        <v>102</v>
      </c>
      <c r="I4" s="17" t="s">
        <v>21</v>
      </c>
      <c r="J4" s="17">
        <v>34</v>
      </c>
      <c r="K4" s="18">
        <v>3</v>
      </c>
      <c r="L4" s="20">
        <f t="shared" ref="L4:L7" si="1">J4*K4</f>
        <v>102</v>
      </c>
    </row>
    <row r="5" spans="1:22">
      <c r="B5" s="17" t="s">
        <v>22</v>
      </c>
      <c r="C5" s="17">
        <v>23</v>
      </c>
      <c r="D5" s="18">
        <v>5</v>
      </c>
      <c r="E5" s="20">
        <f t="shared" si="0"/>
        <v>115</v>
      </c>
      <c r="I5" s="17" t="s">
        <v>22</v>
      </c>
      <c r="J5" s="17">
        <v>23</v>
      </c>
      <c r="K5" s="18">
        <v>5</v>
      </c>
      <c r="L5" s="20">
        <f t="shared" si="1"/>
        <v>115</v>
      </c>
    </row>
    <row r="6" spans="1:22">
      <c r="B6" s="17" t="s">
        <v>23</v>
      </c>
      <c r="C6" s="17">
        <v>45</v>
      </c>
      <c r="D6" s="18">
        <v>5</v>
      </c>
      <c r="E6" s="20">
        <f t="shared" si="0"/>
        <v>225</v>
      </c>
      <c r="I6" s="17" t="s">
        <v>23</v>
      </c>
      <c r="J6" s="17">
        <v>45</v>
      </c>
      <c r="K6" s="18">
        <v>5</v>
      </c>
      <c r="L6" s="20">
        <f t="shared" si="1"/>
        <v>225</v>
      </c>
    </row>
    <row r="7" spans="1:22">
      <c r="C7" s="21" t="s">
        <v>12</v>
      </c>
      <c r="D7" s="21"/>
      <c r="E7" s="22">
        <f>SUM(E3:E6)</f>
        <v>1804</v>
      </c>
      <c r="I7" s="70" t="s">
        <v>93</v>
      </c>
      <c r="J7" s="70">
        <v>50</v>
      </c>
      <c r="L7" s="20">
        <f t="shared" si="1"/>
        <v>0</v>
      </c>
    </row>
    <row r="8" spans="1:22">
      <c r="E8" s="69">
        <f>SUMPRODUCT(C3:C6,D3:D6)</f>
        <v>1804</v>
      </c>
      <c r="J8" s="21" t="s">
        <v>12</v>
      </c>
      <c r="K8" s="21">
        <f>SUMPRODUCT(J3:J7,K3:K7)</f>
        <v>1804</v>
      </c>
      <c r="L8" s="69">
        <f>SUM(L3:L7)</f>
        <v>1804</v>
      </c>
    </row>
    <row r="12" spans="1:22">
      <c r="A12" s="33"/>
      <c r="B12" s="33"/>
      <c r="C12" s="33"/>
      <c r="D12" s="33"/>
      <c r="E12" s="33"/>
      <c r="F12" s="33"/>
      <c r="G12" s="33"/>
      <c r="H12" s="33"/>
    </row>
    <row r="13" spans="1:22">
      <c r="A13" s="33"/>
      <c r="B13" s="78"/>
      <c r="C13" s="79"/>
      <c r="D13" s="79"/>
      <c r="E13" s="79"/>
      <c r="F13" s="80"/>
      <c r="G13" s="80"/>
      <c r="H13" s="33"/>
      <c r="N13" s="73" t="s">
        <v>114</v>
      </c>
      <c r="O13" s="73"/>
      <c r="P13" s="73"/>
      <c r="Q13" s="73"/>
      <c r="R13" s="73"/>
      <c r="S13" s="73"/>
    </row>
    <row r="14" spans="1:22">
      <c r="A14" s="33"/>
      <c r="B14" s="78"/>
      <c r="C14" s="79"/>
      <c r="D14" s="79"/>
      <c r="E14" s="79"/>
      <c r="F14" s="79"/>
      <c r="G14" s="79"/>
      <c r="H14" s="33"/>
      <c r="N14" s="77" t="s">
        <v>25</v>
      </c>
      <c r="O14" s="77"/>
      <c r="P14" s="77"/>
      <c r="Q14" s="77"/>
      <c r="R14" s="77"/>
      <c r="S14" s="77"/>
      <c r="T14" s="77"/>
      <c r="U14" s="77"/>
      <c r="V14" s="77"/>
    </row>
    <row r="15" spans="1:22">
      <c r="A15" s="33"/>
      <c r="B15" s="78"/>
      <c r="C15" s="79"/>
      <c r="D15" s="79"/>
      <c r="E15" s="79"/>
      <c r="F15" s="79"/>
      <c r="G15" s="80"/>
      <c r="H15" s="33"/>
      <c r="N15" s="2" t="s">
        <v>24</v>
      </c>
    </row>
    <row r="16" spans="1:22">
      <c r="A16" s="33"/>
      <c r="B16" s="78"/>
      <c r="C16" s="79"/>
      <c r="D16" s="79"/>
      <c r="E16" s="79"/>
      <c r="F16" s="79"/>
      <c r="G16" s="80"/>
      <c r="H16" s="33"/>
      <c r="N16" s="73" t="s">
        <v>115</v>
      </c>
      <c r="O16" s="73"/>
      <c r="P16" s="73"/>
      <c r="Q16" s="73"/>
      <c r="R16" s="73"/>
      <c r="S16" s="73"/>
    </row>
    <row r="17" spans="1:19">
      <c r="A17" s="33"/>
      <c r="B17" s="78"/>
      <c r="C17" s="79"/>
      <c r="D17" s="79"/>
      <c r="E17" s="79"/>
      <c r="F17" s="79"/>
      <c r="G17" s="80"/>
      <c r="H17" s="33"/>
      <c r="N17" s="73" t="s">
        <v>116</v>
      </c>
      <c r="O17" s="73"/>
      <c r="P17" s="73" t="e">
        <f>SUMPRODUCT(J3:J7,K3:K6)</f>
        <v>#VALUE!</v>
      </c>
      <c r="Q17" s="73"/>
      <c r="R17" s="73"/>
      <c r="S17" s="73"/>
    </row>
    <row r="18" spans="1:19">
      <c r="A18" s="33"/>
      <c r="B18" s="33"/>
      <c r="C18" s="80"/>
      <c r="D18" s="80"/>
      <c r="E18" s="81"/>
      <c r="F18" s="80"/>
      <c r="G18" s="80"/>
      <c r="H18" s="33"/>
      <c r="N18" s="73"/>
      <c r="O18" s="73"/>
      <c r="P18" s="73"/>
      <c r="Q18" s="73"/>
      <c r="R18" s="73"/>
      <c r="S18" s="73"/>
    </row>
    <row r="19" spans="1:19">
      <c r="A19" s="33"/>
      <c r="B19" s="33"/>
      <c r="C19" s="82"/>
      <c r="D19" s="82"/>
      <c r="E19" s="82"/>
      <c r="F19" s="80"/>
      <c r="G19" s="80"/>
      <c r="H19" s="33"/>
      <c r="N19" s="73"/>
      <c r="O19" s="73"/>
      <c r="P19" s="73"/>
      <c r="Q19" s="73"/>
      <c r="R19" s="73"/>
      <c r="S19" s="73"/>
    </row>
    <row r="20" spans="1:19">
      <c r="A20" s="33"/>
      <c r="B20" s="33"/>
      <c r="C20" s="80"/>
      <c r="D20" s="80"/>
      <c r="E20" s="80"/>
      <c r="F20" s="80"/>
      <c r="G20" s="80"/>
      <c r="H20" s="33"/>
      <c r="N20" s="73"/>
      <c r="O20" s="73"/>
      <c r="P20" s="73"/>
      <c r="Q20" s="73"/>
      <c r="R20" s="73"/>
      <c r="S20" s="73"/>
    </row>
    <row r="21" spans="1:19">
      <c r="A21" s="33"/>
      <c r="B21" s="33"/>
      <c r="C21" s="80"/>
      <c r="D21" s="80"/>
      <c r="E21" s="80"/>
      <c r="F21" s="80"/>
      <c r="G21" s="80"/>
      <c r="H21" s="33"/>
      <c r="N21" s="73"/>
      <c r="O21" s="73"/>
      <c r="P21" s="73"/>
      <c r="Q21" s="73"/>
      <c r="R21" s="73"/>
      <c r="S21" s="73"/>
    </row>
    <row r="22" spans="1:19">
      <c r="C22" s="83"/>
      <c r="D22" s="83"/>
      <c r="E22" s="83"/>
      <c r="F22" s="83"/>
      <c r="G22" s="83"/>
      <c r="N22" s="73"/>
      <c r="O22" s="73"/>
      <c r="P22" s="73"/>
      <c r="Q22" s="73"/>
      <c r="R22" s="73"/>
      <c r="S22" s="73"/>
    </row>
    <row r="23" spans="1:19">
      <c r="C23" s="83"/>
      <c r="D23" s="83"/>
      <c r="E23" s="83"/>
      <c r="F23" s="83"/>
      <c r="G23" s="83"/>
      <c r="N23" s="73"/>
      <c r="O23" s="73"/>
      <c r="P23" s="73"/>
      <c r="Q23" s="73"/>
      <c r="R23" s="73"/>
      <c r="S23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S18"/>
  <sheetViews>
    <sheetView showGridLines="0" workbookViewId="0">
      <pane ySplit="1" topLeftCell="A2" activePane="bottomLeft" state="frozen"/>
      <selection activeCell="B1" sqref="B1"/>
      <selection pane="bottomLeft" activeCell="E16" sqref="E16"/>
    </sheetView>
  </sheetViews>
  <sheetFormatPr defaultRowHeight="14.4"/>
  <cols>
    <col min="3" max="3" width="15" bestFit="1" customWidth="1"/>
    <col min="4" max="4" width="2" bestFit="1" customWidth="1"/>
    <col min="8" max="8" width="22.33203125" customWidth="1"/>
    <col min="17" max="17" width="10.6640625" bestFit="1" customWidth="1"/>
  </cols>
  <sheetData>
    <row r="1" spans="1:19">
      <c r="A1" t="s">
        <v>19</v>
      </c>
      <c r="C1" t="s">
        <v>128</v>
      </c>
    </row>
    <row r="3" spans="1:19">
      <c r="B3" s="17" t="s">
        <v>26</v>
      </c>
      <c r="C3" s="17" t="s">
        <v>27</v>
      </c>
      <c r="G3" s="5" t="s">
        <v>119</v>
      </c>
      <c r="H3" s="5" t="s">
        <v>120</v>
      </c>
    </row>
    <row r="4" spans="1:19">
      <c r="B4" s="17" t="s">
        <v>28</v>
      </c>
      <c r="C4" s="23">
        <f>LEN(B4)</f>
        <v>8</v>
      </c>
      <c r="G4" s="5" t="str">
        <f>TRIM(B4:B10)</f>
        <v>Pawan</v>
      </c>
      <c r="H4" s="84">
        <f>LEN(G4)</f>
        <v>5</v>
      </c>
    </row>
    <row r="5" spans="1:19">
      <c r="B5" s="17" t="s">
        <v>29</v>
      </c>
      <c r="C5" s="23">
        <f t="shared" ref="C5:C10" si="0">LEN(B5)</f>
        <v>4</v>
      </c>
      <c r="G5" s="5" t="str">
        <f t="shared" ref="G5:G10" si="1">TRIM(B5:B11)</f>
        <v>Ajit</v>
      </c>
      <c r="H5" s="84">
        <f t="shared" ref="H5:H10" si="2">LEN(G5)</f>
        <v>4</v>
      </c>
      <c r="L5" s="73" t="s">
        <v>121</v>
      </c>
      <c r="M5" s="73"/>
      <c r="N5" s="73"/>
      <c r="O5" s="73"/>
      <c r="P5" s="73"/>
      <c r="Q5" s="73"/>
      <c r="R5" s="73"/>
      <c r="S5" s="73"/>
    </row>
    <row r="6" spans="1:19">
      <c r="B6" s="17" t="s">
        <v>30</v>
      </c>
      <c r="C6" s="23">
        <f t="shared" si="0"/>
        <v>6</v>
      </c>
      <c r="G6" s="5" t="str">
        <f t="shared" si="1"/>
        <v>Manish</v>
      </c>
      <c r="H6" s="84">
        <f t="shared" si="2"/>
        <v>6</v>
      </c>
      <c r="L6" s="73" t="s">
        <v>122</v>
      </c>
      <c r="M6" s="73"/>
      <c r="N6" s="73"/>
      <c r="O6" s="73"/>
      <c r="P6" s="73"/>
      <c r="Q6" s="73"/>
      <c r="R6" s="73"/>
      <c r="S6" s="73"/>
    </row>
    <row r="7" spans="1:19">
      <c r="B7" s="17" t="s">
        <v>31</v>
      </c>
      <c r="C7" s="23">
        <f t="shared" si="0"/>
        <v>4</v>
      </c>
      <c r="G7" s="5" t="str">
        <f t="shared" si="1"/>
        <v>John</v>
      </c>
      <c r="H7" s="84">
        <f t="shared" si="2"/>
        <v>4</v>
      </c>
      <c r="L7" s="73" t="s">
        <v>123</v>
      </c>
      <c r="M7" s="72" t="s">
        <v>124</v>
      </c>
      <c r="N7" s="77" t="s">
        <v>125</v>
      </c>
      <c r="O7" s="73" t="s">
        <v>126</v>
      </c>
      <c r="P7" s="73"/>
      <c r="Q7" s="73"/>
      <c r="R7" s="73"/>
      <c r="S7" s="73"/>
    </row>
    <row r="8" spans="1:19">
      <c r="B8" s="17" t="s">
        <v>32</v>
      </c>
      <c r="C8" s="23">
        <f t="shared" si="0"/>
        <v>6</v>
      </c>
      <c r="G8" s="5" t="str">
        <f t="shared" si="1"/>
        <v>George</v>
      </c>
      <c r="H8" s="84">
        <f t="shared" si="2"/>
        <v>6</v>
      </c>
      <c r="L8" s="73" t="s">
        <v>127</v>
      </c>
      <c r="M8" s="73"/>
      <c r="N8" s="73"/>
      <c r="O8" s="73"/>
      <c r="P8" s="73"/>
      <c r="Q8" s="73"/>
      <c r="R8" s="73"/>
      <c r="S8" s="73"/>
    </row>
    <row r="9" spans="1:19">
      <c r="B9" s="17" t="s">
        <v>33</v>
      </c>
      <c r="C9" s="23">
        <f t="shared" si="0"/>
        <v>7</v>
      </c>
      <c r="G9" s="5" t="str">
        <f t="shared" si="1"/>
        <v>Jessica</v>
      </c>
      <c r="H9" s="84">
        <f t="shared" si="2"/>
        <v>7</v>
      </c>
      <c r="L9" s="72">
        <f>LEN(M7)</f>
        <v>7</v>
      </c>
      <c r="M9" s="73"/>
      <c r="N9" s="73"/>
      <c r="O9" s="73"/>
      <c r="P9" s="73"/>
      <c r="Q9" s="73"/>
      <c r="R9" s="73"/>
      <c r="S9" s="73"/>
    </row>
    <row r="10" spans="1:19">
      <c r="B10" s="17">
        <v>4456</v>
      </c>
      <c r="C10" s="23">
        <f t="shared" si="0"/>
        <v>4</v>
      </c>
      <c r="G10" s="5" t="str">
        <f t="shared" si="1"/>
        <v>4456</v>
      </c>
      <c r="H10" s="84">
        <f t="shared" si="2"/>
        <v>4</v>
      </c>
      <c r="L10" s="77">
        <f>LEN(N7)</f>
        <v>5</v>
      </c>
      <c r="M10" s="73"/>
      <c r="N10" s="73"/>
      <c r="O10" s="73"/>
      <c r="P10" s="73"/>
      <c r="Q10" s="73"/>
      <c r="R10" s="73"/>
      <c r="S10" s="73"/>
    </row>
    <row r="11" spans="1:19">
      <c r="L11" s="73"/>
      <c r="M11" s="73"/>
      <c r="N11" s="73"/>
      <c r="O11" s="73"/>
      <c r="P11" s="73"/>
      <c r="Q11" s="73"/>
      <c r="R11" s="73"/>
      <c r="S11" s="73"/>
    </row>
    <row r="12" spans="1:19">
      <c r="L12" s="73"/>
      <c r="M12" s="73"/>
      <c r="N12" s="73"/>
      <c r="O12" s="73"/>
      <c r="P12" s="73"/>
      <c r="Q12" s="73"/>
      <c r="R12" s="73"/>
      <c r="S12" s="73"/>
    </row>
    <row r="13" spans="1:19">
      <c r="L13" s="73"/>
      <c r="M13" s="73"/>
      <c r="N13" s="73"/>
      <c r="O13" s="73"/>
      <c r="P13" s="73"/>
      <c r="Q13" s="73"/>
      <c r="R13" s="73"/>
      <c r="S13" s="73"/>
    </row>
    <row r="14" spans="1:19">
      <c r="L14" s="73"/>
      <c r="M14" s="73"/>
      <c r="N14" s="73"/>
      <c r="O14" s="73"/>
      <c r="P14" s="73"/>
      <c r="Q14" s="73"/>
      <c r="R14" s="73"/>
      <c r="S14" s="73"/>
    </row>
    <row r="15" spans="1:19">
      <c r="L15" s="73"/>
      <c r="M15" s="73"/>
      <c r="N15" s="73"/>
      <c r="O15" s="73"/>
      <c r="P15" s="73"/>
      <c r="Q15" s="73"/>
      <c r="R15" s="73"/>
      <c r="S15" s="73"/>
    </row>
    <row r="16" spans="1:19">
      <c r="L16" s="73"/>
      <c r="M16" s="73"/>
      <c r="N16" s="73"/>
      <c r="O16" s="73"/>
      <c r="P16" s="73"/>
      <c r="Q16" s="73"/>
      <c r="R16" s="73"/>
      <c r="S16" s="73"/>
    </row>
    <row r="17" spans="12:19">
      <c r="L17" s="73"/>
      <c r="M17" s="73"/>
      <c r="N17" s="73"/>
      <c r="O17" s="73"/>
      <c r="P17" s="73"/>
      <c r="Q17" s="73"/>
      <c r="R17" s="73"/>
      <c r="S17" s="73"/>
    </row>
    <row r="18" spans="12:19">
      <c r="L18" s="73"/>
      <c r="M18" s="73"/>
      <c r="N18" s="73"/>
      <c r="O18" s="73"/>
      <c r="P18" s="73"/>
      <c r="Q18" s="73"/>
      <c r="R18" s="73"/>
      <c r="S18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O19"/>
  <sheetViews>
    <sheetView showGridLines="0" zoomScale="110" zoomScaleNormal="110" workbookViewId="0">
      <pane ySplit="1" topLeftCell="A2" activePane="bottomLeft" state="frozen"/>
      <selection activeCell="B1" sqref="B1"/>
      <selection pane="bottomLeft" activeCell="D21" sqref="D21"/>
    </sheetView>
  </sheetViews>
  <sheetFormatPr defaultRowHeight="14.4"/>
  <cols>
    <col min="2" max="2" width="23.109375" customWidth="1"/>
    <col min="3" max="3" width="22.21875" customWidth="1"/>
    <col min="4" max="4" width="25.6640625" bestFit="1" customWidth="1"/>
    <col min="7" max="7" width="10.109375" bestFit="1" customWidth="1"/>
    <col min="12" max="12" width="10.88671875" bestFit="1" customWidth="1"/>
  </cols>
  <sheetData>
    <row r="1" spans="1:15">
      <c r="A1" t="s">
        <v>34</v>
      </c>
      <c r="D1" t="s">
        <v>132</v>
      </c>
    </row>
    <row r="3" spans="1:15">
      <c r="A3" s="85" t="s">
        <v>146</v>
      </c>
      <c r="B3" s="24" t="s">
        <v>35</v>
      </c>
      <c r="C3" s="25" t="s">
        <v>36</v>
      </c>
      <c r="D3" s="89"/>
    </row>
    <row r="4" spans="1:15">
      <c r="A4" s="5">
        <v>1</v>
      </c>
      <c r="B4" s="26">
        <v>36314</v>
      </c>
      <c r="C4" s="64" t="str">
        <f>TEXT(B4,"d")</f>
        <v>3</v>
      </c>
      <c r="D4" s="90"/>
      <c r="E4" s="65"/>
    </row>
    <row r="5" spans="1:15">
      <c r="A5" s="5">
        <v>2</v>
      </c>
      <c r="B5" s="26">
        <v>36314</v>
      </c>
      <c r="C5" s="19" t="str">
        <f>TEXT(B5,"dd")</f>
        <v>03</v>
      </c>
      <c r="D5" s="90"/>
      <c r="E5" s="65"/>
      <c r="F5" s="77" t="s">
        <v>147</v>
      </c>
      <c r="G5" s="77"/>
      <c r="H5" s="73" t="s">
        <v>131</v>
      </c>
      <c r="I5" s="73"/>
      <c r="J5" s="73"/>
      <c r="K5" s="73"/>
      <c r="L5" s="73"/>
      <c r="M5" s="73"/>
      <c r="N5" s="73"/>
      <c r="O5" s="73"/>
    </row>
    <row r="6" spans="1:15">
      <c r="A6" s="5">
        <v>3</v>
      </c>
      <c r="B6" s="26">
        <v>36314</v>
      </c>
      <c r="C6" s="64" t="str">
        <f>TEXT(B6,"ddd")</f>
        <v>Thu</v>
      </c>
      <c r="D6" s="90"/>
      <c r="E6" s="65"/>
      <c r="F6" s="77" t="s">
        <v>148</v>
      </c>
      <c r="G6" s="77"/>
      <c r="H6" s="73" t="s">
        <v>136</v>
      </c>
      <c r="I6" s="73"/>
      <c r="J6" s="73"/>
      <c r="K6" s="73"/>
      <c r="L6" s="73"/>
      <c r="M6" s="73"/>
      <c r="N6" s="73"/>
      <c r="O6" s="73"/>
    </row>
    <row r="7" spans="1:15">
      <c r="A7" s="5">
        <v>4</v>
      </c>
      <c r="B7" s="26">
        <v>36314</v>
      </c>
      <c r="C7" s="64" t="str">
        <f>TEXT(B7,"dddd")</f>
        <v>Thursday</v>
      </c>
      <c r="D7" s="90"/>
      <c r="E7" s="65"/>
      <c r="F7" s="77" t="s">
        <v>149</v>
      </c>
      <c r="G7" s="77"/>
      <c r="H7" s="73" t="s">
        <v>133</v>
      </c>
      <c r="I7" s="73"/>
      <c r="J7" s="73"/>
      <c r="K7" s="73"/>
      <c r="L7" s="73"/>
      <c r="M7" s="73"/>
      <c r="N7" s="73"/>
      <c r="O7" s="73"/>
    </row>
    <row r="8" spans="1:15">
      <c r="A8" s="5">
        <v>5</v>
      </c>
      <c r="B8" s="26">
        <v>36314</v>
      </c>
      <c r="C8" s="64" t="str">
        <f>TEXT(B8,"m")</f>
        <v>6</v>
      </c>
      <c r="D8" s="90"/>
      <c r="F8" s="77" t="s">
        <v>150</v>
      </c>
      <c r="G8" s="77"/>
      <c r="H8" s="73" t="s">
        <v>134</v>
      </c>
      <c r="I8" s="73"/>
      <c r="J8" s="73"/>
      <c r="K8" s="73"/>
      <c r="L8" s="73"/>
      <c r="M8" s="73"/>
      <c r="N8" s="73"/>
      <c r="O8" s="73"/>
    </row>
    <row r="9" spans="1:15">
      <c r="A9" s="5">
        <v>6</v>
      </c>
      <c r="B9" s="26">
        <v>36314</v>
      </c>
      <c r="C9" s="64" t="str">
        <f>TEXT(B9,"mm")</f>
        <v>06</v>
      </c>
      <c r="D9" s="90"/>
      <c r="F9" s="77" t="s">
        <v>151</v>
      </c>
      <c r="G9" s="77"/>
      <c r="H9" s="73" t="s">
        <v>135</v>
      </c>
      <c r="I9" s="73"/>
      <c r="J9" s="73"/>
      <c r="K9" s="73"/>
      <c r="L9" s="73"/>
      <c r="M9" s="73"/>
      <c r="N9" s="73"/>
      <c r="O9" s="73"/>
    </row>
    <row r="10" spans="1:15">
      <c r="A10" s="5">
        <v>7</v>
      </c>
      <c r="B10" s="26">
        <v>36314</v>
      </c>
      <c r="C10" s="64" t="str">
        <f>TEXT(B10,"mmm")</f>
        <v>Jun</v>
      </c>
      <c r="D10" s="90"/>
      <c r="F10" s="77"/>
      <c r="G10" s="77"/>
      <c r="H10" s="73" t="s">
        <v>137</v>
      </c>
      <c r="I10" s="73"/>
      <c r="J10" s="73"/>
      <c r="K10" s="73"/>
      <c r="L10" s="73"/>
      <c r="M10" s="73"/>
      <c r="N10" s="73"/>
      <c r="O10" s="73"/>
    </row>
    <row r="11" spans="1:15">
      <c r="A11" s="5">
        <v>8</v>
      </c>
      <c r="B11" s="26">
        <v>36314</v>
      </c>
      <c r="C11" s="64" t="str">
        <f>TEXT(B11,"mmmm")</f>
        <v>June</v>
      </c>
      <c r="D11" s="90"/>
      <c r="F11" s="77" t="s">
        <v>152</v>
      </c>
      <c r="G11" s="77"/>
      <c r="H11" s="73" t="s">
        <v>138</v>
      </c>
      <c r="I11" s="73"/>
      <c r="J11" s="73"/>
      <c r="K11" s="73"/>
      <c r="L11" s="73"/>
      <c r="M11" s="73"/>
      <c r="N11" s="73"/>
      <c r="O11" s="73"/>
    </row>
    <row r="12" spans="1:15">
      <c r="A12" s="5">
        <v>9</v>
      </c>
      <c r="B12" s="26">
        <v>36314</v>
      </c>
      <c r="C12" s="64" t="str">
        <f>TEXT(B12,"y")</f>
        <v>99</v>
      </c>
      <c r="D12" s="90"/>
      <c r="F12" s="77" t="s">
        <v>153</v>
      </c>
      <c r="G12" s="77"/>
      <c r="H12" s="73" t="s">
        <v>139</v>
      </c>
      <c r="I12" s="73"/>
      <c r="J12" s="73"/>
      <c r="K12" s="73"/>
      <c r="L12" s="73"/>
      <c r="M12" s="73"/>
      <c r="N12" s="73"/>
      <c r="O12" s="73"/>
    </row>
    <row r="13" spans="1:15">
      <c r="A13" s="5">
        <v>10</v>
      </c>
      <c r="B13" s="26">
        <v>36314</v>
      </c>
      <c r="C13" s="64" t="str">
        <f>TEXT(B13,"yyyyyy")</f>
        <v>1999</v>
      </c>
      <c r="D13" s="90"/>
      <c r="F13" s="77" t="s">
        <v>154</v>
      </c>
      <c r="G13" s="77"/>
      <c r="H13" s="73" t="s">
        <v>140</v>
      </c>
      <c r="I13" s="73"/>
      <c r="J13" s="73"/>
      <c r="K13" s="73"/>
      <c r="L13" s="73"/>
      <c r="M13" s="73"/>
      <c r="N13" s="73"/>
      <c r="O13" s="73"/>
    </row>
    <row r="14" spans="1:15">
      <c r="A14" s="5">
        <v>11</v>
      </c>
      <c r="B14" s="17">
        <v>350</v>
      </c>
      <c r="C14" s="64" t="str">
        <f>TEXT(B14,"$#.00")</f>
        <v>$350.00</v>
      </c>
      <c r="D14" s="90"/>
      <c r="F14" s="77" t="s">
        <v>155</v>
      </c>
      <c r="G14" s="77"/>
      <c r="H14" s="73" t="s">
        <v>141</v>
      </c>
      <c r="I14" s="73"/>
      <c r="J14" s="73"/>
      <c r="K14" s="73"/>
      <c r="L14" s="73"/>
      <c r="M14" s="73"/>
      <c r="N14" s="73"/>
      <c r="O14" s="73"/>
    </row>
    <row r="15" spans="1:15">
      <c r="A15" s="5">
        <v>12</v>
      </c>
      <c r="B15" s="17">
        <v>35</v>
      </c>
      <c r="C15" s="64" t="str">
        <f>TEXT(B15,"000.00")</f>
        <v>035.00</v>
      </c>
      <c r="D15" s="90"/>
      <c r="F15" s="77"/>
      <c r="G15" s="77"/>
      <c r="H15" s="73" t="s">
        <v>142</v>
      </c>
      <c r="I15" s="73"/>
      <c r="J15" s="73"/>
      <c r="K15" s="73"/>
      <c r="L15" s="73"/>
      <c r="M15" s="73"/>
      <c r="N15" s="73"/>
      <c r="O15" s="73"/>
    </row>
    <row r="16" spans="1:15">
      <c r="A16" s="5">
        <v>13</v>
      </c>
      <c r="B16" s="86">
        <v>123456</v>
      </c>
      <c r="C16" s="64" t="str">
        <f>TEXT(B16,"000,000.00000")</f>
        <v>1,23,456.00000</v>
      </c>
      <c r="D16" s="90"/>
      <c r="F16" s="77"/>
      <c r="G16" s="77"/>
      <c r="H16" s="73"/>
      <c r="I16" s="73"/>
      <c r="J16" s="73"/>
      <c r="K16" s="73"/>
      <c r="L16" s="73"/>
      <c r="M16" s="73"/>
      <c r="N16" s="73"/>
      <c r="O16" s="73"/>
    </row>
    <row r="17" spans="1:15">
      <c r="A17" s="5">
        <v>14</v>
      </c>
      <c r="B17" s="87">
        <v>919416277317</v>
      </c>
      <c r="C17" s="64" t="str">
        <f>TEXT(B17,"(##) #####-#####")</f>
        <v>(91) 94162-77317</v>
      </c>
      <c r="D17" s="90"/>
      <c r="H17" s="73" t="s">
        <v>143</v>
      </c>
      <c r="I17" s="73"/>
      <c r="J17" s="73"/>
      <c r="K17" s="73"/>
      <c r="L17" s="73"/>
      <c r="M17" s="73"/>
      <c r="N17" s="73"/>
      <c r="O17" s="73"/>
    </row>
    <row r="18" spans="1:15">
      <c r="A18" s="88">
        <v>15</v>
      </c>
      <c r="B18" s="54">
        <v>36324</v>
      </c>
      <c r="C18" s="5" t="str">
        <f>TEXT(B18,"dd mmmm yyyy")</f>
        <v>13 June 1999</v>
      </c>
      <c r="D18" s="33"/>
      <c r="H18" s="73" t="s">
        <v>144</v>
      </c>
      <c r="I18" s="73"/>
      <c r="J18" s="73"/>
      <c r="K18" s="73"/>
      <c r="L18" s="73"/>
      <c r="M18" s="73"/>
      <c r="N18" s="73"/>
      <c r="O18" s="73"/>
    </row>
    <row r="19" spans="1:15">
      <c r="A19" s="88">
        <v>16</v>
      </c>
      <c r="B19" s="54">
        <v>36324</v>
      </c>
      <c r="C19" s="5" t="str">
        <f>CONCATENATE("My birth month is ",TEXT(B19,"mmmm"))</f>
        <v>My birth month is June</v>
      </c>
      <c r="D19" s="33"/>
      <c r="H19" s="73" t="s">
        <v>145</v>
      </c>
      <c r="I19" s="73"/>
      <c r="J19" s="73"/>
      <c r="K19" s="73"/>
      <c r="L19" s="73"/>
      <c r="M19" s="73"/>
      <c r="N19" s="73"/>
      <c r="O19" s="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3:L13"/>
  <sheetViews>
    <sheetView showGridLines="0" workbookViewId="0">
      <pane ySplit="1" topLeftCell="A2" activePane="bottomLeft" state="frozen"/>
      <selection activeCell="B1" sqref="B1"/>
      <selection pane="bottomLeft" activeCell="F16" sqref="F16"/>
    </sheetView>
  </sheetViews>
  <sheetFormatPr defaultRowHeight="14.4"/>
  <cols>
    <col min="2" max="2" width="19.109375" bestFit="1" customWidth="1"/>
    <col min="3" max="3" width="16.88671875" bestFit="1" customWidth="1"/>
    <col min="15" max="15" width="10.6640625" bestFit="1" customWidth="1"/>
  </cols>
  <sheetData>
    <row r="3" spans="1:12">
      <c r="A3" t="s">
        <v>0</v>
      </c>
    </row>
    <row r="4" spans="1:12">
      <c r="C4" t="s">
        <v>157</v>
      </c>
    </row>
    <row r="5" spans="1:12">
      <c r="B5" s="17" t="s">
        <v>37</v>
      </c>
      <c r="C5" t="str">
        <f>TRIM(B5)</f>
        <v>A B C D</v>
      </c>
    </row>
    <row r="6" spans="1:12">
      <c r="B6" s="11" t="s">
        <v>38</v>
      </c>
      <c r="C6" t="str">
        <f>TRIM(B6)</f>
        <v>Pawan Kharbanda</v>
      </c>
    </row>
    <row r="7" spans="1:12">
      <c r="B7" s="17" t="s">
        <v>39</v>
      </c>
      <c r="C7" t="str">
        <f>TRIM(B7)</f>
        <v>234 5</v>
      </c>
      <c r="I7" s="73" t="s">
        <v>158</v>
      </c>
      <c r="J7" s="73"/>
      <c r="K7" s="73"/>
      <c r="L7" s="73"/>
    </row>
    <row r="8" spans="1:12">
      <c r="I8" s="73"/>
      <c r="J8" s="73"/>
      <c r="K8" s="73"/>
      <c r="L8" s="73"/>
    </row>
    <row r="9" spans="1:12">
      <c r="I9" s="73"/>
      <c r="J9" s="73"/>
      <c r="K9" s="73"/>
      <c r="L9" s="73"/>
    </row>
    <row r="10" spans="1:12">
      <c r="I10" s="73"/>
      <c r="J10" s="73"/>
      <c r="K10" s="73"/>
      <c r="L10" s="73"/>
    </row>
    <row r="11" spans="1:12">
      <c r="I11" s="73"/>
      <c r="J11" s="73"/>
      <c r="K11" s="73"/>
      <c r="L11" s="73"/>
    </row>
    <row r="12" spans="1:12">
      <c r="I12" s="73"/>
      <c r="J12" s="73"/>
      <c r="K12" s="73"/>
      <c r="L12" s="73"/>
    </row>
    <row r="13" spans="1:12">
      <c r="I13" s="73"/>
      <c r="J13" s="73"/>
      <c r="K13" s="73"/>
      <c r="L13" s="7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2:C16"/>
  <sheetViews>
    <sheetView showGridLines="0" workbookViewId="0">
      <pane ySplit="1" topLeftCell="A2" activePane="bottomLeft" state="frozen"/>
      <selection activeCell="B1" sqref="B1"/>
      <selection pane="bottomLeft" activeCell="D12" sqref="D12"/>
    </sheetView>
  </sheetViews>
  <sheetFormatPr defaultRowHeight="14.4"/>
  <cols>
    <col min="17" max="17" width="10.6640625" bestFit="1" customWidth="1"/>
  </cols>
  <sheetData>
    <row r="2" spans="1:3">
      <c r="A2" t="s">
        <v>0</v>
      </c>
    </row>
    <row r="3" spans="1:3" ht="15" thickBot="1"/>
    <row r="4" spans="1:3">
      <c r="B4" s="27" t="s">
        <v>40</v>
      </c>
      <c r="C4" s="28" t="s">
        <v>41</v>
      </c>
    </row>
    <row r="5" spans="1:3">
      <c r="B5" s="29">
        <v>1</v>
      </c>
      <c r="C5" s="30">
        <v>76</v>
      </c>
    </row>
    <row r="6" spans="1:3">
      <c r="B6" s="29">
        <v>2</v>
      </c>
      <c r="C6" s="30">
        <v>34</v>
      </c>
    </row>
    <row r="7" spans="1:3">
      <c r="B7" s="29">
        <v>3</v>
      </c>
      <c r="C7" s="30">
        <v>22</v>
      </c>
    </row>
    <row r="8" spans="1:3">
      <c r="B8" s="29">
        <v>4</v>
      </c>
      <c r="C8" s="30">
        <v>78</v>
      </c>
    </row>
    <row r="9" spans="1:3">
      <c r="B9" s="29">
        <v>5</v>
      </c>
      <c r="C9" s="30">
        <v>65</v>
      </c>
    </row>
    <row r="10" spans="1:3">
      <c r="B10" s="29">
        <v>6</v>
      </c>
      <c r="C10" s="30">
        <v>23</v>
      </c>
    </row>
    <row r="11" spans="1:3">
      <c r="B11" s="29">
        <v>7</v>
      </c>
      <c r="C11" s="30">
        <v>98</v>
      </c>
    </row>
    <row r="12" spans="1:3">
      <c r="B12" s="29">
        <v>8</v>
      </c>
      <c r="C12" s="30">
        <v>76</v>
      </c>
    </row>
    <row r="13" spans="1:3">
      <c r="B13" s="29">
        <v>9</v>
      </c>
      <c r="C13" s="30">
        <v>99</v>
      </c>
    </row>
    <row r="14" spans="1:3">
      <c r="B14" s="29">
        <v>10</v>
      </c>
      <c r="C14" s="30">
        <v>67</v>
      </c>
    </row>
    <row r="15" spans="1:3" ht="15" thickBot="1">
      <c r="B15" s="31"/>
      <c r="C15" s="32"/>
    </row>
    <row r="16" spans="1:3">
      <c r="B16" s="33"/>
      <c r="C1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</vt:i4>
      </vt:variant>
    </vt:vector>
  </HeadingPairs>
  <TitlesOfParts>
    <vt:vector size="4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cse</vt:lpstr>
      <vt:lpstr>hi</vt:lpstr>
      <vt:lpstr>jps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2019-09-09T11:45:09Z</dcterms:modified>
</cp:coreProperties>
</file>