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现金账" sheetId="1" r:id="rId1"/>
    <sheet name="银行账" sheetId="2" r:id="rId2"/>
    <sheet name="借款账" sheetId="3" r:id="rId3"/>
    <sheet name="账目汇总统计" sheetId="5" r:id="rId4"/>
  </sheets>
  <definedNames>
    <definedName name="_xlnm._FilterDatabase" localSheetId="1" hidden="1">银行账!$A$2:$N$100</definedName>
  </definedNames>
  <calcPr calcId="125725"/>
</workbook>
</file>

<file path=xl/calcChain.xml><?xml version="1.0" encoding="utf-8"?>
<calcChain xmlns="http://schemas.openxmlformats.org/spreadsheetml/2006/main">
  <c r="R14" i="5"/>
  <c r="R13"/>
  <c r="R12"/>
  <c r="R11"/>
  <c r="R10"/>
  <c r="R9"/>
  <c r="R8"/>
  <c r="R7"/>
  <c r="R6"/>
  <c r="R5"/>
  <c r="R4"/>
  <c r="R3"/>
  <c r="Q14"/>
  <c r="Q13"/>
  <c r="Q12"/>
  <c r="Q11"/>
  <c r="Q10"/>
  <c r="Q9"/>
  <c r="Q8"/>
  <c r="Q7"/>
  <c r="Q6"/>
  <c r="Q5"/>
  <c r="Q4"/>
  <c r="Q3"/>
  <c r="O14"/>
  <c r="O13"/>
  <c r="O12"/>
  <c r="O11"/>
  <c r="O10"/>
  <c r="O9"/>
  <c r="O8"/>
  <c r="O7"/>
  <c r="O6"/>
  <c r="O5"/>
  <c r="O4"/>
  <c r="O3"/>
  <c r="N14"/>
  <c r="N13"/>
  <c r="N12"/>
  <c r="N11"/>
  <c r="N10"/>
  <c r="N9"/>
  <c r="N8"/>
  <c r="N7"/>
  <c r="N6"/>
  <c r="N5"/>
  <c r="N4"/>
  <c r="N3"/>
  <c r="P3" s="1"/>
  <c r="L14"/>
  <c r="L13"/>
  <c r="L12"/>
  <c r="L11"/>
  <c r="L10"/>
  <c r="L9"/>
  <c r="L8"/>
  <c r="L7"/>
  <c r="L6"/>
  <c r="L5"/>
  <c r="L4"/>
  <c r="L3"/>
  <c r="K14"/>
  <c r="K13"/>
  <c r="K12"/>
  <c r="K11"/>
  <c r="K10"/>
  <c r="K9"/>
  <c r="K8"/>
  <c r="K7"/>
  <c r="K6"/>
  <c r="K5"/>
  <c r="K4"/>
  <c r="K3"/>
  <c r="M3" s="1"/>
  <c r="I14"/>
  <c r="I13"/>
  <c r="I12"/>
  <c r="I11"/>
  <c r="I10"/>
  <c r="I9"/>
  <c r="I8"/>
  <c r="I7"/>
  <c r="I6"/>
  <c r="I5"/>
  <c r="I4"/>
  <c r="I3"/>
  <c r="H14"/>
  <c r="H13"/>
  <c r="H12"/>
  <c r="H11"/>
  <c r="H10"/>
  <c r="H9"/>
  <c r="H8"/>
  <c r="H7"/>
  <c r="H6"/>
  <c r="H5"/>
  <c r="H4"/>
  <c r="H3"/>
  <c r="J3" s="1"/>
  <c r="B5"/>
  <c r="F8"/>
  <c r="F9"/>
  <c r="F10"/>
  <c r="F11"/>
  <c r="F12"/>
  <c r="F13"/>
  <c r="F14"/>
  <c r="F7"/>
  <c r="F6"/>
  <c r="F5"/>
  <c r="F4"/>
  <c r="F3"/>
  <c r="E14"/>
  <c r="E13"/>
  <c r="E12"/>
  <c r="E11"/>
  <c r="E10"/>
  <c r="E9"/>
  <c r="E8"/>
  <c r="E7"/>
  <c r="E6"/>
  <c r="E5"/>
  <c r="E4"/>
  <c r="E3"/>
  <c r="G3" s="1"/>
  <c r="C14"/>
  <c r="C13"/>
  <c r="C12"/>
  <c r="C11"/>
  <c r="C10"/>
  <c r="C9"/>
  <c r="C8"/>
  <c r="C7"/>
  <c r="C6"/>
  <c r="C5"/>
  <c r="C3"/>
  <c r="C4"/>
  <c r="B14"/>
  <c r="B13"/>
  <c r="B12"/>
  <c r="B11"/>
  <c r="B10"/>
  <c r="B9"/>
  <c r="B8"/>
  <c r="B7"/>
  <c r="B6"/>
  <c r="B4"/>
  <c r="B3"/>
  <c r="P5" l="1"/>
  <c r="P6" s="1"/>
  <c r="P7" s="1"/>
  <c r="S3"/>
  <c r="S4" s="1"/>
  <c r="S5" s="1"/>
  <c r="S6" s="1"/>
  <c r="S7" s="1"/>
  <c r="G4"/>
  <c r="G5" s="1"/>
  <c r="G6" s="1"/>
  <c r="G7" s="1"/>
  <c r="D3"/>
  <c r="D4" s="1"/>
  <c r="D5" s="1"/>
  <c r="D6" s="1"/>
  <c r="D7" s="1"/>
  <c r="J5"/>
  <c r="J6" s="1"/>
  <c r="J7" s="1"/>
  <c r="M5"/>
  <c r="M6" s="1"/>
  <c r="M7" s="1"/>
</calcChain>
</file>

<file path=xl/comments1.xml><?xml version="1.0" encoding="utf-8"?>
<comments xmlns="http://schemas.openxmlformats.org/spreadsheetml/2006/main">
  <authors>
    <author>作者</author>
  </authors>
  <commentLis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财付通转账到756.66对公账户，要收取千分之六手续费</t>
        </r>
      </text>
    </comment>
    <comment ref="I22" authorId="0">
      <text>
        <r>
          <rPr>
            <b/>
            <sz val="9"/>
            <color indexed="81"/>
            <rFont val="宋体"/>
            <family val="3"/>
            <charset val="134"/>
          </rPr>
          <t>财付通转账</t>
        </r>
        <r>
          <rPr>
            <b/>
            <sz val="9"/>
            <color indexed="81"/>
            <rFont val="Tahoma"/>
            <family val="2"/>
          </rPr>
          <t>631.43</t>
        </r>
        <r>
          <rPr>
            <b/>
            <sz val="9"/>
            <color indexed="81"/>
            <rFont val="宋体"/>
            <family val="3"/>
            <charset val="134"/>
          </rPr>
          <t>到对公账户，要收取千分之六手续费，实收</t>
        </r>
        <r>
          <rPr>
            <b/>
            <sz val="9"/>
            <color indexed="81"/>
            <rFont val="Tahoma"/>
            <family val="2"/>
          </rPr>
          <t xml:space="preserve">627.71
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财付通转账</t>
        </r>
        <r>
          <rPr>
            <b/>
            <sz val="9"/>
            <color indexed="81"/>
            <rFont val="Tahoma"/>
            <family val="2"/>
          </rPr>
          <t>1194.27</t>
        </r>
        <r>
          <rPr>
            <b/>
            <sz val="9"/>
            <color indexed="81"/>
            <rFont val="宋体"/>
            <family val="3"/>
            <charset val="134"/>
          </rPr>
          <t>到对公账户，要收取千分之六手续费，实收</t>
        </r>
        <r>
          <rPr>
            <b/>
            <sz val="9"/>
            <color indexed="81"/>
            <rFont val="Tahoma"/>
            <family val="2"/>
          </rPr>
          <t>627.71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<sst xmlns="http://schemas.openxmlformats.org/spreadsheetml/2006/main" count="565" uniqueCount="245">
  <si>
    <t>日期</t>
    <phoneticPr fontId="1" type="noConversion"/>
  </si>
  <si>
    <t>用途</t>
    <phoneticPr fontId="1" type="noConversion"/>
  </si>
  <si>
    <t>发生额</t>
    <phoneticPr fontId="1" type="noConversion"/>
  </si>
  <si>
    <t>现金收入帐</t>
    <phoneticPr fontId="1" type="noConversion"/>
  </si>
  <si>
    <t>现金支出帐</t>
    <phoneticPr fontId="1" type="noConversion"/>
  </si>
  <si>
    <t>备注</t>
    <phoneticPr fontId="1" type="noConversion"/>
  </si>
  <si>
    <t>充值微信商户帐户</t>
    <phoneticPr fontId="1" type="noConversion"/>
  </si>
  <si>
    <t>元宵节红包</t>
    <phoneticPr fontId="1" type="noConversion"/>
  </si>
  <si>
    <t>微信商户</t>
    <phoneticPr fontId="1" type="noConversion"/>
  </si>
  <si>
    <t>元宵节红包派发</t>
    <phoneticPr fontId="1" type="noConversion"/>
  </si>
  <si>
    <t>代金劵派发用</t>
    <phoneticPr fontId="1" type="noConversion"/>
  </si>
  <si>
    <t>道歉红包</t>
    <phoneticPr fontId="1" type="noConversion"/>
  </si>
  <si>
    <t>银行收入</t>
    <phoneticPr fontId="1" type="noConversion"/>
  </si>
  <si>
    <t>银行支出/转帐</t>
    <phoneticPr fontId="1" type="noConversion"/>
  </si>
  <si>
    <t>订单采购（胖哥）</t>
    <phoneticPr fontId="1" type="noConversion"/>
  </si>
  <si>
    <t>华夏</t>
    <phoneticPr fontId="1" type="noConversion"/>
  </si>
  <si>
    <t>华夏</t>
    <phoneticPr fontId="1" type="noConversion"/>
  </si>
  <si>
    <t>买试验菜（胡蓉）</t>
    <phoneticPr fontId="1" type="noConversion"/>
  </si>
  <si>
    <t>订单采购（曹剑）</t>
    <phoneticPr fontId="1" type="noConversion"/>
  </si>
  <si>
    <t>订单采购（刘）肉类</t>
    <phoneticPr fontId="1" type="noConversion"/>
  </si>
  <si>
    <t>办公用品（刘）</t>
    <phoneticPr fontId="1" type="noConversion"/>
  </si>
  <si>
    <t>华夏</t>
    <phoneticPr fontId="1" type="noConversion"/>
  </si>
  <si>
    <t>摆摊费（光华杏林）</t>
    <phoneticPr fontId="1" type="noConversion"/>
  </si>
  <si>
    <t>摆摊费（蓝光sofa）</t>
    <phoneticPr fontId="1" type="noConversion"/>
  </si>
  <si>
    <t>礼品杯运费</t>
    <phoneticPr fontId="1" type="noConversion"/>
  </si>
  <si>
    <t>工作餐</t>
    <phoneticPr fontId="1" type="noConversion"/>
  </si>
  <si>
    <t>招商</t>
    <phoneticPr fontId="1" type="noConversion"/>
  </si>
  <si>
    <t>招商</t>
    <phoneticPr fontId="1" type="noConversion"/>
  </si>
  <si>
    <t>订单采购（刘）大蒜</t>
    <phoneticPr fontId="1" type="noConversion"/>
  </si>
  <si>
    <t>订单采购（豌豆尖）</t>
    <phoneticPr fontId="1" type="noConversion"/>
  </si>
  <si>
    <t>招商</t>
    <phoneticPr fontId="1" type="noConversion"/>
  </si>
  <si>
    <t>招商</t>
    <phoneticPr fontId="1" type="noConversion"/>
  </si>
  <si>
    <t>调味品采购</t>
    <phoneticPr fontId="1" type="noConversion"/>
  </si>
  <si>
    <t>订单采购（排骨）</t>
    <phoneticPr fontId="1" type="noConversion"/>
  </si>
  <si>
    <t>订单采购（排骨,肉）</t>
    <phoneticPr fontId="1" type="noConversion"/>
  </si>
  <si>
    <t>订单采购（肉）</t>
    <phoneticPr fontId="1" type="noConversion"/>
  </si>
  <si>
    <t>取零钞</t>
    <phoneticPr fontId="1" type="noConversion"/>
  </si>
  <si>
    <t>招商</t>
    <phoneticPr fontId="1" type="noConversion"/>
  </si>
  <si>
    <t>招商</t>
    <phoneticPr fontId="1" type="noConversion"/>
  </si>
  <si>
    <t>订单采购（肉）</t>
    <phoneticPr fontId="1" type="noConversion"/>
  </si>
  <si>
    <t>净菜拍照采购（菜）</t>
    <phoneticPr fontId="1" type="noConversion"/>
  </si>
  <si>
    <t>净菜拍照采购（配料）</t>
    <phoneticPr fontId="1" type="noConversion"/>
  </si>
  <si>
    <t>试验草莓</t>
    <phoneticPr fontId="1" type="noConversion"/>
  </si>
  <si>
    <t>草莓包装盒</t>
    <phoneticPr fontId="1" type="noConversion"/>
  </si>
  <si>
    <t>华夏</t>
    <phoneticPr fontId="1" type="noConversion"/>
  </si>
  <si>
    <t>订单采购（胖哥）</t>
    <phoneticPr fontId="1" type="noConversion"/>
  </si>
  <si>
    <t>招商</t>
    <phoneticPr fontId="1" type="noConversion"/>
  </si>
  <si>
    <t>包装珍珠棉</t>
    <phoneticPr fontId="1" type="noConversion"/>
  </si>
  <si>
    <t>华夏</t>
    <phoneticPr fontId="1" type="noConversion"/>
  </si>
  <si>
    <t>招商</t>
    <phoneticPr fontId="1" type="noConversion"/>
  </si>
  <si>
    <t>购买礼品杯（曹）</t>
    <phoneticPr fontId="1" type="noConversion"/>
  </si>
  <si>
    <t>订单采购（老姜，料酒，豆粉）</t>
    <phoneticPr fontId="1" type="noConversion"/>
  </si>
  <si>
    <t>订单采购（五花肉）</t>
    <phoneticPr fontId="1" type="noConversion"/>
  </si>
  <si>
    <t>订单采购（排骨）</t>
    <phoneticPr fontId="1" type="noConversion"/>
  </si>
  <si>
    <t>订单采购（五花肉）</t>
    <phoneticPr fontId="1" type="noConversion"/>
  </si>
  <si>
    <t>微信商户</t>
  </si>
  <si>
    <t>支出源</t>
    <phoneticPr fontId="1" type="noConversion"/>
  </si>
  <si>
    <t>现金</t>
    <phoneticPr fontId="1" type="noConversion"/>
  </si>
  <si>
    <t>支出到</t>
    <phoneticPr fontId="1" type="noConversion"/>
  </si>
  <si>
    <t>收入到</t>
    <phoneticPr fontId="1" type="noConversion"/>
  </si>
  <si>
    <t>订单采购（排骨，半肥瘦，花生米）</t>
    <phoneticPr fontId="1" type="noConversion"/>
  </si>
  <si>
    <t>订单采购（半肥瘦）</t>
    <phoneticPr fontId="1" type="noConversion"/>
  </si>
  <si>
    <t>订单采购（半肥瘦、玉米）</t>
    <phoneticPr fontId="1" type="noConversion"/>
  </si>
  <si>
    <t>草莓采购（做草莓酱）</t>
    <phoneticPr fontId="1" type="noConversion"/>
  </si>
  <si>
    <t>草莓采购（草莓，试吃草莓）</t>
    <phoneticPr fontId="1" type="noConversion"/>
  </si>
  <si>
    <t>胡蓉</t>
    <phoneticPr fontId="1" type="noConversion"/>
  </si>
  <si>
    <t>刘立杨</t>
    <phoneticPr fontId="1" type="noConversion"/>
  </si>
  <si>
    <t>取零钱</t>
    <phoneticPr fontId="1" type="noConversion"/>
  </si>
  <si>
    <t xml:space="preserve"> </t>
    <phoneticPr fontId="1" type="noConversion"/>
  </si>
  <si>
    <t>订单采购（五花肉，精瘦肉）</t>
    <phoneticPr fontId="1" type="noConversion"/>
  </si>
  <si>
    <t>订单采购（五花肉，空心菜）</t>
    <phoneticPr fontId="1" type="noConversion"/>
  </si>
  <si>
    <t>采购（果酱瓶）</t>
    <phoneticPr fontId="1" type="noConversion"/>
  </si>
  <si>
    <t>订单收入（草莓）</t>
    <phoneticPr fontId="1" type="noConversion"/>
  </si>
  <si>
    <t>订单采购（豆瓣500g）</t>
    <phoneticPr fontId="1" type="noConversion"/>
  </si>
  <si>
    <t>订单采购</t>
    <phoneticPr fontId="1" type="noConversion"/>
  </si>
  <si>
    <t>订单采购（排骨，银针菇）</t>
    <phoneticPr fontId="1" type="noConversion"/>
  </si>
  <si>
    <t>订单采购（排骨，精瘦肉）</t>
    <phoneticPr fontId="1" type="noConversion"/>
  </si>
  <si>
    <t>订单采购</t>
    <phoneticPr fontId="1" type="noConversion"/>
  </si>
  <si>
    <t>草莓酱包装盒</t>
    <phoneticPr fontId="1" type="noConversion"/>
  </si>
  <si>
    <t>草莓酱瓶口纸</t>
    <phoneticPr fontId="1" type="noConversion"/>
  </si>
  <si>
    <t>草莓酱试用杯采购</t>
    <phoneticPr fontId="1" type="noConversion"/>
  </si>
  <si>
    <t>营销费用（摆摊）</t>
    <phoneticPr fontId="1" type="noConversion"/>
  </si>
  <si>
    <t>包装用冲气囊</t>
    <phoneticPr fontId="1" type="noConversion"/>
  </si>
  <si>
    <t>果酱瓶</t>
    <phoneticPr fontId="1" type="noConversion"/>
  </si>
  <si>
    <t>包装箱</t>
    <phoneticPr fontId="1" type="noConversion"/>
  </si>
  <si>
    <t>白糖100斤</t>
    <phoneticPr fontId="1" type="noConversion"/>
  </si>
  <si>
    <t>柠檬</t>
    <phoneticPr fontId="1" type="noConversion"/>
  </si>
  <si>
    <t>订单采购（胖哥4.16-4.21）</t>
    <phoneticPr fontId="1" type="noConversion"/>
  </si>
  <si>
    <t>订单采购（排骨，五花肉，精瘦肉）</t>
    <phoneticPr fontId="1" type="noConversion"/>
  </si>
  <si>
    <t>订单采购（）</t>
    <phoneticPr fontId="1" type="noConversion"/>
  </si>
  <si>
    <t>曾万清</t>
    <phoneticPr fontId="1" type="noConversion"/>
  </si>
  <si>
    <t>订单采购（半肥瘦，菜）</t>
    <phoneticPr fontId="1" type="noConversion"/>
  </si>
  <si>
    <t>办公物品采购（透明胶、工具）</t>
    <phoneticPr fontId="1" type="noConversion"/>
  </si>
  <si>
    <t>办公物品采购（透明胶）</t>
    <phoneticPr fontId="1" type="noConversion"/>
  </si>
  <si>
    <t>订单收入（草莓酱）</t>
    <phoneticPr fontId="1" type="noConversion"/>
  </si>
  <si>
    <t>草莓酱发货费用（截止5.4号）</t>
    <phoneticPr fontId="1" type="noConversion"/>
  </si>
  <si>
    <t>订单采购（胖哥4.26-4.30）</t>
    <phoneticPr fontId="1" type="noConversion"/>
  </si>
  <si>
    <t>订单采购（五花肉、半肥瘦）</t>
    <phoneticPr fontId="1" type="noConversion"/>
  </si>
  <si>
    <t>订单采购（五花肉、精瘦肉）</t>
    <phoneticPr fontId="1" type="noConversion"/>
  </si>
  <si>
    <t>订单采购（西兰花、四季豆）</t>
    <phoneticPr fontId="1" type="noConversion"/>
  </si>
  <si>
    <t>数据库查询</t>
    <phoneticPr fontId="1" type="noConversion"/>
  </si>
  <si>
    <t>订单采购（草莓）</t>
    <phoneticPr fontId="1" type="noConversion"/>
  </si>
  <si>
    <t>订单采购（胖哥4.22-4.25）</t>
    <phoneticPr fontId="1" type="noConversion"/>
  </si>
  <si>
    <t>订单采购（胖哥5.4-5.7）</t>
    <phoneticPr fontId="1" type="noConversion"/>
  </si>
  <si>
    <t>订单采购（胖哥4.10-4.15）</t>
    <phoneticPr fontId="1" type="noConversion"/>
  </si>
  <si>
    <t>订单采购（西兰花、精瘦肉）</t>
    <phoneticPr fontId="1" type="noConversion"/>
  </si>
  <si>
    <t>订单采购（精瘦肉）</t>
    <phoneticPr fontId="1" type="noConversion"/>
  </si>
  <si>
    <t>订单采购（胖哥5.8-5.12）</t>
    <phoneticPr fontId="1" type="noConversion"/>
  </si>
  <si>
    <t>曾万清</t>
    <phoneticPr fontId="1" type="noConversion"/>
  </si>
  <si>
    <t>枇杷酱用白糖</t>
    <phoneticPr fontId="1" type="noConversion"/>
  </si>
  <si>
    <t>牛轧糖订单转账</t>
    <phoneticPr fontId="1" type="noConversion"/>
  </si>
  <si>
    <t>包子妈</t>
    <phoneticPr fontId="1" type="noConversion"/>
  </si>
  <si>
    <t>订单采购（豆粉，五花肉）</t>
    <phoneticPr fontId="1" type="noConversion"/>
  </si>
  <si>
    <t>财付通账户</t>
    <phoneticPr fontId="1" type="noConversion"/>
  </si>
  <si>
    <t>订单收入（3月）</t>
    <phoneticPr fontId="1" type="noConversion"/>
  </si>
  <si>
    <t>订单收入（4月）</t>
    <phoneticPr fontId="1" type="noConversion"/>
  </si>
  <si>
    <t>订单采购（精瘦肉，排骨）</t>
    <phoneticPr fontId="1" type="noConversion"/>
  </si>
  <si>
    <t>订单采购（豌豆仔）</t>
    <phoneticPr fontId="1" type="noConversion"/>
  </si>
  <si>
    <t>订单收入（万科支付宝转账）</t>
    <phoneticPr fontId="1" type="noConversion"/>
  </si>
  <si>
    <t>订单采购（豌豆仔，五花肉）</t>
    <phoneticPr fontId="1" type="noConversion"/>
  </si>
  <si>
    <t>对公账户</t>
    <phoneticPr fontId="1" type="noConversion"/>
  </si>
  <si>
    <t>财付通转账</t>
    <phoneticPr fontId="1" type="noConversion"/>
  </si>
  <si>
    <t>财付通账户</t>
  </si>
  <si>
    <t>财付通转账</t>
    <phoneticPr fontId="1" type="noConversion"/>
  </si>
  <si>
    <t>订单采购（排骨，半肥瘦，精瘦肉）</t>
    <phoneticPr fontId="1" type="noConversion"/>
  </si>
  <si>
    <t>华夏</t>
    <phoneticPr fontId="1" type="noConversion"/>
  </si>
  <si>
    <t>订单采购（胖哥5.17-5.18）</t>
    <phoneticPr fontId="1" type="noConversion"/>
  </si>
  <si>
    <t>订单采购（胖哥5.12-5.16）</t>
    <phoneticPr fontId="1" type="noConversion"/>
  </si>
  <si>
    <t>办公用品报账（刘），订单采购（刘）肉类</t>
    <phoneticPr fontId="1" type="noConversion"/>
  </si>
  <si>
    <t>支付宝</t>
    <phoneticPr fontId="1" type="noConversion"/>
  </si>
  <si>
    <t>摆摊位报账</t>
    <phoneticPr fontId="1" type="noConversion"/>
  </si>
  <si>
    <t>订单采购（刘）肉类</t>
    <phoneticPr fontId="1" type="noConversion"/>
  </si>
  <si>
    <t>订单采购（料酒，盐）</t>
    <phoneticPr fontId="1" type="noConversion"/>
  </si>
  <si>
    <t>误操作</t>
    <phoneticPr fontId="1" type="noConversion"/>
  </si>
  <si>
    <t>招商</t>
    <phoneticPr fontId="1" type="noConversion"/>
  </si>
  <si>
    <t>取零钞241，误操作241</t>
    <phoneticPr fontId="1" type="noConversion"/>
  </si>
  <si>
    <t xml:space="preserve"> </t>
    <phoneticPr fontId="1" type="noConversion"/>
  </si>
  <si>
    <t>刘立杨借款买菜</t>
    <phoneticPr fontId="1" type="noConversion"/>
  </si>
  <si>
    <t>刘立杨借款买菜</t>
    <phoneticPr fontId="1" type="noConversion"/>
  </si>
  <si>
    <t>取零钱</t>
    <phoneticPr fontId="1" type="noConversion"/>
  </si>
  <si>
    <t>帮忙采购转账（曾万清）</t>
    <phoneticPr fontId="1" type="noConversion"/>
  </si>
  <si>
    <t>还钱（曾万清）</t>
    <phoneticPr fontId="1" type="noConversion"/>
  </si>
  <si>
    <t>订单采购（排骨，四季豆，菠菜，平菇）</t>
    <phoneticPr fontId="1" type="noConversion"/>
  </si>
  <si>
    <t>手工制作标签27，二维码贴纸55，草莓（做草莓酱）100，拍照2400，邮费200</t>
    <phoneticPr fontId="1" type="noConversion"/>
  </si>
  <si>
    <t>借公款买私人东西</t>
    <phoneticPr fontId="1" type="noConversion"/>
  </si>
  <si>
    <t>刘立杨</t>
    <phoneticPr fontId="1" type="noConversion"/>
  </si>
  <si>
    <t>华夏</t>
    <phoneticPr fontId="1" type="noConversion"/>
  </si>
  <si>
    <t>借公款买私人东西还款（刘立杨）</t>
    <phoneticPr fontId="1" type="noConversion"/>
  </si>
  <si>
    <t>草莓酱退款</t>
    <phoneticPr fontId="1" type="noConversion"/>
  </si>
  <si>
    <t>财付通账户</t>
    <phoneticPr fontId="1" type="noConversion"/>
  </si>
  <si>
    <t>订单退款</t>
    <phoneticPr fontId="1" type="noConversion"/>
  </si>
  <si>
    <t>财付通转账手续费</t>
    <phoneticPr fontId="1" type="noConversion"/>
  </si>
  <si>
    <t>银行账户管理费</t>
    <phoneticPr fontId="1" type="noConversion"/>
  </si>
  <si>
    <t>招商</t>
    <phoneticPr fontId="1" type="noConversion"/>
  </si>
  <si>
    <t>手工制作标签</t>
    <phoneticPr fontId="1" type="noConversion"/>
  </si>
  <si>
    <t>私人借款（刘立杨）</t>
    <phoneticPr fontId="1" type="noConversion"/>
  </si>
  <si>
    <t>草莓采购，油费</t>
    <phoneticPr fontId="1" type="noConversion"/>
  </si>
  <si>
    <t>订单退款（已微信支付，又收现金）</t>
    <phoneticPr fontId="1" type="noConversion"/>
  </si>
  <si>
    <t>银行活期利息</t>
    <phoneticPr fontId="1" type="noConversion"/>
  </si>
  <si>
    <t>对公账户批量收费</t>
    <phoneticPr fontId="1" type="noConversion"/>
  </si>
  <si>
    <t>对公账户</t>
    <phoneticPr fontId="1" type="noConversion"/>
  </si>
  <si>
    <t>微信2015年认证测试返款</t>
    <phoneticPr fontId="1" type="noConversion"/>
  </si>
  <si>
    <t>转账</t>
    <phoneticPr fontId="1" type="noConversion"/>
  </si>
  <si>
    <t>支付宝</t>
    <phoneticPr fontId="1" type="noConversion"/>
  </si>
  <si>
    <t xml:space="preserve">	汇入汇款， 免年费转出 </t>
    <phoneticPr fontId="1" type="noConversion"/>
  </si>
  <si>
    <t xml:space="preserve">汇入汇款， 免年费转出 </t>
    <phoneticPr fontId="1" type="noConversion"/>
  </si>
  <si>
    <t>结息</t>
    <phoneticPr fontId="1" type="noConversion"/>
  </si>
  <si>
    <t>收费</t>
    <phoneticPr fontId="1" type="noConversion"/>
  </si>
  <si>
    <t>展架钱</t>
    <phoneticPr fontId="1" type="noConversion"/>
  </si>
  <si>
    <t>支付宝短信校验费</t>
    <phoneticPr fontId="1" type="noConversion"/>
  </si>
  <si>
    <t>收入</t>
    <phoneticPr fontId="1" type="noConversion"/>
  </si>
  <si>
    <t>支出</t>
    <phoneticPr fontId="1" type="noConversion"/>
  </si>
  <si>
    <t>余额</t>
    <phoneticPr fontId="1" type="noConversion"/>
  </si>
  <si>
    <t xml:space="preserve">        银行
月份</t>
    <phoneticPr fontId="1" type="noConversion"/>
  </si>
  <si>
    <t>订单现金收入（3月）</t>
    <phoneticPr fontId="1" type="noConversion"/>
  </si>
  <si>
    <t>订单现金收入（4月）</t>
    <phoneticPr fontId="1" type="noConversion"/>
  </si>
  <si>
    <t>之前未记录的采购支出</t>
    <phoneticPr fontId="1" type="noConversion"/>
  </si>
  <si>
    <t>订单采购18.7，推广送韭菜50</t>
    <phoneticPr fontId="1" type="noConversion"/>
  </si>
  <si>
    <t>现金红包退款</t>
    <phoneticPr fontId="1" type="noConversion"/>
  </si>
  <si>
    <t>代金券使用</t>
    <phoneticPr fontId="1" type="noConversion"/>
  </si>
  <si>
    <t>订单采购（排骨，平菇）</t>
    <phoneticPr fontId="1" type="noConversion"/>
  </si>
  <si>
    <t>订单收入（草莓酱）</t>
    <phoneticPr fontId="1" type="noConversion"/>
  </si>
  <si>
    <t>曾万清6瓶</t>
    <phoneticPr fontId="1" type="noConversion"/>
  </si>
  <si>
    <t>曾万清1瓶</t>
    <phoneticPr fontId="1" type="noConversion"/>
  </si>
  <si>
    <t>曾万清2瓶，员工价</t>
    <phoneticPr fontId="1" type="noConversion"/>
  </si>
  <si>
    <t>订单采购（胖哥5.19-5.22）</t>
    <phoneticPr fontId="1" type="noConversion"/>
  </si>
  <si>
    <t>订单采购（胖哥5.23-5.25）</t>
    <phoneticPr fontId="1" type="noConversion"/>
  </si>
  <si>
    <t>客户取消订单，转成私人购买</t>
    <phoneticPr fontId="1" type="noConversion"/>
  </si>
  <si>
    <t>订单采购（五花肉，精瘦肉，嫩南瓜）</t>
    <phoneticPr fontId="1" type="noConversion"/>
  </si>
  <si>
    <t>订单采购（胖哥5.25-5.29）-186.1</t>
    <phoneticPr fontId="1" type="noConversion"/>
  </si>
  <si>
    <t>条码秤打印纸</t>
    <phoneticPr fontId="1" type="noConversion"/>
  </si>
  <si>
    <t>条码扫描枪</t>
    <phoneticPr fontId="1" type="noConversion"/>
  </si>
  <si>
    <t>弹簧秤</t>
    <phoneticPr fontId="1" type="noConversion"/>
  </si>
  <si>
    <t>菜鸽子塑料袋运费</t>
    <phoneticPr fontId="1" type="noConversion"/>
  </si>
  <si>
    <t>保鲜膜机225，保鲜膜86，扎口机22.5，札口胶39.6</t>
    <phoneticPr fontId="1" type="noConversion"/>
  </si>
  <si>
    <t>一次性生鲜包装盘</t>
  </si>
  <si>
    <t>贝壳粉</t>
  </si>
  <si>
    <t>试验菜</t>
  </si>
  <si>
    <t>试验菜</t>
    <phoneticPr fontId="1" type="noConversion"/>
  </si>
  <si>
    <t>试验发红包</t>
    <phoneticPr fontId="1" type="noConversion"/>
  </si>
  <si>
    <t>刘立杨私人发春节红包</t>
    <phoneticPr fontId="1" type="noConversion"/>
  </si>
  <si>
    <t>刘立杨增资</t>
    <phoneticPr fontId="1" type="noConversion"/>
  </si>
  <si>
    <t>账户管理费</t>
    <phoneticPr fontId="1" type="noConversion"/>
  </si>
  <si>
    <t>招商</t>
    <phoneticPr fontId="1" type="noConversion"/>
  </si>
  <si>
    <t>胡蓉增资</t>
    <phoneticPr fontId="1" type="noConversion"/>
  </si>
  <si>
    <t>？？</t>
    <phoneticPr fontId="1" type="noConversion"/>
  </si>
  <si>
    <t>曹剑增资</t>
    <phoneticPr fontId="1" type="noConversion"/>
  </si>
  <si>
    <t>刘立杨私人发春节红包（还款）</t>
    <phoneticPr fontId="1" type="noConversion"/>
  </si>
  <si>
    <t>菜鸽子生活 微信2015年公众号认证费</t>
    <phoneticPr fontId="1" type="noConversion"/>
  </si>
  <si>
    <t>菜鸽子供应链 微信2015年公众号认证费</t>
    <phoneticPr fontId="1" type="noConversion"/>
  </si>
  <si>
    <t>订单采购（胖哥5.29-6.4）</t>
    <phoneticPr fontId="1" type="noConversion"/>
  </si>
  <si>
    <t>自用采购（切面）</t>
    <phoneticPr fontId="1" type="noConversion"/>
  </si>
  <si>
    <t>订单采购（半肥瘦，西兰花，黄豆芽，四季豆）</t>
    <phoneticPr fontId="1" type="noConversion"/>
  </si>
  <si>
    <t>摆摊借款（刘立杨）</t>
    <phoneticPr fontId="1" type="noConversion"/>
  </si>
  <si>
    <t>订单采购（西兰花，精瘦肉）</t>
    <phoneticPr fontId="1" type="noConversion"/>
  </si>
  <si>
    <t>订单采购（绿豆芽，平菇，西兰花，玉米）</t>
    <phoneticPr fontId="1" type="noConversion"/>
  </si>
  <si>
    <t>订单收入（5月）</t>
    <phoneticPr fontId="1" type="noConversion"/>
  </si>
  <si>
    <t>退款</t>
    <phoneticPr fontId="1" type="noConversion"/>
  </si>
  <si>
    <t>转账</t>
    <phoneticPr fontId="1" type="noConversion"/>
  </si>
  <si>
    <t>对公账户</t>
    <phoneticPr fontId="1" type="noConversion"/>
  </si>
  <si>
    <t>招商银行</t>
    <phoneticPr fontId="1" type="noConversion"/>
  </si>
  <si>
    <t>转账手续费</t>
    <phoneticPr fontId="1" type="noConversion"/>
  </si>
  <si>
    <t xml:space="preserve"> </t>
    <phoneticPr fontId="1" type="noConversion"/>
  </si>
  <si>
    <t>刘立杨还4.28号借款</t>
    <phoneticPr fontId="1" type="noConversion"/>
  </si>
  <si>
    <t>订单采购（胖哥6.5-6.9）</t>
    <phoneticPr fontId="1" type="noConversion"/>
  </si>
  <si>
    <t>订单现金收入（5月）</t>
    <phoneticPr fontId="1" type="noConversion"/>
  </si>
  <si>
    <t>净菜拍照采购（肉）</t>
    <phoneticPr fontId="1" type="noConversion"/>
  </si>
  <si>
    <t>订单采购（排骨）</t>
    <phoneticPr fontId="1" type="noConversion"/>
  </si>
  <si>
    <t>订单采购（料酒）</t>
    <phoneticPr fontId="1" type="noConversion"/>
  </si>
  <si>
    <t>牛轧糖快递费</t>
    <phoneticPr fontId="1" type="noConversion"/>
  </si>
  <si>
    <t>订单采购（精瘦肉，老蒜薹，毛豆）</t>
    <phoneticPr fontId="1" type="noConversion"/>
  </si>
  <si>
    <t>桃子酱运费</t>
    <phoneticPr fontId="1" type="noConversion"/>
  </si>
  <si>
    <t>订单采购（排骨）</t>
    <phoneticPr fontId="1" type="noConversion"/>
  </si>
  <si>
    <t>订单采购（精瘦肉，五花肉）</t>
    <phoneticPr fontId="1" type="noConversion"/>
  </si>
  <si>
    <t>订单采购（土豆）</t>
    <phoneticPr fontId="1" type="noConversion"/>
  </si>
  <si>
    <t>订单采购（胖哥6.10-6.18）</t>
    <phoneticPr fontId="1" type="noConversion"/>
  </si>
  <si>
    <t>桃子酱</t>
    <phoneticPr fontId="1" type="noConversion"/>
  </si>
  <si>
    <t>桃子酱收入转账</t>
    <phoneticPr fontId="1" type="noConversion"/>
  </si>
  <si>
    <t>刘立杨支付宝（到曾万清）</t>
    <phoneticPr fontId="1" type="noConversion"/>
  </si>
  <si>
    <t>桃子酱快递费</t>
    <phoneticPr fontId="1" type="noConversion"/>
  </si>
  <si>
    <t>订单收入</t>
    <phoneticPr fontId="1" type="noConversion"/>
  </si>
  <si>
    <t>客户支付宝支付</t>
    <phoneticPr fontId="1" type="noConversion"/>
  </si>
  <si>
    <t>订单采购（五花肉，苋菜）</t>
    <phoneticPr fontId="1" type="noConversion"/>
  </si>
  <si>
    <t>订单采购（嫩南瓜，老蒜台）</t>
    <phoneticPr fontId="1" type="noConversion"/>
  </si>
  <si>
    <t>订单采购（胖哥6.19-6.29）</t>
    <phoneticPr fontId="1" type="noConversion"/>
  </si>
</sst>
</file>

<file path=xl/styles.xml><?xml version="1.0" encoding="utf-8"?>
<styleSheet xmlns="http://schemas.openxmlformats.org/spreadsheetml/2006/main">
  <numFmts count="2">
    <numFmt numFmtId="8" formatCode="&quot;￥&quot;#,##0.00;[Red]&quot;￥&quot;\-#,##0.00"/>
    <numFmt numFmtId="176" formatCode="&quot;¥&quot;#,##0.00_);[Red]\(&quot;¥&quot;#,##0.00\)"/>
  </numFmts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9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8" fontId="0" fillId="0" borderId="0" xfId="0" applyNumberFormat="1">
      <alignment vertical="center"/>
    </xf>
    <xf numFmtId="8" fontId="0" fillId="0" borderId="4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8" fontId="3" fillId="2" borderId="0" xfId="0" applyNumberFormat="1" applyFont="1" applyFill="1">
      <alignment vertical="center"/>
    </xf>
    <xf numFmtId="8" fontId="0" fillId="2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8" fontId="0" fillId="0" borderId="0" xfId="0" applyNumberFormat="1" applyFill="1">
      <alignment vertical="center"/>
    </xf>
    <xf numFmtId="14" fontId="24" fillId="0" borderId="1" xfId="0" applyNumberFormat="1" applyFont="1" applyBorder="1">
      <alignment vertical="center"/>
    </xf>
    <xf numFmtId="0" fontId="24" fillId="0" borderId="0" xfId="0" applyFont="1">
      <alignment vertical="center"/>
    </xf>
    <xf numFmtId="8" fontId="25" fillId="2" borderId="0" xfId="0" applyNumberFormat="1" applyFont="1" applyFill="1">
      <alignment vertical="center"/>
    </xf>
    <xf numFmtId="176" fontId="24" fillId="0" borderId="0" xfId="0" applyNumberFormat="1" applyFont="1">
      <alignment vertical="center"/>
    </xf>
    <xf numFmtId="0" fontId="24" fillId="0" borderId="2" xfId="0" applyFont="1" applyBorder="1">
      <alignment vertical="center"/>
    </xf>
    <xf numFmtId="0" fontId="24" fillId="0" borderId="1" xfId="0" applyFont="1" applyBorder="1">
      <alignment vertical="center"/>
    </xf>
    <xf numFmtId="8" fontId="24" fillId="2" borderId="0" xfId="0" applyNumberFormat="1" applyFont="1" applyFill="1">
      <alignment vertical="center"/>
    </xf>
    <xf numFmtId="14" fontId="24" fillId="0" borderId="0" xfId="0" applyNumberFormat="1" applyFont="1">
      <alignment vertical="center"/>
    </xf>
    <xf numFmtId="8" fontId="0" fillId="0" borderId="0" xfId="0" applyNumberFormat="1" applyBorder="1">
      <alignment vertical="center"/>
    </xf>
    <xf numFmtId="8" fontId="0" fillId="0" borderId="0" xfId="0" applyNumberFormat="1" applyBorder="1" applyAlignment="1">
      <alignment horizontal="right" vertical="center"/>
    </xf>
    <xf numFmtId="0" fontId="2" fillId="0" borderId="4" xfId="0" applyFont="1" applyBorder="1" applyAlignment="1">
      <alignment horizontal="left" vertical="center" wrapText="1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4" fillId="0" borderId="0" xfId="0" applyFont="1">
      <alignment vertical="center"/>
    </xf>
    <xf numFmtId="14" fontId="0" fillId="0" borderId="0" xfId="0" applyNumberFormat="1">
      <alignment vertical="center"/>
    </xf>
    <xf numFmtId="8" fontId="26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3"/>
  <sheetViews>
    <sheetView topLeftCell="A76" zoomScale="85" zoomScaleNormal="85" workbookViewId="0">
      <selection activeCell="F86" sqref="F86"/>
    </sheetView>
  </sheetViews>
  <sheetFormatPr defaultRowHeight="13.5"/>
  <cols>
    <col min="1" max="1" width="11.5" style="19" customWidth="1"/>
    <col min="2" max="2" width="29.5" customWidth="1"/>
    <col min="3" max="3" width="12.125" style="2" customWidth="1"/>
    <col min="4" max="4" width="11.375" style="2" customWidth="1"/>
    <col min="5" max="5" width="1.375" style="4" customWidth="1"/>
    <col min="6" max="6" width="10.75" style="1" customWidth="1"/>
    <col min="7" max="7" width="21.375" customWidth="1"/>
    <col min="8" max="8" width="12.125" style="2" customWidth="1"/>
    <col min="9" max="9" width="16.75" customWidth="1"/>
    <col min="10" max="10" width="9" style="3"/>
    <col min="12" max="12" width="10.375" bestFit="1" customWidth="1"/>
  </cols>
  <sheetData>
    <row r="1" spans="1:12">
      <c r="A1" s="50" t="s">
        <v>4</v>
      </c>
      <c r="B1" s="50"/>
      <c r="C1" s="50"/>
      <c r="D1" s="50"/>
      <c r="E1" s="6"/>
      <c r="F1" s="51" t="s">
        <v>3</v>
      </c>
      <c r="G1" s="52"/>
      <c r="H1" s="52"/>
      <c r="I1" s="53"/>
    </row>
    <row r="2" spans="1:12">
      <c r="A2" s="16" t="s">
        <v>0</v>
      </c>
      <c r="B2" s="8" t="s">
        <v>1</v>
      </c>
      <c r="C2" s="9" t="s">
        <v>2</v>
      </c>
      <c r="D2" s="9" t="s">
        <v>5</v>
      </c>
      <c r="E2" s="6"/>
      <c r="F2" s="10" t="s">
        <v>0</v>
      </c>
      <c r="G2" s="8" t="s">
        <v>1</v>
      </c>
      <c r="H2" s="9" t="s">
        <v>2</v>
      </c>
      <c r="I2" s="9" t="s">
        <v>5</v>
      </c>
    </row>
    <row r="3" spans="1:12">
      <c r="A3" s="17">
        <v>42075</v>
      </c>
      <c r="B3" t="s">
        <v>20</v>
      </c>
      <c r="C3" s="20">
        <v>-31</v>
      </c>
      <c r="D3"/>
      <c r="F3" s="1">
        <v>42076</v>
      </c>
      <c r="G3" s="45" t="s">
        <v>213</v>
      </c>
      <c r="H3" s="20">
        <v>1000</v>
      </c>
    </row>
    <row r="4" spans="1:12">
      <c r="A4" s="17">
        <v>42075</v>
      </c>
      <c r="B4" t="s">
        <v>19</v>
      </c>
      <c r="C4" s="20">
        <v>-10</v>
      </c>
      <c r="D4"/>
      <c r="F4" s="1">
        <v>42088</v>
      </c>
      <c r="G4" t="s">
        <v>36</v>
      </c>
      <c r="H4" s="20">
        <v>741</v>
      </c>
    </row>
    <row r="5" spans="1:12">
      <c r="A5" s="17">
        <v>42076</v>
      </c>
      <c r="B5" t="s">
        <v>25</v>
      </c>
      <c r="C5" s="20">
        <v>-54</v>
      </c>
      <c r="F5" s="1">
        <v>42094</v>
      </c>
      <c r="G5" s="41" t="s">
        <v>174</v>
      </c>
      <c r="H5" s="20">
        <v>453.5</v>
      </c>
      <c r="I5" t="s">
        <v>100</v>
      </c>
    </row>
    <row r="6" spans="1:12">
      <c r="A6" s="17">
        <v>42076</v>
      </c>
      <c r="B6" t="s">
        <v>22</v>
      </c>
      <c r="C6" s="20">
        <v>-400</v>
      </c>
      <c r="F6" s="1">
        <v>42107</v>
      </c>
      <c r="G6" t="s">
        <v>67</v>
      </c>
      <c r="H6" s="49">
        <v>40</v>
      </c>
    </row>
    <row r="7" spans="1:12">
      <c r="A7" s="17">
        <v>42076</v>
      </c>
      <c r="B7" t="s">
        <v>23</v>
      </c>
      <c r="C7" s="20">
        <v>-500</v>
      </c>
      <c r="F7" s="1">
        <v>42107</v>
      </c>
      <c r="G7" t="s">
        <v>72</v>
      </c>
      <c r="H7" s="20">
        <v>175</v>
      </c>
    </row>
    <row r="8" spans="1:12">
      <c r="A8" s="17">
        <v>42076</v>
      </c>
      <c r="B8" t="s">
        <v>24</v>
      </c>
      <c r="C8" s="20">
        <v>-160</v>
      </c>
      <c r="F8" s="1">
        <v>42124</v>
      </c>
      <c r="G8" s="41" t="s">
        <v>175</v>
      </c>
      <c r="H8" s="20">
        <v>735</v>
      </c>
      <c r="I8" t="s">
        <v>100</v>
      </c>
    </row>
    <row r="9" spans="1:12">
      <c r="A9" s="17">
        <v>42077</v>
      </c>
      <c r="B9" t="s">
        <v>25</v>
      </c>
      <c r="C9" s="20">
        <v>-45</v>
      </c>
      <c r="F9" s="1">
        <v>42128</v>
      </c>
      <c r="G9" t="s">
        <v>94</v>
      </c>
      <c r="H9" s="20">
        <v>782</v>
      </c>
    </row>
    <row r="10" spans="1:12">
      <c r="A10" s="17">
        <v>42079</v>
      </c>
      <c r="B10" t="s">
        <v>131</v>
      </c>
      <c r="C10" s="20">
        <v>-8.5</v>
      </c>
      <c r="F10" s="1">
        <v>42134</v>
      </c>
      <c r="G10" t="s">
        <v>94</v>
      </c>
      <c r="H10" s="20">
        <v>68</v>
      </c>
      <c r="L10" s="20"/>
    </row>
    <row r="11" spans="1:12">
      <c r="A11" s="17">
        <v>42079</v>
      </c>
      <c r="B11" t="s">
        <v>28</v>
      </c>
      <c r="C11" s="20">
        <v>-2.4</v>
      </c>
      <c r="F11" s="1">
        <v>42135</v>
      </c>
      <c r="G11" t="s">
        <v>94</v>
      </c>
      <c r="H11" s="20">
        <v>204</v>
      </c>
    </row>
    <row r="12" spans="1:12">
      <c r="A12" s="17">
        <v>42080</v>
      </c>
      <c r="B12" t="s">
        <v>19</v>
      </c>
      <c r="C12" s="20">
        <v>-8</v>
      </c>
      <c r="F12" s="1">
        <v>42136</v>
      </c>
      <c r="G12" s="41" t="s">
        <v>94</v>
      </c>
      <c r="H12" s="20">
        <v>17</v>
      </c>
      <c r="I12" s="41" t="s">
        <v>183</v>
      </c>
    </row>
    <row r="13" spans="1:12">
      <c r="A13" s="17">
        <v>42081</v>
      </c>
      <c r="B13" t="s">
        <v>19</v>
      </c>
      <c r="C13" s="20">
        <v>-25</v>
      </c>
      <c r="F13" s="1">
        <v>42136</v>
      </c>
      <c r="G13" s="41" t="s">
        <v>109</v>
      </c>
      <c r="H13" s="20">
        <v>17</v>
      </c>
      <c r="I13" t="s">
        <v>108</v>
      </c>
    </row>
    <row r="14" spans="1:12">
      <c r="A14" s="17">
        <v>42083</v>
      </c>
      <c r="B14" t="s">
        <v>29</v>
      </c>
      <c r="C14" s="20">
        <v>-3</v>
      </c>
      <c r="F14" s="1">
        <v>42145</v>
      </c>
      <c r="G14" s="41" t="s">
        <v>181</v>
      </c>
      <c r="H14" s="20">
        <v>17</v>
      </c>
      <c r="I14" s="41" t="s">
        <v>184</v>
      </c>
    </row>
    <row r="15" spans="1:12">
      <c r="A15" s="17">
        <v>42083</v>
      </c>
      <c r="B15" t="s">
        <v>132</v>
      </c>
      <c r="C15" s="20">
        <v>-9</v>
      </c>
      <c r="F15" s="1">
        <v>42146</v>
      </c>
      <c r="G15" s="41" t="s">
        <v>181</v>
      </c>
      <c r="H15" s="20">
        <v>102</v>
      </c>
      <c r="I15" s="41" t="s">
        <v>182</v>
      </c>
    </row>
    <row r="16" spans="1:12">
      <c r="A16" s="17">
        <v>42086</v>
      </c>
      <c r="B16" t="s">
        <v>33</v>
      </c>
      <c r="C16" s="20">
        <v>-30</v>
      </c>
      <c r="F16" s="1">
        <v>42148</v>
      </c>
      <c r="G16" s="41" t="s">
        <v>187</v>
      </c>
      <c r="H16" s="20">
        <v>7</v>
      </c>
      <c r="I16" s="41" t="s">
        <v>66</v>
      </c>
    </row>
    <row r="17" spans="1:10">
      <c r="A17" s="17">
        <v>42087</v>
      </c>
      <c r="B17" t="s">
        <v>34</v>
      </c>
      <c r="C17" s="20">
        <v>-22.7</v>
      </c>
      <c r="F17" s="1">
        <v>42155</v>
      </c>
      <c r="G17" s="45" t="s">
        <v>225</v>
      </c>
      <c r="H17" s="20">
        <v>632.80999999999995</v>
      </c>
      <c r="I17" s="41" t="s">
        <v>100</v>
      </c>
    </row>
    <row r="18" spans="1:10">
      <c r="A18" s="17">
        <v>42088</v>
      </c>
      <c r="B18" t="s">
        <v>39</v>
      </c>
      <c r="C18" s="20">
        <v>-4.2</v>
      </c>
      <c r="F18" s="48">
        <v>42169</v>
      </c>
      <c r="G18" s="45" t="s">
        <v>236</v>
      </c>
      <c r="H18" s="20">
        <v>60</v>
      </c>
      <c r="I18" s="45"/>
    </row>
    <row r="19" spans="1:10">
      <c r="A19" s="17">
        <v>42089</v>
      </c>
      <c r="B19" t="s">
        <v>137</v>
      </c>
      <c r="C19" s="20">
        <v>-17</v>
      </c>
    </row>
    <row r="20" spans="1:10">
      <c r="A20" s="17">
        <v>42092</v>
      </c>
      <c r="B20" t="s">
        <v>40</v>
      </c>
      <c r="C20" s="20">
        <v>-85</v>
      </c>
    </row>
    <row r="21" spans="1:10">
      <c r="A21" s="17">
        <v>42092</v>
      </c>
      <c r="B21" s="45" t="s">
        <v>226</v>
      </c>
      <c r="C21" s="20">
        <v>-59</v>
      </c>
    </row>
    <row r="22" spans="1:10">
      <c r="A22" s="17">
        <v>42092</v>
      </c>
      <c r="B22" t="s">
        <v>41</v>
      </c>
      <c r="C22" s="20">
        <v>-10</v>
      </c>
    </row>
    <row r="23" spans="1:10">
      <c r="A23" s="17">
        <v>42094</v>
      </c>
      <c r="B23" t="s">
        <v>35</v>
      </c>
      <c r="C23" s="20">
        <v>-19</v>
      </c>
    </row>
    <row r="24" spans="1:10">
      <c r="A24" s="17">
        <v>42094</v>
      </c>
      <c r="B24" t="s">
        <v>42</v>
      </c>
      <c r="C24" s="20">
        <v>-13.5</v>
      </c>
    </row>
    <row r="25" spans="1:10" s="41" customFormat="1">
      <c r="A25" s="17">
        <v>42094</v>
      </c>
      <c r="B25" s="41" t="s">
        <v>176</v>
      </c>
      <c r="C25" s="20">
        <v>-160.91</v>
      </c>
      <c r="D25" s="2"/>
      <c r="E25" s="4"/>
      <c r="F25" s="1"/>
      <c r="H25" s="2"/>
      <c r="J25" s="3"/>
    </row>
    <row r="26" spans="1:10">
      <c r="A26" s="17">
        <v>42100</v>
      </c>
      <c r="B26" t="s">
        <v>69</v>
      </c>
      <c r="C26" s="20">
        <v>-35</v>
      </c>
    </row>
    <row r="27" spans="1:10">
      <c r="A27" s="17">
        <v>42101</v>
      </c>
      <c r="B27" t="s">
        <v>51</v>
      </c>
      <c r="C27" s="20">
        <v>-15</v>
      </c>
    </row>
    <row r="28" spans="1:10">
      <c r="A28" s="17">
        <v>42101</v>
      </c>
      <c r="B28" t="s">
        <v>52</v>
      </c>
      <c r="C28" s="20">
        <v>-6</v>
      </c>
      <c r="F28"/>
    </row>
    <row r="29" spans="1:10">
      <c r="A29" s="17">
        <v>42101</v>
      </c>
      <c r="B29" t="s">
        <v>53</v>
      </c>
      <c r="C29" s="20">
        <v>-16</v>
      </c>
      <c r="F29"/>
    </row>
    <row r="30" spans="1:10">
      <c r="A30" s="17">
        <v>42101</v>
      </c>
      <c r="B30" t="s">
        <v>54</v>
      </c>
      <c r="C30" s="20">
        <v>-15</v>
      </c>
      <c r="F30"/>
    </row>
    <row r="31" spans="1:10">
      <c r="A31" s="17">
        <v>42102</v>
      </c>
      <c r="B31" t="s">
        <v>60</v>
      </c>
      <c r="C31" s="20">
        <v>-22</v>
      </c>
      <c r="F31"/>
    </row>
    <row r="32" spans="1:10">
      <c r="A32" s="17">
        <v>42102</v>
      </c>
      <c r="B32" t="s">
        <v>53</v>
      </c>
      <c r="C32" s="20">
        <v>-22</v>
      </c>
      <c r="F32"/>
    </row>
    <row r="33" spans="1:6">
      <c r="A33" s="17">
        <v>42103</v>
      </c>
      <c r="B33" t="s">
        <v>61</v>
      </c>
      <c r="C33" s="20">
        <v>-8</v>
      </c>
      <c r="F33"/>
    </row>
    <row r="34" spans="1:6">
      <c r="A34" s="17">
        <v>42103</v>
      </c>
      <c r="B34" t="s">
        <v>81</v>
      </c>
      <c r="C34" s="20">
        <v>-200</v>
      </c>
      <c r="F34"/>
    </row>
    <row r="35" spans="1:6">
      <c r="A35" s="17">
        <v>42104</v>
      </c>
      <c r="B35" t="s">
        <v>61</v>
      </c>
      <c r="C35" s="20">
        <v>-6.5</v>
      </c>
      <c r="F35"/>
    </row>
    <row r="36" spans="1:6">
      <c r="A36" s="17">
        <v>42104</v>
      </c>
      <c r="B36" t="s">
        <v>62</v>
      </c>
      <c r="C36" s="20">
        <v>-12</v>
      </c>
      <c r="F36"/>
    </row>
    <row r="37" spans="1:6">
      <c r="A37" s="18">
        <v>42107</v>
      </c>
      <c r="B37" t="s">
        <v>63</v>
      </c>
      <c r="C37" s="20">
        <v>-10</v>
      </c>
      <c r="D37" s="2" t="s">
        <v>66</v>
      </c>
    </row>
    <row r="38" spans="1:6">
      <c r="A38" s="18">
        <v>42108</v>
      </c>
      <c r="B38" t="s">
        <v>70</v>
      </c>
      <c r="C38" s="20">
        <v>-16.5</v>
      </c>
      <c r="D38" s="2" t="s">
        <v>68</v>
      </c>
    </row>
    <row r="39" spans="1:6">
      <c r="A39" s="18">
        <v>42109</v>
      </c>
      <c r="B39" t="s">
        <v>33</v>
      </c>
      <c r="C39" s="20">
        <v>-30</v>
      </c>
      <c r="D39" s="2" t="s">
        <v>68</v>
      </c>
    </row>
    <row r="40" spans="1:6">
      <c r="A40" s="18">
        <v>42110</v>
      </c>
      <c r="B40" t="s">
        <v>74</v>
      </c>
      <c r="C40" s="20">
        <v>-34.299999999999997</v>
      </c>
    </row>
    <row r="41" spans="1:6">
      <c r="A41" s="18">
        <v>42110</v>
      </c>
      <c r="B41" t="s">
        <v>74</v>
      </c>
      <c r="C41" s="20">
        <v>-3.5</v>
      </c>
    </row>
    <row r="42" spans="1:6">
      <c r="A42" s="17">
        <v>42110</v>
      </c>
      <c r="B42" t="s">
        <v>81</v>
      </c>
      <c r="C42" s="20">
        <v>-200</v>
      </c>
      <c r="F42"/>
    </row>
    <row r="43" spans="1:6">
      <c r="A43" s="18">
        <v>42111</v>
      </c>
      <c r="B43" t="s">
        <v>73</v>
      </c>
      <c r="C43" s="20">
        <v>-7</v>
      </c>
      <c r="D43" s="2" t="s">
        <v>68</v>
      </c>
    </row>
    <row r="44" spans="1:6">
      <c r="A44" s="18">
        <v>42111</v>
      </c>
      <c r="B44" t="s">
        <v>75</v>
      </c>
      <c r="C44" s="20">
        <v>-17.5</v>
      </c>
      <c r="D44" s="2" t="s">
        <v>68</v>
      </c>
    </row>
    <row r="45" spans="1:6">
      <c r="A45" s="18">
        <v>42111</v>
      </c>
      <c r="B45" t="s">
        <v>76</v>
      </c>
      <c r="C45" s="20">
        <v>-29</v>
      </c>
      <c r="D45" s="2" t="s">
        <v>68</v>
      </c>
    </row>
    <row r="46" spans="1:6">
      <c r="A46" s="18">
        <v>42113</v>
      </c>
      <c r="B46" t="s">
        <v>77</v>
      </c>
      <c r="C46" s="20">
        <v>-16.3</v>
      </c>
      <c r="D46" s="2" t="s">
        <v>68</v>
      </c>
    </row>
    <row r="47" spans="1:6">
      <c r="A47" s="18">
        <v>42116</v>
      </c>
      <c r="B47" t="s">
        <v>77</v>
      </c>
      <c r="C47" s="20">
        <v>-10.3</v>
      </c>
      <c r="D47" s="2" t="s">
        <v>68</v>
      </c>
    </row>
    <row r="48" spans="1:6">
      <c r="A48" s="18">
        <v>42116</v>
      </c>
      <c r="B48" t="s">
        <v>86</v>
      </c>
      <c r="C48" s="20">
        <v>-24</v>
      </c>
      <c r="D48" s="2" t="s">
        <v>68</v>
      </c>
    </row>
    <row r="49" spans="1:4">
      <c r="A49" s="18">
        <v>42117</v>
      </c>
      <c r="B49" t="s">
        <v>89</v>
      </c>
      <c r="C49" s="20">
        <v>-9.3000000000000007</v>
      </c>
      <c r="D49" s="2" t="s">
        <v>68</v>
      </c>
    </row>
    <row r="50" spans="1:4">
      <c r="A50" s="18">
        <v>42118</v>
      </c>
      <c r="B50" s="45" t="s">
        <v>227</v>
      </c>
      <c r="C50" s="20">
        <v>-34</v>
      </c>
      <c r="D50" s="2" t="s">
        <v>68</v>
      </c>
    </row>
    <row r="51" spans="1:4">
      <c r="A51" s="18">
        <v>42120</v>
      </c>
      <c r="B51" s="45" t="s">
        <v>228</v>
      </c>
      <c r="C51" s="20">
        <v>-7</v>
      </c>
      <c r="D51" s="2" t="s">
        <v>68</v>
      </c>
    </row>
    <row r="52" spans="1:4">
      <c r="A52" s="18">
        <v>42121</v>
      </c>
      <c r="B52" t="s">
        <v>88</v>
      </c>
      <c r="C52" s="20">
        <v>-35</v>
      </c>
      <c r="D52" s="2" t="s">
        <v>68</v>
      </c>
    </row>
    <row r="53" spans="1:4">
      <c r="A53" s="18">
        <v>42123</v>
      </c>
      <c r="B53" t="s">
        <v>74</v>
      </c>
      <c r="C53" s="20">
        <v>-354.5</v>
      </c>
      <c r="D53" s="2" t="s">
        <v>90</v>
      </c>
    </row>
    <row r="54" spans="1:4">
      <c r="A54" s="18">
        <v>42123</v>
      </c>
      <c r="B54" t="s">
        <v>92</v>
      </c>
      <c r="C54" s="20">
        <v>-27</v>
      </c>
    </row>
    <row r="55" spans="1:4">
      <c r="A55" s="18">
        <v>42128</v>
      </c>
      <c r="B55" t="s">
        <v>93</v>
      </c>
      <c r="C55" s="20">
        <v>-7</v>
      </c>
    </row>
    <row r="56" spans="1:4">
      <c r="A56" s="18">
        <v>42128</v>
      </c>
      <c r="B56" t="s">
        <v>91</v>
      </c>
      <c r="C56" s="20">
        <v>-18</v>
      </c>
      <c r="D56" s="2" t="s">
        <v>68</v>
      </c>
    </row>
    <row r="57" spans="1:4">
      <c r="A57" s="18">
        <v>42128</v>
      </c>
      <c r="B57" t="s">
        <v>95</v>
      </c>
      <c r="C57" s="20">
        <v>-155</v>
      </c>
      <c r="D57" s="2" t="s">
        <v>68</v>
      </c>
    </row>
    <row r="58" spans="1:4">
      <c r="A58" s="18">
        <v>42129</v>
      </c>
      <c r="B58" t="s">
        <v>76</v>
      </c>
      <c r="C58" s="20">
        <v>-47</v>
      </c>
      <c r="D58" s="2" t="s">
        <v>68</v>
      </c>
    </row>
    <row r="59" spans="1:4">
      <c r="A59" s="18">
        <v>42130</v>
      </c>
      <c r="B59" t="s">
        <v>95</v>
      </c>
      <c r="C59" s="20">
        <v>-7</v>
      </c>
      <c r="D59" s="2" t="s">
        <v>68</v>
      </c>
    </row>
    <row r="60" spans="1:4">
      <c r="A60" s="18">
        <v>42131</v>
      </c>
      <c r="B60" t="s">
        <v>33</v>
      </c>
      <c r="C60" s="20">
        <v>-21</v>
      </c>
      <c r="D60" s="2" t="s">
        <v>68</v>
      </c>
    </row>
    <row r="61" spans="1:4">
      <c r="A61" s="18">
        <v>42131</v>
      </c>
      <c r="B61" t="s">
        <v>76</v>
      </c>
      <c r="C61" s="20">
        <v>-48</v>
      </c>
      <c r="D61" s="2" t="s">
        <v>68</v>
      </c>
    </row>
    <row r="62" spans="1:4">
      <c r="A62" s="18">
        <v>42132</v>
      </c>
      <c r="B62" t="s">
        <v>52</v>
      </c>
      <c r="C62" s="20">
        <v>-10</v>
      </c>
      <c r="D62" s="2" t="s">
        <v>68</v>
      </c>
    </row>
    <row r="63" spans="1:4">
      <c r="A63" s="18">
        <v>42133</v>
      </c>
      <c r="B63" t="s">
        <v>97</v>
      </c>
      <c r="C63" s="20">
        <v>-24</v>
      </c>
      <c r="D63" s="2" t="s">
        <v>68</v>
      </c>
    </row>
    <row r="64" spans="1:4">
      <c r="A64" s="18">
        <v>42133</v>
      </c>
      <c r="B64" t="s">
        <v>98</v>
      </c>
      <c r="C64" s="20">
        <v>-16</v>
      </c>
      <c r="D64" s="2" t="s">
        <v>68</v>
      </c>
    </row>
    <row r="65" spans="1:10">
      <c r="A65" s="18">
        <v>42133</v>
      </c>
      <c r="B65" t="s">
        <v>101</v>
      </c>
      <c r="C65" s="20">
        <v>-133</v>
      </c>
    </row>
    <row r="66" spans="1:10">
      <c r="A66" s="18">
        <v>42134</v>
      </c>
      <c r="B66" t="s">
        <v>99</v>
      </c>
      <c r="C66" s="20">
        <v>-5.8</v>
      </c>
      <c r="D66" s="2" t="s">
        <v>68</v>
      </c>
    </row>
    <row r="67" spans="1:10" s="45" customFormat="1">
      <c r="A67" s="18">
        <v>42135</v>
      </c>
      <c r="B67" s="45" t="s">
        <v>229</v>
      </c>
      <c r="C67" s="20">
        <v>-7</v>
      </c>
      <c r="D67" s="46"/>
      <c r="E67" s="4"/>
      <c r="F67" s="48"/>
      <c r="H67" s="46"/>
      <c r="J67" s="3"/>
    </row>
    <row r="68" spans="1:10">
      <c r="A68" s="18">
        <v>42136</v>
      </c>
      <c r="B68" t="s">
        <v>105</v>
      </c>
      <c r="C68" s="20">
        <v>-13</v>
      </c>
      <c r="D68" s="2" t="s">
        <v>68</v>
      </c>
    </row>
    <row r="69" spans="1:10">
      <c r="A69" s="18">
        <v>42136</v>
      </c>
      <c r="B69" t="s">
        <v>33</v>
      </c>
      <c r="C69" s="20">
        <v>-11</v>
      </c>
      <c r="D69" s="2" t="s">
        <v>68</v>
      </c>
      <c r="G69" s="20"/>
    </row>
    <row r="70" spans="1:10">
      <c r="A70" s="18">
        <v>42136</v>
      </c>
      <c r="B70" t="s">
        <v>106</v>
      </c>
      <c r="C70" s="20">
        <v>-16</v>
      </c>
      <c r="D70" s="2" t="s">
        <v>68</v>
      </c>
    </row>
    <row r="71" spans="1:10">
      <c r="A71" s="18">
        <v>42137</v>
      </c>
      <c r="B71" t="s">
        <v>112</v>
      </c>
      <c r="C71" s="20">
        <v>-10</v>
      </c>
      <c r="D71" s="2" t="s">
        <v>68</v>
      </c>
    </row>
    <row r="72" spans="1:10">
      <c r="A72" s="18">
        <v>42137</v>
      </c>
      <c r="B72" t="s">
        <v>106</v>
      </c>
      <c r="C72" s="20">
        <v>-6</v>
      </c>
      <c r="D72" s="2" t="s">
        <v>68</v>
      </c>
    </row>
    <row r="73" spans="1:10">
      <c r="A73" s="18">
        <v>42141</v>
      </c>
      <c r="B73" t="s">
        <v>116</v>
      </c>
      <c r="C73" s="20">
        <v>-39</v>
      </c>
      <c r="D73" s="2" t="s">
        <v>68</v>
      </c>
    </row>
    <row r="74" spans="1:10">
      <c r="A74" s="18">
        <v>42141</v>
      </c>
      <c r="B74" t="s">
        <v>117</v>
      </c>
      <c r="C74" s="20">
        <v>-8</v>
      </c>
      <c r="D74" s="2" t="s">
        <v>68</v>
      </c>
    </row>
    <row r="75" spans="1:10">
      <c r="A75" s="18">
        <v>42141</v>
      </c>
      <c r="B75" t="s">
        <v>119</v>
      </c>
      <c r="C75" s="20">
        <v>-11.5</v>
      </c>
      <c r="D75" s="2" t="s">
        <v>68</v>
      </c>
    </row>
    <row r="76" spans="1:10">
      <c r="A76" s="18">
        <v>42141</v>
      </c>
      <c r="B76" t="s">
        <v>52</v>
      </c>
      <c r="C76" s="20">
        <v>-14</v>
      </c>
      <c r="D76" s="2" t="s">
        <v>68</v>
      </c>
    </row>
    <row r="77" spans="1:10">
      <c r="A77" s="18">
        <v>42142</v>
      </c>
      <c r="B77" t="s">
        <v>52</v>
      </c>
      <c r="C77" s="20">
        <v>-16</v>
      </c>
      <c r="D77" s="2" t="s">
        <v>66</v>
      </c>
    </row>
    <row r="78" spans="1:10">
      <c r="A78" s="18">
        <v>42143</v>
      </c>
      <c r="B78" t="s">
        <v>124</v>
      </c>
      <c r="C78" s="20">
        <v>-53</v>
      </c>
      <c r="D78" s="2" t="s">
        <v>68</v>
      </c>
    </row>
    <row r="79" spans="1:10">
      <c r="A79" s="18">
        <v>42144</v>
      </c>
      <c r="B79" t="s">
        <v>142</v>
      </c>
      <c r="C79" s="20">
        <v>-27.5</v>
      </c>
      <c r="D79" s="2" t="s">
        <v>68</v>
      </c>
    </row>
    <row r="80" spans="1:10" s="41" customFormat="1">
      <c r="A80" s="18">
        <v>42145</v>
      </c>
      <c r="B80" s="41" t="s">
        <v>88</v>
      </c>
      <c r="C80" s="20">
        <v>-28</v>
      </c>
      <c r="D80" s="2" t="s">
        <v>68</v>
      </c>
      <c r="E80" s="4"/>
      <c r="F80" s="1"/>
      <c r="H80" s="2"/>
      <c r="J80" s="3"/>
    </row>
    <row r="81" spans="1:10" s="41" customFormat="1">
      <c r="A81" s="18">
        <v>42146</v>
      </c>
      <c r="B81" s="41" t="s">
        <v>180</v>
      </c>
      <c r="C81" s="20">
        <v>-27.4</v>
      </c>
      <c r="D81" s="2" t="s">
        <v>68</v>
      </c>
      <c r="E81" s="4"/>
      <c r="F81" s="1"/>
      <c r="H81" s="2"/>
      <c r="J81" s="3"/>
    </row>
    <row r="82" spans="1:10" s="41" customFormat="1">
      <c r="A82" s="18">
        <v>42151</v>
      </c>
      <c r="B82" s="41" t="s">
        <v>69</v>
      </c>
      <c r="C82" s="20">
        <v>-29</v>
      </c>
      <c r="D82" s="2" t="s">
        <v>68</v>
      </c>
      <c r="E82" s="4"/>
      <c r="F82" s="1"/>
      <c r="H82" s="2"/>
      <c r="J82" s="3"/>
    </row>
    <row r="83" spans="1:10" s="41" customFormat="1">
      <c r="A83" s="18">
        <v>42152</v>
      </c>
      <c r="B83" s="41" t="s">
        <v>188</v>
      </c>
      <c r="C83" s="20">
        <v>-33.9</v>
      </c>
      <c r="D83" s="2" t="s">
        <v>68</v>
      </c>
      <c r="E83" s="4"/>
      <c r="F83" s="1"/>
      <c r="H83" s="2"/>
      <c r="J83" s="3"/>
    </row>
    <row r="84" spans="1:10" s="45" customFormat="1">
      <c r="A84" s="18">
        <v>42157</v>
      </c>
      <c r="B84" s="45" t="s">
        <v>33</v>
      </c>
      <c r="C84" s="20">
        <v>-33</v>
      </c>
      <c r="D84" s="46" t="s">
        <v>68</v>
      </c>
      <c r="E84" s="4"/>
      <c r="F84" s="48"/>
      <c r="H84" s="46"/>
      <c r="J84" s="3"/>
    </row>
    <row r="85" spans="1:10" s="45" customFormat="1">
      <c r="A85" s="18">
        <v>42159</v>
      </c>
      <c r="B85" s="45" t="s">
        <v>52</v>
      </c>
      <c r="C85" s="20">
        <v>-14</v>
      </c>
      <c r="D85" s="46" t="s">
        <v>68</v>
      </c>
      <c r="E85" s="4"/>
      <c r="F85" s="48"/>
      <c r="H85" s="46"/>
      <c r="J85" s="3"/>
    </row>
    <row r="86" spans="1:10" s="45" customFormat="1">
      <c r="A86" s="18">
        <v>42160</v>
      </c>
      <c r="B86" s="45" t="s">
        <v>76</v>
      </c>
      <c r="C86" s="20">
        <v>-34</v>
      </c>
      <c r="D86" s="46" t="s">
        <v>68</v>
      </c>
      <c r="E86" s="4"/>
      <c r="F86" s="48"/>
      <c r="H86" s="46"/>
      <c r="J86" s="3"/>
    </row>
    <row r="87" spans="1:10" s="45" customFormat="1">
      <c r="A87" s="18">
        <v>42160</v>
      </c>
      <c r="B87" s="45" t="s">
        <v>211</v>
      </c>
      <c r="C87" s="20">
        <v>-6</v>
      </c>
      <c r="D87" s="46" t="s">
        <v>68</v>
      </c>
      <c r="E87" s="4"/>
      <c r="F87" s="48"/>
      <c r="H87" s="46"/>
      <c r="J87" s="3"/>
    </row>
    <row r="88" spans="1:10" s="45" customFormat="1">
      <c r="A88" s="18">
        <v>42160</v>
      </c>
      <c r="B88" s="45" t="s">
        <v>212</v>
      </c>
      <c r="C88" s="20">
        <v>-24.8</v>
      </c>
      <c r="D88" s="46" t="s">
        <v>68</v>
      </c>
      <c r="E88" s="4"/>
      <c r="F88" s="48"/>
      <c r="H88" s="46"/>
      <c r="J88" s="3"/>
    </row>
    <row r="89" spans="1:10" s="45" customFormat="1">
      <c r="A89" s="18">
        <v>42162</v>
      </c>
      <c r="B89" s="45" t="s">
        <v>214</v>
      </c>
      <c r="C89" s="20">
        <v>-10.5</v>
      </c>
      <c r="D89" s="46"/>
      <c r="E89" s="4"/>
      <c r="F89" s="48"/>
      <c r="H89" s="46"/>
      <c r="J89" s="3"/>
    </row>
    <row r="90" spans="1:10" s="45" customFormat="1">
      <c r="A90" s="18">
        <v>42163</v>
      </c>
      <c r="B90" s="45" t="s">
        <v>106</v>
      </c>
      <c r="C90" s="20">
        <v>-7.5</v>
      </c>
      <c r="D90" s="46" t="s">
        <v>68</v>
      </c>
      <c r="E90" s="4"/>
      <c r="F90" s="48"/>
      <c r="H90" s="46"/>
      <c r="J90" s="3"/>
    </row>
    <row r="91" spans="1:10" s="45" customFormat="1">
      <c r="A91" s="18">
        <v>42164</v>
      </c>
      <c r="B91" s="45" t="s">
        <v>61</v>
      </c>
      <c r="C91" s="20">
        <v>-6.5</v>
      </c>
      <c r="D91" s="46" t="s">
        <v>68</v>
      </c>
      <c r="E91" s="4"/>
      <c r="F91" s="48"/>
      <c r="H91" s="46"/>
      <c r="J91" s="3"/>
    </row>
    <row r="92" spans="1:10" s="45" customFormat="1">
      <c r="A92" s="18">
        <v>42164</v>
      </c>
      <c r="B92" s="45" t="s">
        <v>215</v>
      </c>
      <c r="C92" s="20">
        <v>-24.8</v>
      </c>
      <c r="D92" s="46" t="s">
        <v>68</v>
      </c>
      <c r="E92" s="4"/>
      <c r="F92" s="48"/>
      <c r="H92" s="46"/>
      <c r="J92" s="3"/>
    </row>
    <row r="93" spans="1:10" s="45" customFormat="1">
      <c r="A93" s="18">
        <v>42167</v>
      </c>
      <c r="B93" s="45" t="s">
        <v>230</v>
      </c>
      <c r="C93" s="20">
        <v>-15.5</v>
      </c>
      <c r="D93" s="46" t="s">
        <v>68</v>
      </c>
      <c r="E93" s="4"/>
      <c r="F93" s="48"/>
      <c r="H93" s="46"/>
      <c r="J93" s="3"/>
    </row>
    <row r="94" spans="1:10" s="45" customFormat="1">
      <c r="A94" s="18">
        <v>42169</v>
      </c>
      <c r="B94" s="45" t="s">
        <v>231</v>
      </c>
      <c r="C94" s="20">
        <v>-14</v>
      </c>
      <c r="D94" s="46" t="s">
        <v>68</v>
      </c>
      <c r="E94" s="4"/>
      <c r="F94" s="48"/>
      <c r="H94" s="46"/>
      <c r="J94" s="3"/>
    </row>
    <row r="95" spans="1:10" s="45" customFormat="1">
      <c r="A95" s="18">
        <v>42170</v>
      </c>
      <c r="B95" s="45" t="s">
        <v>232</v>
      </c>
      <c r="C95" s="20">
        <v>-23.5</v>
      </c>
      <c r="D95" s="46" t="s">
        <v>68</v>
      </c>
      <c r="E95" s="4"/>
      <c r="F95" s="48"/>
      <c r="H95" s="46"/>
      <c r="J95" s="3"/>
    </row>
    <row r="96" spans="1:10" s="45" customFormat="1">
      <c r="A96" s="18">
        <v>42172</v>
      </c>
      <c r="B96" s="45" t="s">
        <v>233</v>
      </c>
      <c r="C96" s="20">
        <v>-21</v>
      </c>
      <c r="D96" s="46" t="s">
        <v>68</v>
      </c>
      <c r="E96" s="4"/>
      <c r="F96" s="48"/>
      <c r="H96" s="46"/>
      <c r="J96" s="3"/>
    </row>
    <row r="97" spans="1:10" s="45" customFormat="1">
      <c r="A97" s="18">
        <v>42172</v>
      </c>
      <c r="B97" s="45" t="s">
        <v>234</v>
      </c>
      <c r="C97" s="20">
        <v>-3.5</v>
      </c>
      <c r="D97" s="46" t="s">
        <v>68</v>
      </c>
      <c r="E97" s="4"/>
      <c r="F97" s="48"/>
      <c r="H97" s="46"/>
      <c r="J97" s="3"/>
    </row>
    <row r="98" spans="1:10" s="45" customFormat="1">
      <c r="A98" s="18">
        <v>42178</v>
      </c>
      <c r="B98" s="45" t="s">
        <v>242</v>
      </c>
      <c r="C98" s="20">
        <v>-9.5</v>
      </c>
      <c r="D98" s="46" t="s">
        <v>68</v>
      </c>
      <c r="E98" s="4"/>
      <c r="F98" s="48"/>
      <c r="H98" s="46"/>
      <c r="J98" s="3"/>
    </row>
    <row r="99" spans="1:10" s="45" customFormat="1">
      <c r="A99" s="18">
        <v>42178</v>
      </c>
      <c r="B99" s="45" t="s">
        <v>231</v>
      </c>
      <c r="C99" s="20">
        <v>-7</v>
      </c>
      <c r="D99" s="46" t="s">
        <v>68</v>
      </c>
      <c r="E99" s="4"/>
      <c r="F99" s="48"/>
      <c r="H99" s="46"/>
      <c r="J99" s="3"/>
    </row>
    <row r="100" spans="1:10" s="45" customFormat="1">
      <c r="A100" s="18">
        <v>42179</v>
      </c>
      <c r="B100" s="45" t="s">
        <v>231</v>
      </c>
      <c r="C100" s="20">
        <v>-7</v>
      </c>
      <c r="D100" s="46" t="s">
        <v>68</v>
      </c>
      <c r="E100" s="4"/>
      <c r="F100" s="48"/>
      <c r="H100" s="46"/>
      <c r="J100" s="3"/>
    </row>
    <row r="101" spans="1:10" s="45" customFormat="1">
      <c r="A101" s="18">
        <v>42179</v>
      </c>
      <c r="B101" s="45" t="s">
        <v>33</v>
      </c>
      <c r="C101" s="20">
        <v>-20</v>
      </c>
      <c r="D101" s="46" t="s">
        <v>68</v>
      </c>
      <c r="E101" s="4"/>
      <c r="F101" s="48"/>
      <c r="H101" s="46"/>
      <c r="J101" s="3"/>
    </row>
    <row r="102" spans="1:10" s="45" customFormat="1">
      <c r="A102" s="18">
        <v>42180</v>
      </c>
      <c r="B102" s="45" t="s">
        <v>52</v>
      </c>
      <c r="C102" s="20">
        <v>-12.5</v>
      </c>
      <c r="D102" s="46" t="s">
        <v>68</v>
      </c>
      <c r="E102" s="4"/>
      <c r="F102" s="48"/>
      <c r="H102" s="46"/>
      <c r="J102" s="3"/>
    </row>
    <row r="103" spans="1:10" s="45" customFormat="1">
      <c r="A103" s="18">
        <v>42184</v>
      </c>
      <c r="B103" s="45" t="s">
        <v>243</v>
      </c>
      <c r="C103" s="20">
        <v>-8</v>
      </c>
      <c r="D103" s="46" t="s">
        <v>68</v>
      </c>
      <c r="E103" s="4"/>
      <c r="F103" s="48"/>
      <c r="H103" s="46"/>
      <c r="J103" s="3"/>
    </row>
  </sheetData>
  <mergeCells count="2">
    <mergeCell ref="A1:D1"/>
    <mergeCell ref="F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5"/>
  <sheetViews>
    <sheetView tabSelected="1" topLeftCell="A103" zoomScale="85" zoomScaleNormal="85" workbookViewId="0">
      <selection activeCell="C120" sqref="C120"/>
    </sheetView>
  </sheetViews>
  <sheetFormatPr defaultRowHeight="13.5"/>
  <cols>
    <col min="1" max="1" width="11.125" style="3" bestFit="1" customWidth="1"/>
    <col min="2" max="2" width="22.25" customWidth="1"/>
    <col min="3" max="3" width="16.25" style="2" bestFit="1" customWidth="1"/>
    <col min="4" max="4" width="10" customWidth="1"/>
    <col min="5" max="5" width="14.75" customWidth="1"/>
    <col min="6" max="6" width="1.5" style="4" customWidth="1"/>
    <col min="7" max="7" width="10.5" bestFit="1" customWidth="1"/>
    <col min="8" max="8" width="27.75" customWidth="1"/>
    <col min="9" max="9" width="11.625" style="2" bestFit="1" customWidth="1"/>
    <col min="10" max="10" width="12.25" customWidth="1"/>
    <col min="11" max="11" width="9" style="3"/>
    <col min="13" max="13" width="15" customWidth="1"/>
  </cols>
  <sheetData>
    <row r="1" spans="1:11">
      <c r="A1" s="50" t="s">
        <v>13</v>
      </c>
      <c r="B1" s="50"/>
      <c r="C1" s="50"/>
      <c r="D1" s="53"/>
      <c r="E1" s="11"/>
      <c r="F1" s="6"/>
      <c r="G1" s="51" t="s">
        <v>12</v>
      </c>
      <c r="H1" s="52"/>
      <c r="I1" s="52"/>
      <c r="J1" s="53"/>
    </row>
    <row r="2" spans="1:11">
      <c r="A2" s="7" t="s">
        <v>0</v>
      </c>
      <c r="B2" s="8" t="s">
        <v>1</v>
      </c>
      <c r="C2" s="9" t="s">
        <v>2</v>
      </c>
      <c r="D2" s="9" t="s">
        <v>56</v>
      </c>
      <c r="E2" s="9" t="s">
        <v>58</v>
      </c>
      <c r="F2" s="6"/>
      <c r="G2" s="8" t="s">
        <v>0</v>
      </c>
      <c r="H2" s="8" t="s">
        <v>1</v>
      </c>
      <c r="I2" s="9" t="s">
        <v>2</v>
      </c>
      <c r="J2" s="9" t="s">
        <v>59</v>
      </c>
    </row>
    <row r="3" spans="1:11" s="31" customFormat="1">
      <c r="A3" s="30">
        <v>42014</v>
      </c>
      <c r="B3" s="45" t="s">
        <v>202</v>
      </c>
      <c r="C3" s="26">
        <v>-3</v>
      </c>
      <c r="D3" s="33" t="s">
        <v>203</v>
      </c>
      <c r="E3" s="33"/>
      <c r="F3" s="34"/>
      <c r="G3" s="37">
        <v>42030</v>
      </c>
      <c r="H3" s="47" t="s">
        <v>201</v>
      </c>
      <c r="I3" s="26">
        <v>8867</v>
      </c>
      <c r="J3" s="47" t="s">
        <v>15</v>
      </c>
      <c r="K3" s="35"/>
    </row>
    <row r="4" spans="1:11" s="47" customFormat="1">
      <c r="A4" s="30">
        <v>42028</v>
      </c>
      <c r="B4" s="45" t="s">
        <v>190</v>
      </c>
      <c r="C4" s="26">
        <v>-24.5</v>
      </c>
      <c r="D4" s="33" t="s">
        <v>15</v>
      </c>
      <c r="E4" s="33"/>
      <c r="F4" s="34"/>
      <c r="G4" s="37">
        <v>42030</v>
      </c>
      <c r="H4" s="47" t="s">
        <v>204</v>
      </c>
      <c r="I4" s="26">
        <v>9040</v>
      </c>
      <c r="J4" s="47" t="s">
        <v>26</v>
      </c>
      <c r="K4" s="35"/>
    </row>
    <row r="5" spans="1:11" s="31" customFormat="1">
      <c r="A5" s="30">
        <v>42028</v>
      </c>
      <c r="B5" s="41" t="s">
        <v>191</v>
      </c>
      <c r="C5" s="26">
        <v>-99</v>
      </c>
      <c r="D5" s="33" t="s">
        <v>15</v>
      </c>
      <c r="E5" s="33"/>
      <c r="F5" s="34"/>
      <c r="G5" s="37">
        <v>42032</v>
      </c>
      <c r="H5" s="47" t="s">
        <v>205</v>
      </c>
      <c r="I5" s="26">
        <v>77</v>
      </c>
      <c r="J5" s="47" t="s">
        <v>26</v>
      </c>
      <c r="K5" s="35"/>
    </row>
    <row r="6" spans="1:11" s="31" customFormat="1">
      <c r="A6" s="30">
        <v>42028</v>
      </c>
      <c r="B6" s="41" t="s">
        <v>192</v>
      </c>
      <c r="C6" s="26">
        <v>-19.899999999999999</v>
      </c>
      <c r="D6" s="33" t="s">
        <v>15</v>
      </c>
      <c r="E6" s="33"/>
      <c r="F6" s="34"/>
      <c r="G6" s="37">
        <v>42045</v>
      </c>
      <c r="H6" s="47" t="s">
        <v>206</v>
      </c>
      <c r="I6" s="26">
        <v>2207.5</v>
      </c>
      <c r="J6" s="47" t="s">
        <v>26</v>
      </c>
      <c r="K6" s="35"/>
    </row>
    <row r="7" spans="1:11" s="31" customFormat="1">
      <c r="A7" s="30">
        <v>42029</v>
      </c>
      <c r="B7" s="41" t="s">
        <v>14</v>
      </c>
      <c r="C7" s="26">
        <v>-31</v>
      </c>
      <c r="D7" s="33" t="s">
        <v>15</v>
      </c>
      <c r="E7" s="33"/>
      <c r="F7" s="34"/>
      <c r="G7" s="37">
        <v>42053</v>
      </c>
      <c r="H7" s="47" t="s">
        <v>207</v>
      </c>
      <c r="I7" s="26">
        <v>50</v>
      </c>
      <c r="J7" s="47" t="s">
        <v>26</v>
      </c>
      <c r="K7" s="35"/>
    </row>
    <row r="8" spans="1:11" s="31" customFormat="1">
      <c r="A8" s="30">
        <v>42031</v>
      </c>
      <c r="B8" s="41" t="s">
        <v>193</v>
      </c>
      <c r="C8" s="26">
        <v>-77</v>
      </c>
      <c r="D8" s="33" t="s">
        <v>15</v>
      </c>
      <c r="E8" s="33"/>
      <c r="F8" s="34"/>
      <c r="G8" s="37">
        <v>42055</v>
      </c>
      <c r="H8" s="47"/>
      <c r="I8" s="26">
        <v>3.6</v>
      </c>
      <c r="J8" s="47" t="s">
        <v>26</v>
      </c>
      <c r="K8" s="35"/>
    </row>
    <row r="9" spans="1:11" s="31" customFormat="1">
      <c r="A9" s="30">
        <v>42035</v>
      </c>
      <c r="B9" s="45" t="s">
        <v>194</v>
      </c>
      <c r="C9" s="26">
        <v>-373.1</v>
      </c>
      <c r="D9" s="33" t="s">
        <v>15</v>
      </c>
      <c r="E9" s="33"/>
      <c r="F9" s="34"/>
      <c r="G9" s="37">
        <v>42068</v>
      </c>
      <c r="H9" s="47" t="s">
        <v>162</v>
      </c>
      <c r="I9" s="26">
        <v>15000</v>
      </c>
      <c r="J9" s="47" t="s">
        <v>26</v>
      </c>
      <c r="K9" s="35"/>
    </row>
    <row r="10" spans="1:11" s="31" customFormat="1">
      <c r="A10" s="30">
        <v>42037</v>
      </c>
      <c r="B10" s="41" t="s">
        <v>195</v>
      </c>
      <c r="C10" s="26">
        <v>-205</v>
      </c>
      <c r="D10" s="33" t="s">
        <v>15</v>
      </c>
      <c r="E10" s="33"/>
      <c r="F10" s="34"/>
      <c r="G10" s="1">
        <v>42068</v>
      </c>
      <c r="H10" s="41" t="s">
        <v>7</v>
      </c>
      <c r="I10" s="26">
        <v>200</v>
      </c>
      <c r="J10" s="41" t="s">
        <v>8</v>
      </c>
      <c r="K10" s="35"/>
    </row>
    <row r="11" spans="1:11" s="31" customFormat="1">
      <c r="A11" s="30">
        <v>42041</v>
      </c>
      <c r="B11" s="41" t="s">
        <v>196</v>
      </c>
      <c r="C11" s="26">
        <v>-95</v>
      </c>
      <c r="D11" s="33" t="s">
        <v>15</v>
      </c>
      <c r="E11" s="33"/>
      <c r="F11" s="34"/>
      <c r="G11" s="37">
        <v>42071</v>
      </c>
      <c r="H11" s="31" t="s">
        <v>178</v>
      </c>
      <c r="I11" s="26">
        <v>35</v>
      </c>
      <c r="J11" s="41" t="s">
        <v>8</v>
      </c>
      <c r="K11" s="35"/>
    </row>
    <row r="12" spans="1:11" s="31" customFormat="1">
      <c r="A12" s="42">
        <v>42041</v>
      </c>
      <c r="B12" s="41" t="s">
        <v>197</v>
      </c>
      <c r="C12" s="26">
        <v>-55</v>
      </c>
      <c r="D12" s="33" t="s">
        <v>15</v>
      </c>
      <c r="E12" s="33"/>
      <c r="F12" s="34"/>
      <c r="G12" s="1">
        <v>42072</v>
      </c>
      <c r="H12" t="s">
        <v>10</v>
      </c>
      <c r="I12" s="26">
        <v>450</v>
      </c>
      <c r="J12" t="s">
        <v>8</v>
      </c>
      <c r="K12" s="35"/>
    </row>
    <row r="13" spans="1:11" s="31" customFormat="1">
      <c r="A13" s="43">
        <v>42045</v>
      </c>
      <c r="B13" s="41" t="s">
        <v>14</v>
      </c>
      <c r="C13" s="26">
        <v>-17</v>
      </c>
      <c r="D13" s="33" t="s">
        <v>15</v>
      </c>
      <c r="E13" s="33"/>
      <c r="F13" s="34"/>
      <c r="G13" s="1">
        <v>42072</v>
      </c>
      <c r="H13" t="s">
        <v>10</v>
      </c>
      <c r="I13" s="26">
        <v>2</v>
      </c>
      <c r="J13" t="s">
        <v>8</v>
      </c>
      <c r="K13" s="35"/>
    </row>
    <row r="14" spans="1:11" s="31" customFormat="1">
      <c r="A14" s="44">
        <v>42045</v>
      </c>
      <c r="B14" s="41" t="s">
        <v>198</v>
      </c>
      <c r="C14" s="26">
        <v>-49</v>
      </c>
      <c r="D14" s="33" t="s">
        <v>15</v>
      </c>
      <c r="E14" s="33"/>
      <c r="F14" s="34"/>
      <c r="G14" s="1">
        <v>42083</v>
      </c>
      <c r="H14" s="41" t="s">
        <v>166</v>
      </c>
      <c r="I14" s="26">
        <v>0.46</v>
      </c>
      <c r="J14" s="41" t="s">
        <v>120</v>
      </c>
      <c r="K14" s="35"/>
    </row>
    <row r="15" spans="1:11" s="31" customFormat="1">
      <c r="A15" s="48">
        <v>42048</v>
      </c>
      <c r="B15" s="41" t="s">
        <v>199</v>
      </c>
      <c r="C15" s="26">
        <v>-3</v>
      </c>
      <c r="D15" s="33" t="s">
        <v>15</v>
      </c>
      <c r="E15" s="33"/>
      <c r="F15" s="34"/>
      <c r="G15" s="1">
        <v>42084</v>
      </c>
      <c r="H15" t="s">
        <v>158</v>
      </c>
      <c r="I15" s="26">
        <v>15.26</v>
      </c>
      <c r="J15" t="s">
        <v>146</v>
      </c>
      <c r="K15" s="35"/>
    </row>
    <row r="16" spans="1:11" s="47" customFormat="1">
      <c r="A16" s="48">
        <v>42053</v>
      </c>
      <c r="B16" s="45" t="s">
        <v>200</v>
      </c>
      <c r="C16" s="26">
        <v>-50</v>
      </c>
      <c r="D16" s="33" t="s">
        <v>15</v>
      </c>
      <c r="E16" s="33"/>
      <c r="F16" s="34"/>
      <c r="G16" s="1">
        <v>42084</v>
      </c>
      <c r="H16" s="41" t="s">
        <v>158</v>
      </c>
      <c r="I16" s="26">
        <v>4.76</v>
      </c>
      <c r="J16" s="41" t="s">
        <v>26</v>
      </c>
      <c r="K16" s="35"/>
    </row>
    <row r="17" spans="1:14" s="31" customFormat="1">
      <c r="A17" s="5">
        <v>42054</v>
      </c>
      <c r="B17" s="45" t="s">
        <v>169</v>
      </c>
      <c r="C17" s="26">
        <v>-0.6</v>
      </c>
      <c r="D17" s="45" t="s">
        <v>15</v>
      </c>
      <c r="E17" s="33"/>
      <c r="F17" s="34"/>
      <c r="G17" s="1">
        <v>42086</v>
      </c>
      <c r="H17" s="45" t="s">
        <v>121</v>
      </c>
      <c r="I17" s="26">
        <v>752.23</v>
      </c>
      <c r="J17" t="s">
        <v>120</v>
      </c>
      <c r="K17" s="35"/>
    </row>
    <row r="18" spans="1:14" s="31" customFormat="1">
      <c r="A18" s="30">
        <v>42064</v>
      </c>
      <c r="B18" s="41" t="s">
        <v>159</v>
      </c>
      <c r="C18" s="26">
        <v>-30</v>
      </c>
      <c r="D18" s="41" t="s">
        <v>120</v>
      </c>
      <c r="E18" s="33"/>
      <c r="F18" s="34"/>
      <c r="G18" s="1">
        <v>42088</v>
      </c>
      <c r="H18" t="s">
        <v>133</v>
      </c>
      <c r="I18" s="26">
        <v>241</v>
      </c>
      <c r="J18" t="s">
        <v>26</v>
      </c>
      <c r="K18" s="35"/>
    </row>
    <row r="19" spans="1:14" s="31" customFormat="1">
      <c r="A19" s="30">
        <v>42068</v>
      </c>
      <c r="B19" s="31" t="s">
        <v>162</v>
      </c>
      <c r="C19" s="32">
        <v>-10000</v>
      </c>
      <c r="D19" s="33" t="s">
        <v>153</v>
      </c>
      <c r="E19" s="33" t="s">
        <v>163</v>
      </c>
      <c r="F19" s="34"/>
      <c r="G19" s="1">
        <v>42089</v>
      </c>
      <c r="H19" t="s">
        <v>138</v>
      </c>
      <c r="I19" s="26">
        <v>17</v>
      </c>
      <c r="J19" t="s">
        <v>26</v>
      </c>
      <c r="K19" s="35"/>
    </row>
    <row r="20" spans="1:14" s="31" customFormat="1">
      <c r="A20" s="30">
        <v>42068</v>
      </c>
      <c r="B20" s="31" t="s">
        <v>162</v>
      </c>
      <c r="C20" s="32">
        <v>-15000</v>
      </c>
      <c r="D20" s="33" t="s">
        <v>146</v>
      </c>
      <c r="E20" s="33" t="s">
        <v>153</v>
      </c>
      <c r="F20" s="34"/>
      <c r="G20" s="1">
        <v>42090</v>
      </c>
      <c r="H20" s="41" t="s">
        <v>164</v>
      </c>
      <c r="I20" s="26">
        <v>1</v>
      </c>
      <c r="J20" s="41" t="s">
        <v>26</v>
      </c>
      <c r="K20" s="35"/>
    </row>
    <row r="21" spans="1:14" s="31" customFormat="1">
      <c r="A21" s="30">
        <v>42068</v>
      </c>
      <c r="B21" s="31" t="s">
        <v>162</v>
      </c>
      <c r="C21" s="32">
        <v>-10000</v>
      </c>
      <c r="D21" s="33" t="s">
        <v>153</v>
      </c>
      <c r="E21" s="33" t="s">
        <v>163</v>
      </c>
      <c r="F21" s="34"/>
      <c r="G21" s="1">
        <v>42094</v>
      </c>
      <c r="H21" t="s">
        <v>114</v>
      </c>
      <c r="I21" s="26">
        <v>1099.1099999999999</v>
      </c>
      <c r="J21" s="22" t="s">
        <v>113</v>
      </c>
      <c r="K21" s="35"/>
    </row>
    <row r="22" spans="1:14">
      <c r="A22" s="5">
        <v>42068</v>
      </c>
      <c r="B22" t="s">
        <v>6</v>
      </c>
      <c r="C22" s="25">
        <v>-200</v>
      </c>
      <c r="D22" t="s">
        <v>26</v>
      </c>
      <c r="E22" t="s">
        <v>55</v>
      </c>
      <c r="G22" s="1">
        <v>42098</v>
      </c>
      <c r="H22" t="s">
        <v>123</v>
      </c>
      <c r="I22" s="26">
        <v>627.71</v>
      </c>
      <c r="J22" t="s">
        <v>120</v>
      </c>
    </row>
    <row r="23" spans="1:14">
      <c r="A23" s="5">
        <v>42068</v>
      </c>
      <c r="B23" t="s">
        <v>9</v>
      </c>
      <c r="C23" s="26">
        <v>-182</v>
      </c>
      <c r="D23" t="s">
        <v>8</v>
      </c>
      <c r="G23" s="1">
        <v>42107</v>
      </c>
      <c r="H23" s="45" t="s">
        <v>72</v>
      </c>
      <c r="I23" s="26">
        <v>1595</v>
      </c>
      <c r="J23" t="s">
        <v>26</v>
      </c>
      <c r="K23" s="1"/>
      <c r="L23" s="41"/>
      <c r="M23" s="29"/>
      <c r="N23" s="41"/>
    </row>
    <row r="24" spans="1:14">
      <c r="A24" s="5">
        <v>42069</v>
      </c>
      <c r="B24" t="s">
        <v>50</v>
      </c>
      <c r="C24" s="26">
        <v>-690</v>
      </c>
      <c r="D24" t="s">
        <v>21</v>
      </c>
      <c r="G24" s="1">
        <v>42111</v>
      </c>
      <c r="H24" t="s">
        <v>123</v>
      </c>
      <c r="I24" s="26">
        <v>1187.1500000000001</v>
      </c>
      <c r="J24" t="s">
        <v>120</v>
      </c>
    </row>
    <row r="25" spans="1:14">
      <c r="A25" s="5">
        <v>42072</v>
      </c>
      <c r="B25" t="s">
        <v>6</v>
      </c>
      <c r="C25" s="26">
        <v>-450</v>
      </c>
      <c r="D25" t="s">
        <v>26</v>
      </c>
      <c r="E25" t="s">
        <v>55</v>
      </c>
      <c r="G25" s="1">
        <v>42116</v>
      </c>
      <c r="H25" t="s">
        <v>147</v>
      </c>
      <c r="I25" s="26">
        <v>268</v>
      </c>
      <c r="J25" t="s">
        <v>146</v>
      </c>
    </row>
    <row r="26" spans="1:14">
      <c r="A26" s="5">
        <v>42072</v>
      </c>
      <c r="B26" t="s">
        <v>6</v>
      </c>
      <c r="C26" s="26">
        <v>-2</v>
      </c>
      <c r="D26" t="s">
        <v>26</v>
      </c>
      <c r="E26" t="s">
        <v>55</v>
      </c>
      <c r="G26" s="1">
        <v>42117</v>
      </c>
      <c r="H26" t="s">
        <v>123</v>
      </c>
      <c r="I26" s="26">
        <v>989.34</v>
      </c>
      <c r="J26" t="s">
        <v>120</v>
      </c>
    </row>
    <row r="27" spans="1:14">
      <c r="A27" s="5">
        <v>42074</v>
      </c>
      <c r="B27" t="s">
        <v>11</v>
      </c>
      <c r="C27" s="26">
        <v>-3</v>
      </c>
      <c r="D27" t="s">
        <v>8</v>
      </c>
      <c r="G27" s="1">
        <v>42119</v>
      </c>
      <c r="H27" t="s">
        <v>94</v>
      </c>
      <c r="I27" s="26">
        <v>408</v>
      </c>
      <c r="J27" t="s">
        <v>153</v>
      </c>
    </row>
    <row r="28" spans="1:14">
      <c r="A28" s="5">
        <v>42074</v>
      </c>
      <c r="B28" t="s">
        <v>14</v>
      </c>
      <c r="C28" s="26">
        <v>-102.85</v>
      </c>
      <c r="D28" t="s">
        <v>15</v>
      </c>
      <c r="G28" s="1">
        <v>42120</v>
      </c>
      <c r="H28" t="s">
        <v>94</v>
      </c>
      <c r="I28" s="26">
        <v>68</v>
      </c>
      <c r="J28" t="s">
        <v>153</v>
      </c>
    </row>
    <row r="29" spans="1:14">
      <c r="A29" s="1">
        <v>42075</v>
      </c>
      <c r="B29" t="s">
        <v>17</v>
      </c>
      <c r="C29" s="26">
        <v>-113</v>
      </c>
      <c r="D29" s="2" t="s">
        <v>16</v>
      </c>
      <c r="E29" s="2"/>
      <c r="G29" s="1">
        <v>42124</v>
      </c>
      <c r="H29" t="s">
        <v>123</v>
      </c>
      <c r="I29" s="26">
        <v>929.48</v>
      </c>
      <c r="J29" t="s">
        <v>120</v>
      </c>
    </row>
    <row r="30" spans="1:14">
      <c r="A30" s="5">
        <v>42075</v>
      </c>
      <c r="B30" t="s">
        <v>18</v>
      </c>
      <c r="C30" s="26">
        <v>-48.9</v>
      </c>
      <c r="D30" s="2" t="s">
        <v>16</v>
      </c>
      <c r="E30" s="2"/>
      <c r="G30" s="1">
        <v>42124</v>
      </c>
      <c r="H30" t="s">
        <v>115</v>
      </c>
      <c r="I30" s="26">
        <v>3513.07</v>
      </c>
      <c r="J30" s="22" t="s">
        <v>113</v>
      </c>
    </row>
    <row r="31" spans="1:14">
      <c r="A31" s="5">
        <v>42075</v>
      </c>
      <c r="B31" t="s">
        <v>128</v>
      </c>
      <c r="C31" s="26">
        <v>-41</v>
      </c>
      <c r="D31" t="s">
        <v>16</v>
      </c>
      <c r="G31" s="1">
        <v>42125</v>
      </c>
      <c r="H31" t="s">
        <v>94</v>
      </c>
      <c r="I31" s="26">
        <v>323</v>
      </c>
      <c r="J31" t="s">
        <v>153</v>
      </c>
    </row>
    <row r="32" spans="1:14">
      <c r="A32" s="5">
        <v>42075</v>
      </c>
      <c r="B32" t="s">
        <v>14</v>
      </c>
      <c r="C32" s="26">
        <v>-42.2</v>
      </c>
      <c r="D32" t="s">
        <v>16</v>
      </c>
      <c r="G32" s="1">
        <v>42129</v>
      </c>
      <c r="H32" t="s">
        <v>94</v>
      </c>
      <c r="I32" s="26">
        <v>64</v>
      </c>
      <c r="J32" t="s">
        <v>153</v>
      </c>
    </row>
    <row r="33" spans="1:11">
      <c r="A33" s="5">
        <v>42076</v>
      </c>
      <c r="B33" s="41" t="s">
        <v>168</v>
      </c>
      <c r="C33" s="26">
        <v>-80</v>
      </c>
      <c r="D33" t="s">
        <v>15</v>
      </c>
      <c r="G33" s="1">
        <v>42130</v>
      </c>
      <c r="H33" t="s">
        <v>161</v>
      </c>
      <c r="I33" s="26">
        <v>0.19</v>
      </c>
      <c r="J33" t="s">
        <v>120</v>
      </c>
    </row>
    <row r="34" spans="1:11">
      <c r="A34" s="5">
        <v>42079</v>
      </c>
      <c r="B34" t="s">
        <v>45</v>
      </c>
      <c r="C34" s="26">
        <v>-59.6</v>
      </c>
      <c r="D34" t="s">
        <v>26</v>
      </c>
      <c r="G34" s="1">
        <v>42136</v>
      </c>
      <c r="H34" t="s">
        <v>121</v>
      </c>
      <c r="I34" s="36">
        <v>841.68</v>
      </c>
      <c r="J34" t="s">
        <v>120</v>
      </c>
    </row>
    <row r="35" spans="1:11" s="41" customFormat="1">
      <c r="A35" s="5">
        <v>42080</v>
      </c>
      <c r="B35" s="41" t="s">
        <v>179</v>
      </c>
      <c r="C35" s="26">
        <v>-5</v>
      </c>
      <c r="D35" s="41" t="s">
        <v>8</v>
      </c>
      <c r="F35" s="4"/>
      <c r="G35" s="48">
        <v>42137</v>
      </c>
      <c r="H35" s="45" t="s">
        <v>118</v>
      </c>
      <c r="I35" s="26">
        <v>22.17</v>
      </c>
      <c r="J35" s="45" t="s">
        <v>26</v>
      </c>
      <c r="K35" s="3"/>
    </row>
    <row r="36" spans="1:11">
      <c r="A36" s="5">
        <v>42081</v>
      </c>
      <c r="B36" t="s">
        <v>14</v>
      </c>
      <c r="C36" s="26">
        <v>-97.5</v>
      </c>
      <c r="D36" t="s">
        <v>27</v>
      </c>
      <c r="G36" s="48">
        <v>42143</v>
      </c>
      <c r="H36" s="45" t="s">
        <v>162</v>
      </c>
      <c r="I36" s="26">
        <v>5000</v>
      </c>
      <c r="J36" s="45" t="s">
        <v>26</v>
      </c>
    </row>
    <row r="37" spans="1:11">
      <c r="A37" s="5">
        <v>42081</v>
      </c>
      <c r="B37" t="s">
        <v>130</v>
      </c>
      <c r="C37" s="26">
        <v>-1000</v>
      </c>
      <c r="D37" t="s">
        <v>26</v>
      </c>
      <c r="E37" t="s">
        <v>129</v>
      </c>
      <c r="G37" s="48">
        <v>42144</v>
      </c>
      <c r="H37" s="45" t="s">
        <v>223</v>
      </c>
      <c r="I37" s="26">
        <v>699</v>
      </c>
      <c r="J37" s="45" t="s">
        <v>26</v>
      </c>
    </row>
    <row r="38" spans="1:11">
      <c r="A38" s="5">
        <v>42083</v>
      </c>
      <c r="B38" t="s">
        <v>14</v>
      </c>
      <c r="C38" s="26">
        <v>-88.7</v>
      </c>
      <c r="D38" t="s">
        <v>30</v>
      </c>
      <c r="G38" s="48">
        <v>42148</v>
      </c>
      <c r="H38" s="45" t="s">
        <v>121</v>
      </c>
      <c r="I38" s="26">
        <v>985.06</v>
      </c>
      <c r="J38" s="45" t="s">
        <v>120</v>
      </c>
    </row>
    <row r="39" spans="1:11">
      <c r="A39" s="5">
        <v>42083</v>
      </c>
      <c r="B39" t="s">
        <v>32</v>
      </c>
      <c r="C39" s="26">
        <v>-425</v>
      </c>
      <c r="D39" t="s">
        <v>26</v>
      </c>
      <c r="G39" s="48">
        <v>42155</v>
      </c>
      <c r="H39" s="45" t="s">
        <v>216</v>
      </c>
      <c r="I39" s="36">
        <v>2065.77</v>
      </c>
      <c r="J39" s="22" t="s">
        <v>113</v>
      </c>
    </row>
    <row r="40" spans="1:11" s="41" customFormat="1">
      <c r="A40" s="5">
        <v>42085</v>
      </c>
      <c r="B40" s="41" t="s">
        <v>169</v>
      </c>
      <c r="C40" s="26">
        <v>-0.6</v>
      </c>
      <c r="D40" s="41" t="s">
        <v>146</v>
      </c>
      <c r="F40" s="4"/>
      <c r="G40" s="48">
        <v>42174</v>
      </c>
      <c r="H40" s="45" t="s">
        <v>240</v>
      </c>
      <c r="I40" s="36">
        <v>17.98</v>
      </c>
      <c r="J40" s="22" t="s">
        <v>241</v>
      </c>
      <c r="K40" s="3"/>
    </row>
    <row r="41" spans="1:11">
      <c r="A41" s="5">
        <v>42086</v>
      </c>
      <c r="B41" t="s">
        <v>14</v>
      </c>
      <c r="C41" s="26">
        <v>-156.1</v>
      </c>
      <c r="D41" t="s">
        <v>31</v>
      </c>
    </row>
    <row r="42" spans="1:11">
      <c r="A42" s="5">
        <v>42086</v>
      </c>
      <c r="B42" t="s">
        <v>121</v>
      </c>
      <c r="C42" s="26">
        <v>-752.23</v>
      </c>
      <c r="D42" t="s">
        <v>122</v>
      </c>
      <c r="E42" t="s">
        <v>120</v>
      </c>
    </row>
    <row r="43" spans="1:11">
      <c r="A43" s="5">
        <v>42086</v>
      </c>
      <c r="B43" t="s">
        <v>151</v>
      </c>
      <c r="C43" s="26">
        <v>-4.43</v>
      </c>
      <c r="D43" t="s">
        <v>122</v>
      </c>
    </row>
    <row r="44" spans="1:11">
      <c r="A44" s="5">
        <v>42088</v>
      </c>
      <c r="B44" t="s">
        <v>14</v>
      </c>
      <c r="C44" s="26">
        <v>-114.3</v>
      </c>
      <c r="D44" t="s">
        <v>37</v>
      </c>
    </row>
    <row r="45" spans="1:11">
      <c r="A45" s="5">
        <v>42088</v>
      </c>
      <c r="B45" t="s">
        <v>135</v>
      </c>
      <c r="C45" s="26">
        <v>-482</v>
      </c>
      <c r="D45" t="s">
        <v>134</v>
      </c>
    </row>
    <row r="46" spans="1:11">
      <c r="A46" s="5">
        <v>42088</v>
      </c>
      <c r="B46" t="s">
        <v>36</v>
      </c>
      <c r="C46" s="26">
        <v>-500</v>
      </c>
      <c r="D46" t="s">
        <v>26</v>
      </c>
      <c r="E46" t="s">
        <v>57</v>
      </c>
    </row>
    <row r="47" spans="1:11">
      <c r="A47" s="5">
        <v>42089</v>
      </c>
      <c r="B47" s="41" t="s">
        <v>177</v>
      </c>
      <c r="C47" s="26">
        <v>-68.7</v>
      </c>
      <c r="D47" t="s">
        <v>38</v>
      </c>
    </row>
    <row r="48" spans="1:11">
      <c r="A48" s="5">
        <v>42089</v>
      </c>
      <c r="B48" t="s">
        <v>39</v>
      </c>
      <c r="C48" s="26">
        <v>-18</v>
      </c>
      <c r="D48" t="s">
        <v>38</v>
      </c>
    </row>
    <row r="49" spans="1:11" s="41" customFormat="1">
      <c r="A49" s="5">
        <v>42090</v>
      </c>
      <c r="B49" s="41" t="s">
        <v>165</v>
      </c>
      <c r="C49" s="26">
        <v>-1</v>
      </c>
      <c r="D49" s="41" t="s">
        <v>120</v>
      </c>
      <c r="F49" s="4"/>
      <c r="I49" s="2"/>
      <c r="K49" s="3"/>
    </row>
    <row r="50" spans="1:11" s="41" customFormat="1">
      <c r="A50" s="5">
        <v>42090</v>
      </c>
      <c r="B50" s="41" t="s">
        <v>167</v>
      </c>
      <c r="C50" s="26">
        <v>-4</v>
      </c>
      <c r="D50" s="41" t="s">
        <v>120</v>
      </c>
      <c r="F50" s="4"/>
      <c r="I50" s="2"/>
      <c r="K50" s="3"/>
    </row>
    <row r="51" spans="1:11">
      <c r="A51" s="5">
        <v>42094</v>
      </c>
      <c r="B51" t="s">
        <v>43</v>
      </c>
      <c r="C51" s="26">
        <v>-580</v>
      </c>
      <c r="D51" t="s">
        <v>44</v>
      </c>
    </row>
    <row r="52" spans="1:11">
      <c r="A52" s="5">
        <v>42094</v>
      </c>
      <c r="B52" t="s">
        <v>45</v>
      </c>
      <c r="C52" s="26">
        <v>-119.1</v>
      </c>
      <c r="D52" t="s">
        <v>46</v>
      </c>
    </row>
    <row r="53" spans="1:11">
      <c r="A53" s="5">
        <v>42094</v>
      </c>
      <c r="B53" t="s">
        <v>47</v>
      </c>
      <c r="C53" s="26">
        <v>-63</v>
      </c>
      <c r="D53" t="s">
        <v>48</v>
      </c>
    </row>
    <row r="54" spans="1:11">
      <c r="A54" s="5">
        <v>41730</v>
      </c>
      <c r="B54" t="s">
        <v>159</v>
      </c>
      <c r="C54" s="26">
        <v>-30</v>
      </c>
      <c r="D54" t="s">
        <v>120</v>
      </c>
    </row>
    <row r="55" spans="1:11">
      <c r="A55" s="5">
        <v>42096</v>
      </c>
      <c r="B55" t="s">
        <v>14</v>
      </c>
      <c r="C55" s="26">
        <v>-102.8</v>
      </c>
      <c r="D55" t="s">
        <v>38</v>
      </c>
    </row>
    <row r="56" spans="1:11">
      <c r="A56" s="5">
        <v>42098</v>
      </c>
      <c r="B56" t="s">
        <v>121</v>
      </c>
      <c r="C56" s="25">
        <v>-627.71</v>
      </c>
      <c r="D56" t="s">
        <v>122</v>
      </c>
      <c r="E56" t="s">
        <v>120</v>
      </c>
    </row>
    <row r="57" spans="1:11">
      <c r="A57" s="5">
        <v>42098</v>
      </c>
      <c r="B57" t="s">
        <v>151</v>
      </c>
      <c r="C57" s="25">
        <v>-3.72</v>
      </c>
      <c r="D57" t="s">
        <v>122</v>
      </c>
    </row>
    <row r="58" spans="1:11">
      <c r="A58" s="5">
        <v>42101</v>
      </c>
      <c r="B58" t="s">
        <v>14</v>
      </c>
      <c r="C58" s="26">
        <v>-61.7</v>
      </c>
      <c r="D58" t="s">
        <v>49</v>
      </c>
    </row>
    <row r="59" spans="1:11">
      <c r="A59" s="5">
        <v>42101</v>
      </c>
      <c r="B59" t="s">
        <v>140</v>
      </c>
      <c r="C59" s="26">
        <v>-189.36</v>
      </c>
      <c r="D59" s="2" t="s">
        <v>16</v>
      </c>
      <c r="E59" s="2"/>
    </row>
    <row r="60" spans="1:11">
      <c r="A60" s="5">
        <v>42104</v>
      </c>
      <c r="B60" t="s">
        <v>14</v>
      </c>
      <c r="C60" s="26">
        <v>-195.7</v>
      </c>
      <c r="D60" t="s">
        <v>15</v>
      </c>
    </row>
    <row r="61" spans="1:11">
      <c r="A61" s="5">
        <v>42107</v>
      </c>
      <c r="B61" s="45" t="s">
        <v>141</v>
      </c>
      <c r="C61" s="26">
        <v>-70</v>
      </c>
      <c r="D61" t="s">
        <v>15</v>
      </c>
      <c r="E61" t="s">
        <v>136</v>
      </c>
    </row>
    <row r="62" spans="1:11">
      <c r="A62" s="5">
        <v>42107</v>
      </c>
      <c r="B62" t="s">
        <v>139</v>
      </c>
      <c r="C62" s="26">
        <v>-40</v>
      </c>
      <c r="D62" t="s">
        <v>15</v>
      </c>
    </row>
    <row r="63" spans="1:11">
      <c r="A63" s="5">
        <v>42107</v>
      </c>
      <c r="B63" t="s">
        <v>80</v>
      </c>
      <c r="C63" s="26">
        <v>-48</v>
      </c>
      <c r="D63" t="s">
        <v>15</v>
      </c>
    </row>
    <row r="64" spans="1:11">
      <c r="A64" s="5">
        <v>42108</v>
      </c>
      <c r="B64" t="s">
        <v>64</v>
      </c>
      <c r="C64" s="26">
        <v>-475</v>
      </c>
      <c r="D64" t="s">
        <v>15</v>
      </c>
      <c r="E64" t="s">
        <v>65</v>
      </c>
    </row>
    <row r="65" spans="1:11">
      <c r="A65" s="28">
        <v>42108</v>
      </c>
      <c r="B65" t="s">
        <v>148</v>
      </c>
      <c r="C65" s="26">
        <v>-50</v>
      </c>
      <c r="D65" t="s">
        <v>149</v>
      </c>
      <c r="F65" s="27"/>
      <c r="K65" s="27"/>
    </row>
    <row r="66" spans="1:11">
      <c r="A66" s="1">
        <v>42109</v>
      </c>
      <c r="B66" t="s">
        <v>71</v>
      </c>
      <c r="C66" s="26">
        <v>-135</v>
      </c>
      <c r="D66" t="s">
        <v>15</v>
      </c>
      <c r="E66" s="27"/>
      <c r="F66" s="1"/>
      <c r="K66"/>
    </row>
    <row r="67" spans="1:11">
      <c r="A67" s="1">
        <v>42110</v>
      </c>
      <c r="B67" t="s">
        <v>150</v>
      </c>
      <c r="C67" s="26">
        <v>-5</v>
      </c>
      <c r="D67" t="s">
        <v>149</v>
      </c>
      <c r="E67" s="27"/>
      <c r="F67" s="1"/>
      <c r="K67"/>
    </row>
    <row r="68" spans="1:11">
      <c r="A68" s="1">
        <v>42110</v>
      </c>
      <c r="B68" t="s">
        <v>104</v>
      </c>
      <c r="C68" s="26">
        <v>-301.10000000000002</v>
      </c>
      <c r="D68" t="s">
        <v>15</v>
      </c>
    </row>
    <row r="69" spans="1:11">
      <c r="A69" s="5">
        <v>42111</v>
      </c>
      <c r="B69" t="s">
        <v>121</v>
      </c>
      <c r="C69" s="26">
        <v>-1187.1500000000001</v>
      </c>
      <c r="D69" t="s">
        <v>122</v>
      </c>
      <c r="E69" t="s">
        <v>120</v>
      </c>
    </row>
    <row r="70" spans="1:11">
      <c r="A70" s="5">
        <v>42111</v>
      </c>
      <c r="B70" t="s">
        <v>151</v>
      </c>
      <c r="C70" s="26">
        <v>-7.12</v>
      </c>
      <c r="D70" t="s">
        <v>122</v>
      </c>
    </row>
    <row r="71" spans="1:11">
      <c r="A71" s="1">
        <v>42113</v>
      </c>
      <c r="B71" t="s">
        <v>79</v>
      </c>
      <c r="C71" s="26">
        <v>-22</v>
      </c>
      <c r="D71" t="s">
        <v>15</v>
      </c>
    </row>
    <row r="72" spans="1:11">
      <c r="A72" s="1">
        <v>42113</v>
      </c>
      <c r="B72" t="s">
        <v>78</v>
      </c>
      <c r="C72" s="26">
        <v>-37.200000000000003</v>
      </c>
      <c r="D72" t="s">
        <v>15</v>
      </c>
    </row>
    <row r="73" spans="1:11">
      <c r="A73" s="1">
        <v>42114</v>
      </c>
      <c r="B73" t="s">
        <v>82</v>
      </c>
      <c r="C73" s="26">
        <v>-39</v>
      </c>
      <c r="D73" t="s">
        <v>15</v>
      </c>
    </row>
    <row r="74" spans="1:11">
      <c r="A74" s="1">
        <v>42115</v>
      </c>
      <c r="B74" t="s">
        <v>83</v>
      </c>
      <c r="C74" s="26">
        <v>-355</v>
      </c>
      <c r="D74" t="s">
        <v>15</v>
      </c>
    </row>
    <row r="75" spans="1:11">
      <c r="A75" s="1">
        <v>42115</v>
      </c>
      <c r="B75" t="s">
        <v>84</v>
      </c>
      <c r="C75" s="26">
        <v>-56.5</v>
      </c>
      <c r="D75" t="s">
        <v>15</v>
      </c>
    </row>
    <row r="76" spans="1:11">
      <c r="A76" s="1">
        <v>42114</v>
      </c>
      <c r="B76" t="s">
        <v>143</v>
      </c>
      <c r="C76" s="26">
        <v>-2782</v>
      </c>
      <c r="D76" t="s">
        <v>26</v>
      </c>
      <c r="E76" t="s">
        <v>65</v>
      </c>
    </row>
    <row r="77" spans="1:11">
      <c r="A77" s="1">
        <v>42116</v>
      </c>
      <c r="B77" t="s">
        <v>144</v>
      </c>
      <c r="C77" s="26">
        <v>-268</v>
      </c>
      <c r="D77" t="s">
        <v>15</v>
      </c>
      <c r="E77" t="s">
        <v>145</v>
      </c>
    </row>
    <row r="78" spans="1:11">
      <c r="A78" s="1">
        <v>42116</v>
      </c>
      <c r="B78" t="s">
        <v>152</v>
      </c>
      <c r="C78" s="26">
        <v>-0.6</v>
      </c>
      <c r="D78" t="s">
        <v>15</v>
      </c>
    </row>
    <row r="79" spans="1:11">
      <c r="A79" s="1">
        <v>42116</v>
      </c>
      <c r="B79" t="s">
        <v>85</v>
      </c>
      <c r="C79" s="26">
        <v>-270</v>
      </c>
      <c r="D79" t="s">
        <v>15</v>
      </c>
    </row>
    <row r="80" spans="1:11">
      <c r="A80" s="5">
        <v>42117</v>
      </c>
      <c r="B80" t="s">
        <v>121</v>
      </c>
      <c r="C80" s="26">
        <v>-989.34</v>
      </c>
      <c r="D80" t="s">
        <v>122</v>
      </c>
      <c r="E80" t="s">
        <v>120</v>
      </c>
    </row>
    <row r="81" spans="1:5">
      <c r="A81" s="5">
        <v>42117</v>
      </c>
      <c r="B81" t="s">
        <v>151</v>
      </c>
      <c r="C81" s="26">
        <v>-5.98</v>
      </c>
      <c r="D81" t="s">
        <v>122</v>
      </c>
    </row>
    <row r="82" spans="1:5">
      <c r="A82" s="1">
        <v>42118</v>
      </c>
      <c r="B82" t="s">
        <v>87</v>
      </c>
      <c r="C82" s="26">
        <v>-257.2</v>
      </c>
      <c r="D82" t="s">
        <v>26</v>
      </c>
    </row>
    <row r="83" spans="1:5">
      <c r="A83" s="1">
        <v>42118</v>
      </c>
      <c r="B83" t="s">
        <v>79</v>
      </c>
      <c r="C83" s="26">
        <v>-34</v>
      </c>
      <c r="D83" t="s">
        <v>15</v>
      </c>
    </row>
    <row r="84" spans="1:5">
      <c r="A84" s="1">
        <v>42118</v>
      </c>
      <c r="B84" t="s">
        <v>102</v>
      </c>
      <c r="C84" s="26">
        <v>-210.4</v>
      </c>
      <c r="D84" t="s">
        <v>26</v>
      </c>
    </row>
    <row r="85" spans="1:5">
      <c r="A85" s="1">
        <v>42122</v>
      </c>
      <c r="B85" t="s">
        <v>155</v>
      </c>
      <c r="C85" s="26">
        <v>-699</v>
      </c>
      <c r="D85" t="s">
        <v>26</v>
      </c>
    </row>
    <row r="86" spans="1:5">
      <c r="A86" s="1">
        <v>42122</v>
      </c>
      <c r="B86" t="s">
        <v>154</v>
      </c>
      <c r="C86" s="26">
        <v>-65</v>
      </c>
      <c r="D86" t="s">
        <v>26</v>
      </c>
    </row>
    <row r="87" spans="1:5">
      <c r="A87" s="5">
        <v>42124</v>
      </c>
      <c r="B87" t="s">
        <v>121</v>
      </c>
      <c r="C87" s="26">
        <v>-929.48</v>
      </c>
      <c r="D87" t="s">
        <v>122</v>
      </c>
      <c r="E87" t="s">
        <v>120</v>
      </c>
    </row>
    <row r="88" spans="1:5">
      <c r="A88" s="5">
        <v>42124</v>
      </c>
      <c r="B88" t="s">
        <v>151</v>
      </c>
      <c r="C88" s="26">
        <v>-5.63</v>
      </c>
      <c r="D88" t="s">
        <v>122</v>
      </c>
    </row>
    <row r="89" spans="1:5">
      <c r="A89" s="5">
        <v>42125</v>
      </c>
      <c r="B89" t="s">
        <v>159</v>
      </c>
      <c r="C89" s="26">
        <v>-30</v>
      </c>
      <c r="D89" t="s">
        <v>160</v>
      </c>
    </row>
    <row r="90" spans="1:5">
      <c r="A90" s="1">
        <v>42130</v>
      </c>
      <c r="B90" s="45" t="s">
        <v>208</v>
      </c>
      <c r="C90" s="26">
        <v>-300</v>
      </c>
      <c r="D90" t="s">
        <v>26</v>
      </c>
    </row>
    <row r="91" spans="1:5">
      <c r="A91" s="1">
        <v>42130</v>
      </c>
      <c r="B91" t="s">
        <v>96</v>
      </c>
      <c r="C91" s="26">
        <v>-152</v>
      </c>
      <c r="D91" t="s">
        <v>26</v>
      </c>
    </row>
    <row r="92" spans="1:5">
      <c r="A92" s="1">
        <v>42131</v>
      </c>
      <c r="B92" t="s">
        <v>103</v>
      </c>
      <c r="C92" s="26">
        <v>-170.5</v>
      </c>
      <c r="D92" t="s">
        <v>26</v>
      </c>
    </row>
    <row r="93" spans="1:5">
      <c r="A93" s="1">
        <v>42132</v>
      </c>
      <c r="B93" t="s">
        <v>156</v>
      </c>
      <c r="C93" s="26">
        <v>-200</v>
      </c>
      <c r="D93" t="s">
        <v>26</v>
      </c>
      <c r="E93" t="s">
        <v>65</v>
      </c>
    </row>
    <row r="94" spans="1:5">
      <c r="A94" s="1">
        <v>42136</v>
      </c>
      <c r="B94" t="s">
        <v>107</v>
      </c>
      <c r="C94" s="26">
        <v>-161.69999999999999</v>
      </c>
      <c r="D94" t="s">
        <v>26</v>
      </c>
    </row>
    <row r="95" spans="1:5">
      <c r="A95" s="1">
        <v>42136</v>
      </c>
      <c r="B95" s="45" t="s">
        <v>110</v>
      </c>
      <c r="C95" s="26">
        <v>-160</v>
      </c>
      <c r="D95" s="45" t="s">
        <v>31</v>
      </c>
      <c r="E95" s="45" t="s">
        <v>111</v>
      </c>
    </row>
    <row r="96" spans="1:5">
      <c r="A96" s="1">
        <v>42136</v>
      </c>
      <c r="B96" t="s">
        <v>121</v>
      </c>
      <c r="C96" s="26">
        <v>-841.68</v>
      </c>
      <c r="D96" t="s">
        <v>122</v>
      </c>
      <c r="E96" t="s">
        <v>120</v>
      </c>
    </row>
    <row r="97" spans="1:11">
      <c r="A97" s="1">
        <v>42136</v>
      </c>
      <c r="B97" t="s">
        <v>151</v>
      </c>
      <c r="C97" s="26">
        <v>-5.1100000000000003</v>
      </c>
      <c r="D97" t="s">
        <v>122</v>
      </c>
    </row>
    <row r="98" spans="1:11">
      <c r="A98" s="1">
        <v>42141</v>
      </c>
      <c r="B98" t="s">
        <v>127</v>
      </c>
      <c r="C98" s="26">
        <v>-150.80000000000001</v>
      </c>
      <c r="D98" t="s">
        <v>125</v>
      </c>
    </row>
    <row r="99" spans="1:11">
      <c r="A99" s="1">
        <v>42143</v>
      </c>
      <c r="B99" t="s">
        <v>126</v>
      </c>
      <c r="C99" s="26">
        <v>-182.7</v>
      </c>
      <c r="D99" t="s">
        <v>125</v>
      </c>
      <c r="E99" t="s">
        <v>68</v>
      </c>
    </row>
    <row r="100" spans="1:11">
      <c r="A100" s="1">
        <v>42143</v>
      </c>
      <c r="B100" t="s">
        <v>157</v>
      </c>
      <c r="C100" s="26">
        <v>-59</v>
      </c>
      <c r="D100" t="s">
        <v>15</v>
      </c>
      <c r="E100" t="s">
        <v>68</v>
      </c>
    </row>
    <row r="101" spans="1:11" s="45" customFormat="1">
      <c r="A101" s="48">
        <v>42143</v>
      </c>
      <c r="B101" s="45" t="s">
        <v>217</v>
      </c>
      <c r="C101" s="26">
        <v>-106</v>
      </c>
      <c r="D101" s="45" t="s">
        <v>122</v>
      </c>
      <c r="F101" s="4"/>
      <c r="I101" s="46"/>
      <c r="K101" s="3"/>
    </row>
    <row r="102" spans="1:11" s="45" customFormat="1">
      <c r="A102" s="48">
        <v>42143</v>
      </c>
      <c r="B102" s="45" t="s">
        <v>218</v>
      </c>
      <c r="C102" s="26">
        <v>-5000</v>
      </c>
      <c r="D102" s="45" t="s">
        <v>219</v>
      </c>
      <c r="E102" s="45" t="s">
        <v>220</v>
      </c>
      <c r="F102" s="4"/>
      <c r="I102" s="46"/>
      <c r="K102" s="3"/>
    </row>
    <row r="103" spans="1:11" s="45" customFormat="1">
      <c r="A103" s="48">
        <v>42143</v>
      </c>
      <c r="B103" s="45" t="s">
        <v>221</v>
      </c>
      <c r="C103" s="26">
        <v>-5</v>
      </c>
      <c r="D103" s="45" t="s">
        <v>219</v>
      </c>
      <c r="F103" s="4"/>
      <c r="I103" s="46"/>
      <c r="K103" s="3"/>
    </row>
    <row r="104" spans="1:11" s="45" customFormat="1">
      <c r="A104" s="48">
        <v>42148</v>
      </c>
      <c r="B104" s="45" t="s">
        <v>121</v>
      </c>
      <c r="C104" s="26">
        <v>-985.06</v>
      </c>
      <c r="D104" s="45" t="s">
        <v>122</v>
      </c>
      <c r="E104" s="45" t="s">
        <v>120</v>
      </c>
      <c r="F104" s="4"/>
      <c r="I104" s="46"/>
      <c r="K104" s="3"/>
    </row>
    <row r="105" spans="1:11" s="45" customFormat="1">
      <c r="A105" s="48">
        <v>42148</v>
      </c>
      <c r="B105" s="45" t="s">
        <v>151</v>
      </c>
      <c r="C105" s="26">
        <v>-5.97</v>
      </c>
      <c r="D105" s="45" t="s">
        <v>122</v>
      </c>
      <c r="F105" s="4"/>
      <c r="I105" s="46"/>
      <c r="K105" s="3"/>
    </row>
    <row r="106" spans="1:11" s="41" customFormat="1">
      <c r="A106" s="1">
        <v>42149</v>
      </c>
      <c r="B106" s="41" t="s">
        <v>185</v>
      </c>
      <c r="C106" s="26">
        <v>-126.2</v>
      </c>
      <c r="D106" s="41" t="s">
        <v>26</v>
      </c>
      <c r="E106" s="41" t="s">
        <v>68</v>
      </c>
      <c r="F106" s="4"/>
      <c r="I106" s="2"/>
      <c r="K106" s="3"/>
    </row>
    <row r="107" spans="1:11" s="41" customFormat="1">
      <c r="A107" s="1">
        <v>42149</v>
      </c>
      <c r="B107" s="41" t="s">
        <v>186</v>
      </c>
      <c r="C107" s="26">
        <v>-203.4</v>
      </c>
      <c r="D107" s="41" t="s">
        <v>26</v>
      </c>
      <c r="E107" s="41" t="s">
        <v>68</v>
      </c>
      <c r="F107" s="4"/>
      <c r="I107" s="2"/>
      <c r="K107" s="3"/>
    </row>
    <row r="108" spans="1:11" s="41" customFormat="1">
      <c r="A108" s="1">
        <v>42153</v>
      </c>
      <c r="B108" s="41" t="s">
        <v>189</v>
      </c>
      <c r="C108" s="26">
        <v>-186.1</v>
      </c>
      <c r="D108" s="41" t="s">
        <v>26</v>
      </c>
      <c r="E108" s="41" t="s">
        <v>68</v>
      </c>
      <c r="F108" s="4"/>
      <c r="I108" s="2"/>
      <c r="K108" s="3"/>
    </row>
    <row r="109" spans="1:11" s="45" customFormat="1">
      <c r="A109" s="48">
        <v>42159</v>
      </c>
      <c r="B109" s="45" t="s">
        <v>209</v>
      </c>
      <c r="C109" s="26">
        <v>-300</v>
      </c>
      <c r="D109" s="45" t="s">
        <v>26</v>
      </c>
      <c r="E109" s="45" t="s">
        <v>68</v>
      </c>
      <c r="F109" s="4"/>
      <c r="I109" s="46"/>
      <c r="K109" s="3"/>
    </row>
    <row r="110" spans="1:11" s="45" customFormat="1">
      <c r="A110" s="48">
        <v>42159</v>
      </c>
      <c r="B110" s="45" t="s">
        <v>210</v>
      </c>
      <c r="C110" s="26">
        <v>-161.19999999999999</v>
      </c>
      <c r="D110" s="45" t="s">
        <v>26</v>
      </c>
      <c r="E110" s="45" t="s">
        <v>68</v>
      </c>
      <c r="F110" s="4"/>
      <c r="I110" s="46"/>
      <c r="K110" s="3"/>
    </row>
    <row r="111" spans="1:11" s="45" customFormat="1">
      <c r="A111" s="48">
        <v>42165</v>
      </c>
      <c r="B111" s="45" t="s">
        <v>224</v>
      </c>
      <c r="C111" s="26">
        <v>-164.7</v>
      </c>
      <c r="D111" s="45" t="s">
        <v>26</v>
      </c>
      <c r="E111" s="45" t="s">
        <v>68</v>
      </c>
      <c r="F111" s="4"/>
      <c r="I111" s="46"/>
      <c r="K111" s="3"/>
    </row>
    <row r="112" spans="1:11" s="45" customFormat="1">
      <c r="A112" s="48">
        <v>42173</v>
      </c>
      <c r="B112" s="45" t="s">
        <v>235</v>
      </c>
      <c r="C112" s="26">
        <v>-133.19999999999999</v>
      </c>
      <c r="D112" s="45" t="s">
        <v>26</v>
      </c>
      <c r="E112" s="45" t="s">
        <v>68</v>
      </c>
      <c r="F112" s="4"/>
      <c r="I112" s="46"/>
      <c r="K112" s="3"/>
    </row>
    <row r="113" spans="1:11" s="45" customFormat="1">
      <c r="A113" s="48">
        <v>42173</v>
      </c>
      <c r="B113" s="45" t="s">
        <v>237</v>
      </c>
      <c r="C113" s="26">
        <v>-300</v>
      </c>
      <c r="D113" s="45" t="s">
        <v>26</v>
      </c>
      <c r="E113" s="45" t="s">
        <v>238</v>
      </c>
      <c r="F113" s="4"/>
      <c r="I113" s="46"/>
      <c r="K113" s="3"/>
    </row>
    <row r="114" spans="1:11" s="45" customFormat="1">
      <c r="A114" s="48">
        <v>42173</v>
      </c>
      <c r="B114" s="45" t="s">
        <v>239</v>
      </c>
      <c r="C114" s="26">
        <v>-7</v>
      </c>
      <c r="D114" s="45" t="s">
        <v>26</v>
      </c>
      <c r="F114" s="4"/>
      <c r="I114" s="46"/>
      <c r="K114" s="3"/>
    </row>
    <row r="115" spans="1:11" s="45" customFormat="1">
      <c r="A115" s="48">
        <v>42184</v>
      </c>
      <c r="B115" s="45" t="s">
        <v>244</v>
      </c>
      <c r="C115" s="26">
        <v>-149.69999999999999</v>
      </c>
      <c r="D115" s="45" t="s">
        <v>26</v>
      </c>
      <c r="E115" s="45" t="s">
        <v>68</v>
      </c>
      <c r="F115" s="4"/>
      <c r="I115" s="46"/>
      <c r="K115" s="3"/>
    </row>
  </sheetData>
  <mergeCells count="2">
    <mergeCell ref="A1:D1"/>
    <mergeCell ref="G1:J1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1"/>
  <sheetViews>
    <sheetView topLeftCell="D1" zoomScale="85" zoomScaleNormal="85" workbookViewId="0">
      <selection activeCell="K21" sqref="K21"/>
    </sheetView>
  </sheetViews>
  <sheetFormatPr defaultRowHeight="13.5"/>
  <cols>
    <col min="1" max="1" width="5.75" style="12" customWidth="1"/>
    <col min="2" max="2" width="11.25" style="12" customWidth="1"/>
    <col min="3" max="4" width="10.5" style="12" customWidth="1"/>
    <col min="5" max="5" width="12" style="12" customWidth="1"/>
    <col min="6" max="6" width="11" style="12" customWidth="1"/>
    <col min="7" max="7" width="10.5" style="12" customWidth="1"/>
    <col min="8" max="8" width="8.875" style="41" customWidth="1"/>
    <col min="9" max="9" width="7.75" style="41" customWidth="1"/>
    <col min="10" max="10" width="12.125" style="41" customWidth="1"/>
    <col min="11" max="11" width="10.75" style="41" customWidth="1"/>
    <col min="12" max="12" width="10" style="41" customWidth="1"/>
    <col min="13" max="14" width="11.375" style="41" customWidth="1"/>
    <col min="15" max="15" width="9.75" style="41" customWidth="1"/>
    <col min="16" max="16" width="10.625" style="41" customWidth="1"/>
    <col min="17" max="17" width="10.5" style="41" customWidth="1"/>
    <col min="18" max="18" width="10.125" style="41" customWidth="1"/>
    <col min="19" max="19" width="9.625" style="41" customWidth="1"/>
    <col min="20" max="23" width="9.25" style="41" bestFit="1" customWidth="1"/>
    <col min="24" max="24" width="12.75" style="41" bestFit="1" customWidth="1"/>
    <col min="25" max="16384" width="9" style="41"/>
  </cols>
  <sheetData>
    <row r="1" spans="1:24" s="23" customFormat="1" ht="40.5">
      <c r="A1" s="13" t="s">
        <v>173</v>
      </c>
      <c r="B1" s="55" t="s">
        <v>15</v>
      </c>
      <c r="C1" s="56"/>
      <c r="D1" s="57"/>
      <c r="E1" s="55" t="s">
        <v>26</v>
      </c>
      <c r="F1" s="56"/>
      <c r="G1" s="57"/>
      <c r="H1" s="58" t="s">
        <v>8</v>
      </c>
      <c r="I1" s="59"/>
      <c r="J1" s="60"/>
      <c r="K1" s="58" t="s">
        <v>113</v>
      </c>
      <c r="L1" s="59"/>
      <c r="M1" s="60"/>
      <c r="N1" s="58" t="s">
        <v>120</v>
      </c>
      <c r="O1" s="59"/>
      <c r="P1" s="60"/>
      <c r="Q1" s="54" t="s">
        <v>57</v>
      </c>
      <c r="R1" s="54"/>
      <c r="S1" s="54"/>
      <c r="T1" s="24"/>
      <c r="U1" s="24"/>
      <c r="V1" s="24"/>
      <c r="W1" s="24"/>
      <c r="X1" s="24"/>
    </row>
    <row r="2" spans="1:24" s="23" customFormat="1">
      <c r="A2" s="40"/>
      <c r="B2" s="15" t="s">
        <v>171</v>
      </c>
      <c r="C2" s="15" t="s">
        <v>170</v>
      </c>
      <c r="D2" s="15" t="s">
        <v>172</v>
      </c>
      <c r="E2" s="15" t="s">
        <v>171</v>
      </c>
      <c r="F2" s="15" t="s">
        <v>170</v>
      </c>
      <c r="G2" s="15" t="s">
        <v>172</v>
      </c>
      <c r="H2" s="15" t="s">
        <v>171</v>
      </c>
      <c r="I2" s="15" t="s">
        <v>170</v>
      </c>
      <c r="J2" s="15" t="s">
        <v>172</v>
      </c>
      <c r="K2" s="15" t="s">
        <v>171</v>
      </c>
      <c r="L2" s="15" t="s">
        <v>170</v>
      </c>
      <c r="M2" s="15" t="s">
        <v>172</v>
      </c>
      <c r="N2" s="15" t="s">
        <v>171</v>
      </c>
      <c r="O2" s="15" t="s">
        <v>170</v>
      </c>
      <c r="P2" s="15" t="s">
        <v>172</v>
      </c>
      <c r="Q2" s="15" t="s">
        <v>171</v>
      </c>
      <c r="R2" s="15" t="s">
        <v>170</v>
      </c>
      <c r="S2" s="15" t="s">
        <v>172</v>
      </c>
      <c r="T2" s="24"/>
      <c r="U2" s="24"/>
      <c r="V2" s="24"/>
      <c r="W2" s="24"/>
      <c r="X2" s="24"/>
    </row>
    <row r="3" spans="1:24">
      <c r="A3" s="14">
        <v>1</v>
      </c>
      <c r="B3" s="21">
        <f>SUMPRODUCT((MONTH(银行账!$A$3:$A$10049)=A3)*(银行账!D3:D10049="华夏")*(银行账!C3:C10049))</f>
        <v>-624.5</v>
      </c>
      <c r="C3" s="21">
        <f>SUMPRODUCT((MONTH(银行账!$G$3:$G$10049)=A3)*(银行账!J3:J10049="华夏")*(银行账!I3:I10049))</f>
        <v>8867</v>
      </c>
      <c r="D3" s="21">
        <f>SUM(B3:C3)+14240.63</f>
        <v>22483.129999999997</v>
      </c>
      <c r="E3" s="21">
        <f>SUMPRODUCT((MONTH(银行账!$A$3:$A$10049)=A3)*(银行账!D3:D10049="招商")*(银行账!C3:C10049))</f>
        <v>-3</v>
      </c>
      <c r="F3" s="21">
        <f>SUMPRODUCT((MONTH(银行账!$G$3:$G$10049)=A3)*(银行账!J3:J10049="招商")*(银行账!I3:I10049))</f>
        <v>9117</v>
      </c>
      <c r="G3" s="21">
        <f>SUM(E3:F3)+28.13</f>
        <v>9142.1299999999992</v>
      </c>
      <c r="H3" s="21">
        <f>SUMPRODUCT((MONTH(银行账!$A$3:$A$10049)=A3)*(银行账!D3:D10049=H1)*(银行账!C3:C10049))</f>
        <v>0</v>
      </c>
      <c r="I3" s="21">
        <f>SUMPRODUCT((MONTH(银行账!$G$3:$G$10049)=A3)*(银行账!J3:J10049=H1)*(银行账!I3:I10049))</f>
        <v>0</v>
      </c>
      <c r="J3" s="21">
        <f>SUM(H3:I3)</f>
        <v>0</v>
      </c>
      <c r="K3" s="21">
        <f>SUMPRODUCT((MONTH(银行账!$A$3:$A$10049)=A3)*(银行账!D3:D10049=K1)*(银行账!C3:C10049))</f>
        <v>0</v>
      </c>
      <c r="L3" s="21">
        <f>SUMPRODUCT((MONTH(银行账!$G$3:$G$10049)=A3)*(银行账!J3:J10049=K1)*(银行账!I3:I10049))</f>
        <v>0</v>
      </c>
      <c r="M3" s="21">
        <f>SUM(K3:L3)</f>
        <v>0</v>
      </c>
      <c r="N3" s="21">
        <f>SUMPRODUCT((MONTH(银行账!$A$3:$A$10049)=A3)*(银行账!D3:D10049=N1)*(银行账!C3:C10049))</f>
        <v>0</v>
      </c>
      <c r="O3" s="21">
        <f>SUMPRODUCT((MONTH(银行账!$G$3:$G$10049)=A3)*(银行账!J3:J10049=N1)*(银行账!I3:I10049))</f>
        <v>0</v>
      </c>
      <c r="P3" s="21">
        <f>SUM(N3:O3)</f>
        <v>0</v>
      </c>
      <c r="Q3" s="21">
        <f>SUMPRODUCT((MONTH(现金账!$A$3:$A$10014)=A3)*(现金账!C3:C10014))</f>
        <v>0</v>
      </c>
      <c r="R3" s="21">
        <f>SUMPRODUCT((MONTH(现金账!$F$3:$F$10014)=A3)*(现金账!H3:H10014))</f>
        <v>0</v>
      </c>
      <c r="S3" s="21">
        <f>SUM(Q3:R3)</f>
        <v>0</v>
      </c>
      <c r="T3" s="39"/>
      <c r="U3" s="39"/>
      <c r="V3" s="39"/>
      <c r="W3" s="39"/>
      <c r="X3" s="38"/>
    </row>
    <row r="4" spans="1:24">
      <c r="A4" s="14">
        <v>2</v>
      </c>
      <c r="B4" s="21">
        <f>SUMPRODUCT((MONTH(银行账!$A$3:$A$10049)=A4)*(银行账!D3:D10049="华夏")*(银行账!C3:C10049))</f>
        <v>-474.6</v>
      </c>
      <c r="C4" s="21">
        <f>SUMPRODUCT((MONTH(银行账!$G$3:$G$10049)=A4)*(银行账!J3:J10049="华夏")*(银行账!I3:I10049))</f>
        <v>0</v>
      </c>
      <c r="D4" s="21">
        <f>SUM(B4:C4,D3)</f>
        <v>22008.53</v>
      </c>
      <c r="E4" s="21">
        <f>SUMPRODUCT((MONTH(银行账!$A$3:$A$10049)=A4)*(银行账!D3:D10049="招商")*(银行账!C3:C10049))</f>
        <v>0</v>
      </c>
      <c r="F4" s="21">
        <f>SUMPRODUCT((MONTH(银行账!$G$3:$G$10049)=A4)*(银行账!J3:J10049="招商")*(银行账!I3:I10049))</f>
        <v>2261.1</v>
      </c>
      <c r="G4" s="21">
        <f>SUM(E4:F4,G3)</f>
        <v>11403.23</v>
      </c>
      <c r="H4" s="21">
        <f>SUMPRODUCT((MONTH(银行账!$A$3:$A$10049)=A4)*(银行账!D3:D10049=H1)*(银行账!C3:C10049))</f>
        <v>0</v>
      </c>
      <c r="I4" s="21">
        <f>SUMPRODUCT((MONTH(银行账!$G$3:$G$10049)=A4)*(银行账!J3:J10049=H1)*(银行账!I3:I10049))</f>
        <v>0</v>
      </c>
      <c r="J4" s="21">
        <v>0</v>
      </c>
      <c r="K4" s="21">
        <f>SUMPRODUCT((MONTH(银行账!$A$3:$A$10049)=A4)*(银行账!D3:D10049=K1)*(银行账!C3:C10049))</f>
        <v>0</v>
      </c>
      <c r="L4" s="21">
        <f>SUMPRODUCT((MONTH(银行账!$G$3:$G$10049)=A4)*(银行账!J3:J10049=K1)*(银行账!I3:I10049))</f>
        <v>0</v>
      </c>
      <c r="M4" s="21">
        <v>181.14</v>
      </c>
      <c r="N4" s="21">
        <f>SUMPRODUCT((MONTH(银行账!$A$3:$A$10049)=A4)*(银行账!D3:D10049=N1)*(银行账!C3:C10049))</f>
        <v>0</v>
      </c>
      <c r="O4" s="21">
        <f>SUMPRODUCT((MONTH(银行账!$G$3:$G$10049)=A4)*(银行账!J3:J10049=N1)*(银行账!I3:I10049))</f>
        <v>0</v>
      </c>
      <c r="P4" s="21">
        <v>515.4</v>
      </c>
      <c r="Q4" s="21">
        <f>SUMPRODUCT((MONTH(现金账!$A$3:$A$10014)=A4)*(现金账!C3:C10014))</f>
        <v>0</v>
      </c>
      <c r="R4" s="21">
        <f>SUMPRODUCT((MONTH(现金账!$F$3:$F$10014)=A4)*(现金账!H3:H10014))</f>
        <v>0</v>
      </c>
      <c r="S4" s="21">
        <f>SUM(Q4:R4,S3)</f>
        <v>0</v>
      </c>
      <c r="T4" s="39"/>
      <c r="U4" s="39"/>
      <c r="V4" s="39"/>
      <c r="W4" s="39"/>
      <c r="X4" s="38"/>
    </row>
    <row r="5" spans="1:24">
      <c r="A5" s="14">
        <v>3</v>
      </c>
      <c r="B5" s="21">
        <f>SUMPRODUCT((MONTH(银行账!$A$3:$A$10049)=A5)*(银行账!D3:D10049=B1)*(银行账!C3:C10049))</f>
        <v>-16761.550000000003</v>
      </c>
      <c r="C5" s="21">
        <f>SUMPRODUCT((MONTH(银行账!$G$3:$G$10049)=A5)*(银行账!J3:J10049="华夏")*(银行账!I3:I10049))</f>
        <v>15.26</v>
      </c>
      <c r="D5" s="21">
        <f>SUM(B5:C5)+D4</f>
        <v>5262.2399999999943</v>
      </c>
      <c r="E5" s="21">
        <f>SUMPRODUCT((MONTH(银行账!$A$3:$A$10049)=A5)*(银行账!D3:D10049="招商")*(银行账!C3:C10049))</f>
        <v>-23780.999999999996</v>
      </c>
      <c r="F5" s="21">
        <f>SUMPRODUCT((MONTH(银行账!$G$3:$G$10049)=A5)*(银行账!J3:J10049="招商")*(银行账!I3:I10049))</f>
        <v>15263.76</v>
      </c>
      <c r="G5" s="21">
        <f>SUM(E5:F5)+G4</f>
        <v>2885.9900000000034</v>
      </c>
      <c r="H5" s="21">
        <f>SUMPRODUCT((MONTH(银行账!$A$3:$A$10049)=A5)*(银行账!D3:D10049=H1)*(银行账!C3:C10049))</f>
        <v>-190</v>
      </c>
      <c r="I5" s="21">
        <f>SUMPRODUCT((MONTH(银行账!$G$3:$G$10049)=A5)*(银行账!J3:J10049=H1)*(银行账!I3:I10049))</f>
        <v>687</v>
      </c>
      <c r="J5" s="21">
        <f>SUM(H5:I5)+J4</f>
        <v>497</v>
      </c>
      <c r="K5" s="21">
        <f>SUMPRODUCT((MONTH(银行账!$A$3:$A$10049)=A5)*(银行账!D3:D10049=K1)*(银行账!C3:C10049))</f>
        <v>-756.66</v>
      </c>
      <c r="L5" s="21">
        <f>SUMPRODUCT((MONTH(银行账!$G$3:$G$10049)=A5)*(银行账!J3:J10049=K1)*(银行账!I3:I10049))</f>
        <v>1099.1099999999999</v>
      </c>
      <c r="M5" s="21">
        <f>SUM(K5:L5)+M4</f>
        <v>523.58999999999992</v>
      </c>
      <c r="N5" s="21">
        <f>SUMPRODUCT((MONTH(银行账!$A$3:$A$10049)=A5)*(银行账!D3:D10049=N1)*(银行账!C3:C10049))</f>
        <v>-35</v>
      </c>
      <c r="O5" s="21">
        <f>SUMPRODUCT((MONTH(银行账!$G$3:$G$10049)=A5)*(银行账!J3:J10049=N1)*(银行账!I3:I10049))</f>
        <v>752.69</v>
      </c>
      <c r="P5" s="21">
        <f>SUM(N5:O5)+P4</f>
        <v>1233.0900000000001</v>
      </c>
      <c r="Q5" s="21">
        <f>SUMPRODUCT((MONTH(现金账!$A$3:$A$10014)=A5)*(现金账!C3:C10014))</f>
        <v>-1677.2100000000003</v>
      </c>
      <c r="R5" s="21">
        <f>SUMPRODUCT((MONTH(现金账!$F$3:$F$10014)=A5)*(现金账!H3:H10014))</f>
        <v>2194.5</v>
      </c>
      <c r="S5" s="21">
        <f>SUM(Q5:R5)+S4</f>
        <v>517.28999999999974</v>
      </c>
      <c r="T5" s="39"/>
      <c r="U5" s="39"/>
      <c r="V5" s="39"/>
      <c r="W5" s="39"/>
      <c r="X5" s="38"/>
    </row>
    <row r="6" spans="1:24">
      <c r="A6" s="14">
        <v>4</v>
      </c>
      <c r="B6" s="21">
        <f>SUMPRODUCT((MONTH(银行账!$A$3:$A$10049)=A6)*(银行账!D3:D10049="华夏")*(银行账!C3:C10049))</f>
        <v>-2536.4599999999996</v>
      </c>
      <c r="C6" s="21">
        <f>SUMPRODUCT((MONTH(银行账!$G$3:$G$10049)=A6)*(银行账!J3:J10049="华夏")*(银行账!I3:I10049))</f>
        <v>268</v>
      </c>
      <c r="D6" s="21">
        <f t="shared" ref="D6:D7" si="0">SUM(B6:C6)+D5</f>
        <v>2993.7799999999947</v>
      </c>
      <c r="E6" s="21">
        <f>SUMPRODUCT((MONTH(银行账!$A$3:$A$10049)=A6)*(银行账!D3:D10049="招商")*(银行账!C3:C10049))</f>
        <v>-4178.1000000000004</v>
      </c>
      <c r="F6" s="21">
        <f>SUMPRODUCT((MONTH(银行账!$G$3:$G$10049)=A6)*(银行账!J3:J10049="招商")*(银行账!I3:I10049))</f>
        <v>2071</v>
      </c>
      <c r="G6" s="21">
        <f t="shared" ref="G6:G7" si="1">SUM(E6:F6)+G5</f>
        <v>778.89000000000306</v>
      </c>
      <c r="H6" s="21">
        <f>SUMPRODUCT((MONTH(银行账!$A$3:$A$10049)=A6)*(银行账!D3:D10049=H1)*(银行账!C3:C10049))</f>
        <v>0</v>
      </c>
      <c r="I6" s="21">
        <f>SUMPRODUCT((MONTH(银行账!$G$3:$G$10049)=A6)*(银行账!J3:J10049=H1)*(银行账!I3:I10049))</f>
        <v>0</v>
      </c>
      <c r="J6" s="21">
        <f t="shared" ref="J6:J7" si="2">SUM(H6:I6)+J5</f>
        <v>497</v>
      </c>
      <c r="K6" s="21">
        <f>SUMPRODUCT((MONTH(银行账!$A$3:$A$10049)=A6)*(银行账!D3:D10049=K1)*(银行账!C3:C10049))</f>
        <v>-3811.13</v>
      </c>
      <c r="L6" s="21">
        <f>SUMPRODUCT((MONTH(银行账!$G$3:$G$10049)=A6)*(银行账!J3:J10049=K1)*(银行账!I3:I10049))</f>
        <v>3513.07</v>
      </c>
      <c r="M6" s="21">
        <f t="shared" ref="M6:M7" si="3">SUM(K6:L6)+M5</f>
        <v>225.52999999999997</v>
      </c>
      <c r="N6" s="21">
        <f>SUMPRODUCT((MONTH(银行账!$A$3:$A$10049)=A6)*(银行账!D3:D10049=N1)*(银行账!C3:C10049))</f>
        <v>-30</v>
      </c>
      <c r="O6" s="21">
        <f>SUMPRODUCT((MONTH(银行账!$G$3:$G$10049)=A6)*(银行账!J3:J10049=N1)*(银行账!I3:I10049))</f>
        <v>3733.6800000000003</v>
      </c>
      <c r="P6" s="21">
        <f t="shared" ref="P6:P7" si="4">SUM(N6:O6)+P5</f>
        <v>4936.7700000000004</v>
      </c>
      <c r="Q6" s="21">
        <f>SUMPRODUCT((MONTH(现金账!$A$3:$A$10014)=A6)*(现金账!C3:C10014))</f>
        <v>-1222.6999999999998</v>
      </c>
      <c r="R6" s="21">
        <f>SUMPRODUCT((MONTH(现金账!$F$3:$F$10014)=A6)*(现金账!H3:H10014))</f>
        <v>950</v>
      </c>
      <c r="S6" s="21">
        <f t="shared" ref="S6:S7" si="5">SUM(Q6:R6)+S5</f>
        <v>244.58999999999992</v>
      </c>
      <c r="T6" s="39"/>
      <c r="U6" s="39"/>
      <c r="V6" s="39"/>
      <c r="W6" s="39"/>
      <c r="X6" s="38"/>
    </row>
    <row r="7" spans="1:24">
      <c r="A7" s="14">
        <v>5</v>
      </c>
      <c r="B7" s="21">
        <f>SUMPRODUCT((MONTH(银行账!$A$3:$A$10049)=A7)*(银行账!D3:D10049="华夏")*(银行账!C3:C10049))</f>
        <v>-392.5</v>
      </c>
      <c r="C7" s="21">
        <f>SUMPRODUCT((MONTH(银行账!$G$3:$G$10049)=A7)*(银行账!J3:J10049="华夏")*(银行账!I3:I10049))</f>
        <v>0</v>
      </c>
      <c r="D7" s="21">
        <f t="shared" si="0"/>
        <v>2601.2799999999947</v>
      </c>
      <c r="E7" s="21">
        <f>SUMPRODUCT((MONTH(银行账!$A$3:$A$10049)=A7)*(银行账!D3:D10049="招商")*(银行账!C3:C10049))</f>
        <v>-1659.9</v>
      </c>
      <c r="F7" s="21">
        <f>SUMPRODUCT((MONTH(银行账!$G$3:$G$10049)=A7)*(银行账!J3:J10049="招商")*(银行账!I3:I10049))</f>
        <v>6108.17</v>
      </c>
      <c r="G7" s="21">
        <f t="shared" si="1"/>
        <v>5227.1600000000035</v>
      </c>
      <c r="H7" s="21">
        <f>SUMPRODUCT((MONTH(银行账!$A$3:$A$10049)=A7)*(银行账!D3:D10049=H1)*(银行账!C3:C10049))</f>
        <v>0</v>
      </c>
      <c r="I7" s="21">
        <f>SUMPRODUCT((MONTH(银行账!$G$3:$G$10049)=A7)*(银行账!J3:J10049=H1)*(银行账!I3:I10049))</f>
        <v>0</v>
      </c>
      <c r="J7" s="21">
        <f t="shared" si="2"/>
        <v>497</v>
      </c>
      <c r="K7" s="21">
        <f>SUMPRODUCT((MONTH(银行账!$A$3:$A$10049)=A7)*(银行账!D3:D10049=K1)*(银行账!C3:C10049))</f>
        <v>-1943.82</v>
      </c>
      <c r="L7" s="21">
        <f>SUMPRODUCT((MONTH(银行账!$G$3:$G$10049)=A7)*(银行账!J3:J10049=K1)*(银行账!I3:I10049))</f>
        <v>2065.77</v>
      </c>
      <c r="M7" s="21">
        <f t="shared" si="3"/>
        <v>347.48</v>
      </c>
      <c r="N7" s="21">
        <f>SUMPRODUCT((MONTH(银行账!$A$3:$A$10049)=A7)*(银行账!D3:D10049=N1)*(银行账!C3:C10049))</f>
        <v>-5035</v>
      </c>
      <c r="O7" s="21">
        <f>SUMPRODUCT((MONTH(银行账!$G$3:$G$10049)=A7)*(银行账!J3:J10049=N1)*(银行账!I3:I10049))</f>
        <v>1826.9299999999998</v>
      </c>
      <c r="P7" s="21">
        <f t="shared" si="4"/>
        <v>1728.7000000000003</v>
      </c>
      <c r="Q7" s="21">
        <f>SUMPRODUCT((MONTH(现金账!$A$3:$A$10014)=A7)*(现金账!C3:C10014))</f>
        <v>-842.09999999999991</v>
      </c>
      <c r="R7" s="21">
        <f>SUMPRODUCT((MONTH(现金账!$F$3:$F$10014)=A7)*(现金账!H3:H10014))</f>
        <v>1846.81</v>
      </c>
      <c r="S7" s="21">
        <f t="shared" si="5"/>
        <v>1249.3</v>
      </c>
      <c r="T7" s="39"/>
      <c r="U7" s="39"/>
      <c r="V7" s="39"/>
      <c r="W7" s="39"/>
      <c r="X7" s="38"/>
    </row>
    <row r="8" spans="1:24">
      <c r="A8" s="14">
        <v>6</v>
      </c>
      <c r="B8" s="21">
        <f>SUMPRODUCT((MONTH(银行账!$A$3:$A$10049)=A8)*(银行账!D3:D10049="华夏")*(银行账!C3:C10049))</f>
        <v>0</v>
      </c>
      <c r="C8" s="21">
        <f>SUMPRODUCT((MONTH(银行账!$G$3:$G$10049)=A8)*(银行账!J3:J10049="华夏")*(银行账!I3:I10049))</f>
        <v>0</v>
      </c>
      <c r="D8" s="21"/>
      <c r="E8" s="21">
        <f>SUMPRODUCT((MONTH(银行账!$A$3:$A$10049)=A8)*(银行账!D3:D10049="招商")*(银行账!C3:C10049))</f>
        <v>-1215.8</v>
      </c>
      <c r="F8" s="21">
        <f>SUMPRODUCT((MONTH(银行账!$G$3:$G$10049)=A8)*(银行账!J3:J10049="招商")*(银行账!I3:I10049))</f>
        <v>0</v>
      </c>
      <c r="G8" s="21"/>
      <c r="H8" s="21">
        <f>SUMPRODUCT((MONTH(银行账!$A$3:$A$10049)=A8)*(银行账!D3:D10049=H1)*(银行账!C3:C10049))</f>
        <v>0</v>
      </c>
      <c r="I8" s="21">
        <f>SUMPRODUCT((MONTH(银行账!$G$3:$G$10049)=A8)*(银行账!J3:J10049=H1)*(银行账!I3:I10049))</f>
        <v>0</v>
      </c>
      <c r="J8" s="21"/>
      <c r="K8" s="21">
        <f>SUMPRODUCT((MONTH(银行账!$A$3:$A$10049)=A8)*(银行账!D3:D10049=K1)*(银行账!C3:C10049))</f>
        <v>0</v>
      </c>
      <c r="L8" s="21">
        <f>SUMPRODUCT((MONTH(银行账!$G$3:$G$10049)=A8)*(银行账!J3:J10049=K1)*(银行账!I3:I10049))</f>
        <v>0</v>
      </c>
      <c r="M8" s="21"/>
      <c r="N8" s="21">
        <f>SUMPRODUCT((MONTH(银行账!$A$3:$A$10049)=A8)*(银行账!D3:D10049=N1)*(银行账!C3:C10049))</f>
        <v>0</v>
      </c>
      <c r="O8" s="21">
        <f>SUMPRODUCT((MONTH(银行账!$G$3:$G$10049)=A8)*(银行账!J3:J10049=N1)*(银行账!I3:I10049))</f>
        <v>0</v>
      </c>
      <c r="P8" s="21"/>
      <c r="Q8" s="21">
        <f>SUMPRODUCT((MONTH(现金账!$A$3:$A$10014)=A8)*(现金账!C3:C10014))</f>
        <v>-302.60000000000002</v>
      </c>
      <c r="R8" s="21">
        <f>SUMPRODUCT((MONTH(现金账!$F$3:$F$10014)=A8)*(现金账!H3:H10014))</f>
        <v>60</v>
      </c>
      <c r="S8" s="21"/>
      <c r="T8" s="39"/>
      <c r="U8" s="39"/>
      <c r="V8" s="39"/>
      <c r="W8" s="39"/>
      <c r="X8" s="38"/>
    </row>
    <row r="9" spans="1:24">
      <c r="A9" s="14">
        <v>7</v>
      </c>
      <c r="B9" s="21">
        <f>SUMPRODUCT((MONTH(银行账!$A$3:$A$10049)=A9)*(银行账!D3:D10049="华夏")*(银行账!C3:C10049))</f>
        <v>0</v>
      </c>
      <c r="C9" s="21">
        <f>SUMPRODUCT((MONTH(银行账!$G$3:$G$10049)=A9)*(银行账!J3:J10049="华夏")*(银行账!I3:I10049))</f>
        <v>0</v>
      </c>
      <c r="D9" s="21"/>
      <c r="E9" s="21">
        <f>SUMPRODUCT((MONTH(银行账!$A$3:$A$10049)=A9)*(银行账!D3:D10049="招商")*(银行账!C3:C10049))</f>
        <v>0</v>
      </c>
      <c r="F9" s="21">
        <f>SUMPRODUCT((MONTH(银行账!$G$3:$G$10049)=A9)*(银行账!J3:J10049="招商")*(银行账!I3:I10049))</f>
        <v>0</v>
      </c>
      <c r="G9" s="21"/>
      <c r="H9" s="21">
        <f>SUMPRODUCT((MONTH(银行账!$A$3:$A$10049)=A9)*(银行账!D3:D10049=H1)*(银行账!C3:C10049))</f>
        <v>0</v>
      </c>
      <c r="I9" s="21">
        <f>SUMPRODUCT((MONTH(银行账!$G$3:$G$10049)=A9)*(银行账!J3:J10049=H1)*(银行账!I3:I10049))</f>
        <v>0</v>
      </c>
      <c r="J9" s="21"/>
      <c r="K9" s="21">
        <f>SUMPRODUCT((MONTH(银行账!$A$3:$A$10049)=A9)*(银行账!D3:D10049=K1)*(银行账!C3:C10049))</f>
        <v>0</v>
      </c>
      <c r="L9" s="21">
        <f>SUMPRODUCT((MONTH(银行账!$G$3:$G$10049)=A9)*(银行账!J3:J10049=K1)*(银行账!I3:I10049))</f>
        <v>0</v>
      </c>
      <c r="M9" s="21"/>
      <c r="N9" s="21">
        <f>SUMPRODUCT((MONTH(银行账!$A$3:$A$10049)=A9)*(银行账!D3:D10049=N1)*(银行账!C3:C10049))</f>
        <v>0</v>
      </c>
      <c r="O9" s="21">
        <f>SUMPRODUCT((MONTH(银行账!$G$3:$G$10049)=A9)*(银行账!J3:J10049=N1)*(银行账!I3:I10049))</f>
        <v>0</v>
      </c>
      <c r="P9" s="21"/>
      <c r="Q9" s="21">
        <f>SUMPRODUCT((MONTH(现金账!$A$3:$A$10014)=A9)*(现金账!C3:C10014))</f>
        <v>0</v>
      </c>
      <c r="R9" s="21">
        <f>SUMPRODUCT((MONTH(现金账!$F$3:$F$10014)=A9)*(现金账!H3:H10014))</f>
        <v>0</v>
      </c>
      <c r="S9" s="21"/>
      <c r="T9" s="39"/>
      <c r="U9" s="39"/>
      <c r="V9" s="39"/>
      <c r="W9" s="39"/>
      <c r="X9" s="38"/>
    </row>
    <row r="10" spans="1:24">
      <c r="A10" s="14">
        <v>8</v>
      </c>
      <c r="B10" s="21">
        <f>SUMPRODUCT((MONTH(银行账!$A$3:$A$10049)=A10)*(银行账!D3:D10049="华夏")*(银行账!C3:C10049))</f>
        <v>0</v>
      </c>
      <c r="C10" s="21">
        <f>SUMPRODUCT((MONTH(银行账!$G$3:$G$10049)=A10)*(银行账!J3:J10049="华夏")*(银行账!I3:I10049))</f>
        <v>0</v>
      </c>
      <c r="D10" s="21"/>
      <c r="E10" s="21">
        <f>SUMPRODUCT((MONTH(银行账!$A$3:$A$10049)=A10)*(银行账!D3:D10049="招商")*(银行账!C3:C10049))</f>
        <v>0</v>
      </c>
      <c r="F10" s="21">
        <f>SUMPRODUCT((MONTH(银行账!$G$3:$G$10049)=A10)*(银行账!J3:J10049="招商")*(银行账!I3:I10049))</f>
        <v>0</v>
      </c>
      <c r="G10" s="21"/>
      <c r="H10" s="21">
        <f>SUMPRODUCT((MONTH(银行账!$A$3:$A$10049)=A10)*(银行账!D3:D10049=H1)*(银行账!C3:C10049))</f>
        <v>0</v>
      </c>
      <c r="I10" s="21">
        <f>SUMPRODUCT((MONTH(银行账!$G$3:$G$10049)=A10)*(银行账!J3:J10049=H1)*(银行账!I3:I10049))</f>
        <v>0</v>
      </c>
      <c r="J10" s="21"/>
      <c r="K10" s="21">
        <f>SUMPRODUCT((MONTH(银行账!$A$3:$A$10049)=A10)*(银行账!D3:D10049=K1)*(银行账!C3:C10049))</f>
        <v>0</v>
      </c>
      <c r="L10" s="21">
        <f>SUMPRODUCT((MONTH(银行账!$G$3:$G$10049)=A10)*(银行账!J3:J10049=K1)*(银行账!I3:I10049))</f>
        <v>0</v>
      </c>
      <c r="M10" s="21"/>
      <c r="N10" s="21">
        <f>SUMPRODUCT((MONTH(银行账!$A$3:$A$10049)=A10)*(银行账!D3:D10049=N1)*(银行账!C3:C10049))</f>
        <v>0</v>
      </c>
      <c r="O10" s="21">
        <f>SUMPRODUCT((MONTH(银行账!$G$3:$G$10049)=A10)*(银行账!J3:J10049=N1)*(银行账!I3:I10049))</f>
        <v>0</v>
      </c>
      <c r="P10" s="21"/>
      <c r="Q10" s="21">
        <f>SUMPRODUCT((MONTH(现金账!$A$3:$A$10014)=A10)*(现金账!C3:C10014))</f>
        <v>0</v>
      </c>
      <c r="R10" s="21">
        <f>SUMPRODUCT((MONTH(现金账!$F$3:$F$10014)=A10)*(现金账!H3:H10014))</f>
        <v>0</v>
      </c>
      <c r="S10" s="21"/>
      <c r="T10" s="39"/>
      <c r="U10" s="39"/>
      <c r="V10" s="39"/>
      <c r="W10" s="39"/>
      <c r="X10" s="38"/>
    </row>
    <row r="11" spans="1:24">
      <c r="A11" s="14">
        <v>9</v>
      </c>
      <c r="B11" s="21">
        <f>SUMPRODUCT((MONTH(银行账!$A$3:$A$10049)=A11)*(银行账!D3:D10049="华夏")*(银行账!C3:C10049))</f>
        <v>0</v>
      </c>
      <c r="C11" s="21">
        <f>SUMPRODUCT((MONTH(银行账!$G$3:$G$10049)=A11)*(银行账!J3:J10049="华夏")*(银行账!I3:I10049))</f>
        <v>0</v>
      </c>
      <c r="D11" s="21"/>
      <c r="E11" s="21">
        <f>SUMPRODUCT((MONTH(银行账!$A$3:$A$10049)=A11)*(银行账!D3:D10049="招商")*(银行账!C3:C10049))</f>
        <v>0</v>
      </c>
      <c r="F11" s="21">
        <f>SUMPRODUCT((MONTH(银行账!$G$3:$G$10049)=A11)*(银行账!J3:J10049="招商")*(银行账!I3:I10049))</f>
        <v>0</v>
      </c>
      <c r="G11" s="21"/>
      <c r="H11" s="21">
        <f>SUMPRODUCT((MONTH(银行账!$A$3:$A$10049)=A11)*(银行账!D3:D10049=H1)*(银行账!C3:C10049))</f>
        <v>0</v>
      </c>
      <c r="I11" s="21">
        <f>SUMPRODUCT((MONTH(银行账!$G$3:$G$10049)=A11)*(银行账!J3:J10049=H1)*(银行账!I3:I10049))</f>
        <v>0</v>
      </c>
      <c r="J11" s="21"/>
      <c r="K11" s="21">
        <f>SUMPRODUCT((MONTH(银行账!$A$3:$A$10049)=A11)*(银行账!D3:D10049=K1)*(银行账!C3:C10049))</f>
        <v>0</v>
      </c>
      <c r="L11" s="21">
        <f>SUMPRODUCT((MONTH(银行账!$G$3:$G$10049)=A11)*(银行账!J3:J10049=K1)*(银行账!I3:I10049))</f>
        <v>0</v>
      </c>
      <c r="M11" s="21"/>
      <c r="N11" s="21">
        <f>SUMPRODUCT((MONTH(银行账!$A$3:$A$10049)=A11)*(银行账!D3:D10049=N1)*(银行账!C3:C10049))</f>
        <v>0</v>
      </c>
      <c r="O11" s="21">
        <f>SUMPRODUCT((MONTH(银行账!$G$3:$G$10049)=A11)*(银行账!J3:J10049=N1)*(银行账!I3:I10049))</f>
        <v>0</v>
      </c>
      <c r="P11" s="21"/>
      <c r="Q11" s="21">
        <f>SUMPRODUCT((MONTH(现金账!$A$3:$A$10014)=A11)*(现金账!C3:C10014))</f>
        <v>0</v>
      </c>
      <c r="R11" s="21">
        <f>SUMPRODUCT((MONTH(现金账!$F$3:$F$10014)=A11)*(现金账!H3:H10014))</f>
        <v>0</v>
      </c>
      <c r="S11" s="21"/>
      <c r="T11" s="39"/>
      <c r="U11" s="39"/>
      <c r="V11" s="39"/>
      <c r="W11" s="39"/>
      <c r="X11" s="38"/>
    </row>
    <row r="12" spans="1:24">
      <c r="A12" s="14">
        <v>10</v>
      </c>
      <c r="B12" s="21">
        <f>SUMPRODUCT((MONTH(银行账!$A$3:$A$10049)=A12)*(银行账!D3:D10049="华夏")*(银行账!C3:C10049))</f>
        <v>0</v>
      </c>
      <c r="C12" s="21">
        <f>SUMPRODUCT((MONTH(银行账!$G$3:$G$10049)=A12)*(银行账!J3:J10049="华夏")*(银行账!I3:I10049))</f>
        <v>0</v>
      </c>
      <c r="D12" s="21"/>
      <c r="E12" s="21">
        <f>SUMPRODUCT((MONTH(银行账!$A$3:$A$10049)=A12)*(银行账!D3:D10049="招商")*(银行账!C3:C10049))</f>
        <v>0</v>
      </c>
      <c r="F12" s="21">
        <f>SUMPRODUCT((MONTH(银行账!$G$3:$G$10049)=A12)*(银行账!J3:J10049="招商")*(银行账!I3:I10049))</f>
        <v>0</v>
      </c>
      <c r="G12" s="21"/>
      <c r="H12" s="21">
        <f>SUMPRODUCT((MONTH(银行账!$A$3:$A$10049)=A12)*(银行账!D3:D10049=H1)*(银行账!C3:C10049))</f>
        <v>0</v>
      </c>
      <c r="I12" s="21">
        <f>SUMPRODUCT((MONTH(银行账!$G$3:$G$10049)=A12)*(银行账!J3:J10049=H1)*(银行账!I3:I10049))</f>
        <v>0</v>
      </c>
      <c r="J12" s="21"/>
      <c r="K12" s="21">
        <f>SUMPRODUCT((MONTH(银行账!$A$3:$A$10049)=A12)*(银行账!D3:D10049=K1)*(银行账!C3:C10049))</f>
        <v>0</v>
      </c>
      <c r="L12" s="21">
        <f>SUMPRODUCT((MONTH(银行账!$G$3:$G$10049)=A12)*(银行账!J3:J10049=K1)*(银行账!I3:I10049))</f>
        <v>0</v>
      </c>
      <c r="M12" s="21"/>
      <c r="N12" s="21">
        <f>SUMPRODUCT((MONTH(银行账!$A$3:$A$10049)=A12)*(银行账!D3:D10049=N1)*(银行账!C3:C10049))</f>
        <v>0</v>
      </c>
      <c r="O12" s="21">
        <f>SUMPRODUCT((MONTH(银行账!$G$3:$G$10049)=A12)*(银行账!J3:J10049=N1)*(银行账!I3:I10049))</f>
        <v>0</v>
      </c>
      <c r="P12" s="21"/>
      <c r="Q12" s="21">
        <f>SUMPRODUCT((MONTH(现金账!$A$3:$A$10014)=A12)*(现金账!C3:C10014))</f>
        <v>0</v>
      </c>
      <c r="R12" s="21">
        <f>SUMPRODUCT((MONTH(现金账!$F$3:$F$10014)=A12)*(现金账!H3:H10014))</f>
        <v>0</v>
      </c>
      <c r="S12" s="21"/>
      <c r="T12" s="39"/>
      <c r="U12" s="39"/>
      <c r="V12" s="39"/>
      <c r="W12" s="39"/>
      <c r="X12" s="38"/>
    </row>
    <row r="13" spans="1:24">
      <c r="A13" s="14">
        <v>11</v>
      </c>
      <c r="B13" s="21">
        <f>SUMPRODUCT((MONTH(银行账!$A$3:$A$10049)=A13)*(银行账!D3:D10049="华夏")*(银行账!C3:C10049))</f>
        <v>0</v>
      </c>
      <c r="C13" s="21">
        <f>SUMPRODUCT((MONTH(银行账!$G$3:$G$10049)=A13)*(银行账!J3:J10049="华夏")*(银行账!I3:I10049))</f>
        <v>0</v>
      </c>
      <c r="D13" s="21"/>
      <c r="E13" s="21">
        <f>SUMPRODUCT((MONTH(银行账!$A$3:$A$10049)=A13)*(银行账!D3:D10049="招商")*(银行账!C3:C10049))</f>
        <v>0</v>
      </c>
      <c r="F13" s="21">
        <f>SUMPRODUCT((MONTH(银行账!$G$3:$G$10049)=A13)*(银行账!J3:J10049="招商")*(银行账!I3:I10049))</f>
        <v>0</v>
      </c>
      <c r="G13" s="21"/>
      <c r="H13" s="21">
        <f>SUMPRODUCT((MONTH(银行账!$A$3:$A$10049)=A13)*(银行账!D3:D10049=H1)*(银行账!C3:C10049))</f>
        <v>0</v>
      </c>
      <c r="I13" s="21">
        <f>SUMPRODUCT((MONTH(银行账!$G$3:$G$10049)=A13)*(银行账!J3:J10049=H1)*(银行账!I3:I10049))</f>
        <v>0</v>
      </c>
      <c r="J13" s="21"/>
      <c r="K13" s="21">
        <f>SUMPRODUCT((MONTH(银行账!$A$3:$A$10049)=A13)*(银行账!D3:D10049=K1)*(银行账!C3:C10049))</f>
        <v>0</v>
      </c>
      <c r="L13" s="21">
        <f>SUMPRODUCT((MONTH(银行账!$G$3:$G$10049)=A13)*(银行账!J3:J10049=K1)*(银行账!I3:I10049))</f>
        <v>0</v>
      </c>
      <c r="M13" s="21"/>
      <c r="N13" s="21">
        <f>SUMPRODUCT((MONTH(银行账!$A$3:$A$10049)=A13)*(银行账!D3:D10049=N1)*(银行账!C3:C10049))</f>
        <v>0</v>
      </c>
      <c r="O13" s="21">
        <f>SUMPRODUCT((MONTH(银行账!$G$3:$G$10049)=A13)*(银行账!J3:J10049=N1)*(银行账!I3:I10049))</f>
        <v>0</v>
      </c>
      <c r="P13" s="21"/>
      <c r="Q13" s="21">
        <f>SUMPRODUCT((MONTH(现金账!$A$3:$A$10014)=A13)*(现金账!C3:C10014))</f>
        <v>0</v>
      </c>
      <c r="R13" s="21">
        <f>SUMPRODUCT((MONTH(现金账!$F$3:$F$10014)=A13)*(现金账!H3:H10014))</f>
        <v>0</v>
      </c>
      <c r="S13" s="21"/>
      <c r="T13" s="39"/>
      <c r="U13" s="39"/>
      <c r="V13" s="39"/>
      <c r="W13" s="39"/>
      <c r="X13" s="38"/>
    </row>
    <row r="14" spans="1:24">
      <c r="A14" s="14">
        <v>12</v>
      </c>
      <c r="B14" s="21">
        <f>SUMPRODUCT((MONTH(银行账!$A$3:$A$10049)=A14)*(银行账!D3:D10049="华夏")*(银行账!C3:C10049))</f>
        <v>0</v>
      </c>
      <c r="C14" s="21">
        <f>SUMPRODUCT((MONTH(银行账!$G$3:$G$10049)=A14)*(银行账!J3:J10049="华夏")*(银行账!I3:I10049))</f>
        <v>0</v>
      </c>
      <c r="D14" s="21"/>
      <c r="E14" s="21">
        <f>SUMPRODUCT((MONTH(银行账!$A$3:$A$10049)=A14)*(银行账!D3:D10049="招商")*(银行账!C3:C10049))</f>
        <v>0</v>
      </c>
      <c r="F14" s="21">
        <f>SUMPRODUCT((MONTH(银行账!$G$3:$G$10049)=A14)*(银行账!J3:J10049="招商")*(银行账!I3:I10049))</f>
        <v>0</v>
      </c>
      <c r="G14" s="21"/>
      <c r="H14" s="21">
        <f>SUMPRODUCT((MONTH(银行账!$A$3:$A$10049)=A14)*(银行账!D3:D10049=H1)*(银行账!C3:C10049))</f>
        <v>0</v>
      </c>
      <c r="I14" s="21">
        <f>SUMPRODUCT((MONTH(银行账!$G$3:$G$10049)=A14)*(银行账!J3:J10049=H1)*(银行账!I3:I10049))</f>
        <v>0</v>
      </c>
      <c r="J14" s="21"/>
      <c r="K14" s="21">
        <f>SUMPRODUCT((MONTH(银行账!$A$3:$A$10049)=A14)*(银行账!D3:D10049=K1)*(银行账!C3:C10049))</f>
        <v>0</v>
      </c>
      <c r="L14" s="21">
        <f>SUMPRODUCT((MONTH(银行账!$G$3:$G$10049)=A14)*(银行账!J3:J10049=K1)*(银行账!I3:I10049))</f>
        <v>0</v>
      </c>
      <c r="M14" s="21"/>
      <c r="N14" s="21">
        <f>SUMPRODUCT((MONTH(银行账!$A$3:$A$10049)=A14)*(银行账!D3:D10049=N1)*(银行账!C3:C10049))</f>
        <v>0</v>
      </c>
      <c r="O14" s="21">
        <f>SUMPRODUCT((MONTH(银行账!$G$3:$G$10049)=A14)*(银行账!J3:J10049=N1)*(银行账!I3:I10049))</f>
        <v>0</v>
      </c>
      <c r="P14" s="21"/>
      <c r="Q14" s="21">
        <f>SUMPRODUCT((MONTH(现金账!$A$3:$A$10014)=A14)*(现金账!C3:C10014))</f>
        <v>0</v>
      </c>
      <c r="R14" s="21">
        <f>SUMPRODUCT((MONTH(现金账!$F$3:$F$10014)=A14)*(现金账!H3:H10014))</f>
        <v>0</v>
      </c>
      <c r="S14" s="21"/>
      <c r="T14" s="39"/>
      <c r="U14" s="39"/>
      <c r="V14" s="39"/>
      <c r="W14" s="39"/>
      <c r="X14" s="38"/>
    </row>
    <row r="15" spans="1:24">
      <c r="A15" s="24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 t="s">
        <v>222</v>
      </c>
      <c r="S15" s="39"/>
      <c r="T15" s="39"/>
      <c r="U15" s="39"/>
      <c r="V15" s="39"/>
      <c r="W15" s="39"/>
      <c r="X15" s="38"/>
    </row>
    <row r="16" spans="1:24">
      <c r="A16" s="24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8"/>
    </row>
    <row r="17" spans="1:24">
      <c r="A17" s="24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8"/>
    </row>
    <row r="18" spans="1:24">
      <c r="A18" s="24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8"/>
    </row>
    <row r="19" spans="1:24">
      <c r="A19" s="2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8"/>
    </row>
    <row r="20" spans="1:24">
      <c r="A20" s="24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8"/>
    </row>
    <row r="21" spans="1:24">
      <c r="A21" s="24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8"/>
    </row>
    <row r="22" spans="1:24">
      <c r="A22" s="24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8"/>
    </row>
    <row r="23" spans="1:24">
      <c r="A23" s="24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8"/>
    </row>
    <row r="24" spans="1:24">
      <c r="A24" s="24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8"/>
    </row>
    <row r="25" spans="1:24">
      <c r="A25" s="24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8"/>
    </row>
    <row r="26" spans="1:24">
      <c r="A26" s="24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8"/>
    </row>
    <row r="31" spans="1:24">
      <c r="H31" s="12"/>
      <c r="I31" s="12"/>
      <c r="J31" s="12"/>
    </row>
  </sheetData>
  <mergeCells count="6">
    <mergeCell ref="Q1:S1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现金账</vt:lpstr>
      <vt:lpstr>银行账</vt:lpstr>
      <vt:lpstr>借款账</vt:lpstr>
      <vt:lpstr>账目汇总统计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2015-06-29T06:42:57Z</dcterms:modified>
</cp:coreProperties>
</file>