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<sst xmlns="http://schemas.openxmlformats.org/spreadsheetml/2006/main" count="570" uniqueCount="247">
  <si>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</si>
  <si>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</si>
  <si>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</si>
  <si>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</si>
  <si>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</si>
  <si>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</si>
  <si>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</si>
  <si>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</si>
  <si>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</si>
  <si>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</si>
  <si>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</si>
  <si>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</si>
  <si>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</si>
  <si>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</si>
  <si>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</si>
  <si>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</si>
  <si>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</si>
  <si>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</si>
  <si>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</si>
  <si>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</si>
  <si>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</si>
  <si>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</si>
  <si>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</si>
  <si>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</si>
  <si>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</si>
  <si>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</si>
  <si>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</si>
  <si>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</si>
  <si>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</si>
  <si>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</si>
  <si>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</si>
  <si>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</si>
  <si>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</si>
  <si>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</si>
  <si>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</si>
  <si>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</si>
  <si>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</si>
  <si>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</si>
  <si>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</si>
  <si>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</si>
  <si>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</si>
  <si>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</si>
  <si>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</si>
  <si>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</si>
  <si>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</si>
  <si>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</si>
  <si>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</si>
  <si>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</si>
  <si>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</si>
  <si>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</si>
  <si>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</si>
  <si>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</si>
  <si>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</si>
  <si>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</si>
  <si>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</si>
  <si>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</si>
  <si>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</si>
  <si>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</si>
  <si>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</si>
  <si>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</si>
  <si>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</si>
  <si>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</si>
  <si>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</si>
  <si>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</si>
  <si>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</si>
  <si>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</si>
  <si>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</si>
  <si>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</si>
  <si>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</si>
  <si>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</si>
  <si>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</si>
  <si>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</si>
  <si>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</si>
  <si>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</si>
  <si>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</si>
  <si>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</si>
  <si>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</si>
  <si>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</si>
  <si>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</si>
  <si>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</si>
  <si>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</si>
  <si>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</si>
  <si>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</si>
  <si>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</si>
  <si>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</si>
  <si>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</si>
  <si>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</si>
  <si>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</si>
  <si>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</si>
  <si>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</si>
  <si>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</si>
  <si>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</si>
  <si>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</si>
  <si>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</si>
  <si>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</si>
  <si>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</si>
  <si>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</si>
  <si>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</si>
  <si>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</si>
  <si>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</si>
  <si>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</si>
  <si>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</si>
  <si>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</si>
  <si>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</si>
  <si>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</si>
  <si>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</si>
  <si>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</si>
  <si>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</si>
  <si>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</si>
  <si>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</si>
  <si>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</si>
  <si>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</si>
  <si>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</si>
  <si>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</si>
  <si>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</si>
  <si>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</si>
  <si>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</si>
  <si>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</si>
  <si>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</si>
  <si>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</si>
  <si>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</si>
  <si>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</si>
  <si>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</si>
  <si>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</si>
  <si>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</si>
  <si>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</si>
  <si>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</si>
  <si>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</si>
  <si>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</si>
  <si>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</si>
  <si>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</si>
  <si>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</si>
  <si>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</si>
  <si>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</si>
  <si>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</si>
  <si>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</si>
  <si>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</si>
  <si>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</si>
  <si>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</si>
  <si>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</si>
  <si>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</si>
  <si>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</si>
  <si>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</si>
  <si>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</si>
  <si>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</si>
  <si>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</si>
  <si>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</si>
  <si>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</si>
  <si>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</si>
  <si>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</si>
  <si>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</si>
  <si>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</si>
  <si>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</si>
  <si>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</si>
  <si>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</si>
  <si>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</si>
  <si>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</si>
  <si>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</si>
  <si>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</si>
  <si>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</si>
  <si>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</si>
  <si>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</si>
  <si>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</si>
  <si>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</si>
  <si>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</si>
  <si>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</si>
  <si>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</si>
  <si>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</si>
  <si>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</si>
  <si>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</si>
  <si>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</si>
  <si>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</si>
  <si>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</si>
  <si>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</si>
  <si>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</si>
  <si>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</si>
  <si>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</si>
  <si>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</si>
  <si>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</si>
  <si>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</si>
  <si>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</si>
  <si>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</si>
  <si>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</si>
  <si>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</si>
  <si>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</si>
  <si>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</si>
  <si>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</si>
  <si>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</si>
  <si>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</si>
  <si>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</si>
  <si>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</si>
  <si>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</si>
  <si>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</si>
  <si>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</si>
  <si>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</si>
  <si>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</si>
  <si>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</si>
  <si>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</si>
  <si>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</si>
  <si>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</si>
  <si>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</si>
  <si>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</si>
  <si>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</si>
  <si>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</si>
  <si>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</si>
  <si>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</si>
  <si>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</si>
  <si>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</si>
  <si>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</si>
  <si>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</si>
  <si>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</si>
  <si>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</si>
  <si>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</si>
  <si>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</si>
  <si>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</si>
  <si>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</si>
  <si>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</si>
  <si>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</si>
  <si>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</si>
  <si>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</si>
  <si>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</si>
  <si>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</si>
  <si>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</si>
  <si>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</si>
  <si>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</si>
  <si>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</si>
  <si>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</si>
  <si>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</si>
  <si>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</si>
  <si>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</si>
  <si>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</si>
  <si>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</si>
  <si>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</si>
  <si>
    <t>订单采购（精瘦肉，五花肉）</t>
    <phoneticPr fontId="1" type="noConversion"/>
  </si>
  <si>
    <t>订单采购（土豆）</t>
    <phoneticPr fontId="1" type="noConversion"/>
  </si>
  <si>
    <t>订单采购（胖哥6.10-6.18）</t>
    <phoneticPr fontId="1" type="noConversion"/>
  </si>
  <si>
    <t>桃子酱</t>
    <phoneticPr fontId="1" type="noConversion"/>
  </si>
  <si>
    <t>桃子酱收入转账</t>
    <phoneticPr fontId="1" type="noConversion"/>
  </si>
  <si>
    <t>刘立杨支付宝（到曾万清）</t>
    <phoneticPr fontId="1" type="noConversion"/>
  </si>
  <si>
    <t>桃子酱快递费</t>
    <phoneticPr fontId="1" type="noConversion"/>
  </si>
  <si>
    <t>订单收入</t>
    <phoneticPr fontId="1" type="noConversion"/>
  </si>
  <si>
    <t>客户支付宝支付</t>
    <phoneticPr fontId="1" type="noConversion"/>
  </si>
  <si>
    <t>订单采购（五花肉，苋菜）</t>
    <phoneticPr fontId="1" type="noConversion"/>
  </si>
  <si>
    <t>订单采购（嫩南瓜，老蒜台）</t>
    <phoneticPr fontId="1" type="noConversion"/>
  </si>
  <si>
    <t>订单采购（胖哥6.19-6.29）</t>
    <phoneticPr fontId="1" type="noConversion"/>
  </si>
  <si>
    <t>服务器续费</t>
    <phoneticPr fontId="1" type="noConversion"/>
  </si>
  <si>
    <t>订单采购（半肥瘦、嫩南瓜）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</si>
</sst>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tabSelected="1" topLeftCell="A76" zoomScale="85" zoomScaleNormal="85" workbookViewId="0">
      <selection activeCell="C105" sqref="C105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  <c r="F18" s="48">
        <v>42169</v>
      </c>
      <c r="G18" s="45" t="s">
        <v>236</v>
      </c>
      <c r="H18" s="20">
        <v>60</v>
      </c>
      <c r="I18" s="45"/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  <row r="96" spans="1:10" s="45" customFormat="1">
      <c r="A96" s="18">
        <v>42172</v>
      </c>
      <c r="B96" s="45" t="s">
        <v>233</v>
      </c>
      <c r="C96" s="20">
        <v>-21</v>
      </c>
      <c r="D96" s="46" t="s">
        <v>68</v>
      </c>
      <c r="E96" s="4"/>
      <c r="F96" s="48"/>
      <c r="H96" s="46"/>
      <c r="J96" s="3"/>
    </row>
    <row r="97" spans="1:10" s="45" customFormat="1">
      <c r="A97" s="18">
        <v>42172</v>
      </c>
      <c r="B97" s="45" t="s">
        <v>234</v>
      </c>
      <c r="C97" s="20">
        <v>-3.5</v>
      </c>
      <c r="D97" s="46" t="s">
        <v>68</v>
      </c>
      <c r="E97" s="4"/>
      <c r="F97" s="48"/>
      <c r="H97" s="46"/>
      <c r="J97" s="3"/>
    </row>
    <row r="98" spans="1:10" s="45" customFormat="1">
      <c r="A98" s="18">
        <v>42178</v>
      </c>
      <c r="B98" s="45" t="s">
        <v>242</v>
      </c>
      <c r="C98" s="20">
        <v>-9.5</v>
      </c>
      <c r="D98" s="46" t="s">
        <v>68</v>
      </c>
      <c r="E98" s="4"/>
      <c r="F98" s="48"/>
      <c r="H98" s="46"/>
      <c r="J98" s="3"/>
    </row>
    <row r="99" spans="1:10" s="45" customFormat="1">
      <c r="A99" s="18">
        <v>42178</v>
      </c>
      <c r="B99" s="45" t="s">
        <v>231</v>
      </c>
      <c r="C99" s="20">
        <v>-7</v>
      </c>
      <c r="D99" s="46" t="s">
        <v>68</v>
      </c>
      <c r="E99" s="4"/>
      <c r="F99" s="48"/>
      <c r="H99" s="46"/>
      <c r="J99" s="3"/>
    </row>
    <row r="100" spans="1:10" s="45" customFormat="1">
      <c r="A100" s="18">
        <v>42179</v>
      </c>
      <c r="B100" s="45" t="s">
        <v>231</v>
      </c>
      <c r="C100" s="20">
        <v>-7</v>
      </c>
      <c r="D100" s="46" t="s">
        <v>68</v>
      </c>
      <c r="E100" s="4"/>
      <c r="F100" s="48"/>
      <c r="H100" s="46"/>
      <c r="J100" s="3"/>
    </row>
    <row r="101" spans="1:10" s="45" customFormat="1">
      <c r="A101" s="18">
        <v>42179</v>
      </c>
      <c r="B101" s="45" t="s">
        <v>33</v>
      </c>
      <c r="C101" s="20">
        <v>-20</v>
      </c>
      <c r="D101" s="46" t="s">
        <v>68</v>
      </c>
      <c r="E101" s="4"/>
      <c r="F101" s="48"/>
      <c r="H101" s="46"/>
      <c r="J101" s="3"/>
    </row>
    <row r="102" spans="1:10" s="45" customFormat="1">
      <c r="A102" s="18">
        <v>42180</v>
      </c>
      <c r="B102" s="45" t="s">
        <v>52</v>
      </c>
      <c r="C102" s="20">
        <v>-12.5</v>
      </c>
      <c r="D102" s="46" t="s">
        <v>68</v>
      </c>
      <c r="E102" s="4"/>
      <c r="F102" s="48"/>
      <c r="H102" s="46"/>
      <c r="J102" s="3"/>
    </row>
    <row r="103" spans="1:10" s="45" customFormat="1">
      <c r="A103" s="18">
        <v>42184</v>
      </c>
      <c r="B103" s="45" t="s">
        <v>243</v>
      </c>
      <c r="C103" s="20">
        <v>-8</v>
      </c>
      <c r="D103" s="46" t="s">
        <v>68</v>
      </c>
      <c r="E103" s="4"/>
      <c r="F103" s="48"/>
      <c r="H103" s="46"/>
      <c r="J103" s="3"/>
    </row>
    <row r="104" spans="1:10" s="45" customFormat="1">
      <c r="A104" s="18">
        <v>42185</v>
      </c>
      <c r="B104" s="45" t="s">
        <v>246</v>
      </c>
      <c r="C104" s="20">
        <v>-14.5</v>
      </c>
      <c r="D104" s="46" t="s">
        <v>68</v>
      </c>
      <c r="E104" s="4"/>
      <c r="F104" s="48"/>
      <c r="H104" s="46"/>
      <c r="J104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6"/>
  <sheetViews>
    <sheetView topLeftCell="A103" zoomScale="85" zoomScaleNormal="85" workbookViewId="0">
      <selection activeCell="C124" sqref="C124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G40" s="48">
        <v>42174</v>
      </c>
      <c r="H40" s="45" t="s">
        <v>240</v>
      </c>
      <c r="I40" s="36">
        <v>17.98</v>
      </c>
      <c r="J40" s="22" t="s">
        <v>241</v>
      </c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  <row r="112" spans="1:11" s="45" customFormat="1">
      <c r="A112" s="48">
        <v>42173</v>
      </c>
      <c r="B112" s="45" t="s">
        <v>235</v>
      </c>
      <c r="C112" s="26">
        <v>-133.19999999999999</v>
      </c>
      <c r="D112" s="45" t="s">
        <v>26</v>
      </c>
      <c r="E112" s="45" t="s">
        <v>68</v>
      </c>
      <c r="F112" s="4"/>
      <c r="I112" s="46"/>
      <c r="K112" s="3"/>
    </row>
    <row r="113" spans="1:11" s="45" customFormat="1">
      <c r="A113" s="48">
        <v>42173</v>
      </c>
      <c r="B113" s="45" t="s">
        <v>237</v>
      </c>
      <c r="C113" s="26">
        <v>-300</v>
      </c>
      <c r="D113" s="45" t="s">
        <v>26</v>
      </c>
      <c r="E113" s="45" t="s">
        <v>238</v>
      </c>
      <c r="F113" s="4"/>
      <c r="I113" s="46"/>
      <c r="K113" s="3"/>
    </row>
    <row r="114" spans="1:11" s="45" customFormat="1">
      <c r="A114" s="48">
        <v>42173</v>
      </c>
      <c r="B114" s="45" t="s">
        <v>239</v>
      </c>
      <c r="C114" s="26">
        <v>-7</v>
      </c>
      <c r="D114" s="45" t="s">
        <v>26</v>
      </c>
      <c r="F114" s="4"/>
      <c r="I114" s="46"/>
      <c r="K114" s="3"/>
    </row>
    <row r="115" spans="1:11" s="45" customFormat="1">
      <c r="A115" s="48">
        <v>42184</v>
      </c>
      <c r="B115" s="45" t="s">
        <v>244</v>
      </c>
      <c r="C115" s="26">
        <v>-149.69999999999999</v>
      </c>
      <c r="D115" s="45" t="s">
        <v>26</v>
      </c>
      <c r="E115" s="45" t="s">
        <v>68</v>
      </c>
      <c r="F115" s="4"/>
      <c r="I115" s="46"/>
      <c r="K115" s="3"/>
    </row>
    <row r="116" spans="1:11" s="45" customFormat="1">
      <c r="A116" s="48">
        <v>42184</v>
      </c>
      <c r="B116" s="45" t="s">
        <v>245</v>
      </c>
      <c r="C116" s="26">
        <v>-130</v>
      </c>
      <c r="D116" s="45" t="s">
        <v>26</v>
      </c>
      <c r="E116" s="45" t="s">
        <v>68</v>
      </c>
      <c r="F116" s="4"/>
      <c r="I116" s="46"/>
      <c r="K116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SUMPRODUCT((MONTH(银行账!$A$3:$A$10049)=A3)*(银行账!D3:D10049="华夏")*(银行账!C3:C10049))</f>
        <v>-624.5</v>
      </c>
      <c r="C3" s="21">
        <f>SUMPRODUCT((MONTH(银行账!$G$3:$G$10049)=A3)*(银行账!J3:J10049="华夏")*(银行账!I3:I10049))</f>
        <v>8867</v>
      </c>
      <c r="D3" s="21">
        <f>SUM(B3:C3)+14240.63</f>
        <v>22483.129999999997</v>
      </c>
      <c r="E3" s="21">
        <f>SUMPRODUCT((MONTH(银行账!$A$3:$A$10049)=A3)*(银行账!D3:D10049="招商")*(银行账!C3:C10049))</f>
        <v>-3</v>
      </c>
      <c r="F3" s="21">
        <f>SUMPRODUCT((MONTH(银行账!$G$3:$G$10049)=A3)*(银行账!J3:J10049="招商")*(银行账!I3:I10049))</f>
        <v>9117</v>
      </c>
      <c r="G3" s="21">
        <f>SUM(E3:F3)+28.13</f>
        <v>9142.1299999999992</v>
      </c>
      <c r="H3" s="21">
        <f>SUMPRODUCT((MONTH(银行账!$A$3:$A$10049)=A3)*(银行账!D3:D10049=H1)*(银行账!C3:C10049))</f>
        <v>0</v>
      </c>
      <c r="I3" s="21">
        <f>SUMPRODUCT((MONTH(银行账!$G$3:$G$10049)=A3)*(银行账!J3:J10049=H1)*(银行账!I3:I10049))</f>
        <v>0</v>
      </c>
      <c r="J3" s="21">
        <f>SUM(H3:I3)</f>
        <v>0</v>
      </c>
      <c r="K3" s="21">
        <f>SUMPRODUCT((MONTH(银行账!$A$3:$A$10049)=A3)*(银行账!D3:D10049=K1)*(银行账!C3:C10049))</f>
        <v>0</v>
      </c>
      <c r="L3" s="21">
        <f>SUMPRODUCT((MONTH(银行账!$G$3:$G$10049)=A3)*(银行账!J3:J10049=K1)*(银行账!I3:I10049))</f>
        <v>0</v>
      </c>
      <c r="M3" s="21">
        <f>SUM(K3:L3)</f>
        <v>0</v>
      </c>
      <c r="N3" s="21">
        <f>SUMPRODUCT((MONTH(银行账!$A$3:$A$10049)=A3)*(银行账!D3:D10049=N1)*(银行账!C3:C10049))</f>
        <v>0</v>
      </c>
      <c r="O3" s="21">
        <f>SUMPRODUCT((MONTH(银行账!$G$3:$G$10049)=A3)*(银行账!J3:J10049=N1)*(银行账!I3:I10049))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SUMPRODUCT((MONTH(银行账!$A$3:$A$10049)=A4)*(银行账!D3:D10049="华夏")*(银行账!C3:C10049))</f>
        <v>-474.6</v>
      </c>
      <c r="C4" s="21">
        <f>SUMPRODUCT((MONTH(银行账!$G$3:$G$10049)=A4)*(银行账!J3:J10049="华夏")*(银行账!I3:I10049))</f>
        <v>0</v>
      </c>
      <c r="D4" s="21">
        <f>SUM(B4:C4,D3)</f>
        <v>22008.53</v>
      </c>
      <c r="E4" s="21">
        <f>SUMPRODUCT((MONTH(银行账!$A$3:$A$10049)=A4)*(银行账!D3:D10049="招商")*(银行账!C3:C10049))</f>
        <v>0</v>
      </c>
      <c r="F4" s="21">
        <f>SUMPRODUCT((MONTH(银行账!$G$3:$G$10049)=A4)*(银行账!J3:J10049="招商")*(银行账!I3:I10049))</f>
        <v>2261.1</v>
      </c>
      <c r="G4" s="21">
        <f>SUM(E4:F4,G3)</f>
        <v>11403.23</v>
      </c>
      <c r="H4" s="21">
        <f>SUMPRODUCT((MONTH(银行账!$A$3:$A$10049)=A4)*(银行账!D3:D10049=H1)*(银行账!C3:C10049))</f>
        <v>0</v>
      </c>
      <c r="I4" s="21">
        <f>SUMPRODUCT((MONTH(银行账!$G$3:$G$10049)=A4)*(银行账!J3:J10049=H1)*(银行账!I3:I10049))</f>
        <v>0</v>
      </c>
      <c r="J4" s="21">
        <v>0</v>
      </c>
      <c r="K4" s="21">
        <f>SUMPRODUCT((MONTH(银行账!$A$3:$A$10049)=A4)*(银行账!D3:D10049=K1)*(银行账!C3:C10049))</f>
        <v>0</v>
      </c>
      <c r="L4" s="21">
        <f>SUMPRODUCT((MONTH(银行账!$G$3:$G$10049)=A4)*(银行账!J3:J10049=K1)*(银行账!I3:I10049))</f>
        <v>0</v>
      </c>
      <c r="M4" s="21">
        <v>181.14</v>
      </c>
      <c r="N4" s="21">
        <f>SUMPRODUCT((MONTH(银行账!$A$3:$A$10049)=A4)*(银行账!D3:D10049=N1)*(银行账!C3:C10049))</f>
        <v>0</v>
      </c>
      <c r="O4" s="21">
        <f>SUMPRODUCT((MONTH(银行账!$G$3:$G$10049)=A4)*(银行账!J3:J10049=N1)*(银行账!I3:I10049))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SUMPRODUCT((MONTH(银行账!$A$3:$A$10049)=A5)*(银行账!D3:D10049=B1)*(银行账!C3:C10049))</f>
        <v>-16761.550000000003</v>
      </c>
      <c r="C5" s="21">
        <f>SUMPRODUCT((MONTH(银行账!$G$3:$G$10049)=A5)*(银行账!J3:J10049="华夏")*(银行账!I3:I10049))</f>
        <v>15.26</v>
      </c>
      <c r="D5" s="21">
        <f>SUM(B5:C5)+D4</f>
        <v>5262.2399999999943</v>
      </c>
      <c r="E5" s="21">
        <f>SUMPRODUCT((MONTH(银行账!$A$3:$A$10049)=A5)*(银行账!D3:D10049="招商")*(银行账!C3:C10049))</f>
        <v>-23780.999999999996</v>
      </c>
      <c r="F5" s="21">
        <f>SUMPRODUCT((MONTH(银行账!$G$3:$G$10049)=A5)*(银行账!J3:J10049="招商")*(银行账!I3:I10049))</f>
        <v>15263.76</v>
      </c>
      <c r="G5" s="21">
        <f>SUM(E5:F5)+G4</f>
        <v>2885.9900000000034</v>
      </c>
      <c r="H5" s="21">
        <f>SUMPRODUCT((MONTH(银行账!$A$3:$A$10049)=A5)*(银行账!D3:D10049=H1)*(银行账!C3:C10049))</f>
        <v>-190</v>
      </c>
      <c r="I5" s="21">
        <f>SUMPRODUCT((MONTH(银行账!$G$3:$G$10049)=A5)*(银行账!J3:J10049=H1)*(银行账!I3:I10049))</f>
        <v>687</v>
      </c>
      <c r="J5" s="21">
        <f>SUM(H5:I5)+J4</f>
        <v>497</v>
      </c>
      <c r="K5" s="21">
        <f>SUMPRODUCT((MONTH(银行账!$A$3:$A$10049)=A5)*(银行账!D3:D10049=K1)*(银行账!C3:C10049))</f>
        <v>-756.66</v>
      </c>
      <c r="L5" s="21">
        <f>SUMPRODUCT((MONTH(银行账!$G$3:$G$10049)=A5)*(银行账!J3:J10049=K1)*(银行账!I3:I10049))</f>
        <v>1099.1099999999999</v>
      </c>
      <c r="M5" s="21">
        <f>SUM(K5:L5)+M4</f>
        <v>523.58999999999992</v>
      </c>
      <c r="N5" s="21">
        <f>SUMPRODUCT((MONTH(银行账!$A$3:$A$10049)=A5)*(银行账!D3:D10049=N1)*(银行账!C3:C10049))</f>
        <v>-35</v>
      </c>
      <c r="O5" s="21">
        <f>SUMPRODUCT((MONTH(银行账!$G$3:$G$10049)=A5)*(银行账!J3:J10049=N1)*(银行账!I3:I10049))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SUMPRODUCT((MONTH(银行账!$A$3:$A$10049)=A6)*(银行账!D3:D10049="华夏")*(银行账!C3:C10049))</f>
        <v>-2536.4599999999996</v>
      </c>
      <c r="C6" s="21">
        <f>SUMPRODUCT((MONTH(银行账!$G$3:$G$10049)=A6)*(银行账!J3:J10049="华夏")*(银行账!I3:I10049))</f>
        <v>268</v>
      </c>
      <c r="D6" s="21">
        <f t="shared" ref="D6:D7" si="0">SUM(B6:C6)+D5</f>
        <v>2993.7799999999947</v>
      </c>
      <c r="E6" s="21">
        <f>SUMPRODUCT((MONTH(银行账!$A$3:$A$10049)=A6)*(银行账!D3:D10049="招商")*(银行账!C3:C10049))</f>
        <v>-4178.1000000000004</v>
      </c>
      <c r="F6" s="21">
        <f>SUMPRODUCT((MONTH(银行账!$G$3:$G$10049)=A6)*(银行账!J3:J10049="招商")*(银行账!I3:I10049))</f>
        <v>2071</v>
      </c>
      <c r="G6" s="21">
        <f t="shared" ref="G6:G7" si="1">SUM(E6:F6)+G5</f>
        <v>778.89000000000306</v>
      </c>
      <c r="H6" s="21">
        <f>SUMPRODUCT((MONTH(银行账!$A$3:$A$10049)=A6)*(银行账!D3:D10049=H1)*(银行账!C3:C10049))</f>
        <v>0</v>
      </c>
      <c r="I6" s="21">
        <f>SUMPRODUCT((MONTH(银行账!$G$3:$G$10049)=A6)*(银行账!J3:J10049=H1)*(银行账!I3:I10049))</f>
        <v>0</v>
      </c>
      <c r="J6" s="21">
        <f t="shared" ref="J6:J7" si="2">SUM(H6:I6)+J5</f>
        <v>497</v>
      </c>
      <c r="K6" s="21">
        <f>SUMPRODUCT((MONTH(银行账!$A$3:$A$10049)=A6)*(银行账!D3:D10049=K1)*(银行账!C3:C10049))</f>
        <v>-3811.13</v>
      </c>
      <c r="L6" s="21">
        <f>SUMPRODUCT((MONTH(银行账!$G$3:$G$10049)=A6)*(银行账!J3:J10049=K1)*(银行账!I3:I10049))</f>
        <v>3513.07</v>
      </c>
      <c r="M6" s="21">
        <f t="shared" ref="M6:M7" si="3">SUM(K6:L6)+M5</f>
        <v>225.52999999999997</v>
      </c>
      <c r="N6" s="21">
        <f>SUMPRODUCT((MONTH(银行账!$A$3:$A$10049)=A6)*(银行账!D3:D10049=N1)*(银行账!C3:C10049))</f>
        <v>-30</v>
      </c>
      <c r="O6" s="21">
        <f>SUMPRODUCT((MONTH(银行账!$G$3:$G$10049)=A6)*(银行账!J3:J10049=N1)*(银行账!I3:I10049))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SUMPRODUCT((MONTH(银行账!$A$3:$A$10049)=A7)*(银行账!D3:D10049="华夏")*(银行账!C3:C10049))</f>
        <v>-392.5</v>
      </c>
      <c r="C7" s="21">
        <f>SUMPRODUCT((MONTH(银行账!$G$3:$G$10049)=A7)*(银行账!J3:J10049="华夏")*(银行账!I3:I10049))</f>
        <v>0</v>
      </c>
      <c r="D7" s="21">
        <f t="shared" si="0"/>
        <v>2601.2799999999947</v>
      </c>
      <c r="E7" s="21">
        <f>SUMPRODUCT((MONTH(银行账!$A$3:$A$10049)=A7)*(银行账!D3:D10049="招商")*(银行账!C3:C10049))</f>
        <v>-1659.9</v>
      </c>
      <c r="F7" s="21">
        <f>SUMPRODUCT((MONTH(银行账!$G$3:$G$10049)=A7)*(银行账!J3:J10049="招商")*(银行账!I3:I10049))</f>
        <v>6108.17</v>
      </c>
      <c r="G7" s="21">
        <f t="shared" si="1"/>
        <v>5227.1600000000035</v>
      </c>
      <c r="H7" s="21">
        <f>SUMPRODUCT((MONTH(银行账!$A$3:$A$10049)=A7)*(银行账!D3:D10049=H1)*(银行账!C3:C10049))</f>
        <v>0</v>
      </c>
      <c r="I7" s="21">
        <f>SUMPRODUCT((MONTH(银行账!$G$3:$G$10049)=A7)*(银行账!J3:J10049=H1)*(银行账!I3:I10049))</f>
        <v>0</v>
      </c>
      <c r="J7" s="21">
        <f t="shared" si="2"/>
        <v>497</v>
      </c>
      <c r="K7" s="21">
        <f>SUMPRODUCT((MONTH(银行账!$A$3:$A$10049)=A7)*(银行账!D3:D10049=K1)*(银行账!C3:C10049))</f>
        <v>-1943.82</v>
      </c>
      <c r="L7" s="21">
        <f>SUMPRODUCT((MONTH(银行账!$G$3:$G$10049)=A7)*(银行账!J3:J10049=K1)*(银行账!I3:I10049))</f>
        <v>2065.77</v>
      </c>
      <c r="M7" s="21">
        <f t="shared" si="3"/>
        <v>347.48</v>
      </c>
      <c r="N7" s="21">
        <f>SUMPRODUCT((MONTH(银行账!$A$3:$A$10049)=A7)*(银行账!D3:D10049=N1)*(银行账!C3:C10049))</f>
        <v>-5035</v>
      </c>
      <c r="O7" s="21">
        <f>SUMPRODUCT((MONTH(银行账!$G$3:$G$10049)=A7)*(银行账!J3:J10049=N1)*(银行账!I3:I10049))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SUMPRODUCT((MONTH(银行账!$A$3:$A$10049)=A8)*(银行账!D3:D10049="华夏")*(银行账!C3:C10049))</f>
        <v>0</v>
      </c>
      <c r="C8" s="21">
        <f>SUMPRODUCT((MONTH(银行账!$G$3:$G$10049)=A8)*(银行账!J3:J10049="华夏")*(银行账!I3:I10049))</f>
        <v>0</v>
      </c>
      <c r="D8" s="21"/>
      <c r="E8" s="21">
        <f>SUMPRODUCT((MONTH(银行账!$A$3:$A$10049)=A8)*(银行账!D3:D10049="招商")*(银行账!C3:C10049))</f>
        <v>-1345.8</v>
      </c>
      <c r="F8" s="21">
        <f>SUMPRODUCT((MONTH(银行账!$G$3:$G$10049)=A8)*(银行账!J3:J10049="招商")*(银行账!I3:I10049))</f>
        <v>0</v>
      </c>
      <c r="G8" s="21"/>
      <c r="H8" s="21">
        <f>SUMPRODUCT((MONTH(银行账!$A$3:$A$10049)=A8)*(银行账!D3:D10049=H1)*(银行账!C3:C10049))</f>
        <v>0</v>
      </c>
      <c r="I8" s="21">
        <f>SUMPRODUCT((MONTH(银行账!$G$3:$G$10049)=A8)*(银行账!J3:J10049=H1)*(银行账!I3:I10049))</f>
        <v>0</v>
      </c>
      <c r="J8" s="21"/>
      <c r="K8" s="21">
        <f>SUMPRODUCT((MONTH(银行账!$A$3:$A$10049)=A8)*(银行账!D3:D10049=K1)*(银行账!C3:C10049))</f>
        <v>0</v>
      </c>
      <c r="L8" s="21">
        <f>SUMPRODUCT((MONTH(银行账!$G$3:$G$10049)=A8)*(银行账!J3:J10049=K1)*(银行账!I3:I10049))</f>
        <v>0</v>
      </c>
      <c r="M8" s="21"/>
      <c r="N8" s="21">
        <f>SUMPRODUCT((MONTH(银行账!$A$3:$A$10049)=A8)*(银行账!D3:D10049=N1)*(银行账!C3:C10049))</f>
        <v>0</v>
      </c>
      <c r="O8" s="21">
        <f>SUMPRODUCT((MONTH(银行账!$G$3:$G$10049)=A8)*(银行账!J3:J10049=N1)*(银行账!I3:I10049))</f>
        <v>0</v>
      </c>
      <c r="P8" s="21"/>
      <c r="Q8" s="21">
        <f>SUMPRODUCT((MONTH(现金账!$A$3:$A$10014)=A8)*(现金账!C3:C10014))</f>
        <v>-317.10000000000002</v>
      </c>
      <c r="R8" s="21">
        <f>SUMPRODUCT((MONTH(现金账!$F$3:$F$10014)=A8)*(现金账!H3:H10014))</f>
        <v>60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SUMPRODUCT((MONTH(银行账!$A$3:$A$10049)=A9)*(银行账!D3:D10049="华夏")*(银行账!C3:C10049))</f>
        <v>0</v>
      </c>
      <c r="C9" s="21">
        <f>SUMPRODUCT((MONTH(银行账!$G$3:$G$10049)=A9)*(银行账!J3:J10049="华夏")*(银行账!I3:I10049))</f>
        <v>0</v>
      </c>
      <c r="D9" s="21"/>
      <c r="E9" s="21">
        <f>SUMPRODUCT((MONTH(银行账!$A$3:$A$10049)=A9)*(银行账!D3:D10049="招商")*(银行账!C3:C10049))</f>
        <v>0</v>
      </c>
      <c r="F9" s="21">
        <f>SUMPRODUCT((MONTH(银行账!$G$3:$G$10049)=A9)*(银行账!J3:J10049="招商")*(银行账!I3:I10049))</f>
        <v>0</v>
      </c>
      <c r="G9" s="21"/>
      <c r="H9" s="21">
        <f>SUMPRODUCT((MONTH(银行账!$A$3:$A$10049)=A9)*(银行账!D3:D10049=H1)*(银行账!C3:C10049))</f>
        <v>0</v>
      </c>
      <c r="I9" s="21">
        <f>SUMPRODUCT((MONTH(银行账!$G$3:$G$10049)=A9)*(银行账!J3:J10049=H1)*(银行账!I3:I10049))</f>
        <v>0</v>
      </c>
      <c r="J9" s="21"/>
      <c r="K9" s="21">
        <f>SUMPRODUCT((MONTH(银行账!$A$3:$A$10049)=A9)*(银行账!D3:D10049=K1)*(银行账!C3:C10049))</f>
        <v>0</v>
      </c>
      <c r="L9" s="21">
        <f>SUMPRODUCT((MONTH(银行账!$G$3:$G$10049)=A9)*(银行账!J3:J10049=K1)*(银行账!I3:I10049))</f>
        <v>0</v>
      </c>
      <c r="M9" s="21"/>
      <c r="N9" s="21">
        <f>SUMPRODUCT((MONTH(银行账!$A$3:$A$10049)=A9)*(银行账!D3:D10049=N1)*(银行账!C3:C10049))</f>
        <v>0</v>
      </c>
      <c r="O9" s="21">
        <f>SUMPRODUCT((MONTH(银行账!$G$3:$G$10049)=A9)*(银行账!J3:J10049=N1)*(银行账!I3:I10049))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SUMPRODUCT((MONTH(银行账!$A$3:$A$10049)=A10)*(银行账!D3:D10049="华夏")*(银行账!C3:C10049))</f>
        <v>0</v>
      </c>
      <c r="C10" s="21">
        <f>SUMPRODUCT((MONTH(银行账!$G$3:$G$10049)=A10)*(银行账!J3:J10049="华夏")*(银行账!I3:I10049))</f>
        <v>0</v>
      </c>
      <c r="D10" s="21"/>
      <c r="E10" s="21">
        <f>SUMPRODUCT((MONTH(银行账!$A$3:$A$10049)=A10)*(银行账!D3:D10049="招商")*(银行账!C3:C10049))</f>
        <v>0</v>
      </c>
      <c r="F10" s="21">
        <f>SUMPRODUCT((MONTH(银行账!$G$3:$G$10049)=A10)*(银行账!J3:J10049="招商")*(银行账!I3:I10049))</f>
        <v>0</v>
      </c>
      <c r="G10" s="21"/>
      <c r="H10" s="21">
        <f>SUMPRODUCT((MONTH(银行账!$A$3:$A$10049)=A10)*(银行账!D3:D10049=H1)*(银行账!C3:C10049))</f>
        <v>0</v>
      </c>
      <c r="I10" s="21">
        <f>SUMPRODUCT((MONTH(银行账!$G$3:$G$10049)=A10)*(银行账!J3:J10049=H1)*(银行账!I3:I10049))</f>
        <v>0</v>
      </c>
      <c r="J10" s="21"/>
      <c r="K10" s="21">
        <f>SUMPRODUCT((MONTH(银行账!$A$3:$A$10049)=A10)*(银行账!D3:D10049=K1)*(银行账!C3:C10049))</f>
        <v>0</v>
      </c>
      <c r="L10" s="21">
        <f>SUMPRODUCT((MONTH(银行账!$G$3:$G$10049)=A10)*(银行账!J3:J10049=K1)*(银行账!I3:I10049))</f>
        <v>0</v>
      </c>
      <c r="M10" s="21"/>
      <c r="N10" s="21">
        <f>SUMPRODUCT((MONTH(银行账!$A$3:$A$10049)=A10)*(银行账!D3:D10049=N1)*(银行账!C3:C10049))</f>
        <v>0</v>
      </c>
      <c r="O10" s="21">
        <f>SUMPRODUCT((MONTH(银行账!$G$3:$G$10049)=A10)*(银行账!J3:J10049=N1)*(银行账!I3:I10049))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SUMPRODUCT((MONTH(银行账!$A$3:$A$10049)=A11)*(银行账!D3:D10049="华夏")*(银行账!C3:C10049))</f>
        <v>0</v>
      </c>
      <c r="C11" s="21">
        <f>SUMPRODUCT((MONTH(银行账!$G$3:$G$10049)=A11)*(银行账!J3:J10049="华夏")*(银行账!I3:I10049))</f>
        <v>0</v>
      </c>
      <c r="D11" s="21"/>
      <c r="E11" s="21">
        <f>SUMPRODUCT((MONTH(银行账!$A$3:$A$10049)=A11)*(银行账!D3:D10049="招商")*(银行账!C3:C10049))</f>
        <v>0</v>
      </c>
      <c r="F11" s="21">
        <f>SUMPRODUCT((MONTH(银行账!$G$3:$G$10049)=A11)*(银行账!J3:J10049="招商")*(银行账!I3:I10049))</f>
        <v>0</v>
      </c>
      <c r="G11" s="21"/>
      <c r="H11" s="21">
        <f>SUMPRODUCT((MONTH(银行账!$A$3:$A$10049)=A11)*(银行账!D3:D10049=H1)*(银行账!C3:C10049))</f>
        <v>0</v>
      </c>
      <c r="I11" s="21">
        <f>SUMPRODUCT((MONTH(银行账!$G$3:$G$10049)=A11)*(银行账!J3:J10049=H1)*(银行账!I3:I10049))</f>
        <v>0</v>
      </c>
      <c r="J11" s="21"/>
      <c r="K11" s="21">
        <f>SUMPRODUCT((MONTH(银行账!$A$3:$A$10049)=A11)*(银行账!D3:D10049=K1)*(银行账!C3:C10049))</f>
        <v>0</v>
      </c>
      <c r="L11" s="21">
        <f>SUMPRODUCT((MONTH(银行账!$G$3:$G$10049)=A11)*(银行账!J3:J10049=K1)*(银行账!I3:I10049))</f>
        <v>0</v>
      </c>
      <c r="M11" s="21"/>
      <c r="N11" s="21">
        <f>SUMPRODUCT((MONTH(银行账!$A$3:$A$10049)=A11)*(银行账!D3:D10049=N1)*(银行账!C3:C10049))</f>
        <v>0</v>
      </c>
      <c r="O11" s="21">
        <f>SUMPRODUCT((MONTH(银行账!$G$3:$G$10049)=A11)*(银行账!J3:J10049=N1)*(银行账!I3:I10049))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SUMPRODUCT((MONTH(银行账!$A$3:$A$10049)=A12)*(银行账!D3:D10049="华夏")*(银行账!C3:C10049))</f>
        <v>0</v>
      </c>
      <c r="C12" s="21">
        <f>SUMPRODUCT((MONTH(银行账!$G$3:$G$10049)=A12)*(银行账!J3:J10049="华夏")*(银行账!I3:I10049))</f>
        <v>0</v>
      </c>
      <c r="D12" s="21"/>
      <c r="E12" s="21">
        <f>SUMPRODUCT((MONTH(银行账!$A$3:$A$10049)=A12)*(银行账!D3:D10049="招商")*(银行账!C3:C10049))</f>
        <v>0</v>
      </c>
      <c r="F12" s="21">
        <f>SUMPRODUCT((MONTH(银行账!$G$3:$G$10049)=A12)*(银行账!J3:J10049="招商")*(银行账!I3:I10049))</f>
        <v>0</v>
      </c>
      <c r="G12" s="21"/>
      <c r="H12" s="21">
        <f>SUMPRODUCT((MONTH(银行账!$A$3:$A$10049)=A12)*(银行账!D3:D10049=H1)*(银行账!C3:C10049))</f>
        <v>0</v>
      </c>
      <c r="I12" s="21">
        <f>SUMPRODUCT((MONTH(银行账!$G$3:$G$10049)=A12)*(银行账!J3:J10049=H1)*(银行账!I3:I10049))</f>
        <v>0</v>
      </c>
      <c r="J12" s="21"/>
      <c r="K12" s="21">
        <f>SUMPRODUCT((MONTH(银行账!$A$3:$A$10049)=A12)*(银行账!D3:D10049=K1)*(银行账!C3:C10049))</f>
        <v>0</v>
      </c>
      <c r="L12" s="21">
        <f>SUMPRODUCT((MONTH(银行账!$G$3:$G$10049)=A12)*(银行账!J3:J10049=K1)*(银行账!I3:I10049))</f>
        <v>0</v>
      </c>
      <c r="M12" s="21"/>
      <c r="N12" s="21">
        <f>SUMPRODUCT((MONTH(银行账!$A$3:$A$10049)=A12)*(银行账!D3:D10049=N1)*(银行账!C3:C10049))</f>
        <v>0</v>
      </c>
      <c r="O12" s="21">
        <f>SUMPRODUCT((MONTH(银行账!$G$3:$G$10049)=A12)*(银行账!J3:J10049=N1)*(银行账!I3:I10049))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SUMPRODUCT((MONTH(银行账!$A$3:$A$10049)=A13)*(银行账!D3:D10049="华夏")*(银行账!C3:C10049))</f>
        <v>0</v>
      </c>
      <c r="C13" s="21">
        <f>SUMPRODUCT((MONTH(银行账!$G$3:$G$10049)=A13)*(银行账!J3:J10049="华夏")*(银行账!I3:I10049))</f>
        <v>0</v>
      </c>
      <c r="D13" s="21"/>
      <c r="E13" s="21">
        <f>SUMPRODUCT((MONTH(银行账!$A$3:$A$10049)=A13)*(银行账!D3:D10049="招商")*(银行账!C3:C10049))</f>
        <v>0</v>
      </c>
      <c r="F13" s="21">
        <f>SUMPRODUCT((MONTH(银行账!$G$3:$G$10049)=A13)*(银行账!J3:J10049="招商")*(银行账!I3:I10049))</f>
        <v>0</v>
      </c>
      <c r="G13" s="21"/>
      <c r="H13" s="21">
        <f>SUMPRODUCT((MONTH(银行账!$A$3:$A$10049)=A13)*(银行账!D3:D10049=H1)*(银行账!C3:C10049))</f>
        <v>0</v>
      </c>
      <c r="I13" s="21">
        <f>SUMPRODUCT((MONTH(银行账!$G$3:$G$10049)=A13)*(银行账!J3:J10049=H1)*(银行账!I3:I10049))</f>
        <v>0</v>
      </c>
      <c r="J13" s="21"/>
      <c r="K13" s="21">
        <f>SUMPRODUCT((MONTH(银行账!$A$3:$A$10049)=A13)*(银行账!D3:D10049=K1)*(银行账!C3:C10049))</f>
        <v>0</v>
      </c>
      <c r="L13" s="21">
        <f>SUMPRODUCT((MONTH(银行账!$G$3:$G$10049)=A13)*(银行账!J3:J10049=K1)*(银行账!I3:I10049))</f>
        <v>0</v>
      </c>
      <c r="M13" s="21"/>
      <c r="N13" s="21">
        <f>SUMPRODUCT((MONTH(银行账!$A$3:$A$10049)=A13)*(银行账!D3:D10049=N1)*(银行账!C3:C10049))</f>
        <v>0</v>
      </c>
      <c r="O13" s="21">
        <f>SUMPRODUCT((MONTH(银行账!$G$3:$G$10049)=A13)*(银行账!J3:J10049=N1)*(银行账!I3:I10049))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SUMPRODUCT((MONTH(银行账!$A$3:$A$10049)=A14)*(银行账!D3:D10049="华夏")*(银行账!C3:C10049))</f>
        <v>0</v>
      </c>
      <c r="C14" s="21">
        <f>SUMPRODUCT((MONTH(银行账!$G$3:$G$10049)=A14)*(银行账!J3:J10049="华夏")*(银行账!I3:I10049))</f>
        <v>0</v>
      </c>
      <c r="D14" s="21"/>
      <c r="E14" s="21">
        <f>SUMPRODUCT((MONTH(银行账!$A$3:$A$10049)=A14)*(银行账!D3:D10049="招商")*(银行账!C3:C10049))</f>
        <v>0</v>
      </c>
      <c r="F14" s="21">
        <f>SUMPRODUCT((MONTH(银行账!$G$3:$G$10049)=A14)*(银行账!J3:J10049="招商")*(银行账!I3:I10049))</f>
        <v>0</v>
      </c>
      <c r="G14" s="21"/>
      <c r="H14" s="21">
        <f>SUMPRODUCT((MONTH(银行账!$A$3:$A$10049)=A14)*(银行账!D3:D10049=H1)*(银行账!C3:C10049))</f>
        <v>0</v>
      </c>
      <c r="I14" s="21">
        <f>SUMPRODUCT((MONTH(银行账!$G$3:$G$10049)=A14)*(银行账!J3:J10049=H1)*(银行账!I3:I10049))</f>
        <v>0</v>
      </c>
      <c r="J14" s="21"/>
      <c r="K14" s="21">
        <f>SUMPRODUCT((MONTH(银行账!$A$3:$A$10049)=A14)*(银行账!D3:D10049=K1)*(银行账!C3:C10049))</f>
        <v>0</v>
      </c>
      <c r="L14" s="21">
        <f>SUMPRODUCT((MONTH(银行账!$G$3:$G$10049)=A14)*(银行账!J3:J10049=K1)*(银行账!I3:I10049))</f>
        <v>0</v>
      </c>
      <c r="M14" s="21"/>
      <c r="N14" s="21">
        <f>SUMPRODUCT((MONTH(银行账!$A$3:$A$10049)=A14)*(银行账!D3:D10049=N1)*(银行账!C3:C10049))</f>
        <v>0</v>
      </c>
      <c r="O14" s="21">
        <f>SUMPRODUCT((MONTH(银行账!$G$3:$G$10049)=A14)*(银行账!J3:J10049=N1)*(银行账!I3:I10049))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2015-06-30T08:11:42Z</dcterms:modified>
</cp:coreProperties>
</file>