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Users\safetrans\Desktop\"/>
    </mc:Choice>
  </mc:AlternateContent>
  <xr:revisionPtr revIDLastSave="0" documentId="13_ncr:1_{9A780041-2431-4C6B-85DC-8FDB1D2BC6B3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REX1 Proforma" sheetId="1" state="hidden" r:id="rId1"/>
    <sheet name="Red Sea-EMED" sheetId="2" r:id="rId2"/>
    <sheet name="PORT CONDITION" sheetId="13" state="hidden" r:id="rId3"/>
    <sheet name="APRIL" sheetId="11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9" i="2" l="1"/>
  <c r="AS9" i="2" s="1"/>
  <c r="AP9" i="2"/>
  <c r="AO9" i="2"/>
  <c r="AN9" i="2"/>
  <c r="AI8" i="2"/>
  <c r="AP8" i="2" s="1"/>
  <c r="AA28" i="2" l="1"/>
  <c r="AJ27" i="2"/>
  <c r="O19" i="2" l="1"/>
  <c r="P19" i="2" s="1"/>
  <c r="Q19" i="2" s="1"/>
  <c r="AA9" i="2"/>
  <c r="W9" i="2"/>
  <c r="S9" i="2"/>
  <c r="R25" i="2"/>
  <c r="S25" i="2" s="1"/>
  <c r="T26" i="2"/>
  <c r="V29" i="2"/>
  <c r="Y17" i="2"/>
  <c r="AB7" i="2"/>
  <c r="AM25" i="2"/>
  <c r="AN25" i="2"/>
  <c r="AO25" i="2"/>
  <c r="AP25" i="2"/>
  <c r="AQ25" i="2"/>
  <c r="Z17" i="2"/>
  <c r="AQ9" i="2"/>
  <c r="AT9" i="2" s="1"/>
  <c r="AU9" i="2" s="1"/>
  <c r="Q11" i="2"/>
  <c r="R11" i="2" s="1"/>
  <c r="W11" i="2" s="1"/>
  <c r="X11" i="2" s="1"/>
  <c r="Y11" i="2" s="1"/>
  <c r="F10" i="2"/>
  <c r="J10" i="2" s="1"/>
  <c r="K10" i="2" s="1"/>
  <c r="L10" i="2" s="1"/>
  <c r="AL25" i="2"/>
  <c r="AL29" i="2"/>
  <c r="Z18" i="2"/>
  <c r="AL10" i="2" s="1"/>
  <c r="N30" i="2"/>
  <c r="Y30" i="2" s="1"/>
  <c r="G30" i="2"/>
  <c r="H30" i="2" s="1"/>
  <c r="M8" i="2"/>
  <c r="AB11" i="2" l="1"/>
  <c r="Z30" i="2"/>
  <c r="AA30" i="2" s="1"/>
  <c r="AB30" i="2" s="1"/>
  <c r="AC30" i="2" s="1"/>
  <c r="AD30" i="2" s="1"/>
  <c r="AF30" i="2" s="1"/>
  <c r="AG30" i="2" s="1"/>
  <c r="W30" i="2" s="1"/>
  <c r="X30" i="2" s="1"/>
  <c r="AH30" i="2" s="1"/>
  <c r="AI30" i="2" s="1"/>
  <c r="N8" i="2"/>
  <c r="AL11" i="2" l="1"/>
  <c r="AM11" i="2" s="1"/>
  <c r="AP11" i="2" s="1"/>
  <c r="AQ11" i="2" s="1"/>
  <c r="AR11" i="2" s="1"/>
  <c r="AS11" i="2" s="1"/>
  <c r="AT11" i="2" s="1"/>
  <c r="AU11" i="2" s="1"/>
  <c r="AN30" i="2"/>
  <c r="U8" i="2"/>
  <c r="V8" i="2" s="1"/>
  <c r="AJ5" i="2"/>
  <c r="Z5" i="2"/>
  <c r="AQ8" i="2" l="1"/>
  <c r="AR8" i="2" s="1"/>
  <c r="AS8" i="2" s="1"/>
  <c r="AT8" i="2" s="1"/>
  <c r="AU8" i="2" s="1"/>
  <c r="AH28" i="2"/>
  <c r="H29" i="2" l="1"/>
  <c r="N5" i="2"/>
  <c r="AK27" i="2"/>
  <c r="AL27" i="2" l="1"/>
  <c r="N29" i="2"/>
  <c r="AM27" i="2" l="1"/>
  <c r="AN27" i="2" s="1"/>
  <c r="AO27" i="2" s="1"/>
  <c r="R19" i="2"/>
  <c r="AP27" i="2" l="1"/>
  <c r="AQ27" i="2" s="1"/>
  <c r="S19" i="2"/>
  <c r="T19" i="2" s="1"/>
  <c r="U19" i="2" s="1"/>
  <c r="V19" i="2" s="1"/>
  <c r="Z19" i="2" s="1"/>
  <c r="AM29" i="2"/>
  <c r="AN29" i="2" s="1"/>
  <c r="AO29" i="2" s="1"/>
  <c r="AP29" i="2" s="1"/>
  <c r="AQ29" i="2" s="1"/>
  <c r="X8" i="2"/>
  <c r="K6" i="2"/>
  <c r="L6" i="2" l="1"/>
  <c r="M6" i="2" s="1"/>
  <c r="G26" i="2" l="1"/>
  <c r="AC13" i="1"/>
  <c r="AD13" i="1" s="1"/>
  <c r="AE13" i="1" s="1"/>
  <c r="AF13" i="1" s="1"/>
  <c r="I23" i="1"/>
  <c r="K21" i="1"/>
  <c r="H21" i="1" s="1"/>
  <c r="I21" i="1" s="1"/>
  <c r="F21" i="1" s="1"/>
  <c r="G15" i="1"/>
  <c r="J15" i="1" s="1"/>
  <c r="K15" i="1" s="1"/>
  <c r="L15" i="1" s="1"/>
  <c r="M15" i="1" s="1"/>
  <c r="N15" i="1" s="1"/>
  <c r="O15" i="1" s="1"/>
  <c r="R15" i="1" s="1"/>
  <c r="S15" i="1" s="1"/>
  <c r="T15" i="1" s="1"/>
  <c r="U15" i="1" s="1"/>
  <c r="V15" i="1" s="1"/>
  <c r="W15" i="1" s="1"/>
  <c r="AE15" i="1" s="1"/>
  <c r="M13" i="1"/>
  <c r="F13" i="1" s="1"/>
  <c r="G7" i="1"/>
  <c r="H7" i="1" s="1"/>
  <c r="G5" i="1"/>
  <c r="H28" i="2"/>
  <c r="F17" i="2"/>
  <c r="I17" i="2" s="1"/>
  <c r="J18" i="2"/>
  <c r="F5" i="2"/>
  <c r="P28" i="2" l="1"/>
  <c r="Q28" i="2" s="1"/>
  <c r="AF15" i="1"/>
  <c r="AI13" i="1"/>
  <c r="AH15" i="1"/>
  <c r="AI15" i="1"/>
  <c r="F23" i="1"/>
  <c r="G23" i="1" s="1"/>
  <c r="J23" i="1" s="1"/>
  <c r="G21" i="1"/>
  <c r="I7" i="1"/>
  <c r="G13" i="1"/>
  <c r="H5" i="1"/>
  <c r="E18" i="2"/>
  <c r="I5" i="1" l="1"/>
  <c r="H13" i="1"/>
  <c r="I13" i="1" s="1"/>
  <c r="P13" i="1" s="1"/>
  <c r="Q13" i="1" s="1"/>
  <c r="R13" i="1" s="1"/>
  <c r="S13" i="1" s="1"/>
  <c r="T13" i="1" s="1"/>
  <c r="U13" i="1" s="1"/>
  <c r="V13" i="1" s="1"/>
  <c r="K23" i="1"/>
  <c r="J7" i="1"/>
  <c r="K7" i="1" s="1"/>
  <c r="L7" i="1" s="1"/>
  <c r="N21" i="1"/>
  <c r="O21" i="1" s="1"/>
  <c r="P21" i="1" s="1"/>
  <c r="Q21" i="1" s="1"/>
  <c r="R21" i="1" s="1"/>
  <c r="F18" i="2"/>
  <c r="X6" i="2" l="1"/>
  <c r="AC6" i="2" s="1"/>
  <c r="AD6" i="2" s="1"/>
  <c r="AE6" i="2" s="1"/>
  <c r="AF6" i="2" s="1"/>
  <c r="AL6" i="2" s="1"/>
  <c r="AM6" i="2" s="1"/>
  <c r="AP6" i="2" s="1"/>
  <c r="AQ6" i="2" s="1"/>
  <c r="AR6" i="2" s="1"/>
  <c r="AS6" i="2" s="1"/>
  <c r="AI28" i="2"/>
  <c r="AJ28" i="2" s="1"/>
  <c r="AK28" i="2" s="1"/>
  <c r="AL28" i="2" s="1"/>
  <c r="AM28" i="2" s="1"/>
  <c r="AN28" i="2" s="1"/>
  <c r="AO28" i="2" s="1"/>
  <c r="AP28" i="2" s="1"/>
  <c r="AQ28" i="2" s="1"/>
  <c r="W13" i="1"/>
  <c r="Y13" i="1" s="1"/>
  <c r="Z13" i="1" s="1"/>
  <c r="AH13" i="1"/>
  <c r="S21" i="1"/>
  <c r="AF21" i="1"/>
  <c r="M7" i="1"/>
  <c r="L23" i="1"/>
  <c r="M23" i="1" s="1"/>
  <c r="T23" i="1" s="1"/>
  <c r="U23" i="1" s="1"/>
  <c r="V23" i="1" s="1"/>
  <c r="W23" i="1" s="1"/>
  <c r="X23" i="1" s="1"/>
  <c r="J5" i="1"/>
  <c r="P26" i="2" l="1"/>
  <c r="U26" i="2" s="1"/>
  <c r="V26" i="2" s="1"/>
  <c r="J17" i="2"/>
  <c r="K17" i="2" s="1"/>
  <c r="AC21" i="1"/>
  <c r="AG21" i="1" s="1"/>
  <c r="L21" i="1"/>
  <c r="M21" i="1" s="1"/>
  <c r="Y23" i="1"/>
  <c r="AA23" i="1" s="1"/>
  <c r="AB23" i="1" s="1"/>
  <c r="AC23" i="1" s="1"/>
  <c r="AG23" i="1" s="1"/>
  <c r="AF23" i="1"/>
  <c r="K5" i="1"/>
  <c r="N7" i="1"/>
  <c r="O7" i="1" s="1"/>
  <c r="P7" i="1" s="1"/>
  <c r="Q7" i="1" s="1"/>
  <c r="AA18" i="2" l="1"/>
  <c r="R7" i="1"/>
  <c r="S7" i="1" s="1"/>
  <c r="T7" i="1" s="1"/>
  <c r="L5" i="1"/>
  <c r="M5" i="1" s="1"/>
  <c r="N5" i="1"/>
  <c r="O5" i="1" s="1"/>
  <c r="P5" i="1" s="1"/>
  <c r="Q5" i="1" s="1"/>
  <c r="AB18" i="2" l="1"/>
  <c r="AM10" i="2"/>
  <c r="AH26" i="2"/>
  <c r="AI26" i="2" s="1"/>
  <c r="AN26" i="2" s="1"/>
  <c r="AO26" i="2" s="1"/>
  <c r="AL26" i="2" s="1"/>
  <c r="AM26" i="2" s="1"/>
  <c r="AI25" i="2"/>
  <c r="L17" i="2"/>
  <c r="U7" i="1"/>
  <c r="Z7" i="1"/>
  <c r="R5" i="1"/>
  <c r="S5" i="1" s="1"/>
  <c r="T5" i="1" s="1"/>
  <c r="AC18" i="2" l="1"/>
  <c r="AD18" i="2" s="1"/>
  <c r="AE18" i="2" s="1"/>
  <c r="AF18" i="2" s="1"/>
  <c r="AG18" i="2" s="1"/>
  <c r="AP10" i="2"/>
  <c r="AQ10" i="2" s="1"/>
  <c r="AR10" i="2" s="1"/>
  <c r="AS10" i="2" s="1"/>
  <c r="AT10" i="2" s="1"/>
  <c r="AU10" i="2" s="1"/>
  <c r="Z5" i="1"/>
  <c r="U5" i="1"/>
  <c r="W5" i="1" s="1"/>
  <c r="W7" i="1"/>
  <c r="AA7" i="1" s="1"/>
  <c r="AA5" i="1"/>
  <c r="AA17" i="2" l="1"/>
  <c r="AB17" i="2" s="1"/>
  <c r="AC17" i="2" s="1"/>
  <c r="R17" i="2"/>
  <c r="X7" i="1"/>
  <c r="X5" i="1"/>
  <c r="J5" i="2"/>
  <c r="L5" i="2" l="1"/>
  <c r="AK5" i="2" l="1"/>
  <c r="AL5" i="2" s="1"/>
  <c r="AM5" i="2" s="1"/>
  <c r="AN5" i="2" l="1"/>
  <c r="AO5" i="2" s="1"/>
  <c r="AP5" i="2" s="1"/>
  <c r="AQ5" i="2" s="1"/>
  <c r="AR5" i="2" s="1"/>
  <c r="AS5" i="2" s="1"/>
  <c r="AA19" i="2" l="1"/>
  <c r="AB19" i="2" s="1"/>
  <c r="AC19" i="2" s="1"/>
  <c r="AD19" i="2" s="1"/>
  <c r="AE19" i="2" s="1"/>
  <c r="AF19" i="2" s="1"/>
  <c r="AG19" i="2" s="1"/>
  <c r="AO30" i="2"/>
  <c r="AM30" i="2"/>
</calcChain>
</file>

<file path=xl/sharedStrings.xml><?xml version="1.0" encoding="utf-8"?>
<sst xmlns="http://schemas.openxmlformats.org/spreadsheetml/2006/main" count="797" uniqueCount="135">
  <si>
    <t>Vessel Operator</t>
  </si>
  <si>
    <t>Vessel Name</t>
  </si>
  <si>
    <t>Ningbo (CNNGB)</t>
  </si>
  <si>
    <t>Nansha (CNNSA)</t>
  </si>
  <si>
    <t>Jeddah (SAJED)</t>
  </si>
  <si>
    <t>Port Kelang (MYPKG)</t>
  </si>
  <si>
    <t>NICT</t>
  </si>
  <si>
    <t>RSGT</t>
  </si>
  <si>
    <t>ACT</t>
  </si>
  <si>
    <t>WEST PORT</t>
  </si>
  <si>
    <t>ETA</t>
  </si>
  <si>
    <t>ETD</t>
  </si>
  <si>
    <t>Qingdao (CNTAO)</t>
  </si>
  <si>
    <t>Shanghai (CNSHA)</t>
  </si>
  <si>
    <t>Aden (YEADE)</t>
  </si>
  <si>
    <t>Djibouti (DJJIB)</t>
  </si>
  <si>
    <t>Port Said (EGPSD)</t>
  </si>
  <si>
    <t>Istanbul (TRIST)</t>
  </si>
  <si>
    <t>QQCTU</t>
  </si>
  <si>
    <t>SECT</t>
  </si>
  <si>
    <t>SGTD</t>
  </si>
  <si>
    <t>PSCCHC</t>
  </si>
  <si>
    <t>---</t>
  </si>
  <si>
    <t>TIGER BINTULU</t>
    <phoneticPr fontId="1" type="noConversion"/>
  </si>
  <si>
    <t>HUA DA 610</t>
    <phoneticPr fontId="1" type="noConversion"/>
  </si>
  <si>
    <t>Week Number</t>
    <phoneticPr fontId="1" type="noConversion"/>
  </si>
  <si>
    <t>XIN YONG CHANG 27</t>
    <phoneticPr fontId="1" type="noConversion"/>
  </si>
  <si>
    <t>SLG</t>
    <phoneticPr fontId="1" type="noConversion"/>
  </si>
  <si>
    <t>YZCT</t>
    <phoneticPr fontId="1" type="noConversion"/>
  </si>
  <si>
    <t>NLE</t>
    <phoneticPr fontId="1" type="noConversion"/>
  </si>
  <si>
    <t>HAO HAI JI YUN</t>
    <phoneticPr fontId="1" type="noConversion"/>
  </si>
  <si>
    <t>SFT</t>
    <phoneticPr fontId="1" type="noConversion"/>
  </si>
  <si>
    <t>Dalian (CNDLC)</t>
    <phoneticPr fontId="1" type="noConversion"/>
  </si>
  <si>
    <t>Asia - Red Sea Service</t>
    <phoneticPr fontId="1" type="noConversion"/>
  </si>
  <si>
    <t>Asia - Baltic Sea Service</t>
    <phoneticPr fontId="1" type="noConversion"/>
  </si>
  <si>
    <t>KUMPORT</t>
    <phoneticPr fontId="1" type="noConversion"/>
  </si>
  <si>
    <t>WAN FU DA</t>
    <phoneticPr fontId="1" type="noConversion"/>
  </si>
  <si>
    <t>WAN XING DA</t>
    <phoneticPr fontId="1" type="noConversion"/>
  </si>
  <si>
    <t>2502W</t>
    <phoneticPr fontId="1" type="noConversion"/>
  </si>
  <si>
    <t>ISTANBUL BRIDGE</t>
    <phoneticPr fontId="1" type="noConversion"/>
  </si>
  <si>
    <t>2502E</t>
    <phoneticPr fontId="1" type="noConversion"/>
  </si>
  <si>
    <t>Novorossiysk (RUNVS)</t>
    <phoneticPr fontId="1" type="noConversion"/>
  </si>
  <si>
    <t>Voyage (W/B)</t>
    <phoneticPr fontId="1" type="noConversion"/>
  </si>
  <si>
    <t>Voyage (E/B)</t>
  </si>
  <si>
    <t>Voyage (E/B)</t>
    <phoneticPr fontId="1" type="noConversion"/>
  </si>
  <si>
    <t>Asia - Black Sea Service</t>
    <phoneticPr fontId="1" type="noConversion"/>
  </si>
  <si>
    <t>Nansha (CNNSA)</t>
    <phoneticPr fontId="1" type="noConversion"/>
  </si>
  <si>
    <t>Week Number</t>
  </si>
  <si>
    <t>Voyage (W/B)</t>
  </si>
  <si>
    <t>Sokhna (EGSOK)</t>
    <phoneticPr fontId="1" type="noConversion"/>
  </si>
  <si>
    <t>CHANG SHUN JIN XIU</t>
    <phoneticPr fontId="1" type="noConversion"/>
  </si>
  <si>
    <t>St Petersburg 
(PLP, RUPLP)</t>
  </si>
  <si>
    <t>PLP</t>
  </si>
  <si>
    <t>SHI SHANG 18</t>
    <phoneticPr fontId="1" type="noConversion"/>
  </si>
  <si>
    <t>Aqaba (JOAQJ)</t>
    <phoneticPr fontId="1" type="noConversion"/>
  </si>
  <si>
    <t>ACT</t>
    <phoneticPr fontId="1" type="noConversion"/>
  </si>
  <si>
    <t>DPW</t>
    <phoneticPr fontId="1" type="noConversion"/>
  </si>
  <si>
    <t>HUA DA 609</t>
    <phoneticPr fontId="1" type="noConversion"/>
  </si>
  <si>
    <t>Kaliningard (RUKGD)</t>
    <phoneticPr fontId="1" type="noConversion"/>
  </si>
  <si>
    <t>BALTIYSK</t>
    <phoneticPr fontId="1" type="noConversion"/>
  </si>
  <si>
    <t>2503W</t>
    <phoneticPr fontId="1" type="noConversion"/>
  </si>
  <si>
    <t>2503E</t>
    <phoneticPr fontId="1" type="noConversion"/>
  </si>
  <si>
    <t>2505W</t>
    <phoneticPr fontId="1" type="noConversion"/>
  </si>
  <si>
    <t>Koper (SIKOP)</t>
    <phoneticPr fontId="1" type="noConversion"/>
  </si>
  <si>
    <t>LUKA-KOPER</t>
    <phoneticPr fontId="1" type="noConversion"/>
  </si>
  <si>
    <t>2504W</t>
    <phoneticPr fontId="1" type="noConversion"/>
  </si>
  <si>
    <t>XIN YONG CHANG 19</t>
    <phoneticPr fontId="1" type="noConversion"/>
  </si>
  <si>
    <t>2504E</t>
    <phoneticPr fontId="1" type="noConversion"/>
  </si>
  <si>
    <t>Mersin (TRMER)</t>
    <phoneticPr fontId="1" type="noConversion"/>
  </si>
  <si>
    <t>MIP</t>
    <phoneticPr fontId="1" type="noConversion"/>
  </si>
  <si>
    <t>NORTH PORT</t>
    <phoneticPr fontId="1" type="noConversion"/>
  </si>
  <si>
    <t>Week 24</t>
    <phoneticPr fontId="1" type="noConversion"/>
  </si>
  <si>
    <t>WEST PORT</t>
    <phoneticPr fontId="1" type="noConversion"/>
  </si>
  <si>
    <t>RIYADH MUKAAB</t>
    <phoneticPr fontId="1" type="noConversion"/>
  </si>
  <si>
    <t>Week 26</t>
    <phoneticPr fontId="1" type="noConversion"/>
  </si>
  <si>
    <t>Week 25</t>
    <phoneticPr fontId="1" type="noConversion"/>
  </si>
  <si>
    <t>Proforma VS Actual</t>
    <phoneticPr fontId="1" type="noConversion"/>
  </si>
  <si>
    <t>Speed (kts)</t>
    <phoneticPr fontId="1" type="noConversion"/>
  </si>
  <si>
    <t>WB TT (days)</t>
    <phoneticPr fontId="1" type="noConversion"/>
  </si>
  <si>
    <t>Bunker Calls</t>
    <phoneticPr fontId="1" type="noConversion"/>
  </si>
  <si>
    <t>Proforma</t>
    <phoneticPr fontId="1" type="noConversion"/>
  </si>
  <si>
    <t>Actual</t>
    <phoneticPr fontId="1" type="noConversion"/>
  </si>
  <si>
    <t>14</t>
    <phoneticPr fontId="1" type="noConversion"/>
  </si>
  <si>
    <t>12.5</t>
    <phoneticPr fontId="1" type="noConversion"/>
  </si>
  <si>
    <t>11.8</t>
    <phoneticPr fontId="1" type="noConversion"/>
  </si>
  <si>
    <t>14.3</t>
    <phoneticPr fontId="1" type="noConversion"/>
  </si>
  <si>
    <t>14.5</t>
    <phoneticPr fontId="1" type="noConversion"/>
  </si>
  <si>
    <t>GBGIB 1.5 day</t>
    <phoneticPr fontId="1" type="noConversion"/>
  </si>
  <si>
    <t>Port Said 1 day</t>
    <phoneticPr fontId="1" type="noConversion"/>
  </si>
  <si>
    <t>Nil</t>
    <phoneticPr fontId="1" type="noConversion"/>
  </si>
  <si>
    <t>12.2</t>
    <phoneticPr fontId="1" type="noConversion"/>
  </si>
  <si>
    <t>Round Trip TT (days)</t>
    <phoneticPr fontId="1" type="noConversion"/>
  </si>
  <si>
    <t>2505E</t>
    <phoneticPr fontId="1" type="noConversion"/>
  </si>
  <si>
    <t>QIANWAN</t>
    <phoneticPr fontId="1" type="noConversion"/>
  </si>
  <si>
    <t>St Petersburg 
(PLP, RUPLP)</t>
    <phoneticPr fontId="1" type="noConversion"/>
  </si>
  <si>
    <t>St Petersburg 
(Bronka, RULED)</t>
    <phoneticPr fontId="1" type="noConversion"/>
  </si>
  <si>
    <t>BRONKA</t>
    <phoneticPr fontId="1" type="noConversion"/>
  </si>
  <si>
    <t>Lianyungang (CNLYG)</t>
    <phoneticPr fontId="1" type="noConversion"/>
  </si>
  <si>
    <t>XINDONGFANG</t>
    <phoneticPr fontId="1" type="noConversion"/>
  </si>
  <si>
    <t>HUA DA 610</t>
  </si>
  <si>
    <t>2503W</t>
  </si>
  <si>
    <t>Week 27</t>
    <phoneticPr fontId="1" type="noConversion"/>
  </si>
  <si>
    <t>St Petersburg 
(FCT, RUFCT)</t>
    <phoneticPr fontId="1" type="noConversion"/>
  </si>
  <si>
    <t>FCT</t>
    <phoneticPr fontId="1" type="noConversion"/>
  </si>
  <si>
    <t>Week 28</t>
    <phoneticPr fontId="1" type="noConversion"/>
  </si>
  <si>
    <t>Week 30</t>
    <phoneticPr fontId="1" type="noConversion"/>
  </si>
  <si>
    <t>Dalian (CNDAL)</t>
    <phoneticPr fontId="1" type="noConversion"/>
  </si>
  <si>
    <t>DCT</t>
    <phoneticPr fontId="1" type="noConversion"/>
  </si>
  <si>
    <t>TB BRIGHT CITY</t>
    <phoneticPr fontId="1" type="noConversion"/>
  </si>
  <si>
    <t>2509W</t>
    <phoneticPr fontId="1" type="noConversion"/>
  </si>
  <si>
    <t>MDL</t>
    <phoneticPr fontId="1" type="noConversion"/>
  </si>
  <si>
    <t>Week 29</t>
    <phoneticPr fontId="1" type="noConversion"/>
  </si>
  <si>
    <t>NBCT</t>
    <phoneticPr fontId="1" type="noConversion"/>
  </si>
  <si>
    <t>Xiamen (CNXMN)</t>
    <phoneticPr fontId="1" type="noConversion"/>
  </si>
  <si>
    <t>BMP</t>
    <phoneticPr fontId="1" type="noConversion"/>
  </si>
  <si>
    <t>Burgas (BGBOJ)</t>
    <phoneticPr fontId="1" type="noConversion"/>
  </si>
  <si>
    <t>Gebze (TRGEB)</t>
    <phoneticPr fontId="1" type="noConversion"/>
  </si>
  <si>
    <t>Evyaport</t>
    <phoneticPr fontId="1" type="noConversion"/>
  </si>
  <si>
    <t>NCT</t>
    <phoneticPr fontId="1" type="noConversion"/>
  </si>
  <si>
    <t>WAN FU DA</t>
  </si>
  <si>
    <t>2505W</t>
  </si>
  <si>
    <t>WAN XING DA</t>
  </si>
  <si>
    <t>2504W</t>
  </si>
  <si>
    <t>XIN YONG CHANG 19</t>
  </si>
  <si>
    <t>2505E</t>
  </si>
  <si>
    <t>2504E</t>
  </si>
  <si>
    <t>Omit</t>
    <phoneticPr fontId="1" type="noConversion"/>
  </si>
  <si>
    <t>XRCT</t>
    <phoneticPr fontId="1" type="noConversion"/>
  </si>
  <si>
    <t>Week 33</t>
    <phoneticPr fontId="1" type="noConversion"/>
  </si>
  <si>
    <t>Week 32</t>
    <phoneticPr fontId="1" type="noConversion"/>
  </si>
  <si>
    <t>Week 34</t>
    <phoneticPr fontId="1" type="noConversion"/>
  </si>
  <si>
    <t>Fuzhou (CNFOC)</t>
    <phoneticPr fontId="1" type="noConversion"/>
  </si>
  <si>
    <t>FICT</t>
    <phoneticPr fontId="1" type="noConversion"/>
  </si>
  <si>
    <t>Vessel Name</t>
    <phoneticPr fontId="1" type="noConversion"/>
  </si>
  <si>
    <t>2025-08-01 Version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</si>
</sst>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d\-mmm;@"/>
    <numFmt numFmtId="177" formatCode="0_);[Red]\(0\)"/>
  </numFmts>
  <fonts count="13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3"/>
      <color rgb="FF000000"/>
      <name val="Calibri"/>
      <family val="2"/>
    </font>
    <font>
      <b/>
      <sz val="13"/>
      <color rgb="FFFFFFFF"/>
      <name val="Calibri"/>
      <family val="2"/>
    </font>
    <font>
      <i/>
      <sz val="13"/>
      <color rgb="FF000000"/>
      <name val="Calibri"/>
      <family val="2"/>
    </font>
    <font>
      <sz val="13"/>
      <color rgb="FF000000"/>
      <name val="Calibri"/>
      <family val="2"/>
    </font>
    <font>
      <sz val="13"/>
      <color rgb="FFFF0000"/>
      <name val="Calibri"/>
      <family val="2"/>
    </font>
    <font>
      <sz val="13"/>
      <color theme="1"/>
      <name val="Calibri"/>
      <family val="2"/>
    </font>
    <font>
      <strike/>
      <sz val="13"/>
      <color theme="1"/>
      <name val="Calibri"/>
      <family val="2"/>
    </font>
    <font>
      <i/>
      <sz val="13"/>
      <color theme="1"/>
      <name val="Calibri"/>
      <family val="2"/>
    </font>
    <font>
      <b/>
      <sz val="13"/>
      <color theme="0"/>
      <name val="Calibri"/>
      <family val="2"/>
    </font>
    <font>
      <b/>
      <i/>
      <sz val="13"/>
      <color rgb="FF000000"/>
      <name val="Calibri"/>
      <family val="2"/>
    </font>
    <font>
      <strike/>
      <sz val="13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theme="5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176" fontId="0" fillId="0" borderId="0">
      <alignment vertical="center"/>
    </xf>
  </cellStyleXfs>
  <cellXfs count="48">
    <xf numFmtId="176" fontId="0" fillId="0" borderId="0" xfId="0">
      <alignment vertical="center"/>
    </xf>
    <xf numFmtId="176" fontId="2" fillId="0" borderId="0" xfId="0" applyFont="1">
      <alignment vertical="center"/>
    </xf>
    <xf numFmtId="176" fontId="5" fillId="0" borderId="0" xfId="0" applyFont="1">
      <alignment vertical="center"/>
    </xf>
    <xf numFmtId="176" fontId="7" fillId="0" borderId="0" xfId="0" applyFont="1">
      <alignment vertical="center"/>
    </xf>
    <xf numFmtId="176" fontId="7" fillId="0" borderId="0" xfId="0" applyFont="1" applyAlignment="1">
      <alignment horizontal="center" vertical="center"/>
    </xf>
    <xf numFmtId="176" fontId="2" fillId="0" borderId="0" xfId="0" applyFont="1" applyAlignment="1">
      <alignment vertical="center" wrapText="1"/>
    </xf>
    <xf numFmtId="176" fontId="3" fillId="3" borderId="1" xfId="0" applyFont="1" applyFill="1" applyBorder="1" applyAlignment="1">
      <alignment horizontal="center" vertical="center" wrapText="1"/>
    </xf>
    <xf numFmtId="176" fontId="9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176" fontId="8" fillId="0" borderId="0" xfId="0" applyFont="1" applyAlignment="1">
      <alignment horizontal="center" vertical="center" wrapText="1"/>
    </xf>
    <xf numFmtId="176" fontId="6" fillId="0" borderId="0" xfId="0" applyFont="1" applyAlignment="1">
      <alignment horizontal="center" vertical="center" wrapText="1"/>
    </xf>
    <xf numFmtId="176" fontId="7" fillId="0" borderId="0" xfId="0" applyFont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176" fontId="7" fillId="0" borderId="1" xfId="0" applyFont="1" applyBorder="1" applyAlignment="1">
      <alignment horizontal="center" vertical="center"/>
    </xf>
    <xf numFmtId="176" fontId="9" fillId="0" borderId="1" xfId="0" applyFont="1" applyBorder="1" applyAlignment="1">
      <alignment horizontal="center" vertical="center"/>
    </xf>
    <xf numFmtId="176" fontId="5" fillId="0" borderId="1" xfId="0" applyFont="1" applyBorder="1" applyAlignment="1">
      <alignment horizontal="center" vertical="center"/>
    </xf>
    <xf numFmtId="176" fontId="4" fillId="0" borderId="1" xfId="0" applyFont="1" applyBorder="1" applyAlignment="1">
      <alignment horizontal="center" vertical="center"/>
    </xf>
    <xf numFmtId="176" fontId="3" fillId="4" borderId="1" xfId="0" applyFont="1" applyFill="1" applyBorder="1" applyAlignment="1">
      <alignment horizontal="center" vertical="center" wrapText="1"/>
    </xf>
    <xf numFmtId="176" fontId="7" fillId="0" borderId="1" xfId="0" applyFont="1" applyBorder="1" applyAlignment="1">
      <alignment horizontal="center" vertical="center" wrapText="1"/>
    </xf>
    <xf numFmtId="176" fontId="8" fillId="0" borderId="1" xfId="0" applyFont="1" applyBorder="1" applyAlignment="1">
      <alignment horizontal="center" vertical="center"/>
    </xf>
    <xf numFmtId="176" fontId="8" fillId="0" borderId="1" xfId="0" applyFont="1" applyBorder="1" applyAlignment="1">
      <alignment horizontal="center" vertical="center" wrapText="1"/>
    </xf>
    <xf numFmtId="176" fontId="7" fillId="0" borderId="2" xfId="0" applyFont="1" applyBorder="1" applyAlignment="1">
      <alignment horizontal="center" vertical="center" wrapText="1"/>
    </xf>
    <xf numFmtId="176" fontId="6" fillId="0" borderId="1" xfId="0" applyFont="1" applyBorder="1" applyAlignment="1">
      <alignment horizontal="center" vertical="center"/>
    </xf>
    <xf numFmtId="176" fontId="2" fillId="2" borderId="0" xfId="0" applyFont="1" applyFill="1" applyAlignment="1">
      <alignment horizontal="left" vertical="center" wrapText="1"/>
    </xf>
    <xf numFmtId="176" fontId="7" fillId="0" borderId="2" xfId="0" applyFont="1" applyBorder="1" applyAlignment="1">
      <alignment horizontal="center" vertical="center"/>
    </xf>
    <xf numFmtId="176" fontId="7" fillId="0" borderId="1" xfId="0" applyFont="1" applyBorder="1">
      <alignment vertical="center"/>
    </xf>
    <xf numFmtId="177" fontId="7" fillId="0" borderId="1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176" fontId="5" fillId="0" borderId="2" xfId="0" applyFont="1" applyBorder="1">
      <alignment vertical="center"/>
    </xf>
    <xf numFmtId="176" fontId="2" fillId="0" borderId="2" xfId="0" applyFont="1" applyBorder="1">
      <alignment vertical="center"/>
    </xf>
    <xf numFmtId="176" fontId="7" fillId="0" borderId="2" xfId="0" applyFont="1" applyBorder="1">
      <alignment vertical="center"/>
    </xf>
    <xf numFmtId="176" fontId="7" fillId="0" borderId="1" xfId="0" applyFont="1" applyBorder="1" applyAlignment="1">
      <alignment horizontal="left" vertical="center" wrapText="1"/>
    </xf>
    <xf numFmtId="176" fontId="3" fillId="5" borderId="1" xfId="0" applyFont="1" applyFill="1" applyBorder="1" applyAlignment="1">
      <alignment horizontal="center" vertical="center" wrapText="1"/>
    </xf>
    <xf numFmtId="176" fontId="3" fillId="6" borderId="1" xfId="0" applyFont="1" applyFill="1" applyBorder="1" applyAlignment="1">
      <alignment horizontal="center" vertical="center" wrapText="1"/>
    </xf>
    <xf numFmtId="176" fontId="12" fillId="0" borderId="1" xfId="0" applyFont="1" applyBorder="1" applyAlignment="1">
      <alignment horizontal="center" vertical="center"/>
    </xf>
    <xf numFmtId="49" fontId="7" fillId="0" borderId="0" xfId="0" applyNumberFormat="1" applyFont="1">
      <alignment vertical="center"/>
    </xf>
    <xf numFmtId="176" fontId="5" fillId="0" borderId="0" xfId="0" applyFont="1" applyAlignment="1">
      <alignment vertical="center" wrapText="1"/>
    </xf>
    <xf numFmtId="176" fontId="3" fillId="4" borderId="1" xfId="0" applyFont="1" applyFill="1" applyBorder="1" applyAlignment="1">
      <alignment horizontal="center" vertical="center" wrapText="1"/>
    </xf>
    <xf numFmtId="176" fontId="3" fillId="3" borderId="1" xfId="0" applyFont="1" applyFill="1" applyBorder="1" applyAlignment="1">
      <alignment horizontal="center" vertical="center" wrapText="1"/>
    </xf>
    <xf numFmtId="176" fontId="10" fillId="3" borderId="1" xfId="0" applyFont="1" applyFill="1" applyBorder="1" applyAlignment="1">
      <alignment horizontal="center" vertical="center" wrapText="1"/>
    </xf>
    <xf numFmtId="176" fontId="2" fillId="2" borderId="0" xfId="0" applyFont="1" applyFill="1" applyAlignment="1">
      <alignment horizontal="left" vertical="center" wrapText="1"/>
    </xf>
    <xf numFmtId="176" fontId="10" fillId="4" borderId="1" xfId="0" applyFont="1" applyFill="1" applyBorder="1" applyAlignment="1">
      <alignment horizontal="center" vertical="center" wrapText="1"/>
    </xf>
    <xf numFmtId="176" fontId="3" fillId="5" borderId="1" xfId="0" applyFont="1" applyFill="1" applyBorder="1" applyAlignment="1">
      <alignment horizontal="center" vertical="center" wrapText="1"/>
    </xf>
    <xf numFmtId="176" fontId="3" fillId="3" borderId="3" xfId="0" applyFont="1" applyFill="1" applyBorder="1" applyAlignment="1">
      <alignment horizontal="center" vertical="center" wrapText="1"/>
    </xf>
    <xf numFmtId="176" fontId="3" fillId="3" borderId="4" xfId="0" applyFont="1" applyFill="1" applyBorder="1" applyAlignment="1">
      <alignment horizontal="center" vertical="center" wrapText="1"/>
    </xf>
    <xf numFmtId="176" fontId="3" fillId="6" borderId="1" xfId="0" applyFont="1" applyFill="1" applyBorder="1" applyAlignment="1">
      <alignment horizontal="center" vertical="center" wrapText="1"/>
    </xf>
    <xf numFmtId="176" fontId="11" fillId="0" borderId="0" xfId="0" applyFont="1" applyAlignment="1">
      <alignment horizontal="right" vertical="center"/>
    </xf>
    <xf numFmtId="176" fontId="6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542925</xdr:colOff>
      <xdr:row>22</xdr:row>
      <xdr:rowOff>143539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9F7C237-08D5-BF09-B9C1-0CBF9D2D6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86725" cy="45440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11</xdr:col>
      <xdr:colOff>646676</xdr:colOff>
      <xdr:row>57</xdr:row>
      <xdr:rowOff>170578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CAEAD88-BCA4-48A1-1415-F147D17D4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00575"/>
          <a:ext cx="8190476" cy="6971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10</xdr:col>
      <xdr:colOff>199143</xdr:colOff>
      <xdr:row>79</xdr:row>
      <xdr:rowOff>87099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371AB68-C5CE-AE07-D0EA-1FA792D61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490960"/>
          <a:ext cx="7057143" cy="42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493609</xdr:colOff>
      <xdr:row>26</xdr:row>
      <xdr:rowOff>37445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E7ABBA1-FEB2-909E-57F6-DCEAD022F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523809" cy="5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24"/>
  <sheetViews>
    <sheetView topLeftCell="B1" zoomScale="70" zoomScaleNormal="70" workbookViewId="0">
      <selection sqref="A1:D1"/>
    </sheetView>
  </sheetViews>
  <sheetFormatPr defaultColWidth="25.625" defaultRowHeight="35.25" customHeight="1" outlineLevelCol="1" x14ac:dyDescent="0.25"/>
  <cols>
    <col min="1" max="1" width="9.125" style="2" hidden="1" customWidth="1"/>
    <col min="2" max="2" width="22.625" style="1" customWidth="1"/>
    <col min="3" max="3" width="9" style="1" customWidth="1" outlineLevel="1"/>
    <col min="4" max="4" width="9.5" style="1" customWidth="1" outlineLevel="1"/>
    <col min="5" max="5" width="8.75" style="1" customWidth="1" outlineLevel="1"/>
    <col min="6" max="23" width="9" style="2" customWidth="1" outlineLevel="1"/>
    <col min="24" max="27" width="9" style="2" customWidth="1"/>
    <col min="28" max="30" width="9" style="3" customWidth="1"/>
    <col min="31" max="31" width="9.75" style="3" customWidth="1"/>
    <col min="32" max="32" width="9" style="3" customWidth="1"/>
    <col min="33" max="33" width="10.125" style="3" customWidth="1"/>
    <col min="34" max="34" width="9" style="3" customWidth="1"/>
    <col min="35" max="35" width="9.875" style="3" customWidth="1"/>
    <col min="36" max="36" width="9" style="3" customWidth="1"/>
    <col min="37" max="37" width="10.375" style="3" customWidth="1"/>
    <col min="38" max="40" width="9" style="3" customWidth="1"/>
    <col min="41" max="41" width="9.5" style="3" customWidth="1"/>
    <col min="42" max="43" width="9.375" style="3" customWidth="1"/>
    <col min="44" max="52" width="8.625" style="3" customWidth="1"/>
    <col min="53" max="54" width="9" style="3" customWidth="1"/>
    <col min="55" max="56" width="9.25" style="3" customWidth="1"/>
    <col min="57" max="16384" width="25.625" style="3"/>
  </cols>
  <sheetData>
    <row r="1" spans="1:38" s="2" customFormat="1" ht="38.25" customHeight="1" x14ac:dyDescent="0.25">
      <c r="A1" s="40" t="s">
        <v>34</v>
      </c>
      <c r="B1" s="40"/>
      <c r="C1" s="40"/>
      <c r="D1" s="40"/>
      <c r="E1" s="23"/>
      <c r="F1" s="5"/>
      <c r="G1" s="5"/>
      <c r="H1" s="5"/>
      <c r="I1" s="5"/>
      <c r="J1" s="5"/>
      <c r="K1" s="5"/>
      <c r="L1" s="5"/>
      <c r="M1" s="5"/>
    </row>
    <row r="2" spans="1:38" s="1" customFormat="1" ht="48" customHeight="1" x14ac:dyDescent="0.25">
      <c r="A2" s="38" t="s">
        <v>0</v>
      </c>
      <c r="B2" s="38" t="s">
        <v>1</v>
      </c>
      <c r="C2" s="38" t="s">
        <v>42</v>
      </c>
      <c r="D2" s="38" t="s">
        <v>76</v>
      </c>
      <c r="E2" s="38" t="s">
        <v>77</v>
      </c>
      <c r="F2" s="38" t="s">
        <v>12</v>
      </c>
      <c r="G2" s="38"/>
      <c r="H2" s="38" t="s">
        <v>13</v>
      </c>
      <c r="I2" s="38"/>
      <c r="J2" s="38" t="s">
        <v>2</v>
      </c>
      <c r="K2" s="38"/>
      <c r="L2" s="38" t="s">
        <v>3</v>
      </c>
      <c r="M2" s="38"/>
      <c r="N2" s="38" t="s">
        <v>5</v>
      </c>
      <c r="O2" s="38"/>
      <c r="P2" s="38" t="s">
        <v>16</v>
      </c>
      <c r="Q2" s="38"/>
      <c r="R2" s="38" t="s">
        <v>58</v>
      </c>
      <c r="S2" s="38"/>
      <c r="T2" s="38" t="s">
        <v>51</v>
      </c>
      <c r="U2" s="38"/>
      <c r="V2" s="37" t="s">
        <v>43</v>
      </c>
      <c r="W2" s="37" t="s">
        <v>12</v>
      </c>
      <c r="X2" s="37"/>
      <c r="Y2" s="37" t="s">
        <v>79</v>
      </c>
      <c r="Z2" s="37" t="s">
        <v>78</v>
      </c>
      <c r="AA2" s="37" t="s">
        <v>91</v>
      </c>
    </row>
    <row r="3" spans="1:38" s="1" customFormat="1" ht="22.5" customHeight="1" x14ac:dyDescent="0.25">
      <c r="A3" s="38"/>
      <c r="B3" s="38"/>
      <c r="C3" s="38"/>
      <c r="D3" s="38"/>
      <c r="E3" s="38"/>
      <c r="F3" s="38" t="s">
        <v>18</v>
      </c>
      <c r="G3" s="38"/>
      <c r="H3" s="38" t="s">
        <v>19</v>
      </c>
      <c r="I3" s="38"/>
      <c r="J3" s="39" t="s">
        <v>28</v>
      </c>
      <c r="K3" s="39"/>
      <c r="L3" s="38" t="s">
        <v>6</v>
      </c>
      <c r="M3" s="38"/>
      <c r="N3" s="38" t="s">
        <v>72</v>
      </c>
      <c r="O3" s="38"/>
      <c r="P3" s="38" t="s">
        <v>21</v>
      </c>
      <c r="Q3" s="38"/>
      <c r="R3" s="38" t="s">
        <v>59</v>
      </c>
      <c r="S3" s="38"/>
      <c r="T3" s="38" t="s">
        <v>52</v>
      </c>
      <c r="U3" s="38"/>
      <c r="V3" s="37"/>
      <c r="W3" s="37" t="s">
        <v>18</v>
      </c>
      <c r="X3" s="37"/>
      <c r="Y3" s="37"/>
      <c r="Z3" s="37"/>
      <c r="AA3" s="37"/>
    </row>
    <row r="4" spans="1:38" s="1" customFormat="1" ht="22.5" customHeight="1" x14ac:dyDescent="0.25">
      <c r="A4" s="38"/>
      <c r="B4" s="38"/>
      <c r="C4" s="38"/>
      <c r="D4" s="38"/>
      <c r="E4" s="38"/>
      <c r="F4" s="6" t="s">
        <v>10</v>
      </c>
      <c r="G4" s="6" t="s">
        <v>11</v>
      </c>
      <c r="H4" s="6" t="s">
        <v>10</v>
      </c>
      <c r="I4" s="6" t="s">
        <v>11</v>
      </c>
      <c r="J4" s="6" t="s">
        <v>10</v>
      </c>
      <c r="K4" s="6" t="s">
        <v>11</v>
      </c>
      <c r="L4" s="6" t="s">
        <v>10</v>
      </c>
      <c r="M4" s="6" t="s">
        <v>11</v>
      </c>
      <c r="N4" s="6" t="s">
        <v>10</v>
      </c>
      <c r="O4" s="6" t="s">
        <v>11</v>
      </c>
      <c r="P4" s="6" t="s">
        <v>10</v>
      </c>
      <c r="Q4" s="6" t="s">
        <v>11</v>
      </c>
      <c r="R4" s="6" t="s">
        <v>10</v>
      </c>
      <c r="S4" s="6" t="s">
        <v>11</v>
      </c>
      <c r="T4" s="6" t="s">
        <v>10</v>
      </c>
      <c r="U4" s="6" t="s">
        <v>11</v>
      </c>
      <c r="V4" s="37"/>
      <c r="W4" s="17" t="s">
        <v>10</v>
      </c>
      <c r="X4" s="17" t="s">
        <v>11</v>
      </c>
      <c r="Y4" s="37"/>
      <c r="Z4" s="37"/>
      <c r="AA4" s="37"/>
    </row>
    <row r="5" spans="1:38" s="4" customFormat="1" ht="37.5" customHeight="1" x14ac:dyDescent="0.25">
      <c r="A5" s="12" t="s">
        <v>31</v>
      </c>
      <c r="B5" s="12" t="s">
        <v>26</v>
      </c>
      <c r="C5" s="12" t="s">
        <v>60</v>
      </c>
      <c r="D5" s="12" t="s">
        <v>80</v>
      </c>
      <c r="E5" s="12" t="s">
        <v>82</v>
      </c>
      <c r="F5" s="13">
        <v>45816</v>
      </c>
      <c r="G5" s="13">
        <f t="shared" ref="G5:K7" si="0">F5+1</f>
        <v>45817</v>
      </c>
      <c r="H5" s="13">
        <f t="shared" si="0"/>
        <v>45818</v>
      </c>
      <c r="I5" s="13">
        <f t="shared" si="0"/>
        <v>45819</v>
      </c>
      <c r="J5" s="13">
        <f t="shared" si="0"/>
        <v>45820</v>
      </c>
      <c r="K5" s="13">
        <f t="shared" si="0"/>
        <v>45821</v>
      </c>
      <c r="L5" s="13">
        <f>K5+2</f>
        <v>45823</v>
      </c>
      <c r="M5" s="13">
        <f>L5+1</f>
        <v>45824</v>
      </c>
      <c r="N5" s="18">
        <f>K5+8</f>
        <v>45829</v>
      </c>
      <c r="O5" s="18">
        <f>N5+1</f>
        <v>45830</v>
      </c>
      <c r="P5" s="13">
        <f>O5+15</f>
        <v>45845</v>
      </c>
      <c r="Q5" s="13">
        <f>P5+1</f>
        <v>45846</v>
      </c>
      <c r="R5" s="18">
        <f>Q5+15</f>
        <v>45861</v>
      </c>
      <c r="S5" s="18">
        <f>R5+1</f>
        <v>45862</v>
      </c>
      <c r="T5" s="18">
        <f>S5+2</f>
        <v>45864</v>
      </c>
      <c r="U5" s="18">
        <f>T5+3</f>
        <v>45867</v>
      </c>
      <c r="V5" s="14" t="s">
        <v>61</v>
      </c>
      <c r="W5" s="13">
        <f>U5+39</f>
        <v>45906</v>
      </c>
      <c r="X5" s="13">
        <f>W5+1</f>
        <v>45907</v>
      </c>
      <c r="Y5" s="31" t="s">
        <v>87</v>
      </c>
      <c r="Z5" s="26">
        <f>T5-F5</f>
        <v>48</v>
      </c>
      <c r="AA5" s="26">
        <f>W5-F5</f>
        <v>90</v>
      </c>
    </row>
    <row r="6" spans="1:38" s="4" customFormat="1" ht="37.5" hidden="1" customHeight="1" x14ac:dyDescent="0.25">
      <c r="A6" s="12"/>
      <c r="B6" s="12"/>
      <c r="C6" s="12"/>
      <c r="D6" s="12" t="s">
        <v>81</v>
      </c>
      <c r="E6" s="12"/>
      <c r="F6" s="13"/>
      <c r="G6" s="13"/>
      <c r="H6" s="13"/>
      <c r="I6" s="13"/>
      <c r="J6" s="13"/>
      <c r="K6" s="13"/>
      <c r="L6" s="13"/>
      <c r="M6" s="13"/>
      <c r="N6" s="18"/>
      <c r="O6" s="18"/>
      <c r="P6" s="13"/>
      <c r="Q6" s="13"/>
      <c r="R6" s="18"/>
      <c r="S6" s="18"/>
      <c r="T6" s="18"/>
      <c r="U6" s="18"/>
      <c r="V6" s="14"/>
      <c r="W6" s="13"/>
      <c r="X6" s="13"/>
      <c r="Y6" s="31"/>
      <c r="Z6" s="26"/>
      <c r="AA6" s="26"/>
    </row>
    <row r="7" spans="1:38" s="4" customFormat="1" ht="37.5" customHeight="1" x14ac:dyDescent="0.25">
      <c r="A7" s="12" t="s">
        <v>31</v>
      </c>
      <c r="B7" s="12" t="s">
        <v>24</v>
      </c>
      <c r="C7" s="12" t="s">
        <v>60</v>
      </c>
      <c r="D7" s="12" t="s">
        <v>80</v>
      </c>
      <c r="E7" s="12" t="s">
        <v>90</v>
      </c>
      <c r="F7" s="13">
        <v>45833</v>
      </c>
      <c r="G7" s="13">
        <f t="shared" si="0"/>
        <v>45834</v>
      </c>
      <c r="H7" s="13">
        <f>G7+2</f>
        <v>45836</v>
      </c>
      <c r="I7" s="13">
        <f>H7+1</f>
        <v>45837</v>
      </c>
      <c r="J7" s="13">
        <f t="shared" si="0"/>
        <v>45838</v>
      </c>
      <c r="K7" s="13">
        <f t="shared" si="0"/>
        <v>45839</v>
      </c>
      <c r="L7" s="13">
        <f>K7+3</f>
        <v>45842</v>
      </c>
      <c r="M7" s="13">
        <f>L7+1</f>
        <v>45843</v>
      </c>
      <c r="N7" s="18">
        <f>M7+5</f>
        <v>45848</v>
      </c>
      <c r="O7" s="18">
        <f>N7+1</f>
        <v>45849</v>
      </c>
      <c r="P7" s="13">
        <f>O7+16</f>
        <v>45865</v>
      </c>
      <c r="Q7" s="13">
        <f>P7+1</f>
        <v>45866</v>
      </c>
      <c r="R7" s="18">
        <f>Q7+16</f>
        <v>45882</v>
      </c>
      <c r="S7" s="18">
        <f>R7+1</f>
        <v>45883</v>
      </c>
      <c r="T7" s="18">
        <f>S7+2</f>
        <v>45885</v>
      </c>
      <c r="U7" s="18">
        <f>T7+3</f>
        <v>45888</v>
      </c>
      <c r="V7" s="14" t="s">
        <v>61</v>
      </c>
      <c r="W7" s="13">
        <f>U7+42</f>
        <v>45930</v>
      </c>
      <c r="X7" s="13">
        <f>W7</f>
        <v>45930</v>
      </c>
      <c r="Y7" s="31" t="s">
        <v>87</v>
      </c>
      <c r="Z7" s="26">
        <f>T7-F7</f>
        <v>52</v>
      </c>
      <c r="AA7" s="26">
        <f>W7-F7</f>
        <v>97</v>
      </c>
    </row>
    <row r="8" spans="1:38" ht="37.5" hidden="1" customHeight="1" x14ac:dyDescent="0.25">
      <c r="A8" s="12"/>
      <c r="B8" s="12"/>
      <c r="C8" s="12"/>
      <c r="D8" s="12" t="s">
        <v>81</v>
      </c>
      <c r="E8" s="12"/>
      <c r="F8" s="22"/>
      <c r="G8" s="13"/>
      <c r="H8" s="13"/>
      <c r="I8" s="13"/>
      <c r="J8" s="13"/>
      <c r="K8" s="13"/>
      <c r="L8" s="13"/>
      <c r="M8" s="13"/>
      <c r="N8" s="18"/>
      <c r="O8" s="18"/>
      <c r="P8" s="13"/>
      <c r="Q8" s="13"/>
      <c r="R8" s="18"/>
      <c r="S8" s="18"/>
      <c r="T8" s="18"/>
      <c r="U8" s="18"/>
      <c r="V8" s="14"/>
      <c r="W8" s="13"/>
      <c r="X8" s="13"/>
      <c r="Y8" s="13"/>
      <c r="Z8" s="13"/>
      <c r="AA8" s="13"/>
      <c r="AB8" s="13"/>
      <c r="AC8" s="13"/>
      <c r="AD8" s="13"/>
      <c r="AE8" s="25"/>
      <c r="AF8" s="25"/>
      <c r="AG8" s="25"/>
    </row>
    <row r="9" spans="1:38" ht="37.5" customHeight="1" x14ac:dyDescent="0.25">
      <c r="A9" s="40" t="s">
        <v>45</v>
      </c>
      <c r="B9" s="40"/>
      <c r="C9" s="40"/>
      <c r="D9" s="40"/>
      <c r="E9" s="23"/>
    </row>
    <row r="10" spans="1:38" s="4" customFormat="1" ht="49.5" customHeight="1" x14ac:dyDescent="0.25">
      <c r="A10" s="38" t="s">
        <v>0</v>
      </c>
      <c r="B10" s="38" t="s">
        <v>1</v>
      </c>
      <c r="C10" s="38" t="s">
        <v>48</v>
      </c>
      <c r="D10" s="38" t="s">
        <v>76</v>
      </c>
      <c r="E10" s="38" t="s">
        <v>76</v>
      </c>
      <c r="F10" s="38" t="s">
        <v>12</v>
      </c>
      <c r="G10" s="38"/>
      <c r="H10" s="38" t="s">
        <v>32</v>
      </c>
      <c r="I10" s="38"/>
      <c r="J10" s="38" t="s">
        <v>13</v>
      </c>
      <c r="K10" s="38"/>
      <c r="L10" s="38" t="s">
        <v>2</v>
      </c>
      <c r="M10" s="38"/>
      <c r="N10" s="38" t="s">
        <v>3</v>
      </c>
      <c r="O10" s="38"/>
      <c r="P10" s="38" t="s">
        <v>5</v>
      </c>
      <c r="Q10" s="38"/>
      <c r="R10" s="38" t="s">
        <v>14</v>
      </c>
      <c r="S10" s="38"/>
      <c r="T10" s="38" t="s">
        <v>17</v>
      </c>
      <c r="U10" s="38"/>
      <c r="V10" s="38" t="s">
        <v>41</v>
      </c>
      <c r="W10" s="38"/>
      <c r="X10" s="37" t="s">
        <v>43</v>
      </c>
      <c r="Y10" s="37" t="s">
        <v>68</v>
      </c>
      <c r="Z10" s="37"/>
      <c r="AA10" s="37" t="s">
        <v>15</v>
      </c>
      <c r="AB10" s="37"/>
      <c r="AC10" s="37" t="s">
        <v>12</v>
      </c>
      <c r="AD10" s="37"/>
      <c r="AE10" s="37" t="s">
        <v>13</v>
      </c>
      <c r="AF10" s="37"/>
      <c r="AG10" s="37" t="s">
        <v>79</v>
      </c>
      <c r="AH10" s="37" t="s">
        <v>78</v>
      </c>
      <c r="AI10" s="37" t="s">
        <v>91</v>
      </c>
    </row>
    <row r="11" spans="1:38" s="4" customFormat="1" ht="22.5" customHeight="1" x14ac:dyDescent="0.25">
      <c r="A11" s="38"/>
      <c r="B11" s="38"/>
      <c r="C11" s="38"/>
      <c r="D11" s="38"/>
      <c r="E11" s="38"/>
      <c r="F11" s="38" t="s">
        <v>18</v>
      </c>
      <c r="G11" s="38"/>
      <c r="H11" s="38" t="s">
        <v>18</v>
      </c>
      <c r="I11" s="38"/>
      <c r="J11" s="38" t="s">
        <v>19</v>
      </c>
      <c r="K11" s="38"/>
      <c r="L11" s="38" t="s">
        <v>28</v>
      </c>
      <c r="M11" s="38"/>
      <c r="N11" s="38" t="s">
        <v>6</v>
      </c>
      <c r="O11" s="38"/>
      <c r="P11" s="38" t="s">
        <v>9</v>
      </c>
      <c r="Q11" s="38"/>
      <c r="R11" s="38" t="s">
        <v>8</v>
      </c>
      <c r="S11" s="38"/>
      <c r="T11" s="39" t="s">
        <v>35</v>
      </c>
      <c r="U11" s="39"/>
      <c r="V11" s="38" t="s">
        <v>29</v>
      </c>
      <c r="W11" s="38"/>
      <c r="X11" s="37"/>
      <c r="Y11" s="41" t="s">
        <v>69</v>
      </c>
      <c r="Z11" s="41"/>
      <c r="AA11" s="37" t="s">
        <v>20</v>
      </c>
      <c r="AB11" s="37"/>
      <c r="AC11" s="37" t="s">
        <v>18</v>
      </c>
      <c r="AD11" s="37"/>
      <c r="AE11" s="37" t="s">
        <v>19</v>
      </c>
      <c r="AF11" s="37"/>
      <c r="AG11" s="37"/>
      <c r="AH11" s="37"/>
      <c r="AI11" s="37"/>
    </row>
    <row r="12" spans="1:38" s="4" customFormat="1" ht="22.5" customHeight="1" x14ac:dyDescent="0.25">
      <c r="A12" s="38"/>
      <c r="B12" s="38"/>
      <c r="C12" s="38"/>
      <c r="D12" s="38"/>
      <c r="E12" s="38"/>
      <c r="F12" s="6" t="s">
        <v>10</v>
      </c>
      <c r="G12" s="6" t="s">
        <v>11</v>
      </c>
      <c r="H12" s="6" t="s">
        <v>10</v>
      </c>
      <c r="I12" s="6" t="s">
        <v>11</v>
      </c>
      <c r="J12" s="6" t="s">
        <v>10</v>
      </c>
      <c r="K12" s="6" t="s">
        <v>11</v>
      </c>
      <c r="L12" s="6" t="s">
        <v>10</v>
      </c>
      <c r="M12" s="6" t="s">
        <v>11</v>
      </c>
      <c r="N12" s="6" t="s">
        <v>10</v>
      </c>
      <c r="O12" s="6" t="s">
        <v>11</v>
      </c>
      <c r="P12" s="6" t="s">
        <v>10</v>
      </c>
      <c r="Q12" s="6" t="s">
        <v>11</v>
      </c>
      <c r="R12" s="6" t="s">
        <v>10</v>
      </c>
      <c r="S12" s="6" t="s">
        <v>11</v>
      </c>
      <c r="T12" s="6" t="s">
        <v>10</v>
      </c>
      <c r="U12" s="6" t="s">
        <v>11</v>
      </c>
      <c r="V12" s="6" t="s">
        <v>10</v>
      </c>
      <c r="W12" s="6" t="s">
        <v>11</v>
      </c>
      <c r="X12" s="37"/>
      <c r="Y12" s="17" t="s">
        <v>10</v>
      </c>
      <c r="Z12" s="17" t="s">
        <v>11</v>
      </c>
      <c r="AA12" s="17" t="s">
        <v>10</v>
      </c>
      <c r="AB12" s="17" t="s">
        <v>11</v>
      </c>
      <c r="AC12" s="17" t="s">
        <v>10</v>
      </c>
      <c r="AD12" s="17" t="s">
        <v>11</v>
      </c>
      <c r="AE12" s="17" t="s">
        <v>10</v>
      </c>
      <c r="AF12" s="17" t="s">
        <v>11</v>
      </c>
      <c r="AG12" s="37"/>
      <c r="AH12" s="37"/>
      <c r="AI12" s="37"/>
    </row>
    <row r="13" spans="1:38" s="4" customFormat="1" ht="35.25" customHeight="1" x14ac:dyDescent="0.25">
      <c r="A13" s="12" t="s">
        <v>31</v>
      </c>
      <c r="B13" s="12" t="s">
        <v>66</v>
      </c>
      <c r="C13" s="12" t="s">
        <v>60</v>
      </c>
      <c r="D13" s="12" t="s">
        <v>80</v>
      </c>
      <c r="E13" s="12" t="s">
        <v>84</v>
      </c>
      <c r="F13" s="13">
        <f>M13+2</f>
        <v>45817</v>
      </c>
      <c r="G13" s="13">
        <f>F13+1</f>
        <v>45818</v>
      </c>
      <c r="H13" s="13">
        <f>G13+1</f>
        <v>45819</v>
      </c>
      <c r="I13" s="13">
        <f>H13+1</f>
        <v>45820</v>
      </c>
      <c r="J13" s="18" t="s">
        <v>22</v>
      </c>
      <c r="K13" s="18" t="s">
        <v>22</v>
      </c>
      <c r="L13" s="13">
        <v>45814</v>
      </c>
      <c r="M13" s="13">
        <f>L13+1</f>
        <v>45815</v>
      </c>
      <c r="N13" s="18" t="s">
        <v>22</v>
      </c>
      <c r="O13" s="18" t="s">
        <v>22</v>
      </c>
      <c r="P13" s="18">
        <f>I13+10</f>
        <v>45830</v>
      </c>
      <c r="Q13" s="18">
        <f>P13+1</f>
        <v>45831</v>
      </c>
      <c r="R13" s="18">
        <f>Q13+13</f>
        <v>45844</v>
      </c>
      <c r="S13" s="18">
        <f>R13+1</f>
        <v>45845</v>
      </c>
      <c r="T13" s="18">
        <f>S13+8</f>
        <v>45853</v>
      </c>
      <c r="U13" s="18">
        <f>T13+1</f>
        <v>45854</v>
      </c>
      <c r="V13" s="18">
        <f>U13+3</f>
        <v>45857</v>
      </c>
      <c r="W13" s="18">
        <f>V13+2</f>
        <v>45859</v>
      </c>
      <c r="X13" s="12" t="s">
        <v>61</v>
      </c>
      <c r="Y13" s="18">
        <f>W13+5</f>
        <v>45864</v>
      </c>
      <c r="Z13" s="18">
        <f>Y13+1</f>
        <v>45865</v>
      </c>
      <c r="AA13" s="18">
        <v>45872</v>
      </c>
      <c r="AB13" s="18">
        <v>45873</v>
      </c>
      <c r="AC13" s="18">
        <f>AB13+22</f>
        <v>45895</v>
      </c>
      <c r="AD13" s="18">
        <f>AC13+1</f>
        <v>45896</v>
      </c>
      <c r="AE13" s="18">
        <f t="shared" ref="AE13:AF15" si="1">AD13+1</f>
        <v>45897</v>
      </c>
      <c r="AF13" s="18">
        <f t="shared" si="1"/>
        <v>45898</v>
      </c>
      <c r="AG13" s="31" t="s">
        <v>88</v>
      </c>
      <c r="AH13" s="26">
        <f>V13-F13</f>
        <v>40</v>
      </c>
      <c r="AI13" s="26">
        <f>AC13-F13</f>
        <v>78</v>
      </c>
    </row>
    <row r="14" spans="1:38" s="4" customFormat="1" ht="35.25" hidden="1" customHeight="1" x14ac:dyDescent="0.25">
      <c r="A14" s="12"/>
      <c r="B14" s="12"/>
      <c r="C14" s="12"/>
      <c r="D14" s="12" t="s">
        <v>81</v>
      </c>
      <c r="E14" s="12"/>
      <c r="F14" s="13"/>
      <c r="G14" s="13"/>
      <c r="H14" s="13"/>
      <c r="I14" s="13"/>
      <c r="J14" s="18"/>
      <c r="K14" s="18"/>
      <c r="L14" s="22"/>
      <c r="M14" s="13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2"/>
      <c r="Y14" s="18"/>
      <c r="Z14" s="18"/>
      <c r="AA14" s="18"/>
      <c r="AB14" s="18"/>
      <c r="AC14" s="18"/>
      <c r="AD14" s="18"/>
      <c r="AE14" s="18"/>
      <c r="AF14" s="18"/>
      <c r="AG14" s="18"/>
      <c r="AH14" s="26"/>
      <c r="AI14" s="26"/>
    </row>
    <row r="15" spans="1:38" s="4" customFormat="1" ht="35.25" customHeight="1" x14ac:dyDescent="0.25">
      <c r="A15" s="12" t="s">
        <v>31</v>
      </c>
      <c r="B15" s="12" t="s">
        <v>37</v>
      </c>
      <c r="C15" s="12" t="s">
        <v>60</v>
      </c>
      <c r="D15" s="12" t="s">
        <v>80</v>
      </c>
      <c r="E15" s="12" t="s">
        <v>85</v>
      </c>
      <c r="F15" s="13">
        <v>45822</v>
      </c>
      <c r="G15" s="13">
        <f>F15+1</f>
        <v>45823</v>
      </c>
      <c r="H15" s="18" t="s">
        <v>22</v>
      </c>
      <c r="I15" s="18" t="s">
        <v>22</v>
      </c>
      <c r="J15" s="18">
        <f>G15+1</f>
        <v>45824</v>
      </c>
      <c r="K15" s="18">
        <f>J15+1</f>
        <v>45825</v>
      </c>
      <c r="L15" s="13">
        <f>K15+1</f>
        <v>45826</v>
      </c>
      <c r="M15" s="13">
        <f>L15+1</f>
        <v>45827</v>
      </c>
      <c r="N15" s="18">
        <f>M15+3</f>
        <v>45830</v>
      </c>
      <c r="O15" s="18">
        <f>N15+1</f>
        <v>45831</v>
      </c>
      <c r="P15" s="18"/>
      <c r="Q15" s="18"/>
      <c r="R15" s="18">
        <f>O15+17</f>
        <v>45848</v>
      </c>
      <c r="S15" s="18">
        <f>R15</f>
        <v>45848</v>
      </c>
      <c r="T15" s="18">
        <f>S15+8</f>
        <v>45856</v>
      </c>
      <c r="U15" s="18">
        <f>T15+1</f>
        <v>45857</v>
      </c>
      <c r="V15" s="18">
        <f>U15+3</f>
        <v>45860</v>
      </c>
      <c r="W15" s="18">
        <f>V15+2</f>
        <v>45862</v>
      </c>
      <c r="X15" s="12" t="s">
        <v>61</v>
      </c>
      <c r="Y15" s="18"/>
      <c r="Z15" s="18"/>
      <c r="AA15" s="18"/>
      <c r="AB15" s="18"/>
      <c r="AC15" s="18" t="s">
        <v>22</v>
      </c>
      <c r="AD15" s="18" t="s">
        <v>22</v>
      </c>
      <c r="AE15" s="18">
        <f>W15+27</f>
        <v>45889</v>
      </c>
      <c r="AF15" s="18">
        <f t="shared" si="1"/>
        <v>45890</v>
      </c>
      <c r="AG15" s="18" t="s">
        <v>89</v>
      </c>
      <c r="AH15" s="26">
        <f>V15-F15</f>
        <v>38</v>
      </c>
      <c r="AI15" s="26">
        <f>AE15-F15</f>
        <v>67</v>
      </c>
    </row>
    <row r="16" spans="1:38" s="4" customFormat="1" ht="35.25" hidden="1" customHeight="1" x14ac:dyDescent="0.25">
      <c r="A16" s="27"/>
      <c r="B16" s="27"/>
      <c r="C16" s="27"/>
      <c r="D16" s="27" t="s">
        <v>81</v>
      </c>
      <c r="E16" s="27"/>
      <c r="F16" s="24"/>
      <c r="G16" s="24"/>
      <c r="H16" s="21"/>
      <c r="I16" s="21"/>
      <c r="J16" s="21"/>
      <c r="K16" s="21"/>
      <c r="L16" s="24"/>
      <c r="M16" s="24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7"/>
      <c r="Y16" s="21"/>
      <c r="Z16" s="21"/>
      <c r="AA16" s="21"/>
      <c r="AB16" s="21"/>
      <c r="AC16" s="21"/>
      <c r="AD16" s="21"/>
      <c r="AE16" s="21"/>
      <c r="AF16" s="21"/>
      <c r="AG16" s="24"/>
      <c r="AH16" s="24"/>
      <c r="AI16" s="24"/>
      <c r="AJ16" s="24"/>
      <c r="AK16" s="24"/>
      <c r="AL16" s="24"/>
    </row>
    <row r="17" spans="1:42" ht="35.25" customHeight="1" x14ac:dyDescent="0.25">
      <c r="A17" s="40" t="s">
        <v>33</v>
      </c>
      <c r="B17" s="40"/>
      <c r="C17" s="40"/>
      <c r="D17" s="40"/>
      <c r="E17" s="23"/>
      <c r="Z17" s="3"/>
      <c r="AA17" s="3"/>
    </row>
    <row r="18" spans="1:42" ht="51.75" customHeight="1" x14ac:dyDescent="0.25">
      <c r="A18" s="38" t="s">
        <v>0</v>
      </c>
      <c r="B18" s="38" t="s">
        <v>1</v>
      </c>
      <c r="C18" s="38" t="s">
        <v>42</v>
      </c>
      <c r="D18" s="38" t="s">
        <v>76</v>
      </c>
      <c r="E18" s="38" t="s">
        <v>76</v>
      </c>
      <c r="F18" s="38" t="s">
        <v>13</v>
      </c>
      <c r="G18" s="38"/>
      <c r="H18" s="38" t="s">
        <v>2</v>
      </c>
      <c r="I18" s="38"/>
      <c r="J18" s="38" t="s">
        <v>3</v>
      </c>
      <c r="K18" s="38"/>
      <c r="L18" s="38" t="s">
        <v>14</v>
      </c>
      <c r="M18" s="38"/>
      <c r="N18" s="38" t="s">
        <v>15</v>
      </c>
      <c r="O18" s="38"/>
      <c r="P18" s="38" t="s">
        <v>49</v>
      </c>
      <c r="Q18" s="38"/>
      <c r="R18" s="38" t="s">
        <v>54</v>
      </c>
      <c r="S18" s="38"/>
      <c r="T18" s="38" t="s">
        <v>16</v>
      </c>
      <c r="U18" s="38"/>
      <c r="V18" s="38" t="s">
        <v>63</v>
      </c>
      <c r="W18" s="38"/>
      <c r="X18" s="38" t="s">
        <v>17</v>
      </c>
      <c r="Y18" s="38"/>
      <c r="Z18" s="37" t="s">
        <v>44</v>
      </c>
      <c r="AA18" s="37" t="s">
        <v>15</v>
      </c>
      <c r="AB18" s="37"/>
      <c r="AC18" s="37" t="s">
        <v>12</v>
      </c>
      <c r="AD18" s="37"/>
      <c r="AE18" s="37" t="s">
        <v>79</v>
      </c>
      <c r="AF18" s="37" t="s">
        <v>78</v>
      </c>
      <c r="AG18" s="37" t="s">
        <v>91</v>
      </c>
    </row>
    <row r="19" spans="1:42" ht="24.75" customHeight="1" x14ac:dyDescent="0.25">
      <c r="A19" s="38"/>
      <c r="B19" s="38"/>
      <c r="C19" s="38"/>
      <c r="D19" s="38"/>
      <c r="E19" s="38"/>
      <c r="F19" s="38" t="s">
        <v>19</v>
      </c>
      <c r="G19" s="38"/>
      <c r="H19" s="39" t="s">
        <v>28</v>
      </c>
      <c r="I19" s="39"/>
      <c r="J19" s="38" t="s">
        <v>6</v>
      </c>
      <c r="K19" s="38"/>
      <c r="L19" s="38" t="s">
        <v>8</v>
      </c>
      <c r="M19" s="38"/>
      <c r="N19" s="38" t="s">
        <v>20</v>
      </c>
      <c r="O19" s="38"/>
      <c r="P19" s="38" t="s">
        <v>56</v>
      </c>
      <c r="Q19" s="38"/>
      <c r="R19" s="38" t="s">
        <v>55</v>
      </c>
      <c r="S19" s="38"/>
      <c r="T19" s="38" t="s">
        <v>21</v>
      </c>
      <c r="U19" s="38"/>
      <c r="V19" s="38" t="s">
        <v>64</v>
      </c>
      <c r="W19" s="38"/>
      <c r="X19" s="39" t="s">
        <v>35</v>
      </c>
      <c r="Y19" s="39"/>
      <c r="Z19" s="37"/>
      <c r="AA19" s="37" t="s">
        <v>20</v>
      </c>
      <c r="AB19" s="37"/>
      <c r="AC19" s="37" t="s">
        <v>18</v>
      </c>
      <c r="AD19" s="37"/>
      <c r="AE19" s="37"/>
      <c r="AF19" s="37"/>
      <c r="AG19" s="37"/>
    </row>
    <row r="20" spans="1:42" ht="24.75" customHeight="1" x14ac:dyDescent="0.25">
      <c r="A20" s="38"/>
      <c r="B20" s="38"/>
      <c r="C20" s="38"/>
      <c r="D20" s="38"/>
      <c r="E20" s="38"/>
      <c r="F20" s="6" t="s">
        <v>10</v>
      </c>
      <c r="G20" s="6" t="s">
        <v>11</v>
      </c>
      <c r="H20" s="6" t="s">
        <v>10</v>
      </c>
      <c r="I20" s="6" t="s">
        <v>11</v>
      </c>
      <c r="J20" s="6" t="s">
        <v>10</v>
      </c>
      <c r="K20" s="6" t="s">
        <v>11</v>
      </c>
      <c r="L20" s="6" t="s">
        <v>10</v>
      </c>
      <c r="M20" s="6" t="s">
        <v>11</v>
      </c>
      <c r="N20" s="6" t="s">
        <v>10</v>
      </c>
      <c r="O20" s="6" t="s">
        <v>11</v>
      </c>
      <c r="P20" s="6" t="s">
        <v>10</v>
      </c>
      <c r="Q20" s="6" t="s">
        <v>11</v>
      </c>
      <c r="R20" s="6" t="s">
        <v>10</v>
      </c>
      <c r="S20" s="6" t="s">
        <v>11</v>
      </c>
      <c r="T20" s="6" t="s">
        <v>10</v>
      </c>
      <c r="U20" s="6" t="s">
        <v>11</v>
      </c>
      <c r="V20" s="6" t="s">
        <v>10</v>
      </c>
      <c r="W20" s="6" t="s">
        <v>11</v>
      </c>
      <c r="X20" s="6" t="s">
        <v>10</v>
      </c>
      <c r="Y20" s="6" t="s">
        <v>11</v>
      </c>
      <c r="Z20" s="37"/>
      <c r="AA20" s="17" t="s">
        <v>10</v>
      </c>
      <c r="AB20" s="17" t="s">
        <v>11</v>
      </c>
      <c r="AC20" s="17" t="s">
        <v>10</v>
      </c>
      <c r="AD20" s="17" t="s">
        <v>11</v>
      </c>
      <c r="AE20" s="37"/>
      <c r="AF20" s="37"/>
      <c r="AG20" s="37"/>
    </row>
    <row r="21" spans="1:42" s="4" customFormat="1" ht="35.25" customHeight="1" x14ac:dyDescent="0.25">
      <c r="A21" s="12" t="s">
        <v>31</v>
      </c>
      <c r="B21" s="12" t="s">
        <v>36</v>
      </c>
      <c r="C21" s="12" t="s">
        <v>65</v>
      </c>
      <c r="D21" s="12" t="s">
        <v>80</v>
      </c>
      <c r="E21" s="12" t="s">
        <v>86</v>
      </c>
      <c r="F21" s="13">
        <f>I21+1</f>
        <v>45823</v>
      </c>
      <c r="G21" s="13">
        <f>F21+1</f>
        <v>45824</v>
      </c>
      <c r="H21" s="13">
        <f>K21+3</f>
        <v>45821</v>
      </c>
      <c r="I21" s="13">
        <f>H21+1</f>
        <v>45822</v>
      </c>
      <c r="J21" s="13">
        <v>45817</v>
      </c>
      <c r="K21" s="13">
        <f>J21+1</f>
        <v>45818</v>
      </c>
      <c r="L21" s="13">
        <f>S21+5</f>
        <v>45856</v>
      </c>
      <c r="M21" s="13">
        <f>L21+1</f>
        <v>45857</v>
      </c>
      <c r="N21" s="13">
        <f>G21+19</f>
        <v>45843</v>
      </c>
      <c r="O21" s="13">
        <f>N21</f>
        <v>45843</v>
      </c>
      <c r="P21" s="13">
        <f>O21+5</f>
        <v>45848</v>
      </c>
      <c r="Q21" s="13">
        <f>P21+1</f>
        <v>45849</v>
      </c>
      <c r="R21" s="13">
        <f>Q21+2</f>
        <v>45851</v>
      </c>
      <c r="S21" s="13">
        <f>R21</f>
        <v>45851</v>
      </c>
      <c r="T21" s="13" t="s">
        <v>22</v>
      </c>
      <c r="U21" s="13" t="s">
        <v>22</v>
      </c>
      <c r="V21" s="13" t="s">
        <v>22</v>
      </c>
      <c r="W21" s="13" t="s">
        <v>22</v>
      </c>
      <c r="X21" s="13" t="s">
        <v>22</v>
      </c>
      <c r="Y21" s="13" t="s">
        <v>22</v>
      </c>
      <c r="Z21" s="12" t="s">
        <v>61</v>
      </c>
      <c r="AA21" s="18"/>
      <c r="AB21" s="18"/>
      <c r="AC21" s="13">
        <f>S21+25</f>
        <v>45876</v>
      </c>
      <c r="AD21" s="13"/>
      <c r="AE21" s="13" t="s">
        <v>89</v>
      </c>
      <c r="AF21" s="26">
        <f>R21-J21</f>
        <v>34</v>
      </c>
      <c r="AG21" s="26">
        <f>AC21-J21</f>
        <v>59</v>
      </c>
    </row>
    <row r="22" spans="1:42" s="4" customFormat="1" ht="35.25" hidden="1" customHeight="1" x14ac:dyDescent="0.25">
      <c r="A22" s="12"/>
      <c r="B22" s="12"/>
      <c r="C22" s="12"/>
      <c r="D22" s="12" t="s">
        <v>81</v>
      </c>
      <c r="E22" s="12"/>
      <c r="F22" s="13"/>
      <c r="G22" s="13"/>
      <c r="H22" s="13"/>
      <c r="I22" s="13"/>
      <c r="J22" s="22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2"/>
      <c r="AA22" s="18"/>
      <c r="AB22" s="18"/>
      <c r="AC22" s="13"/>
      <c r="AD22" s="13"/>
      <c r="AE22" s="13"/>
      <c r="AF22" s="26"/>
      <c r="AG22" s="26"/>
    </row>
    <row r="23" spans="1:42" s="4" customFormat="1" ht="35.25" customHeight="1" x14ac:dyDescent="0.25">
      <c r="A23" s="16" t="s">
        <v>27</v>
      </c>
      <c r="B23" s="16" t="s">
        <v>50</v>
      </c>
      <c r="C23" s="12" t="s">
        <v>65</v>
      </c>
      <c r="D23" s="12" t="s">
        <v>80</v>
      </c>
      <c r="E23" s="12" t="s">
        <v>83</v>
      </c>
      <c r="F23" s="13">
        <f>I23+1</f>
        <v>45840</v>
      </c>
      <c r="G23" s="13">
        <f>F23+1</f>
        <v>45841</v>
      </c>
      <c r="H23" s="13">
        <v>45838</v>
      </c>
      <c r="I23" s="13">
        <f>H23+1</f>
        <v>45839</v>
      </c>
      <c r="J23" s="15">
        <f>G23+3</f>
        <v>45844</v>
      </c>
      <c r="K23" s="15">
        <f>J23+1</f>
        <v>45845</v>
      </c>
      <c r="L23" s="15">
        <f>K23+17</f>
        <v>45862</v>
      </c>
      <c r="M23" s="15">
        <f>L23</f>
        <v>45862</v>
      </c>
      <c r="N23" s="13" t="s">
        <v>22</v>
      </c>
      <c r="O23" s="13" t="s">
        <v>22</v>
      </c>
      <c r="P23" s="13" t="s">
        <v>22</v>
      </c>
      <c r="Q23" s="13" t="s">
        <v>22</v>
      </c>
      <c r="R23" s="13" t="s">
        <v>22</v>
      </c>
      <c r="S23" s="13" t="s">
        <v>22</v>
      </c>
      <c r="T23" s="15">
        <f>M23+7</f>
        <v>45869</v>
      </c>
      <c r="U23" s="15">
        <f>T23+1</f>
        <v>45870</v>
      </c>
      <c r="V23" s="15">
        <f>U23+5</f>
        <v>45875</v>
      </c>
      <c r="W23" s="15">
        <f>V23+2</f>
        <v>45877</v>
      </c>
      <c r="X23" s="13">
        <f>W23+5</f>
        <v>45882</v>
      </c>
      <c r="Y23" s="13">
        <f>X23+1</f>
        <v>45883</v>
      </c>
      <c r="Z23" s="14" t="s">
        <v>67</v>
      </c>
      <c r="AA23" s="13">
        <f>Y23+7</f>
        <v>45890</v>
      </c>
      <c r="AB23" s="13">
        <f>AA23+1</f>
        <v>45891</v>
      </c>
      <c r="AC23" s="13">
        <f>AB23+20</f>
        <v>45911</v>
      </c>
      <c r="AD23" s="13"/>
      <c r="AE23" s="31" t="s">
        <v>88</v>
      </c>
      <c r="AF23" s="26">
        <f>X23-H23</f>
        <v>44</v>
      </c>
      <c r="AG23" s="26">
        <f>AC23-H23</f>
        <v>73</v>
      </c>
    </row>
    <row r="24" spans="1:42" ht="35.25" hidden="1" customHeight="1" x14ac:dyDescent="0.25">
      <c r="A24" s="28"/>
      <c r="B24" s="29"/>
      <c r="C24" s="29"/>
      <c r="D24" s="27" t="s">
        <v>81</v>
      </c>
      <c r="E24" s="29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</row>
  </sheetData>
  <mergeCells count="98">
    <mergeCell ref="N2:O2"/>
    <mergeCell ref="H3:I3"/>
    <mergeCell ref="J3:K3"/>
    <mergeCell ref="T2:U2"/>
    <mergeCell ref="D2:D4"/>
    <mergeCell ref="W3:X3"/>
    <mergeCell ref="V2:V4"/>
    <mergeCell ref="W2:X2"/>
    <mergeCell ref="F2:G2"/>
    <mergeCell ref="A2:A4"/>
    <mergeCell ref="R2:S2"/>
    <mergeCell ref="C2:C4"/>
    <mergeCell ref="N3:O3"/>
    <mergeCell ref="L3:M3"/>
    <mergeCell ref="H2:I2"/>
    <mergeCell ref="L2:M2"/>
    <mergeCell ref="B2:B4"/>
    <mergeCell ref="J2:K2"/>
    <mergeCell ref="F3:G3"/>
    <mergeCell ref="P2:Q2"/>
    <mergeCell ref="P3:Q3"/>
    <mergeCell ref="A10:A12"/>
    <mergeCell ref="B10:B12"/>
    <mergeCell ref="C10:C12"/>
    <mergeCell ref="R3:S3"/>
    <mergeCell ref="T3:U3"/>
    <mergeCell ref="F10:G10"/>
    <mergeCell ref="H10:I10"/>
    <mergeCell ref="J10:K10"/>
    <mergeCell ref="L10:M10"/>
    <mergeCell ref="N10:O10"/>
    <mergeCell ref="F11:G11"/>
    <mergeCell ref="H11:I11"/>
    <mergeCell ref="J11:K11"/>
    <mergeCell ref="L11:M11"/>
    <mergeCell ref="N11:O11"/>
    <mergeCell ref="E2:E4"/>
    <mergeCell ref="V10:W10"/>
    <mergeCell ref="X10:X12"/>
    <mergeCell ref="Y10:Z10"/>
    <mergeCell ref="P10:Q10"/>
    <mergeCell ref="R10:S10"/>
    <mergeCell ref="T10:U10"/>
    <mergeCell ref="J18:K18"/>
    <mergeCell ref="L18:M18"/>
    <mergeCell ref="N18:O18"/>
    <mergeCell ref="P18:Q18"/>
    <mergeCell ref="AA11:AB11"/>
    <mergeCell ref="P11:Q11"/>
    <mergeCell ref="R11:S11"/>
    <mergeCell ref="T11:U11"/>
    <mergeCell ref="V11:W11"/>
    <mergeCell ref="Y11:Z11"/>
    <mergeCell ref="A18:A20"/>
    <mergeCell ref="B18:B20"/>
    <mergeCell ref="C18:C20"/>
    <mergeCell ref="F18:G18"/>
    <mergeCell ref="H18:I18"/>
    <mergeCell ref="AI10:AI12"/>
    <mergeCell ref="D10:D12"/>
    <mergeCell ref="D18:D20"/>
    <mergeCell ref="A1:D1"/>
    <mergeCell ref="A9:D9"/>
    <mergeCell ref="A17:D17"/>
    <mergeCell ref="AC19:AD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E10:E12"/>
    <mergeCell ref="E18:E20"/>
    <mergeCell ref="Y2:Y4"/>
    <mergeCell ref="AG10:AG12"/>
    <mergeCell ref="AE18:AE20"/>
    <mergeCell ref="X19:Y19"/>
    <mergeCell ref="AA19:AB19"/>
    <mergeCell ref="AA18:AB18"/>
    <mergeCell ref="AC18:AD18"/>
    <mergeCell ref="R18:S18"/>
    <mergeCell ref="T18:U18"/>
    <mergeCell ref="V18:W18"/>
    <mergeCell ref="X18:Y18"/>
    <mergeCell ref="Z18:Z20"/>
    <mergeCell ref="AE11:AF11"/>
    <mergeCell ref="AG18:AG20"/>
    <mergeCell ref="Z2:Z4"/>
    <mergeCell ref="AA2:AA4"/>
    <mergeCell ref="AH10:AH12"/>
    <mergeCell ref="AF18:AF20"/>
    <mergeCell ref="AC11:AD11"/>
    <mergeCell ref="AE10:AF10"/>
    <mergeCell ref="AA10:AB10"/>
    <mergeCell ref="AC10:AD10"/>
  </mergeCells>
  <phoneticPr fontId="1" type="noConversion"/>
  <pageMargins left="0.7" right="0.7" top="0.75" bottom="0.75" header="0.3" footer="0.3"/>
  <pageSetup paperSize="9" orientation="portrait" r:id="rId1"/>
  <ignoredErrors>
    <ignoredError sqref="E14:X14 E22:Y22 E23:I23 K23:V23 E21:G21 I21:K21 X23:Y23 E13:Q13 U13:X13 E15:M15 O15:X15 E7 N21:Y21" numberStoredAsText="1"/>
    <ignoredError sqref="C5:D7 F6:X6 F5:Q5 X5 R5:V5 F7:Q7 R7:V7 X7 L21" formula="1"/>
    <ignoredError sqref="J23 H21 W23 E5:E6 R13:T13 N15" numberStoredAsText="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Y67"/>
  <sheetViews>
    <sheetView tabSelected="1" zoomScale="70" zoomScaleNormal="70" workbookViewId="0">
      <selection sqref="A1:D1"/>
    </sheetView>
  </sheetViews>
  <sheetFormatPr defaultColWidth="25.625" defaultRowHeight="29.25" customHeight="1" outlineLevelCol="1" x14ac:dyDescent="0.25"/>
  <cols>
    <col min="1" max="1" width="10.875" style="4" customWidth="1"/>
    <col min="2" max="2" width="8.875" style="2" customWidth="1"/>
    <col min="3" max="3" width="23" style="1" bestFit="1" customWidth="1"/>
    <col min="4" max="4" width="9" style="1" customWidth="1" outlineLevel="1"/>
    <col min="5" max="22" width="9" style="2" customWidth="1" outlineLevel="1"/>
    <col min="23" max="26" width="9" style="2" customWidth="1"/>
    <col min="27" max="47" width="9" style="3" customWidth="1"/>
    <col min="48" max="16384" width="25.625" style="3"/>
  </cols>
  <sheetData>
    <row r="1" spans="1:51" s="2" customFormat="1" ht="34.5" customHeight="1" x14ac:dyDescent="0.25">
      <c r="A1" s="40" t="s">
        <v>34</v>
      </c>
      <c r="B1" s="40"/>
      <c r="C1" s="40"/>
      <c r="D1" s="40"/>
      <c r="E1" s="5"/>
      <c r="F1" s="5"/>
      <c r="G1" s="5"/>
      <c r="H1" s="5"/>
      <c r="I1" s="5"/>
      <c r="J1" s="5"/>
      <c r="K1" s="5"/>
      <c r="L1" s="5"/>
      <c r="AN1" s="46" t="s">
        <v>134</v>
      </c>
      <c r="AO1" s="46"/>
      <c r="AP1" s="46"/>
      <c r="AQ1" s="46"/>
      <c r="AR1" s="46"/>
      <c r="AS1" s="46"/>
      <c r="AT1" s="46"/>
      <c r="AU1" s="46"/>
    </row>
    <row r="2" spans="1:51" s="1" customFormat="1" ht="57" customHeight="1" x14ac:dyDescent="0.25">
      <c r="A2" s="38" t="s">
        <v>25</v>
      </c>
      <c r="B2" s="38" t="s">
        <v>0</v>
      </c>
      <c r="C2" s="38" t="s">
        <v>133</v>
      </c>
      <c r="D2" s="38" t="s">
        <v>42</v>
      </c>
      <c r="E2" s="38" t="s">
        <v>12</v>
      </c>
      <c r="F2" s="38"/>
      <c r="G2" s="38" t="s">
        <v>106</v>
      </c>
      <c r="H2" s="38"/>
      <c r="I2" s="38" t="s">
        <v>13</v>
      </c>
      <c r="J2" s="38"/>
      <c r="K2" s="38" t="s">
        <v>2</v>
      </c>
      <c r="L2" s="38"/>
      <c r="M2" s="38" t="s">
        <v>3</v>
      </c>
      <c r="N2" s="38"/>
      <c r="O2" s="38" t="s">
        <v>5</v>
      </c>
      <c r="P2" s="38"/>
      <c r="Q2" s="42" t="s">
        <v>14</v>
      </c>
      <c r="R2" s="42"/>
      <c r="S2" s="43" t="s">
        <v>15</v>
      </c>
      <c r="T2" s="44"/>
      <c r="U2" s="42" t="s">
        <v>4</v>
      </c>
      <c r="V2" s="42"/>
      <c r="W2" s="38" t="s">
        <v>16</v>
      </c>
      <c r="X2" s="38"/>
      <c r="Y2" s="38" t="s">
        <v>58</v>
      </c>
      <c r="Z2" s="38"/>
      <c r="AA2" s="38" t="s">
        <v>94</v>
      </c>
      <c r="AB2" s="38"/>
      <c r="AC2" s="38" t="s">
        <v>102</v>
      </c>
      <c r="AD2" s="38"/>
      <c r="AE2" s="38" t="s">
        <v>95</v>
      </c>
      <c r="AF2" s="38"/>
      <c r="AG2" s="37" t="s">
        <v>43</v>
      </c>
      <c r="AH2" s="37" t="s">
        <v>54</v>
      </c>
      <c r="AI2" s="37"/>
      <c r="AJ2" s="37" t="s">
        <v>5</v>
      </c>
      <c r="AK2" s="37"/>
      <c r="AL2" s="37" t="s">
        <v>12</v>
      </c>
      <c r="AM2" s="37"/>
      <c r="AN2" s="37" t="s">
        <v>97</v>
      </c>
      <c r="AO2" s="37"/>
      <c r="AP2" s="37" t="s">
        <v>13</v>
      </c>
      <c r="AQ2" s="37"/>
      <c r="AR2" s="37" t="s">
        <v>2</v>
      </c>
      <c r="AS2" s="37"/>
      <c r="AT2" s="37" t="s">
        <v>46</v>
      </c>
      <c r="AU2" s="37"/>
    </row>
    <row r="3" spans="1:51" s="1" customFormat="1" ht="25.5" customHeight="1" x14ac:dyDescent="0.25">
      <c r="A3" s="38"/>
      <c r="B3" s="38"/>
      <c r="C3" s="38"/>
      <c r="D3" s="38"/>
      <c r="E3" s="38" t="s">
        <v>93</v>
      </c>
      <c r="F3" s="38"/>
      <c r="G3" s="38" t="s">
        <v>107</v>
      </c>
      <c r="H3" s="38"/>
      <c r="I3" s="38" t="s">
        <v>19</v>
      </c>
      <c r="J3" s="38"/>
      <c r="K3" s="39" t="s">
        <v>112</v>
      </c>
      <c r="L3" s="39"/>
      <c r="M3" s="38" t="s">
        <v>118</v>
      </c>
      <c r="N3" s="38"/>
      <c r="O3" s="39" t="s">
        <v>72</v>
      </c>
      <c r="P3" s="39"/>
      <c r="Q3" s="42" t="s">
        <v>8</v>
      </c>
      <c r="R3" s="42"/>
      <c r="S3" s="43" t="s">
        <v>20</v>
      </c>
      <c r="T3" s="44"/>
      <c r="U3" s="42" t="s">
        <v>7</v>
      </c>
      <c r="V3" s="42"/>
      <c r="W3" s="38" t="s">
        <v>21</v>
      </c>
      <c r="X3" s="38"/>
      <c r="Y3" s="38" t="s">
        <v>59</v>
      </c>
      <c r="Z3" s="38"/>
      <c r="AA3" s="38" t="s">
        <v>52</v>
      </c>
      <c r="AB3" s="38"/>
      <c r="AC3" s="38" t="s">
        <v>103</v>
      </c>
      <c r="AD3" s="38"/>
      <c r="AE3" s="38" t="s">
        <v>96</v>
      </c>
      <c r="AF3" s="38"/>
      <c r="AG3" s="37"/>
      <c r="AH3" s="37" t="s">
        <v>55</v>
      </c>
      <c r="AI3" s="37"/>
      <c r="AJ3" s="37" t="s">
        <v>70</v>
      </c>
      <c r="AK3" s="37"/>
      <c r="AL3" s="37" t="s">
        <v>93</v>
      </c>
      <c r="AM3" s="37"/>
      <c r="AN3" s="37" t="s">
        <v>98</v>
      </c>
      <c r="AO3" s="37"/>
      <c r="AP3" s="37" t="s">
        <v>19</v>
      </c>
      <c r="AQ3" s="37"/>
      <c r="AR3" s="37" t="s">
        <v>112</v>
      </c>
      <c r="AS3" s="37"/>
      <c r="AT3" s="37" t="s">
        <v>118</v>
      </c>
      <c r="AU3" s="37"/>
    </row>
    <row r="4" spans="1:51" s="1" customFormat="1" ht="25.5" customHeight="1" x14ac:dyDescent="0.25">
      <c r="A4" s="38"/>
      <c r="B4" s="38"/>
      <c r="C4" s="38"/>
      <c r="D4" s="38"/>
      <c r="E4" s="6" t="s">
        <v>10</v>
      </c>
      <c r="F4" s="6" t="s">
        <v>11</v>
      </c>
      <c r="G4" s="6" t="s">
        <v>10</v>
      </c>
      <c r="H4" s="6" t="s">
        <v>11</v>
      </c>
      <c r="I4" s="6" t="s">
        <v>10</v>
      </c>
      <c r="J4" s="6" t="s">
        <v>11</v>
      </c>
      <c r="K4" s="6" t="s">
        <v>10</v>
      </c>
      <c r="L4" s="6" t="s">
        <v>11</v>
      </c>
      <c r="M4" s="6" t="s">
        <v>10</v>
      </c>
      <c r="N4" s="6" t="s">
        <v>11</v>
      </c>
      <c r="O4" s="6" t="s">
        <v>10</v>
      </c>
      <c r="P4" s="6" t="s">
        <v>11</v>
      </c>
      <c r="Q4" s="32" t="s">
        <v>10</v>
      </c>
      <c r="R4" s="32" t="s">
        <v>11</v>
      </c>
      <c r="S4" s="6" t="s">
        <v>10</v>
      </c>
      <c r="T4" s="6" t="s">
        <v>11</v>
      </c>
      <c r="U4" s="32" t="s">
        <v>10</v>
      </c>
      <c r="V4" s="32" t="s">
        <v>11</v>
      </c>
      <c r="W4" s="6" t="s">
        <v>10</v>
      </c>
      <c r="X4" s="6" t="s">
        <v>11</v>
      </c>
      <c r="Y4" s="6" t="s">
        <v>10</v>
      </c>
      <c r="Z4" s="6" t="s">
        <v>11</v>
      </c>
      <c r="AA4" s="6" t="s">
        <v>10</v>
      </c>
      <c r="AB4" s="6" t="s">
        <v>11</v>
      </c>
      <c r="AC4" s="6" t="s">
        <v>10</v>
      </c>
      <c r="AD4" s="6" t="s">
        <v>11</v>
      </c>
      <c r="AE4" s="6" t="s">
        <v>10</v>
      </c>
      <c r="AF4" s="6" t="s">
        <v>11</v>
      </c>
      <c r="AG4" s="37"/>
      <c r="AH4" s="17" t="s">
        <v>10</v>
      </c>
      <c r="AI4" s="17" t="s">
        <v>11</v>
      </c>
      <c r="AJ4" s="17" t="s">
        <v>10</v>
      </c>
      <c r="AK4" s="17" t="s">
        <v>11</v>
      </c>
      <c r="AL4" s="17" t="s">
        <v>10</v>
      </c>
      <c r="AM4" s="17" t="s">
        <v>11</v>
      </c>
      <c r="AN4" s="17" t="s">
        <v>10</v>
      </c>
      <c r="AO4" s="17" t="s">
        <v>11</v>
      </c>
      <c r="AP4" s="17" t="s">
        <v>10</v>
      </c>
      <c r="AQ4" s="17" t="s">
        <v>11</v>
      </c>
      <c r="AR4" s="17" t="s">
        <v>10</v>
      </c>
      <c r="AS4" s="17" t="s">
        <v>11</v>
      </c>
      <c r="AT4" s="17" t="s">
        <v>10</v>
      </c>
      <c r="AU4" s="17" t="s">
        <v>11</v>
      </c>
    </row>
    <row r="5" spans="1:51" ht="32.25" customHeight="1" x14ac:dyDescent="0.25">
      <c r="A5" s="14" t="s">
        <v>71</v>
      </c>
      <c r="B5" s="12" t="s">
        <v>31</v>
      </c>
      <c r="C5" s="12" t="s">
        <v>26</v>
      </c>
      <c r="D5" s="12" t="s">
        <v>60</v>
      </c>
      <c r="E5" s="19">
        <v>45816</v>
      </c>
      <c r="F5" s="19">
        <f t="shared" ref="F5" si="0">E5+1</f>
        <v>45817</v>
      </c>
      <c r="G5" s="13" t="s">
        <v>22</v>
      </c>
      <c r="H5" s="13" t="s">
        <v>22</v>
      </c>
      <c r="I5" s="19">
        <v>45819</v>
      </c>
      <c r="J5" s="19">
        <f t="shared" ref="J5:L5" si="1">I5+1</f>
        <v>45820</v>
      </c>
      <c r="K5" s="19">
        <v>45821</v>
      </c>
      <c r="L5" s="19">
        <f t="shared" si="1"/>
        <v>45822</v>
      </c>
      <c r="M5" s="19">
        <v>45826</v>
      </c>
      <c r="N5" s="19">
        <f>M5+1</f>
        <v>45827</v>
      </c>
      <c r="O5" s="20">
        <v>45832</v>
      </c>
      <c r="P5" s="20">
        <v>45832</v>
      </c>
      <c r="Q5" s="13" t="s">
        <v>22</v>
      </c>
      <c r="R5" s="13" t="s">
        <v>22</v>
      </c>
      <c r="S5" s="13" t="s">
        <v>22</v>
      </c>
      <c r="T5" s="13" t="s">
        <v>22</v>
      </c>
      <c r="U5" s="13" t="s">
        <v>22</v>
      </c>
      <c r="V5" s="13" t="s">
        <v>22</v>
      </c>
      <c r="W5" s="19">
        <v>45849</v>
      </c>
      <c r="X5" s="19">
        <v>45849</v>
      </c>
      <c r="Y5" s="20">
        <v>45864</v>
      </c>
      <c r="Z5" s="20">
        <f>Y5+1</f>
        <v>45865</v>
      </c>
      <c r="AA5" s="20">
        <v>45868</v>
      </c>
      <c r="AB5" s="20">
        <v>45870</v>
      </c>
      <c r="AC5" s="13" t="s">
        <v>22</v>
      </c>
      <c r="AD5" s="13" t="s">
        <v>22</v>
      </c>
      <c r="AE5" s="18">
        <v>45870</v>
      </c>
      <c r="AF5" s="18">
        <v>45873</v>
      </c>
      <c r="AG5" s="14" t="s">
        <v>61</v>
      </c>
      <c r="AH5" s="13" t="s">
        <v>22</v>
      </c>
      <c r="AI5" s="13" t="s">
        <v>22</v>
      </c>
      <c r="AJ5" s="13">
        <f>AF5+31</f>
        <v>45904</v>
      </c>
      <c r="AK5" s="13">
        <f>AJ5+1</f>
        <v>45905</v>
      </c>
      <c r="AL5" s="13">
        <f>AK5+9</f>
        <v>45914</v>
      </c>
      <c r="AM5" s="13">
        <f>AL5+1</f>
        <v>45915</v>
      </c>
      <c r="AN5" s="13">
        <f>AM5+1</f>
        <v>45916</v>
      </c>
      <c r="AO5" s="13">
        <f>AN5</f>
        <v>45916</v>
      </c>
      <c r="AP5" s="13">
        <f>AO5+1</f>
        <v>45917</v>
      </c>
      <c r="AQ5" s="13">
        <f t="shared" ref="AQ5:AS5" si="2">AP5+1</f>
        <v>45918</v>
      </c>
      <c r="AR5" s="13">
        <f t="shared" si="2"/>
        <v>45919</v>
      </c>
      <c r="AS5" s="13">
        <f t="shared" si="2"/>
        <v>45920</v>
      </c>
      <c r="AT5" s="13" t="s">
        <v>22</v>
      </c>
      <c r="AU5" s="13" t="s">
        <v>22</v>
      </c>
    </row>
    <row r="6" spans="1:51" ht="32.25" customHeight="1" x14ac:dyDescent="0.25">
      <c r="A6" s="14" t="s">
        <v>74</v>
      </c>
      <c r="B6" s="12" t="s">
        <v>31</v>
      </c>
      <c r="C6" s="14" t="s">
        <v>39</v>
      </c>
      <c r="D6" s="12" t="s">
        <v>60</v>
      </c>
      <c r="E6" s="19">
        <v>45838</v>
      </c>
      <c r="F6" s="19">
        <v>45840</v>
      </c>
      <c r="G6" s="19">
        <v>45842</v>
      </c>
      <c r="H6" s="19">
        <v>45842</v>
      </c>
      <c r="I6" s="19">
        <v>45844</v>
      </c>
      <c r="J6" s="19">
        <v>45845</v>
      </c>
      <c r="K6" s="19">
        <f>J6+1</f>
        <v>45846</v>
      </c>
      <c r="L6" s="19">
        <f>K6+1</f>
        <v>45847</v>
      </c>
      <c r="M6" s="19">
        <f>L6+2</f>
        <v>45849</v>
      </c>
      <c r="N6" s="19">
        <v>45851</v>
      </c>
      <c r="O6" s="20">
        <v>45856</v>
      </c>
      <c r="P6" s="20">
        <v>45856</v>
      </c>
      <c r="Q6" s="13" t="s">
        <v>22</v>
      </c>
      <c r="R6" s="13" t="s">
        <v>22</v>
      </c>
      <c r="S6" s="13" t="s">
        <v>22</v>
      </c>
      <c r="T6" s="13" t="s">
        <v>22</v>
      </c>
      <c r="U6" s="13" t="s">
        <v>22</v>
      </c>
      <c r="V6" s="13" t="s">
        <v>22</v>
      </c>
      <c r="W6" s="20">
        <v>45870</v>
      </c>
      <c r="X6" s="20">
        <f>W6+1</f>
        <v>45871</v>
      </c>
      <c r="Y6" s="18" t="s">
        <v>22</v>
      </c>
      <c r="Z6" s="18" t="s">
        <v>22</v>
      </c>
      <c r="AA6" s="18" t="s">
        <v>22</v>
      </c>
      <c r="AB6" s="18" t="s">
        <v>22</v>
      </c>
      <c r="AC6" s="13">
        <f>X6+14</f>
        <v>45885</v>
      </c>
      <c r="AD6" s="13">
        <f>AC6+3</f>
        <v>45888</v>
      </c>
      <c r="AE6" s="18">
        <f>AD6</f>
        <v>45888</v>
      </c>
      <c r="AF6" s="18">
        <f>AE6+2</f>
        <v>45890</v>
      </c>
      <c r="AG6" s="14" t="s">
        <v>61</v>
      </c>
      <c r="AH6" s="13" t="s">
        <v>22</v>
      </c>
      <c r="AI6" s="13" t="s">
        <v>22</v>
      </c>
      <c r="AJ6" s="18" t="s">
        <v>22</v>
      </c>
      <c r="AK6" s="18" t="s">
        <v>22</v>
      </c>
      <c r="AL6" s="13">
        <f>AF6+22</f>
        <v>45912</v>
      </c>
      <c r="AM6" s="13">
        <f>AL6+1</f>
        <v>45913</v>
      </c>
      <c r="AN6" s="18" t="s">
        <v>22</v>
      </c>
      <c r="AO6" s="18" t="s">
        <v>22</v>
      </c>
      <c r="AP6" s="13">
        <f>AM6+1</f>
        <v>45914</v>
      </c>
      <c r="AQ6" s="13">
        <f t="shared" ref="AQ6:AS9" si="3">AP6+1</f>
        <v>45915</v>
      </c>
      <c r="AR6" s="13">
        <f t="shared" si="3"/>
        <v>45916</v>
      </c>
      <c r="AS6" s="13">
        <f t="shared" si="3"/>
        <v>45917</v>
      </c>
      <c r="AT6" s="13" t="s">
        <v>22</v>
      </c>
      <c r="AU6" s="13" t="s">
        <v>22</v>
      </c>
      <c r="AV6" s="4"/>
      <c r="AW6" s="4"/>
      <c r="AX6" s="4"/>
      <c r="AY6" s="4"/>
    </row>
    <row r="7" spans="1:51" ht="32.25" customHeight="1" x14ac:dyDescent="0.25">
      <c r="A7" s="14" t="s">
        <v>111</v>
      </c>
      <c r="B7" s="12" t="s">
        <v>110</v>
      </c>
      <c r="C7" s="14" t="s">
        <v>108</v>
      </c>
      <c r="D7" s="12" t="s">
        <v>109</v>
      </c>
      <c r="E7" s="19">
        <v>45859</v>
      </c>
      <c r="F7" s="19">
        <v>45860</v>
      </c>
      <c r="G7" s="13" t="s">
        <v>22</v>
      </c>
      <c r="H7" s="13" t="s">
        <v>22</v>
      </c>
      <c r="I7" s="19">
        <v>45853</v>
      </c>
      <c r="J7" s="19">
        <v>45856</v>
      </c>
      <c r="K7" s="13" t="s">
        <v>22</v>
      </c>
      <c r="L7" s="13" t="s">
        <v>22</v>
      </c>
      <c r="M7" s="19">
        <v>45865</v>
      </c>
      <c r="N7" s="19">
        <v>45866</v>
      </c>
      <c r="O7" s="13" t="s">
        <v>22</v>
      </c>
      <c r="P7" s="13" t="s">
        <v>22</v>
      </c>
      <c r="Q7" s="13" t="s">
        <v>22</v>
      </c>
      <c r="R7" s="13" t="s">
        <v>22</v>
      </c>
      <c r="S7" s="13" t="s">
        <v>22</v>
      </c>
      <c r="T7" s="13" t="s">
        <v>22</v>
      </c>
      <c r="U7" s="13" t="s">
        <v>22</v>
      </c>
      <c r="V7" s="13" t="s">
        <v>22</v>
      </c>
      <c r="W7" s="13" t="s">
        <v>22</v>
      </c>
      <c r="X7" s="13" t="s">
        <v>22</v>
      </c>
      <c r="Y7" s="13" t="s">
        <v>22</v>
      </c>
      <c r="Z7" s="13" t="s">
        <v>22</v>
      </c>
      <c r="AA7" s="18">
        <v>45902</v>
      </c>
      <c r="AB7" s="18">
        <f>AA7+2</f>
        <v>45904</v>
      </c>
      <c r="AC7" s="13" t="s">
        <v>22</v>
      </c>
      <c r="AD7" s="13" t="s">
        <v>22</v>
      </c>
      <c r="AE7" s="13" t="s">
        <v>22</v>
      </c>
      <c r="AF7" s="13" t="s">
        <v>22</v>
      </c>
      <c r="AG7" s="14"/>
      <c r="AH7" s="13" t="s">
        <v>22</v>
      </c>
      <c r="AI7" s="13" t="s">
        <v>22</v>
      </c>
      <c r="AJ7" s="18"/>
      <c r="AK7" s="18"/>
      <c r="AL7" s="13"/>
      <c r="AM7" s="13"/>
      <c r="AN7" s="18"/>
      <c r="AO7" s="18"/>
      <c r="AP7" s="13"/>
      <c r="AQ7" s="13"/>
      <c r="AR7" s="13"/>
      <c r="AS7" s="13"/>
      <c r="AT7" s="13"/>
      <c r="AU7" s="13"/>
      <c r="AV7" s="4"/>
      <c r="AW7" s="4"/>
      <c r="AX7" s="4"/>
      <c r="AY7" s="4"/>
    </row>
    <row r="8" spans="1:51" ht="32.25" customHeight="1" x14ac:dyDescent="0.25">
      <c r="A8" s="14" t="s">
        <v>105</v>
      </c>
      <c r="B8" s="12" t="s">
        <v>31</v>
      </c>
      <c r="C8" s="14" t="s">
        <v>53</v>
      </c>
      <c r="D8" s="12" t="s">
        <v>60</v>
      </c>
      <c r="E8" s="18">
        <v>45870</v>
      </c>
      <c r="F8" s="18">
        <v>45871</v>
      </c>
      <c r="G8" s="13">
        <v>45872</v>
      </c>
      <c r="H8" s="13">
        <v>45873</v>
      </c>
      <c r="I8" s="13" t="s">
        <v>22</v>
      </c>
      <c r="J8" s="13" t="s">
        <v>22</v>
      </c>
      <c r="K8" s="13" t="s">
        <v>22</v>
      </c>
      <c r="L8" s="13" t="s">
        <v>22</v>
      </c>
      <c r="M8" s="18">
        <f>H8+4</f>
        <v>45877</v>
      </c>
      <c r="N8" s="18">
        <f>M8+1</f>
        <v>45878</v>
      </c>
      <c r="O8" s="13" t="s">
        <v>22</v>
      </c>
      <c r="P8" s="13" t="s">
        <v>22</v>
      </c>
      <c r="Q8" s="13">
        <v>45894</v>
      </c>
      <c r="R8" s="13">
        <v>45895</v>
      </c>
      <c r="S8" s="13" t="s">
        <v>22</v>
      </c>
      <c r="T8" s="13" t="s">
        <v>22</v>
      </c>
      <c r="U8" s="13">
        <f>R8+3</f>
        <v>45898</v>
      </c>
      <c r="V8" s="13">
        <f>U8</f>
        <v>45898</v>
      </c>
      <c r="W8" s="18">
        <v>45901</v>
      </c>
      <c r="X8" s="18">
        <f>W8+1</f>
        <v>45902</v>
      </c>
      <c r="Y8" s="18">
        <v>45916</v>
      </c>
      <c r="Z8" s="18">
        <v>45916</v>
      </c>
      <c r="AA8" s="18">
        <v>45918</v>
      </c>
      <c r="AB8" s="18">
        <v>45920</v>
      </c>
      <c r="AC8" s="13" t="s">
        <v>22</v>
      </c>
      <c r="AD8" s="13" t="s">
        <v>22</v>
      </c>
      <c r="AE8" s="18" t="s">
        <v>22</v>
      </c>
      <c r="AF8" s="18" t="s">
        <v>22</v>
      </c>
      <c r="AG8" s="14" t="s">
        <v>61</v>
      </c>
      <c r="AH8" s="22">
        <v>45938</v>
      </c>
      <c r="AI8" s="13">
        <f>AH8+1</f>
        <v>45939</v>
      </c>
      <c r="AJ8" s="18" t="s">
        <v>22</v>
      </c>
      <c r="AK8" s="18" t="s">
        <v>22</v>
      </c>
      <c r="AL8" s="18" t="s">
        <v>22</v>
      </c>
      <c r="AM8" s="18" t="s">
        <v>22</v>
      </c>
      <c r="AN8" s="18" t="s">
        <v>22</v>
      </c>
      <c r="AO8" s="18" t="s">
        <v>22</v>
      </c>
      <c r="AP8" s="22">
        <f>AI8+20</f>
        <v>45959</v>
      </c>
      <c r="AQ8" s="13">
        <f t="shared" si="3"/>
        <v>45960</v>
      </c>
      <c r="AR8" s="13">
        <f t="shared" si="3"/>
        <v>45961</v>
      </c>
      <c r="AS8" s="13">
        <f t="shared" si="3"/>
        <v>45962</v>
      </c>
      <c r="AT8" s="13">
        <f>AS8+3</f>
        <v>45965</v>
      </c>
      <c r="AU8" s="13">
        <f>AT8+1</f>
        <v>45966</v>
      </c>
      <c r="AV8" s="4"/>
      <c r="AW8" s="4"/>
      <c r="AX8" s="4"/>
      <c r="AY8" s="4"/>
    </row>
    <row r="9" spans="1:51" ht="32.25" customHeight="1" x14ac:dyDescent="0.25">
      <c r="A9" s="14" t="s">
        <v>129</v>
      </c>
      <c r="B9" s="12" t="s">
        <v>31</v>
      </c>
      <c r="C9" s="12" t="s">
        <v>119</v>
      </c>
      <c r="D9" s="12" t="s">
        <v>120</v>
      </c>
      <c r="E9" s="13" t="s">
        <v>22</v>
      </c>
      <c r="F9" s="13" t="s">
        <v>22</v>
      </c>
      <c r="G9" s="13" t="s">
        <v>22</v>
      </c>
      <c r="H9" s="13" t="s">
        <v>22</v>
      </c>
      <c r="I9" s="13">
        <v>45883</v>
      </c>
      <c r="J9" s="13">
        <v>45884</v>
      </c>
      <c r="K9" s="18">
        <v>45881</v>
      </c>
      <c r="L9" s="18">
        <v>45882</v>
      </c>
      <c r="M9" s="13">
        <v>45879</v>
      </c>
      <c r="N9" s="13">
        <v>45879</v>
      </c>
      <c r="O9" s="13" t="s">
        <v>22</v>
      </c>
      <c r="P9" s="13" t="s">
        <v>22</v>
      </c>
      <c r="Q9" s="13" t="s">
        <v>22</v>
      </c>
      <c r="R9" s="13" t="s">
        <v>22</v>
      </c>
      <c r="S9" s="13">
        <f>J9+19</f>
        <v>45903</v>
      </c>
      <c r="T9" s="13">
        <v>45903</v>
      </c>
      <c r="U9" s="13" t="s">
        <v>22</v>
      </c>
      <c r="V9" s="13" t="s">
        <v>22</v>
      </c>
      <c r="W9" s="13">
        <f>T9+5</f>
        <v>45908</v>
      </c>
      <c r="X9" s="13">
        <v>45909</v>
      </c>
      <c r="Y9" s="13" t="s">
        <v>22</v>
      </c>
      <c r="Z9" s="13" t="s">
        <v>22</v>
      </c>
      <c r="AA9" s="13">
        <f>X9+15</f>
        <v>45924</v>
      </c>
      <c r="AB9" s="13">
        <v>45927</v>
      </c>
      <c r="AC9" s="18" t="s">
        <v>22</v>
      </c>
      <c r="AD9" s="18" t="s">
        <v>22</v>
      </c>
      <c r="AE9" s="18" t="s">
        <v>22</v>
      </c>
      <c r="AF9" s="18" t="s">
        <v>22</v>
      </c>
      <c r="AG9" s="12" t="s">
        <v>124</v>
      </c>
      <c r="AH9" s="13" t="s">
        <v>22</v>
      </c>
      <c r="AI9" s="13" t="s">
        <v>22</v>
      </c>
      <c r="AJ9" s="18" t="s">
        <v>22</v>
      </c>
      <c r="AK9" s="18" t="s">
        <v>22</v>
      </c>
      <c r="AL9" s="47" t="s">
        <v>126</v>
      </c>
      <c r="AM9" s="18" t="s">
        <v>22</v>
      </c>
      <c r="AN9" s="47">
        <f>AB9+38</f>
        <v>45965</v>
      </c>
      <c r="AO9" s="18">
        <f>AN9+1</f>
        <v>45966</v>
      </c>
      <c r="AP9" s="13">
        <f>AO9+1</f>
        <v>45967</v>
      </c>
      <c r="AQ9" s="13">
        <f>AP9+1</f>
        <v>45968</v>
      </c>
      <c r="AR9" s="13">
        <f t="shared" si="3"/>
        <v>45969</v>
      </c>
      <c r="AS9" s="13">
        <f t="shared" si="3"/>
        <v>45970</v>
      </c>
      <c r="AT9" s="13">
        <f>AS9+3</f>
        <v>45973</v>
      </c>
      <c r="AU9" s="13">
        <f>AT9+1</f>
        <v>45974</v>
      </c>
      <c r="AV9" s="4"/>
      <c r="AW9" s="4"/>
      <c r="AX9" s="4"/>
      <c r="AY9" s="4"/>
    </row>
    <row r="10" spans="1:51" ht="32.25" customHeight="1" x14ac:dyDescent="0.25">
      <c r="A10" s="14" t="s">
        <v>128</v>
      </c>
      <c r="B10" s="12" t="s">
        <v>31</v>
      </c>
      <c r="C10" s="12" t="s">
        <v>121</v>
      </c>
      <c r="D10" s="12" t="s">
        <v>122</v>
      </c>
      <c r="E10" s="13">
        <v>45880</v>
      </c>
      <c r="F10" s="13">
        <f>E10+1</f>
        <v>45881</v>
      </c>
      <c r="G10" s="13" t="s">
        <v>22</v>
      </c>
      <c r="H10" s="13" t="s">
        <v>22</v>
      </c>
      <c r="I10" s="13">
        <v>45882</v>
      </c>
      <c r="J10" s="13">
        <f>I10+1</f>
        <v>45883</v>
      </c>
      <c r="K10" s="13">
        <f>J10+1</f>
        <v>45884</v>
      </c>
      <c r="L10" s="13">
        <f>K10+1</f>
        <v>45885</v>
      </c>
      <c r="M10" s="13">
        <v>45888</v>
      </c>
      <c r="N10" s="13">
        <v>45888</v>
      </c>
      <c r="O10" s="13">
        <v>45893</v>
      </c>
      <c r="P10" s="13">
        <v>45895</v>
      </c>
      <c r="Q10" s="13" t="s">
        <v>22</v>
      </c>
      <c r="R10" s="13" t="s">
        <v>22</v>
      </c>
      <c r="S10" s="13"/>
      <c r="T10" s="13"/>
      <c r="U10" s="13" t="s">
        <v>22</v>
      </c>
      <c r="V10" s="13" t="s">
        <v>22</v>
      </c>
      <c r="W10" s="13" t="s">
        <v>22</v>
      </c>
      <c r="X10" s="13" t="s">
        <v>22</v>
      </c>
      <c r="Y10" s="13" t="s">
        <v>22</v>
      </c>
      <c r="Z10" s="13" t="s">
        <v>22</v>
      </c>
      <c r="AA10" s="13" t="s">
        <v>22</v>
      </c>
      <c r="AB10" s="13" t="s">
        <v>22</v>
      </c>
      <c r="AC10" s="18" t="s">
        <v>22</v>
      </c>
      <c r="AD10" s="18" t="s">
        <v>22</v>
      </c>
      <c r="AE10" s="18" t="s">
        <v>22</v>
      </c>
      <c r="AF10" s="18" t="s">
        <v>22</v>
      </c>
      <c r="AG10" s="12" t="s">
        <v>125</v>
      </c>
      <c r="AH10" s="13" t="s">
        <v>22</v>
      </c>
      <c r="AI10" s="13" t="s">
        <v>22</v>
      </c>
      <c r="AJ10" s="18" t="s">
        <v>22</v>
      </c>
      <c r="AK10" s="18" t="s">
        <v>22</v>
      </c>
      <c r="AL10" s="18">
        <f>Z18</f>
        <v>45901</v>
      </c>
      <c r="AM10" s="18">
        <f>AA18</f>
        <v>45902</v>
      </c>
      <c r="AN10" s="18" t="s">
        <v>22</v>
      </c>
      <c r="AO10" s="18" t="s">
        <v>22</v>
      </c>
      <c r="AP10" s="13">
        <f>AB18</f>
        <v>45903</v>
      </c>
      <c r="AQ10" s="13">
        <f>AP10+1</f>
        <v>45904</v>
      </c>
      <c r="AR10" s="13">
        <f>AQ10+1</f>
        <v>45905</v>
      </c>
      <c r="AS10" s="13">
        <f>AR10+1</f>
        <v>45906</v>
      </c>
      <c r="AT10" s="13">
        <f>AS10+3</f>
        <v>45909</v>
      </c>
      <c r="AU10" s="13">
        <f>AT10+1</f>
        <v>45910</v>
      </c>
      <c r="AV10" s="4"/>
      <c r="AW10" s="4"/>
      <c r="AX10" s="4"/>
      <c r="AY10" s="4"/>
    </row>
    <row r="11" spans="1:51" ht="32.25" customHeight="1" x14ac:dyDescent="0.25">
      <c r="A11" s="14" t="s">
        <v>130</v>
      </c>
      <c r="B11" s="12" t="s">
        <v>31</v>
      </c>
      <c r="C11" s="12" t="s">
        <v>123</v>
      </c>
      <c r="D11" s="12" t="s">
        <v>122</v>
      </c>
      <c r="E11" s="13" t="s">
        <v>22</v>
      </c>
      <c r="F11" s="13" t="s">
        <v>22</v>
      </c>
      <c r="G11" s="13" t="s">
        <v>22</v>
      </c>
      <c r="H11" s="13" t="s">
        <v>22</v>
      </c>
      <c r="I11" s="13" t="s">
        <v>22</v>
      </c>
      <c r="J11" s="13" t="s">
        <v>22</v>
      </c>
      <c r="K11" s="13" t="s">
        <v>22</v>
      </c>
      <c r="L11" s="13" t="s">
        <v>22</v>
      </c>
      <c r="M11" s="13" t="s">
        <v>22</v>
      </c>
      <c r="N11" s="13" t="s">
        <v>22</v>
      </c>
      <c r="O11" s="13">
        <v>45893</v>
      </c>
      <c r="P11" s="13">
        <v>45894</v>
      </c>
      <c r="Q11" s="13">
        <f>P11+13</f>
        <v>45907</v>
      </c>
      <c r="R11" s="13">
        <f>Q11+1</f>
        <v>45908</v>
      </c>
      <c r="S11" s="13"/>
      <c r="T11" s="13"/>
      <c r="U11" s="13" t="s">
        <v>22</v>
      </c>
      <c r="V11" s="13" t="s">
        <v>22</v>
      </c>
      <c r="W11" s="13">
        <f>R11+6</f>
        <v>45914</v>
      </c>
      <c r="X11" s="13">
        <f>W11+1</f>
        <v>45915</v>
      </c>
      <c r="Y11" s="13">
        <f>X11+17</f>
        <v>45932</v>
      </c>
      <c r="Z11" s="13">
        <v>45932</v>
      </c>
      <c r="AA11" s="13">
        <v>45934</v>
      </c>
      <c r="AB11" s="13">
        <f>AA11+2</f>
        <v>45936</v>
      </c>
      <c r="AC11" s="18" t="s">
        <v>22</v>
      </c>
      <c r="AD11" s="18" t="s">
        <v>22</v>
      </c>
      <c r="AE11" s="18" t="s">
        <v>22</v>
      </c>
      <c r="AF11" s="18" t="s">
        <v>22</v>
      </c>
      <c r="AG11" s="12" t="s">
        <v>125</v>
      </c>
      <c r="AH11" s="13" t="s">
        <v>22</v>
      </c>
      <c r="AI11" s="13" t="s">
        <v>22</v>
      </c>
      <c r="AJ11" s="18" t="s">
        <v>22</v>
      </c>
      <c r="AK11" s="18" t="s">
        <v>22</v>
      </c>
      <c r="AL11" s="13">
        <f>AB11+44</f>
        <v>45980</v>
      </c>
      <c r="AM11" s="13">
        <f>AL11+1</f>
        <v>45981</v>
      </c>
      <c r="AN11" s="18" t="s">
        <v>22</v>
      </c>
      <c r="AO11" s="18" t="s">
        <v>22</v>
      </c>
      <c r="AP11" s="13">
        <f>AM11+2</f>
        <v>45983</v>
      </c>
      <c r="AQ11" s="13">
        <f>AP11+1</f>
        <v>45984</v>
      </c>
      <c r="AR11" s="13">
        <f>AQ11+1</f>
        <v>45985</v>
      </c>
      <c r="AS11" s="13">
        <f>AR11+1</f>
        <v>45986</v>
      </c>
      <c r="AT11" s="13">
        <f>AS11+3</f>
        <v>45989</v>
      </c>
      <c r="AU11" s="13">
        <f>AT11+1</f>
        <v>45990</v>
      </c>
      <c r="AV11" s="4"/>
      <c r="AW11" s="4"/>
      <c r="AX11" s="4"/>
      <c r="AY11" s="4"/>
    </row>
    <row r="12" spans="1:51" ht="15" customHeight="1" x14ac:dyDescent="0.25">
      <c r="A12" s="7"/>
      <c r="B12" s="8"/>
      <c r="C12" s="8"/>
      <c r="D12" s="8"/>
      <c r="E12" s="4"/>
      <c r="F12" s="4"/>
      <c r="G12" s="4"/>
      <c r="H12" s="4"/>
      <c r="I12" s="4"/>
      <c r="J12" s="4"/>
      <c r="K12" s="4"/>
      <c r="L12" s="4"/>
      <c r="M12" s="9"/>
      <c r="N12" s="11"/>
      <c r="O12" s="11"/>
      <c r="P12" s="11"/>
      <c r="Q12" s="10"/>
      <c r="R12" s="11"/>
      <c r="S12" s="9"/>
      <c r="T12" s="9"/>
      <c r="U12" s="9"/>
      <c r="V12" s="9"/>
      <c r="W12" s="10"/>
      <c r="X12" s="11"/>
      <c r="Y12" s="8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:51" ht="32.25" customHeight="1" x14ac:dyDescent="0.25">
      <c r="A13" s="40" t="s">
        <v>45</v>
      </c>
      <c r="B13" s="40"/>
      <c r="C13" s="40"/>
      <c r="D13" s="40"/>
      <c r="AA13" s="35"/>
    </row>
    <row r="14" spans="1:51" s="4" customFormat="1" ht="51" customHeight="1" x14ac:dyDescent="0.25">
      <c r="A14" s="38" t="s">
        <v>47</v>
      </c>
      <c r="B14" s="38" t="s">
        <v>0</v>
      </c>
      <c r="C14" s="38" t="s">
        <v>1</v>
      </c>
      <c r="D14" s="38" t="s">
        <v>48</v>
      </c>
      <c r="E14" s="38" t="s">
        <v>12</v>
      </c>
      <c r="F14" s="38"/>
      <c r="G14" s="38" t="s">
        <v>13</v>
      </c>
      <c r="H14" s="38"/>
      <c r="I14" s="38" t="s">
        <v>2</v>
      </c>
      <c r="J14" s="38"/>
      <c r="K14" s="38" t="s">
        <v>3</v>
      </c>
      <c r="L14" s="38"/>
      <c r="M14" s="38" t="s">
        <v>5</v>
      </c>
      <c r="N14" s="38"/>
      <c r="O14" s="38" t="s">
        <v>14</v>
      </c>
      <c r="P14" s="38"/>
      <c r="Q14" s="38" t="s">
        <v>16</v>
      </c>
      <c r="R14" s="38"/>
      <c r="S14" s="38" t="s">
        <v>116</v>
      </c>
      <c r="T14" s="38"/>
      <c r="U14" s="38" t="s">
        <v>41</v>
      </c>
      <c r="V14" s="38"/>
      <c r="W14" s="37" t="s">
        <v>43</v>
      </c>
      <c r="X14" s="37" t="s">
        <v>15</v>
      </c>
      <c r="Y14" s="37"/>
      <c r="Z14" s="37" t="s">
        <v>12</v>
      </c>
      <c r="AA14" s="37"/>
      <c r="AB14" s="37" t="s">
        <v>13</v>
      </c>
      <c r="AC14" s="37"/>
      <c r="AD14" s="37" t="s">
        <v>2</v>
      </c>
      <c r="AE14" s="37"/>
      <c r="AF14" s="37" t="s">
        <v>3</v>
      </c>
      <c r="AG14" s="37"/>
    </row>
    <row r="15" spans="1:51" s="4" customFormat="1" ht="23.25" customHeight="1" x14ac:dyDescent="0.25">
      <c r="A15" s="38"/>
      <c r="B15" s="38"/>
      <c r="C15" s="38"/>
      <c r="D15" s="38"/>
      <c r="E15" s="38" t="s">
        <v>93</v>
      </c>
      <c r="F15" s="38"/>
      <c r="G15" s="38" t="s">
        <v>19</v>
      </c>
      <c r="H15" s="38"/>
      <c r="I15" s="38" t="s">
        <v>112</v>
      </c>
      <c r="J15" s="38"/>
      <c r="K15" s="38" t="s">
        <v>118</v>
      </c>
      <c r="L15" s="38"/>
      <c r="M15" s="39" t="s">
        <v>72</v>
      </c>
      <c r="N15" s="39"/>
      <c r="O15" s="38" t="s">
        <v>8</v>
      </c>
      <c r="P15" s="38"/>
      <c r="Q15" s="38" t="s">
        <v>21</v>
      </c>
      <c r="R15" s="38"/>
      <c r="S15" s="39" t="s">
        <v>117</v>
      </c>
      <c r="T15" s="39"/>
      <c r="U15" s="38" t="s">
        <v>29</v>
      </c>
      <c r="V15" s="38"/>
      <c r="W15" s="37"/>
      <c r="X15" s="37" t="s">
        <v>20</v>
      </c>
      <c r="Y15" s="37"/>
      <c r="Z15" s="37" t="s">
        <v>93</v>
      </c>
      <c r="AA15" s="37"/>
      <c r="AB15" s="37" t="s">
        <v>19</v>
      </c>
      <c r="AC15" s="37"/>
      <c r="AD15" s="37" t="s">
        <v>112</v>
      </c>
      <c r="AE15" s="37"/>
      <c r="AF15" s="37" t="s">
        <v>118</v>
      </c>
      <c r="AG15" s="37"/>
    </row>
    <row r="16" spans="1:51" s="4" customFormat="1" ht="23.25" customHeight="1" x14ac:dyDescent="0.25">
      <c r="A16" s="38"/>
      <c r="B16" s="38"/>
      <c r="C16" s="38"/>
      <c r="D16" s="38"/>
      <c r="E16" s="6" t="s">
        <v>10</v>
      </c>
      <c r="F16" s="6" t="s">
        <v>11</v>
      </c>
      <c r="G16" s="6" t="s">
        <v>10</v>
      </c>
      <c r="H16" s="6" t="s">
        <v>11</v>
      </c>
      <c r="I16" s="6" t="s">
        <v>10</v>
      </c>
      <c r="J16" s="6" t="s">
        <v>11</v>
      </c>
      <c r="K16" s="6" t="s">
        <v>10</v>
      </c>
      <c r="L16" s="6" t="s">
        <v>11</v>
      </c>
      <c r="M16" s="6" t="s">
        <v>10</v>
      </c>
      <c r="N16" s="6" t="s">
        <v>11</v>
      </c>
      <c r="O16" s="6" t="s">
        <v>10</v>
      </c>
      <c r="P16" s="6" t="s">
        <v>11</v>
      </c>
      <c r="Q16" s="6" t="s">
        <v>10</v>
      </c>
      <c r="R16" s="6" t="s">
        <v>11</v>
      </c>
      <c r="S16" s="6" t="s">
        <v>10</v>
      </c>
      <c r="T16" s="6" t="s">
        <v>11</v>
      </c>
      <c r="U16" s="6" t="s">
        <v>10</v>
      </c>
      <c r="V16" s="6" t="s">
        <v>11</v>
      </c>
      <c r="W16" s="37"/>
      <c r="X16" s="17" t="s">
        <v>10</v>
      </c>
      <c r="Y16" s="17" t="s">
        <v>11</v>
      </c>
      <c r="Z16" s="17" t="s">
        <v>10</v>
      </c>
      <c r="AA16" s="17" t="s">
        <v>11</v>
      </c>
      <c r="AB16" s="17" t="s">
        <v>10</v>
      </c>
      <c r="AC16" s="17" t="s">
        <v>11</v>
      </c>
      <c r="AD16" s="17" t="s">
        <v>10</v>
      </c>
      <c r="AE16" s="17" t="s">
        <v>11</v>
      </c>
      <c r="AF16" s="17" t="s">
        <v>10</v>
      </c>
      <c r="AG16" s="17" t="s">
        <v>11</v>
      </c>
    </row>
    <row r="17" spans="1:43" s="4" customFormat="1" ht="35.25" customHeight="1" x14ac:dyDescent="0.25">
      <c r="A17" s="14" t="s">
        <v>75</v>
      </c>
      <c r="B17" s="12" t="s">
        <v>31</v>
      </c>
      <c r="C17" s="12" t="s">
        <v>37</v>
      </c>
      <c r="D17" s="12" t="s">
        <v>60</v>
      </c>
      <c r="E17" s="19">
        <v>45822</v>
      </c>
      <c r="F17" s="19">
        <f>E17+1</f>
        <v>45823</v>
      </c>
      <c r="G17" s="18" t="s">
        <v>22</v>
      </c>
      <c r="H17" s="18" t="s">
        <v>22</v>
      </c>
      <c r="I17" s="19">
        <f>F17+2</f>
        <v>45825</v>
      </c>
      <c r="J17" s="19">
        <f>I17+1</f>
        <v>45826</v>
      </c>
      <c r="K17" s="20">
        <f>J17+2</f>
        <v>45828</v>
      </c>
      <c r="L17" s="20">
        <f>K17+1</f>
        <v>45829</v>
      </c>
      <c r="M17" s="18" t="s">
        <v>22</v>
      </c>
      <c r="N17" s="18" t="s">
        <v>22</v>
      </c>
      <c r="O17" s="20">
        <v>45846</v>
      </c>
      <c r="P17" s="20">
        <v>45847</v>
      </c>
      <c r="Q17" s="20">
        <v>45852</v>
      </c>
      <c r="R17" s="20">
        <f>Q17+1</f>
        <v>45853</v>
      </c>
      <c r="S17" s="18" t="s">
        <v>22</v>
      </c>
      <c r="T17" s="18" t="s">
        <v>22</v>
      </c>
      <c r="U17" s="18" t="s">
        <v>22</v>
      </c>
      <c r="V17" s="18" t="s">
        <v>22</v>
      </c>
      <c r="W17" s="12" t="s">
        <v>61</v>
      </c>
      <c r="X17" s="20">
        <v>45860</v>
      </c>
      <c r="Y17" s="20">
        <f>X17</f>
        <v>45860</v>
      </c>
      <c r="Z17" s="18">
        <f>E10</f>
        <v>45880</v>
      </c>
      <c r="AA17" s="18">
        <f>Z17+1</f>
        <v>45881</v>
      </c>
      <c r="AB17" s="18">
        <f>AA17+1</f>
        <v>45882</v>
      </c>
      <c r="AC17" s="18">
        <f>AB17+1</f>
        <v>45883</v>
      </c>
      <c r="AD17" s="13">
        <v>45878</v>
      </c>
      <c r="AE17" s="13">
        <v>45878</v>
      </c>
      <c r="AF17" s="18" t="s">
        <v>22</v>
      </c>
      <c r="AG17" s="18" t="s">
        <v>22</v>
      </c>
    </row>
    <row r="18" spans="1:43" s="4" customFormat="1" ht="35.25" customHeight="1" x14ac:dyDescent="0.25">
      <c r="A18" s="14" t="s">
        <v>71</v>
      </c>
      <c r="B18" s="12" t="s">
        <v>31</v>
      </c>
      <c r="C18" s="12" t="s">
        <v>66</v>
      </c>
      <c r="D18" s="12" t="s">
        <v>60</v>
      </c>
      <c r="E18" s="19">
        <f>J18+2</f>
        <v>45817</v>
      </c>
      <c r="F18" s="19">
        <f>E18+1</f>
        <v>45818</v>
      </c>
      <c r="G18" s="18" t="s">
        <v>22</v>
      </c>
      <c r="H18" s="18" t="s">
        <v>22</v>
      </c>
      <c r="I18" s="19">
        <v>45814</v>
      </c>
      <c r="J18" s="19">
        <f>I18+1</f>
        <v>45815</v>
      </c>
      <c r="K18" s="20">
        <v>45826</v>
      </c>
      <c r="L18" s="20">
        <v>45827</v>
      </c>
      <c r="M18" s="20">
        <v>45833</v>
      </c>
      <c r="N18" s="20">
        <v>45834</v>
      </c>
      <c r="O18" s="20">
        <v>45851</v>
      </c>
      <c r="P18" s="20">
        <v>45853</v>
      </c>
      <c r="Q18" s="20">
        <v>45858</v>
      </c>
      <c r="R18" s="20">
        <v>45859</v>
      </c>
      <c r="S18" s="18" t="s">
        <v>22</v>
      </c>
      <c r="T18" s="18" t="s">
        <v>22</v>
      </c>
      <c r="U18" s="18">
        <v>45869</v>
      </c>
      <c r="V18" s="18">
        <v>45871</v>
      </c>
      <c r="W18" s="12" t="s">
        <v>61</v>
      </c>
      <c r="X18" s="18">
        <v>45879</v>
      </c>
      <c r="Y18" s="18">
        <v>45880</v>
      </c>
      <c r="Z18" s="18">
        <f>V18+30</f>
        <v>45901</v>
      </c>
      <c r="AA18" s="18">
        <f>Z18+1</f>
        <v>45902</v>
      </c>
      <c r="AB18" s="18">
        <f t="shared" ref="AB18:AD18" si="4">AA18+1</f>
        <v>45903</v>
      </c>
      <c r="AC18" s="18">
        <f t="shared" si="4"/>
        <v>45904</v>
      </c>
      <c r="AD18" s="13">
        <f t="shared" si="4"/>
        <v>45905</v>
      </c>
      <c r="AE18" s="13">
        <f>AD18+1</f>
        <v>45906</v>
      </c>
      <c r="AF18" s="13">
        <f>AE18+3</f>
        <v>45909</v>
      </c>
      <c r="AG18" s="13">
        <f>AF18+1</f>
        <v>45910</v>
      </c>
    </row>
    <row r="19" spans="1:43" s="4" customFormat="1" ht="35.25" customHeight="1" x14ac:dyDescent="0.25">
      <c r="A19" s="14" t="s">
        <v>105</v>
      </c>
      <c r="B19" s="12" t="s">
        <v>31</v>
      </c>
      <c r="C19" s="12" t="s">
        <v>57</v>
      </c>
      <c r="D19" s="12" t="s">
        <v>60</v>
      </c>
      <c r="E19" s="18" t="s">
        <v>22</v>
      </c>
      <c r="F19" s="18" t="s">
        <v>22</v>
      </c>
      <c r="G19" s="19">
        <v>45863</v>
      </c>
      <c r="H19" s="19">
        <v>45864</v>
      </c>
      <c r="I19" s="19">
        <v>45865</v>
      </c>
      <c r="J19" s="19">
        <v>45869</v>
      </c>
      <c r="K19" s="13">
        <v>45872</v>
      </c>
      <c r="L19" s="13">
        <v>45873</v>
      </c>
      <c r="M19" s="18">
        <v>45878</v>
      </c>
      <c r="N19" s="18">
        <v>45878</v>
      </c>
      <c r="O19" s="18">
        <f>N19+13</f>
        <v>45891</v>
      </c>
      <c r="P19" s="18">
        <f>O19+1</f>
        <v>45892</v>
      </c>
      <c r="Q19" s="18">
        <f>P19+6</f>
        <v>45898</v>
      </c>
      <c r="R19" s="18">
        <f>Q19+1</f>
        <v>45899</v>
      </c>
      <c r="S19" s="18">
        <f>R19+3</f>
        <v>45902</v>
      </c>
      <c r="T19" s="18">
        <f>S19</f>
        <v>45902</v>
      </c>
      <c r="U19" s="18">
        <f>T19+3</f>
        <v>45905</v>
      </c>
      <c r="V19" s="18">
        <f>U19+3</f>
        <v>45908</v>
      </c>
      <c r="W19" s="12" t="s">
        <v>61</v>
      </c>
      <c r="X19" s="18" t="s">
        <v>22</v>
      </c>
      <c r="Y19" s="18" t="s">
        <v>22</v>
      </c>
      <c r="Z19" s="18">
        <f>V19+28</f>
        <v>45936</v>
      </c>
      <c r="AA19" s="18">
        <f>Z19+1</f>
        <v>45937</v>
      </c>
      <c r="AB19" s="18">
        <f t="shared" ref="AB19" si="5">AA19+1</f>
        <v>45938</v>
      </c>
      <c r="AC19" s="18">
        <f t="shared" ref="AC19" si="6">AB19+1</f>
        <v>45939</v>
      </c>
      <c r="AD19" s="13">
        <f t="shared" ref="AD19" si="7">AC19+1</f>
        <v>45940</v>
      </c>
      <c r="AE19" s="13">
        <f>AD19+1</f>
        <v>45941</v>
      </c>
      <c r="AF19" s="13">
        <f>AE19+3</f>
        <v>45944</v>
      </c>
      <c r="AG19" s="13">
        <f>AF19+1</f>
        <v>45945</v>
      </c>
    </row>
    <row r="20" spans="1:43" s="4" customFormat="1" ht="12.75" customHeight="1" x14ac:dyDescent="0.25">
      <c r="A20" s="7"/>
      <c r="B20" s="8"/>
      <c r="C20" s="8"/>
      <c r="D20" s="8"/>
      <c r="G20" s="11"/>
      <c r="H20" s="11"/>
      <c r="I20" s="11"/>
      <c r="J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8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spans="1:43" ht="33.6" customHeight="1" x14ac:dyDescent="0.25">
      <c r="A21" s="40" t="s">
        <v>33</v>
      </c>
      <c r="B21" s="40"/>
      <c r="C21" s="40"/>
      <c r="D21" s="40"/>
      <c r="Y21" s="3"/>
      <c r="Z21" s="3"/>
    </row>
    <row r="22" spans="1:43" ht="55.5" customHeight="1" x14ac:dyDescent="0.25">
      <c r="A22" s="38" t="s">
        <v>25</v>
      </c>
      <c r="B22" s="38" t="s">
        <v>0</v>
      </c>
      <c r="C22" s="38" t="s">
        <v>1</v>
      </c>
      <c r="D22" s="38" t="s">
        <v>42</v>
      </c>
      <c r="E22" s="38" t="s">
        <v>13</v>
      </c>
      <c r="F22" s="38"/>
      <c r="G22" s="38" t="s">
        <v>2</v>
      </c>
      <c r="H22" s="38"/>
      <c r="I22" s="38" t="s">
        <v>131</v>
      </c>
      <c r="J22" s="38"/>
      <c r="K22" s="38" t="s">
        <v>113</v>
      </c>
      <c r="L22" s="38"/>
      <c r="M22" s="38" t="s">
        <v>3</v>
      </c>
      <c r="N22" s="38"/>
      <c r="O22" s="38" t="s">
        <v>14</v>
      </c>
      <c r="P22" s="38"/>
      <c r="Q22" s="43" t="s">
        <v>15</v>
      </c>
      <c r="R22" s="44"/>
      <c r="S22" s="43" t="s">
        <v>4</v>
      </c>
      <c r="T22" s="44"/>
      <c r="U22" s="43" t="s">
        <v>49</v>
      </c>
      <c r="V22" s="44"/>
      <c r="W22" s="38" t="s">
        <v>54</v>
      </c>
      <c r="X22" s="38"/>
      <c r="Y22" s="45" t="s">
        <v>16</v>
      </c>
      <c r="Z22" s="45"/>
      <c r="AA22" s="38" t="s">
        <v>63</v>
      </c>
      <c r="AB22" s="38"/>
      <c r="AC22" s="43" t="s">
        <v>115</v>
      </c>
      <c r="AD22" s="44"/>
      <c r="AE22" s="37" t="s">
        <v>44</v>
      </c>
      <c r="AF22" s="37" t="s">
        <v>16</v>
      </c>
      <c r="AG22" s="37"/>
      <c r="AH22" s="37" t="s">
        <v>14</v>
      </c>
      <c r="AI22" s="37"/>
      <c r="AJ22" s="37" t="s">
        <v>12</v>
      </c>
      <c r="AK22" s="37"/>
      <c r="AL22" s="37" t="s">
        <v>13</v>
      </c>
      <c r="AM22" s="37"/>
      <c r="AN22" s="37" t="s">
        <v>2</v>
      </c>
      <c r="AO22" s="37"/>
      <c r="AP22" s="37" t="s">
        <v>3</v>
      </c>
      <c r="AQ22" s="37"/>
    </row>
    <row r="23" spans="1:43" ht="24" customHeight="1" x14ac:dyDescent="0.25">
      <c r="A23" s="38"/>
      <c r="B23" s="38"/>
      <c r="C23" s="38"/>
      <c r="D23" s="38"/>
      <c r="E23" s="38" t="s">
        <v>19</v>
      </c>
      <c r="F23" s="38"/>
      <c r="G23" s="39" t="s">
        <v>112</v>
      </c>
      <c r="H23" s="39"/>
      <c r="I23" s="39" t="s">
        <v>132</v>
      </c>
      <c r="J23" s="39"/>
      <c r="K23" s="39" t="s">
        <v>127</v>
      </c>
      <c r="L23" s="39"/>
      <c r="M23" s="38" t="s">
        <v>118</v>
      </c>
      <c r="N23" s="38"/>
      <c r="O23" s="38" t="s">
        <v>8</v>
      </c>
      <c r="P23" s="38"/>
      <c r="Q23" s="43" t="s">
        <v>20</v>
      </c>
      <c r="R23" s="44"/>
      <c r="S23" s="43" t="s">
        <v>7</v>
      </c>
      <c r="T23" s="44"/>
      <c r="U23" s="43" t="s">
        <v>56</v>
      </c>
      <c r="V23" s="44"/>
      <c r="W23" s="38" t="s">
        <v>55</v>
      </c>
      <c r="X23" s="38"/>
      <c r="Y23" s="45" t="s">
        <v>21</v>
      </c>
      <c r="Z23" s="45"/>
      <c r="AA23" s="38" t="s">
        <v>64</v>
      </c>
      <c r="AB23" s="38"/>
      <c r="AC23" s="43" t="s">
        <v>114</v>
      </c>
      <c r="AD23" s="44"/>
      <c r="AE23" s="37"/>
      <c r="AF23" s="37" t="s">
        <v>21</v>
      </c>
      <c r="AG23" s="37"/>
      <c r="AH23" s="37" t="s">
        <v>8</v>
      </c>
      <c r="AI23" s="37"/>
      <c r="AJ23" s="37" t="s">
        <v>93</v>
      </c>
      <c r="AK23" s="37"/>
      <c r="AL23" s="37" t="s">
        <v>19</v>
      </c>
      <c r="AM23" s="37"/>
      <c r="AN23" s="37" t="s">
        <v>112</v>
      </c>
      <c r="AO23" s="37"/>
      <c r="AP23" s="37" t="s">
        <v>118</v>
      </c>
      <c r="AQ23" s="37"/>
    </row>
    <row r="24" spans="1:43" ht="24" customHeight="1" x14ac:dyDescent="0.25">
      <c r="A24" s="38"/>
      <c r="B24" s="38"/>
      <c r="C24" s="38"/>
      <c r="D24" s="38"/>
      <c r="E24" s="6" t="s">
        <v>10</v>
      </c>
      <c r="F24" s="6" t="s">
        <v>11</v>
      </c>
      <c r="G24" s="6" t="s">
        <v>10</v>
      </c>
      <c r="H24" s="6" t="s">
        <v>11</v>
      </c>
      <c r="I24" s="6" t="s">
        <v>10</v>
      </c>
      <c r="J24" s="6" t="s">
        <v>11</v>
      </c>
      <c r="K24" s="6" t="s">
        <v>10</v>
      </c>
      <c r="L24" s="6" t="s">
        <v>11</v>
      </c>
      <c r="M24" s="6" t="s">
        <v>10</v>
      </c>
      <c r="N24" s="6" t="s">
        <v>11</v>
      </c>
      <c r="O24" s="6" t="s">
        <v>10</v>
      </c>
      <c r="P24" s="6" t="s">
        <v>11</v>
      </c>
      <c r="Q24" s="6" t="s">
        <v>10</v>
      </c>
      <c r="R24" s="6" t="s">
        <v>11</v>
      </c>
      <c r="S24" s="6" t="s">
        <v>10</v>
      </c>
      <c r="T24" s="6" t="s">
        <v>11</v>
      </c>
      <c r="U24" s="6" t="s">
        <v>10</v>
      </c>
      <c r="V24" s="6" t="s">
        <v>11</v>
      </c>
      <c r="W24" s="6" t="s">
        <v>10</v>
      </c>
      <c r="X24" s="6" t="s">
        <v>11</v>
      </c>
      <c r="Y24" s="33" t="s">
        <v>10</v>
      </c>
      <c r="Z24" s="33" t="s">
        <v>11</v>
      </c>
      <c r="AA24" s="6" t="s">
        <v>10</v>
      </c>
      <c r="AB24" s="6" t="s">
        <v>11</v>
      </c>
      <c r="AC24" s="6" t="s">
        <v>10</v>
      </c>
      <c r="AD24" s="6" t="s">
        <v>11</v>
      </c>
      <c r="AE24" s="37"/>
      <c r="AF24" s="17" t="s">
        <v>10</v>
      </c>
      <c r="AG24" s="17" t="s">
        <v>11</v>
      </c>
      <c r="AH24" s="17" t="s">
        <v>10</v>
      </c>
      <c r="AI24" s="17" t="s">
        <v>11</v>
      </c>
      <c r="AJ24" s="17" t="s">
        <v>10</v>
      </c>
      <c r="AK24" s="17" t="s">
        <v>11</v>
      </c>
      <c r="AL24" s="17" t="s">
        <v>10</v>
      </c>
      <c r="AM24" s="17" t="s">
        <v>11</v>
      </c>
      <c r="AN24" s="17" t="s">
        <v>10</v>
      </c>
      <c r="AO24" s="17" t="s">
        <v>11</v>
      </c>
      <c r="AP24" s="17" t="s">
        <v>10</v>
      </c>
      <c r="AQ24" s="17" t="s">
        <v>11</v>
      </c>
    </row>
    <row r="25" spans="1:43" ht="33.75" customHeight="1" x14ac:dyDescent="0.25">
      <c r="A25" s="14" t="s">
        <v>75</v>
      </c>
      <c r="B25" s="12" t="s">
        <v>31</v>
      </c>
      <c r="C25" s="12" t="s">
        <v>36</v>
      </c>
      <c r="D25" s="12" t="s">
        <v>65</v>
      </c>
      <c r="E25" s="19">
        <v>45823</v>
      </c>
      <c r="F25" s="19">
        <v>45826</v>
      </c>
      <c r="G25" s="19">
        <v>45821</v>
      </c>
      <c r="H25" s="19">
        <v>45822</v>
      </c>
      <c r="I25" s="13" t="s">
        <v>22</v>
      </c>
      <c r="J25" s="13" t="s">
        <v>22</v>
      </c>
      <c r="K25" s="13" t="s">
        <v>22</v>
      </c>
      <c r="L25" s="13" t="s">
        <v>22</v>
      </c>
      <c r="M25" s="19">
        <v>45828</v>
      </c>
      <c r="N25" s="19">
        <v>45829</v>
      </c>
      <c r="O25" s="13" t="s">
        <v>22</v>
      </c>
      <c r="P25" s="13" t="s">
        <v>22</v>
      </c>
      <c r="Q25" s="19">
        <v>45846</v>
      </c>
      <c r="R25" s="19">
        <f>Q25+1</f>
        <v>45847</v>
      </c>
      <c r="S25" s="20">
        <f>R25+2</f>
        <v>45849</v>
      </c>
      <c r="T25" s="20">
        <v>45850</v>
      </c>
      <c r="U25" s="19">
        <v>45852</v>
      </c>
      <c r="V25" s="19">
        <v>45853</v>
      </c>
      <c r="W25" s="19">
        <v>45854</v>
      </c>
      <c r="X25" s="19">
        <v>45856</v>
      </c>
      <c r="Y25" s="18" t="s">
        <v>22</v>
      </c>
      <c r="Z25" s="18" t="s">
        <v>22</v>
      </c>
      <c r="AA25" s="13" t="s">
        <v>22</v>
      </c>
      <c r="AB25" s="13" t="s">
        <v>22</v>
      </c>
      <c r="AC25" s="18" t="s">
        <v>22</v>
      </c>
      <c r="AD25" s="18" t="s">
        <v>22</v>
      </c>
      <c r="AE25" s="12" t="s">
        <v>61</v>
      </c>
      <c r="AF25" s="18" t="s">
        <v>22</v>
      </c>
      <c r="AG25" s="18" t="s">
        <v>22</v>
      </c>
      <c r="AH25" s="18">
        <v>45860</v>
      </c>
      <c r="AI25" s="18">
        <f>AH25+1</f>
        <v>45861</v>
      </c>
      <c r="AJ25" s="18" t="s">
        <v>22</v>
      </c>
      <c r="AK25" s="18" t="s">
        <v>22</v>
      </c>
      <c r="AL25" s="13">
        <f t="shared" ref="AL25:AQ25" si="8">I9</f>
        <v>45883</v>
      </c>
      <c r="AM25" s="13">
        <f t="shared" si="8"/>
        <v>45884</v>
      </c>
      <c r="AN25" s="13">
        <f t="shared" si="8"/>
        <v>45881</v>
      </c>
      <c r="AO25" s="13">
        <f t="shared" si="8"/>
        <v>45882</v>
      </c>
      <c r="AP25" s="13">
        <f t="shared" si="8"/>
        <v>45879</v>
      </c>
      <c r="AQ25" s="13">
        <f t="shared" si="8"/>
        <v>45879</v>
      </c>
    </row>
    <row r="26" spans="1:43" ht="33.75" customHeight="1" x14ac:dyDescent="0.25">
      <c r="A26" s="14" t="s">
        <v>75</v>
      </c>
      <c r="B26" s="12" t="s">
        <v>27</v>
      </c>
      <c r="C26" s="12" t="s">
        <v>30</v>
      </c>
      <c r="D26" s="12" t="s">
        <v>62</v>
      </c>
      <c r="E26" s="19">
        <v>45834</v>
      </c>
      <c r="F26" s="19">
        <v>45836</v>
      </c>
      <c r="G26" s="19">
        <f>F26+1</f>
        <v>45837</v>
      </c>
      <c r="H26" s="19">
        <v>45838</v>
      </c>
      <c r="I26" s="13" t="s">
        <v>22</v>
      </c>
      <c r="J26" s="13" t="s">
        <v>22</v>
      </c>
      <c r="K26" s="13" t="s">
        <v>22</v>
      </c>
      <c r="L26" s="13" t="s">
        <v>22</v>
      </c>
      <c r="M26" s="19">
        <v>45842</v>
      </c>
      <c r="N26" s="19">
        <v>45843</v>
      </c>
      <c r="O26" s="19">
        <v>45869</v>
      </c>
      <c r="P26" s="19">
        <f>O26+1</f>
        <v>45870</v>
      </c>
      <c r="Q26" s="18" t="s">
        <v>22</v>
      </c>
      <c r="R26" s="18" t="s">
        <v>22</v>
      </c>
      <c r="S26" s="18" t="s">
        <v>22</v>
      </c>
      <c r="T26" s="13" t="str">
        <f>S26</f>
        <v>---</v>
      </c>
      <c r="U26" s="13">
        <f>P26+6</f>
        <v>45876</v>
      </c>
      <c r="V26" s="13">
        <f>U26+1</f>
        <v>45877</v>
      </c>
      <c r="W26" s="13" t="s">
        <v>22</v>
      </c>
      <c r="X26" s="13" t="s">
        <v>22</v>
      </c>
      <c r="Y26" s="18" t="s">
        <v>22</v>
      </c>
      <c r="Z26" s="18" t="s">
        <v>22</v>
      </c>
      <c r="AA26" s="13" t="s">
        <v>22</v>
      </c>
      <c r="AB26" s="13" t="s">
        <v>22</v>
      </c>
      <c r="AC26" s="18" t="s">
        <v>22</v>
      </c>
      <c r="AD26" s="18" t="s">
        <v>22</v>
      </c>
      <c r="AE26" s="12" t="s">
        <v>92</v>
      </c>
      <c r="AF26" s="18" t="s">
        <v>22</v>
      </c>
      <c r="AG26" s="18" t="s">
        <v>22</v>
      </c>
      <c r="AH26" s="18">
        <f>V26+6</f>
        <v>45883</v>
      </c>
      <c r="AI26" s="18">
        <f>AH26+1</f>
        <v>45884</v>
      </c>
      <c r="AJ26" s="18" t="s">
        <v>22</v>
      </c>
      <c r="AK26" s="18" t="s">
        <v>22</v>
      </c>
      <c r="AL26" s="18">
        <f>AO26+1</f>
        <v>45906</v>
      </c>
      <c r="AM26" s="18">
        <f>AL26</f>
        <v>45906</v>
      </c>
      <c r="AN26" s="13">
        <f>AI26+20</f>
        <v>45904</v>
      </c>
      <c r="AO26" s="13">
        <f>AN26+1</f>
        <v>45905</v>
      </c>
      <c r="AP26" s="18" t="s">
        <v>22</v>
      </c>
      <c r="AQ26" s="18" t="s">
        <v>22</v>
      </c>
    </row>
    <row r="27" spans="1:43" ht="33.75" customHeight="1" x14ac:dyDescent="0.25">
      <c r="A27" s="14" t="s">
        <v>101</v>
      </c>
      <c r="B27" s="12" t="s">
        <v>31</v>
      </c>
      <c r="C27" s="12" t="s">
        <v>99</v>
      </c>
      <c r="D27" s="12" t="s">
        <v>100</v>
      </c>
      <c r="E27" s="19">
        <v>45839</v>
      </c>
      <c r="F27" s="19">
        <v>45840</v>
      </c>
      <c r="G27" s="19">
        <v>45841</v>
      </c>
      <c r="H27" s="19">
        <v>45842</v>
      </c>
      <c r="I27" s="13" t="s">
        <v>22</v>
      </c>
      <c r="J27" s="13" t="s">
        <v>22</v>
      </c>
      <c r="K27" s="13" t="s">
        <v>22</v>
      </c>
      <c r="L27" s="13" t="s">
        <v>22</v>
      </c>
      <c r="M27" s="19">
        <v>45845</v>
      </c>
      <c r="N27" s="19">
        <v>45846</v>
      </c>
      <c r="O27" s="13">
        <v>45890</v>
      </c>
      <c r="P27" s="13">
        <v>45891</v>
      </c>
      <c r="Q27" s="13" t="s">
        <v>22</v>
      </c>
      <c r="R27" s="13" t="s">
        <v>22</v>
      </c>
      <c r="S27" s="13">
        <v>45877</v>
      </c>
      <c r="T27" s="13">
        <v>45878</v>
      </c>
      <c r="U27" s="13">
        <v>45880</v>
      </c>
      <c r="V27" s="13">
        <v>45881</v>
      </c>
      <c r="W27" s="13">
        <v>45883</v>
      </c>
      <c r="X27" s="13">
        <v>45884</v>
      </c>
      <c r="Y27" s="18" t="s">
        <v>22</v>
      </c>
      <c r="Z27" s="18" t="s">
        <v>22</v>
      </c>
      <c r="AA27" s="13" t="s">
        <v>22</v>
      </c>
      <c r="AB27" s="13" t="s">
        <v>22</v>
      </c>
      <c r="AC27" s="18" t="s">
        <v>22</v>
      </c>
      <c r="AD27" s="18" t="s">
        <v>22</v>
      </c>
      <c r="AE27" s="12" t="s">
        <v>61</v>
      </c>
      <c r="AF27" s="18" t="s">
        <v>22</v>
      </c>
      <c r="AG27" s="18" t="s">
        <v>22</v>
      </c>
      <c r="AH27" s="18" t="s">
        <v>22</v>
      </c>
      <c r="AI27" s="18" t="s">
        <v>22</v>
      </c>
      <c r="AJ27" s="18">
        <f>P27+20</f>
        <v>45911</v>
      </c>
      <c r="AK27" s="13">
        <f t="shared" ref="AK27" si="9">AJ27+1</f>
        <v>45912</v>
      </c>
      <c r="AL27" s="13">
        <f t="shared" ref="AL27" si="10">AK27+1</f>
        <v>45913</v>
      </c>
      <c r="AM27" s="13">
        <f t="shared" ref="AM27" si="11">AL27+1</f>
        <v>45914</v>
      </c>
      <c r="AN27" s="13">
        <f>AM27+1</f>
        <v>45915</v>
      </c>
      <c r="AO27" s="13">
        <f>AN27+1</f>
        <v>45916</v>
      </c>
      <c r="AP27" s="13">
        <f>AO27+3</f>
        <v>45919</v>
      </c>
      <c r="AQ27" s="13">
        <f>AP27+1</f>
        <v>45920</v>
      </c>
    </row>
    <row r="28" spans="1:43" s="4" customFormat="1" ht="33.75" customHeight="1" x14ac:dyDescent="0.25">
      <c r="A28" s="14" t="s">
        <v>101</v>
      </c>
      <c r="B28" s="16" t="s">
        <v>27</v>
      </c>
      <c r="C28" s="16" t="s">
        <v>50</v>
      </c>
      <c r="D28" s="12" t="s">
        <v>65</v>
      </c>
      <c r="E28" s="19">
        <v>45842</v>
      </c>
      <c r="F28" s="19">
        <v>45843</v>
      </c>
      <c r="G28" s="19">
        <v>45840</v>
      </c>
      <c r="H28" s="19">
        <f>G28+1</f>
        <v>45841</v>
      </c>
      <c r="I28" s="13" t="s">
        <v>22</v>
      </c>
      <c r="J28" s="13" t="s">
        <v>22</v>
      </c>
      <c r="K28" s="13" t="s">
        <v>22</v>
      </c>
      <c r="L28" s="13" t="s">
        <v>22</v>
      </c>
      <c r="M28" s="19">
        <v>45847</v>
      </c>
      <c r="N28" s="34">
        <v>45847</v>
      </c>
      <c r="O28" s="19">
        <v>45869</v>
      </c>
      <c r="P28" s="34">
        <f>O28+1</f>
        <v>45870</v>
      </c>
      <c r="Q28" s="15">
        <f>P28+1</f>
        <v>45871</v>
      </c>
      <c r="R28" s="15">
        <v>45871</v>
      </c>
      <c r="S28" s="18" t="s">
        <v>22</v>
      </c>
      <c r="T28" s="18" t="s">
        <v>22</v>
      </c>
      <c r="U28" s="13" t="s">
        <v>22</v>
      </c>
      <c r="V28" s="13" t="s">
        <v>22</v>
      </c>
      <c r="W28" s="13">
        <v>45888</v>
      </c>
      <c r="X28" s="13">
        <v>45889</v>
      </c>
      <c r="Y28" s="18">
        <v>45886</v>
      </c>
      <c r="Z28" s="18">
        <v>45886</v>
      </c>
      <c r="AA28" s="15">
        <f>R28+11</f>
        <v>45882</v>
      </c>
      <c r="AB28" s="15">
        <v>45884</v>
      </c>
      <c r="AC28" s="18" t="s">
        <v>22</v>
      </c>
      <c r="AD28" s="18" t="s">
        <v>22</v>
      </c>
      <c r="AE28" s="14" t="s">
        <v>67</v>
      </c>
      <c r="AF28" s="18" t="s">
        <v>22</v>
      </c>
      <c r="AG28" s="18" t="s">
        <v>22</v>
      </c>
      <c r="AH28" s="13">
        <f>X28+6</f>
        <v>45895</v>
      </c>
      <c r="AI28" s="13">
        <f>AH28+1</f>
        <v>45896</v>
      </c>
      <c r="AJ28" s="13">
        <f>AI28+21</f>
        <v>45917</v>
      </c>
      <c r="AK28" s="13">
        <f t="shared" ref="AK28" si="12">AJ28+1</f>
        <v>45918</v>
      </c>
      <c r="AL28" s="13">
        <f t="shared" ref="AL28" si="13">AK28+1</f>
        <v>45919</v>
      </c>
      <c r="AM28" s="13">
        <f t="shared" ref="AM28:AM29" si="14">AL28+1</f>
        <v>45920</v>
      </c>
      <c r="AN28" s="13">
        <f>AM28+1</f>
        <v>45921</v>
      </c>
      <c r="AO28" s="13">
        <f>AN28+1</f>
        <v>45922</v>
      </c>
      <c r="AP28" s="13">
        <f>AO28+2</f>
        <v>45924</v>
      </c>
      <c r="AQ28" s="13">
        <f>AP28+1</f>
        <v>45925</v>
      </c>
    </row>
    <row r="29" spans="1:43" ht="33.6" customHeight="1" x14ac:dyDescent="0.25">
      <c r="A29" s="14" t="s">
        <v>104</v>
      </c>
      <c r="B29" s="14" t="s">
        <v>27</v>
      </c>
      <c r="C29" s="14" t="s">
        <v>23</v>
      </c>
      <c r="D29" s="12" t="s">
        <v>65</v>
      </c>
      <c r="E29" s="19">
        <v>45848</v>
      </c>
      <c r="F29" s="19">
        <v>45849</v>
      </c>
      <c r="G29" s="19">
        <v>45846</v>
      </c>
      <c r="H29" s="19">
        <f>G29+1</f>
        <v>45847</v>
      </c>
      <c r="I29" s="13" t="s">
        <v>22</v>
      </c>
      <c r="J29" s="13" t="s">
        <v>22</v>
      </c>
      <c r="K29" s="13" t="s">
        <v>22</v>
      </c>
      <c r="L29" s="13" t="s">
        <v>22</v>
      </c>
      <c r="M29" s="19">
        <v>45852</v>
      </c>
      <c r="N29" s="19">
        <f>M29+1</f>
        <v>45853</v>
      </c>
      <c r="O29" s="13">
        <v>45871</v>
      </c>
      <c r="P29" s="13">
        <v>45872</v>
      </c>
      <c r="Q29" s="13">
        <v>45883</v>
      </c>
      <c r="R29" s="13">
        <v>45883</v>
      </c>
      <c r="S29" s="13">
        <v>45879</v>
      </c>
      <c r="T29" s="18">
        <v>45880</v>
      </c>
      <c r="U29" s="13">
        <v>45876</v>
      </c>
      <c r="V29" s="13">
        <f>U29+1</f>
        <v>45877</v>
      </c>
      <c r="W29" s="13" t="s">
        <v>126</v>
      </c>
      <c r="X29" s="18" t="s">
        <v>22</v>
      </c>
      <c r="Y29" s="18" t="s">
        <v>22</v>
      </c>
      <c r="Z29" s="18" t="s">
        <v>22</v>
      </c>
      <c r="AA29" s="13" t="s">
        <v>22</v>
      </c>
      <c r="AB29" s="13" t="s">
        <v>22</v>
      </c>
      <c r="AC29" s="18" t="s">
        <v>22</v>
      </c>
      <c r="AD29" s="18" t="s">
        <v>22</v>
      </c>
      <c r="AE29" s="14" t="s">
        <v>67</v>
      </c>
      <c r="AF29" s="13" t="s">
        <v>22</v>
      </c>
      <c r="AG29" s="13" t="s">
        <v>22</v>
      </c>
      <c r="AH29" s="13" t="s">
        <v>22</v>
      </c>
      <c r="AI29" s="13" t="s">
        <v>22</v>
      </c>
      <c r="AJ29" s="13" t="s">
        <v>22</v>
      </c>
      <c r="AK29" s="13" t="s">
        <v>22</v>
      </c>
      <c r="AL29" s="13">
        <f>T29+19</f>
        <v>45899</v>
      </c>
      <c r="AM29" s="13">
        <f t="shared" si="14"/>
        <v>45900</v>
      </c>
      <c r="AN29" s="13">
        <f>AM29+1</f>
        <v>45901</v>
      </c>
      <c r="AO29" s="13">
        <f>AN29+1</f>
        <v>45902</v>
      </c>
      <c r="AP29" s="13">
        <f>AO29+2</f>
        <v>45904</v>
      </c>
      <c r="AQ29" s="13">
        <f>AP29+1</f>
        <v>45905</v>
      </c>
    </row>
    <row r="30" spans="1:43" ht="33.75" customHeight="1" x14ac:dyDescent="0.25">
      <c r="A30" s="14" t="s">
        <v>105</v>
      </c>
      <c r="B30" s="14" t="s">
        <v>27</v>
      </c>
      <c r="C30" s="14" t="s">
        <v>73</v>
      </c>
      <c r="D30" s="12" t="s">
        <v>38</v>
      </c>
      <c r="E30" s="20">
        <v>45862</v>
      </c>
      <c r="F30" s="20">
        <v>45863</v>
      </c>
      <c r="G30" s="20">
        <f>F30+1</f>
        <v>45864</v>
      </c>
      <c r="H30" s="20">
        <f>G30+1</f>
        <v>45865</v>
      </c>
      <c r="I30" s="20">
        <v>45866</v>
      </c>
      <c r="J30" s="20">
        <v>45866</v>
      </c>
      <c r="K30" s="20">
        <v>45867</v>
      </c>
      <c r="L30" s="20">
        <v>45868</v>
      </c>
      <c r="M30" s="20">
        <v>45869</v>
      </c>
      <c r="N30" s="20">
        <f>M30+1</f>
        <v>45870</v>
      </c>
      <c r="O30" s="13">
        <v>45884</v>
      </c>
      <c r="P30" s="13">
        <v>45885</v>
      </c>
      <c r="Q30" s="13" t="s">
        <v>22</v>
      </c>
      <c r="R30" s="13" t="s">
        <v>22</v>
      </c>
      <c r="S30" s="13" t="s">
        <v>22</v>
      </c>
      <c r="T30" s="13" t="s">
        <v>22</v>
      </c>
      <c r="U30" s="13" t="s">
        <v>22</v>
      </c>
      <c r="V30" s="13" t="s">
        <v>22</v>
      </c>
      <c r="W30" s="13">
        <f>AG30+2</f>
        <v>45909</v>
      </c>
      <c r="X30" s="13">
        <f>W30+1</f>
        <v>45910</v>
      </c>
      <c r="Y30" s="13">
        <f>P30+5</f>
        <v>45890</v>
      </c>
      <c r="Z30" s="13">
        <f>Y30+1</f>
        <v>45891</v>
      </c>
      <c r="AA30" s="13">
        <f>Z30+4</f>
        <v>45895</v>
      </c>
      <c r="AB30" s="13">
        <f>AA30+2</f>
        <v>45897</v>
      </c>
      <c r="AC30" s="13">
        <f>AB30+4</f>
        <v>45901</v>
      </c>
      <c r="AD30" s="13">
        <f>AC30+1</f>
        <v>45902</v>
      </c>
      <c r="AE30" s="14" t="s">
        <v>40</v>
      </c>
      <c r="AF30" s="13">
        <f>AD30+5</f>
        <v>45907</v>
      </c>
      <c r="AG30" s="13">
        <f>AF30</f>
        <v>45907</v>
      </c>
      <c r="AH30" s="13">
        <f>X30+5</f>
        <v>45915</v>
      </c>
      <c r="AI30" s="13">
        <f>AH30+1</f>
        <v>45916</v>
      </c>
      <c r="AJ30" s="13" t="s">
        <v>22</v>
      </c>
      <c r="AK30" s="13" t="s">
        <v>22</v>
      </c>
      <c r="AL30" s="13">
        <v>45929</v>
      </c>
      <c r="AM30" s="13">
        <f>AL30+1</f>
        <v>45930</v>
      </c>
      <c r="AN30" s="13">
        <f>AI30+19</f>
        <v>45935</v>
      </c>
      <c r="AO30" s="13">
        <f>AN30+1</f>
        <v>45936</v>
      </c>
      <c r="AP30" s="13" t="s">
        <v>22</v>
      </c>
      <c r="AQ30" s="13" t="s">
        <v>22</v>
      </c>
    </row>
    <row r="67" spans="3:3" ht="366" customHeight="1" x14ac:dyDescent="0.25">
      <c r="C67" s="36"/>
    </row>
  </sheetData>
  <mergeCells count="127">
    <mergeCell ref="AH2:AI2"/>
    <mergeCell ref="AH3:AI3"/>
    <mergeCell ref="AN1:AU1"/>
    <mergeCell ref="AP23:AQ23"/>
    <mergeCell ref="AB14:AC14"/>
    <mergeCell ref="AD15:AE15"/>
    <mergeCell ref="AB15:AC15"/>
    <mergeCell ref="AP22:AQ22"/>
    <mergeCell ref="AJ23:AK23"/>
    <mergeCell ref="AL23:AM23"/>
    <mergeCell ref="AN23:AO23"/>
    <mergeCell ref="AL22:AM22"/>
    <mergeCell ref="AN22:AO22"/>
    <mergeCell ref="AJ22:AK22"/>
    <mergeCell ref="AH22:AI22"/>
    <mergeCell ref="AH23:AI23"/>
    <mergeCell ref="AF22:AG22"/>
    <mergeCell ref="AF23:AG23"/>
    <mergeCell ref="AR3:AS3"/>
    <mergeCell ref="AP2:AQ2"/>
    <mergeCell ref="AL3:AM3"/>
    <mergeCell ref="AP3:AQ3"/>
    <mergeCell ref="AT2:AU2"/>
    <mergeCell ref="AT3:AU3"/>
    <mergeCell ref="AR2:AS2"/>
    <mergeCell ref="AN2:AO2"/>
    <mergeCell ref="AN3:AO3"/>
    <mergeCell ref="AL2:AM2"/>
    <mergeCell ref="AJ2:AK2"/>
    <mergeCell ref="AJ3:AK3"/>
    <mergeCell ref="AG2:AG4"/>
    <mergeCell ref="AA22:AB22"/>
    <mergeCell ref="AA23:AB23"/>
    <mergeCell ref="U15:V15"/>
    <mergeCell ref="AE22:AE24"/>
    <mergeCell ref="AA2:AB2"/>
    <mergeCell ref="AA3:AB3"/>
    <mergeCell ref="AF15:AG15"/>
    <mergeCell ref="W14:W16"/>
    <mergeCell ref="AD14:AE14"/>
    <mergeCell ref="Z14:AA14"/>
    <mergeCell ref="Z15:AA15"/>
    <mergeCell ref="AF14:AG14"/>
    <mergeCell ref="X14:Y14"/>
    <mergeCell ref="X15:Y15"/>
    <mergeCell ref="AC2:AD2"/>
    <mergeCell ref="AC3:AD3"/>
    <mergeCell ref="AE2:AF2"/>
    <mergeCell ref="AE3:AF3"/>
    <mergeCell ref="AC22:AD22"/>
    <mergeCell ref="G23:H23"/>
    <mergeCell ref="A22:A24"/>
    <mergeCell ref="M15:N15"/>
    <mergeCell ref="K22:L22"/>
    <mergeCell ref="O15:P15"/>
    <mergeCell ref="K23:L23"/>
    <mergeCell ref="D22:D24"/>
    <mergeCell ref="E23:F23"/>
    <mergeCell ref="A21:D21"/>
    <mergeCell ref="B22:B24"/>
    <mergeCell ref="C22:C24"/>
    <mergeCell ref="E22:F22"/>
    <mergeCell ref="G22:H22"/>
    <mergeCell ref="I22:J22"/>
    <mergeCell ref="I23:J23"/>
    <mergeCell ref="I15:J15"/>
    <mergeCell ref="A1:D1"/>
    <mergeCell ref="E2:F2"/>
    <mergeCell ref="E3:F3"/>
    <mergeCell ref="A2:A4"/>
    <mergeCell ref="B2:B4"/>
    <mergeCell ref="I3:J3"/>
    <mergeCell ref="I14:J14"/>
    <mergeCell ref="G14:H14"/>
    <mergeCell ref="C2:C4"/>
    <mergeCell ref="D2:D4"/>
    <mergeCell ref="A13:D13"/>
    <mergeCell ref="A14:A16"/>
    <mergeCell ref="B14:B16"/>
    <mergeCell ref="C14:C16"/>
    <mergeCell ref="D14:D16"/>
    <mergeCell ref="E14:F14"/>
    <mergeCell ref="G15:H15"/>
    <mergeCell ref="AC23:AD23"/>
    <mergeCell ref="Y22:Z22"/>
    <mergeCell ref="Y23:Z23"/>
    <mergeCell ref="S14:T14"/>
    <mergeCell ref="S15:T15"/>
    <mergeCell ref="M23:N23"/>
    <mergeCell ref="M22:N22"/>
    <mergeCell ref="Q15:R15"/>
    <mergeCell ref="U14:V14"/>
    <mergeCell ref="U23:V23"/>
    <mergeCell ref="W23:X23"/>
    <mergeCell ref="S22:T22"/>
    <mergeCell ref="S23:T23"/>
    <mergeCell ref="U22:V22"/>
    <mergeCell ref="W22:X22"/>
    <mergeCell ref="Q14:R14"/>
    <mergeCell ref="Q22:R22"/>
    <mergeCell ref="Q23:R23"/>
    <mergeCell ref="O22:P22"/>
    <mergeCell ref="O23:P23"/>
    <mergeCell ref="O3:P3"/>
    <mergeCell ref="M14:N14"/>
    <mergeCell ref="O2:P2"/>
    <mergeCell ref="E15:F15"/>
    <mergeCell ref="I2:J2"/>
    <mergeCell ref="G2:H2"/>
    <mergeCell ref="G3:H3"/>
    <mergeCell ref="O14:P14"/>
    <mergeCell ref="Y3:Z3"/>
    <mergeCell ref="Y2:Z2"/>
    <mergeCell ref="K14:L14"/>
    <mergeCell ref="K15:L15"/>
    <mergeCell ref="M2:N2"/>
    <mergeCell ref="M3:N3"/>
    <mergeCell ref="W2:X2"/>
    <mergeCell ref="Q2:R2"/>
    <mergeCell ref="Q3:R3"/>
    <mergeCell ref="U2:V2"/>
    <mergeCell ref="U3:V3"/>
    <mergeCell ref="K2:L2"/>
    <mergeCell ref="K3:L3"/>
    <mergeCell ref="W3:X3"/>
    <mergeCell ref="S2:T2"/>
    <mergeCell ref="S3:T3"/>
  </mergeCells>
  <phoneticPr fontId="1" type="noConversion"/>
  <pageMargins left="0.7" right="0.7" top="0.75" bottom="0.75" header="0.3" footer="0.3"/>
  <pageSetup paperSize="9" orientation="portrait" r:id="rId1"/>
  <ignoredErrors>
    <ignoredError sqref="AP27:AP29 AF18 AO26 AJ28 AO5 AL5 AT8 W30 U8 Z17 M6 Y30:Z30 AB30 AM26 AF19 K17 AT9:AT11 AN30 Q19 T19 AM10 AP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B3C25-2E86-48F5-BD25-445C95F6826B}">
  <dimension ref="A1"/>
  <sheetViews>
    <sheetView workbookViewId="0">
      <selection activeCell="O8" sqref="O8"/>
    </sheetView>
  </sheetViews>
  <sheetFormatPr defaultRowHeight="15.75" x14ac:dyDescent="0.25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E33" sqref="E33"/>
    </sheetView>
  </sheetViews>
  <sheetFormatPr defaultRowHeight="15.75" x14ac:dyDescent="0.2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REX1 Proforma</vt:lpstr>
      <vt:lpstr>Red Sea-EMED</vt:lpstr>
      <vt:lpstr>PORT CONDITION</vt:lpstr>
      <vt:lpstr>APRIL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Michael Chen</cp:lastModifiedBy>
  <dcterms:created xsi:type="dcterms:W3CDTF">2006-09-16T00:00:00Z</dcterms:created>
  <dcterms:modified xsi:type="dcterms:W3CDTF">2025-08-01T10:16:39Z</dcterms:modified>
</cp:coreProperties>
</file>