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puestas de formulario 2" sheetId="1" r:id="rId3"/>
    <sheet state="visible" name="Calculadora 2" sheetId="2" r:id="rId4"/>
    <sheet state="visible" name="Copia de Calculadora 2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Avatar
	-Ivan Borrero</t>
      </text>
    </comment>
    <comment authorId="0" ref="A1">
      <text>
        <t xml:space="preserve">Tarifa discriminatoria per horaris
	-Laura Icart
_Marcado como resuelto_
	-Laura Icart
_Reabierto_
yo no soy del grupo xd
	-Splach GM</t>
      </text>
    </comment>
    <comment authorId="0" ref="A1">
      <text>
        <t xml:space="preserve">0.06
	-Jose Antonio Buendia Leon
_Marcado como resuelto_
	-Jose Antonio Buendia Leon
_Reabierto_
que es esto?
	-Giuli Bricco</t>
      </text>
    </comment>
    <comment authorId="0" ref="A1">
      <text>
        <t xml:space="preserve">HOLAAAA OYE ME PODEIS DECIR QUIEN SOYS??
	-Roeya El Houmrani
_Marcado como resuelto_
	-Isidro perez
_Reabierto_
	-Daniel Moscoso López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10000
	-esaga esagaes
_Marcado como resuelto_
	-esaga esagaes
_Reabierto_
	-Frank Zemog</t>
      </text>
    </comment>
    <comment authorId="0" ref="F390">
      <text>
        <t xml:space="preserve">El t h
	-David Torner</t>
      </text>
    </comment>
  </commentList>
</comments>
</file>

<file path=xl/sharedStrings.xml><?xml version="1.0" encoding="utf-8"?>
<sst xmlns="http://schemas.openxmlformats.org/spreadsheetml/2006/main" count="68" uniqueCount="37">
  <si>
    <t>Introduce aquí los datos del coche eléctrico</t>
  </si>
  <si>
    <t>Precio</t>
  </si>
  <si>
    <t>ccc</t>
  </si>
  <si>
    <t>Consumo (kWh/100km)</t>
  </si>
  <si>
    <t>c</t>
  </si>
  <si>
    <t>Alquiler mensual batería (si procede)</t>
  </si>
  <si>
    <t>Instalación punto de carga</t>
  </si>
  <si>
    <t>kkk</t>
  </si>
  <si>
    <t>Precio electricidad estimado (kWh)</t>
  </si>
  <si>
    <t>Introduce aquí los datos del vehículo de gasolina (o gasoil) equivalente</t>
  </si>
  <si>
    <t>nigga</t>
  </si>
  <si>
    <t>Consumo (l/100km)</t>
  </si>
  <si>
    <t>Precio combustible estimado (l)</t>
  </si>
  <si>
    <t>Otros datos relevantes</t>
  </si>
  <si>
    <t>Kilómetros al año previstos</t>
  </si>
  <si>
    <t>Vida útil del vehículo prevista (años)</t>
  </si>
  <si>
    <t>Gasto anual en ORA o similar</t>
  </si>
  <si>
    <t>¿Cuántos días al año te vas en coche de vacaciones y necesitarías un coche con más autonomía?</t>
  </si>
  <si>
    <t xml:space="preserve">       ccc</t>
  </si>
  <si>
    <t xml:space="preserve">Impuesto de circulación </t>
  </si>
  <si>
    <t>Coche Eléctrico</t>
  </si>
  <si>
    <t>Coche Combustible fósil</t>
  </si>
  <si>
    <t>Diferencia</t>
  </si>
  <si>
    <t>Precio (con punto de carga)</t>
  </si>
  <si>
    <t xml:space="preserve"> </t>
  </si>
  <si>
    <t xml:space="preserve">              </t>
  </si>
  <si>
    <t>Gasto en combustible</t>
  </si>
  <si>
    <t>Gasto en mantenimiento</t>
  </si>
  <si>
    <t>Gasto en aparcamiento (ORA)</t>
  </si>
  <si>
    <t>Gasto batería (si procede)</t>
  </si>
  <si>
    <t>Gasto alquiler de coche</t>
  </si>
  <si>
    <t>Impuestos</t>
  </si>
  <si>
    <t>Total</t>
  </si>
  <si>
    <t>¿Y en car2go?</t>
  </si>
  <si>
    <t>obama es negro</t>
  </si>
  <si>
    <t>viva vox</t>
  </si>
  <si>
    <t>tonto quien lea esto jajajaj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</si>
</sst>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#,##0\ [$€-1]"/>
    <numFmt numFmtId="166" formatCode="m/d/yyyy h:mm:ss"/>
  </numFmts>
  <fonts count="14">
    <font>
      <sz val="10.0"/>
      <color rgb="FF000000"/>
      <name val="Arial"/>
    </font>
    <font>
      <b/>
      <color rgb="FFFFFFFF"/>
    </font>
    <font>
      <b/>
      <sz val="12.0"/>
      <color rgb="FF0000FF"/>
    </font>
    <font>
      <b/>
      <color rgb="FF0000FF"/>
    </font>
    <font/>
    <font>
      <b/>
      <sz val="12.0"/>
      <color rgb="FFFF00FF"/>
    </font>
    <font>
      <sz val="12.0"/>
    </font>
    <font>
      <color rgb="FFFF0000"/>
    </font>
    <font>
      <color rgb="FF666666"/>
    </font>
    <font>
      <b/>
      <sz val="12.0"/>
    </font>
    <font>
      <b/>
    </font>
    <font>
      <strike/>
    </font>
    <font>
      <sz val="18.0"/>
    </font>
    <font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  <fill>
      <patternFill patternType="solid">
        <fgColor rgb="FFFF00FF"/>
        <bgColor rgb="FFFF00FF"/>
      </patternFill>
    </fill>
  </fills>
  <borders count="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Font="1"/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1" fillId="0" fontId="4" numFmtId="164" xfId="0" applyAlignment="1" applyBorder="1" applyFont="1" applyNumberFormat="1">
      <alignment readingOrder="0"/>
    </xf>
    <xf borderId="0" fillId="4" fontId="6" numFmtId="0" xfId="0" applyAlignment="1" applyFill="1" applyFont="1">
      <alignment readingOrder="0"/>
    </xf>
    <xf borderId="1" fillId="0" fontId="4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2" fillId="0" fontId="7" numFmtId="0" xfId="0" applyAlignment="1" applyBorder="1" applyFont="1">
      <alignment readingOrder="0"/>
    </xf>
    <xf borderId="1" fillId="0" fontId="4" numFmtId="165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0" fillId="4" fontId="6" numFmtId="0" xfId="0" applyAlignment="1" applyFont="1">
      <alignment horizontal="left" readingOrder="0"/>
    </xf>
    <xf borderId="1" fillId="0" fontId="4" numFmtId="3" xfId="0" applyAlignment="1" applyBorder="1" applyFont="1" applyNumberFormat="1">
      <alignment readingOrder="0"/>
    </xf>
    <xf borderId="0" fillId="4" fontId="4" numFmtId="0" xfId="0" applyFont="1"/>
    <xf borderId="0" fillId="3" fontId="4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/>
    </xf>
    <xf borderId="0" fillId="5" fontId="1" numFmtId="0" xfId="0" applyAlignment="1" applyFill="1" applyFont="1">
      <alignment readingOrder="0"/>
    </xf>
    <xf borderId="0" fillId="4" fontId="4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4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1" numFmtId="0" xfId="0" applyFont="1"/>
    <xf borderId="0" fillId="0" fontId="6" numFmtId="166" xfId="0" applyAlignment="1" applyFont="1" applyNumberFormat="1">
      <alignment readingOrder="0"/>
    </xf>
    <xf borderId="0" fillId="0" fontId="6" numFmtId="0" xfId="0" applyFont="1"/>
    <xf borderId="2" fillId="6" fontId="12" numFmtId="0" xfId="0" applyAlignment="1" applyBorder="1" applyFill="1" applyFont="1">
      <alignment readingOrder="0"/>
    </xf>
    <xf borderId="0" fillId="0" fontId="4" numFmtId="165" xfId="0" applyFont="1" applyNumberFormat="1"/>
    <xf borderId="0" fillId="0" fontId="4" numFmtId="164" xfId="0" applyFont="1" applyNumberFormat="1"/>
    <xf borderId="0" fillId="0" fontId="9" numFmtId="0" xfId="0" applyAlignment="1" applyFont="1">
      <alignment horizontal="left"/>
    </xf>
    <xf borderId="0" fillId="3" fontId="4" numFmtId="165" xfId="0" applyAlignment="1" applyFont="1" applyNumberFormat="1">
      <alignment readingOrder="0"/>
    </xf>
    <xf borderId="0" fillId="3" fontId="4" numFmtId="165" xfId="0" applyFont="1" applyNumberFormat="1"/>
    <xf borderId="0" fillId="5" fontId="13" numFmtId="0" xfId="0" applyAlignment="1" applyFont="1">
      <alignment readingOrder="0"/>
    </xf>
    <xf borderId="0" fillId="2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28.29"/>
    <col customWidth="1" min="3" max="3" width="15.43"/>
    <col customWidth="1" min="4" max="4" width="49.71"/>
    <col customWidth="1" min="5" max="5" width="45.29"/>
    <col customWidth="1" min="6" max="6" width="90.71"/>
    <col customWidth="1" min="7" max="7" width="81.0"/>
    <col customWidth="1" min="8" max="158" width="21.57"/>
  </cols>
  <sheetData>
    <row r="1">
      <c r="A1" s="2"/>
      <c r="B1" s="4"/>
      <c r="C1" s="6"/>
    </row>
    <row r="2">
      <c r="A2" s="9" t="s">
        <v>2</v>
      </c>
      <c r="B2" s="11" t="s">
        <v>4</v>
      </c>
      <c r="C2" s="9" t="s">
        <v>7</v>
      </c>
      <c r="D2" s="13" t="s">
        <v>4</v>
      </c>
    </row>
    <row r="3">
      <c r="A3" s="17"/>
      <c r="B3" s="19"/>
      <c r="C3" s="9"/>
      <c r="D3" s="13" t="s">
        <v>18</v>
      </c>
    </row>
    <row r="4">
      <c r="A4" s="17"/>
      <c r="B4" s="19"/>
      <c r="C4" s="9"/>
    </row>
    <row r="5">
      <c r="A5" s="22"/>
      <c r="B5" s="24" t="s">
        <v>4</v>
      </c>
      <c r="C5" s="25"/>
    </row>
    <row r="6">
      <c r="A6" s="26"/>
      <c r="B6" s="27"/>
      <c r="C6" s="28"/>
    </row>
    <row r="7">
      <c r="A7" s="28"/>
      <c r="B7" s="19"/>
      <c r="C7" s="28"/>
      <c r="D7" s="29"/>
    </row>
    <row r="8">
      <c r="A8" s="30"/>
      <c r="B8" s="11" t="s">
        <v>24</v>
      </c>
      <c r="C8" s="28"/>
    </row>
    <row r="9">
      <c r="A9" s="28"/>
      <c r="B9" s="19"/>
      <c r="C9" s="28"/>
    </row>
    <row r="10">
      <c r="B10" s="19"/>
      <c r="C10" s="31"/>
    </row>
    <row r="11">
      <c r="A11" s="28"/>
      <c r="B11" s="32" t="s">
        <v>25</v>
      </c>
      <c r="C11" s="31"/>
    </row>
    <row r="12">
      <c r="A12" s="28"/>
      <c r="B12" s="34"/>
      <c r="C12" s="28"/>
    </row>
    <row r="13">
      <c r="A13" s="31"/>
      <c r="C13" s="28"/>
    </row>
    <row r="14">
      <c r="A14" s="31"/>
      <c r="C14" s="31"/>
    </row>
    <row r="15">
      <c r="A15" s="28"/>
      <c r="C15" s="31"/>
    </row>
    <row r="16">
      <c r="A16" s="28"/>
      <c r="C16" s="31"/>
    </row>
    <row r="17">
      <c r="A17" s="28"/>
      <c r="C17" s="31"/>
    </row>
    <row r="18">
      <c r="A18" s="31"/>
      <c r="C18" s="31"/>
    </row>
    <row r="19">
      <c r="A19" s="31"/>
      <c r="C19" s="31"/>
    </row>
    <row r="20">
      <c r="A20" s="31"/>
      <c r="C20" s="31"/>
    </row>
    <row r="21">
      <c r="A21" s="31"/>
      <c r="C21" s="31"/>
    </row>
    <row r="22">
      <c r="A22" s="35"/>
      <c r="C22" s="31"/>
    </row>
    <row r="23">
      <c r="A23" s="31"/>
      <c r="C23" s="31"/>
      <c r="E23" s="15">
        <v>25000.0</v>
      </c>
    </row>
    <row r="24">
      <c r="A24" s="31"/>
      <c r="C24" s="31"/>
    </row>
    <row r="25">
      <c r="A25" s="31"/>
      <c r="C25" s="31"/>
    </row>
    <row r="26">
      <c r="A26" s="31"/>
      <c r="C26" s="31"/>
    </row>
    <row r="27">
      <c r="A27" s="31"/>
      <c r="C27" s="31"/>
    </row>
    <row r="28">
      <c r="A28" s="31"/>
      <c r="C28" s="31"/>
    </row>
    <row r="29">
      <c r="A29" s="31"/>
      <c r="C29" s="31"/>
    </row>
    <row r="30">
      <c r="A30" s="31"/>
      <c r="C30" s="31"/>
    </row>
    <row r="31">
      <c r="A31" s="31"/>
      <c r="C31" s="31"/>
    </row>
    <row r="32">
      <c r="A32" s="31"/>
      <c r="C32" s="31"/>
    </row>
    <row r="33">
      <c r="A33" s="31"/>
      <c r="C33" s="31"/>
    </row>
    <row r="34">
      <c r="A34" s="31"/>
      <c r="C34" s="31"/>
    </row>
    <row r="35">
      <c r="A35" s="31"/>
      <c r="C35" s="31"/>
    </row>
    <row r="36">
      <c r="A36" s="31"/>
      <c r="C36" s="31"/>
    </row>
    <row r="37">
      <c r="A37" s="31"/>
      <c r="C37" s="31"/>
    </row>
    <row r="38">
      <c r="A38" s="31"/>
      <c r="C38" s="31"/>
    </row>
    <row r="39">
      <c r="A39" s="31"/>
      <c r="C39" s="31"/>
    </row>
    <row r="40">
      <c r="A40" s="31"/>
      <c r="C40" s="31"/>
    </row>
    <row r="41">
      <c r="A41" s="31"/>
      <c r="C41" s="31"/>
    </row>
    <row r="42">
      <c r="A42" s="31"/>
      <c r="C42" s="31"/>
    </row>
    <row r="43">
      <c r="A43" s="31"/>
      <c r="C43" s="31"/>
    </row>
    <row r="44">
      <c r="A44" s="31"/>
      <c r="C44" s="31"/>
    </row>
    <row r="45">
      <c r="A45" s="31"/>
      <c r="C45" s="31"/>
    </row>
    <row r="46">
      <c r="A46" s="31"/>
      <c r="C46" s="31"/>
    </row>
    <row r="47">
      <c r="A47" s="31"/>
      <c r="C47" s="31"/>
    </row>
    <row r="48">
      <c r="A48" s="31"/>
      <c r="C48" s="31"/>
    </row>
    <row r="49">
      <c r="A49" s="31"/>
      <c r="C49" s="31"/>
    </row>
    <row r="50">
      <c r="A50" s="31"/>
      <c r="C50" s="31"/>
    </row>
    <row r="51">
      <c r="A51" s="31"/>
      <c r="C51" s="31"/>
    </row>
    <row r="52">
      <c r="A52" s="31"/>
      <c r="C52" s="31"/>
    </row>
    <row r="53">
      <c r="A53" s="31"/>
      <c r="C53" s="31"/>
    </row>
    <row r="54">
      <c r="A54" s="31"/>
      <c r="C54" s="31"/>
    </row>
    <row r="55">
      <c r="A55" s="31"/>
      <c r="C55" s="31"/>
    </row>
    <row r="56">
      <c r="A56" s="31"/>
      <c r="C56" s="31"/>
    </row>
    <row r="57">
      <c r="A57" s="31"/>
      <c r="C57" s="31"/>
    </row>
    <row r="58">
      <c r="A58" s="31"/>
      <c r="C58" s="31"/>
    </row>
    <row r="59">
      <c r="A59" s="31"/>
      <c r="C59" s="31"/>
    </row>
    <row r="60">
      <c r="A60" s="31"/>
      <c r="C60" s="31"/>
    </row>
    <row r="61">
      <c r="A61" s="31"/>
      <c r="C61" s="31"/>
    </row>
    <row r="62">
      <c r="A62" s="31"/>
      <c r="C62" s="31"/>
    </row>
    <row r="63">
      <c r="A63" s="31"/>
      <c r="C63" s="31"/>
    </row>
    <row r="64">
      <c r="A64" s="31"/>
      <c r="C64" s="31"/>
    </row>
    <row r="65">
      <c r="A65" s="31"/>
      <c r="C65" s="31"/>
    </row>
    <row r="66">
      <c r="A66" s="31"/>
      <c r="C66" s="31"/>
    </row>
    <row r="67">
      <c r="A67" s="31"/>
      <c r="C67" s="31"/>
    </row>
    <row r="68">
      <c r="A68" s="31"/>
      <c r="C68" s="31"/>
    </row>
    <row r="69">
      <c r="A69" s="31"/>
      <c r="C69" s="31"/>
    </row>
    <row r="70">
      <c r="A70" s="31"/>
      <c r="C70" s="31"/>
    </row>
    <row r="71">
      <c r="A71" s="31"/>
      <c r="C71" s="31"/>
    </row>
    <row r="72">
      <c r="A72" s="31"/>
      <c r="C72" s="31"/>
    </row>
    <row r="73">
      <c r="A73" s="31"/>
      <c r="C73" s="31"/>
    </row>
    <row r="74">
      <c r="A74" s="31"/>
      <c r="C74" s="31"/>
    </row>
    <row r="75">
      <c r="A75" s="31"/>
      <c r="C75" s="31"/>
    </row>
    <row r="76">
      <c r="A76" s="31"/>
      <c r="C76" s="31"/>
    </row>
    <row r="77">
      <c r="A77" s="31"/>
      <c r="C77" s="31"/>
    </row>
    <row r="78">
      <c r="A78" s="31"/>
      <c r="C78" s="31"/>
    </row>
    <row r="79">
      <c r="A79" s="31"/>
      <c r="C79" s="31"/>
    </row>
    <row r="80">
      <c r="A80" s="31"/>
      <c r="C80" s="31"/>
    </row>
    <row r="81">
      <c r="A81" s="31"/>
      <c r="C81" s="31"/>
    </row>
    <row r="82">
      <c r="A82" s="31"/>
      <c r="C82" s="31"/>
    </row>
    <row r="83">
      <c r="A83" s="31"/>
      <c r="C83" s="31"/>
    </row>
    <row r="84">
      <c r="A84" s="31"/>
      <c r="C84" s="31"/>
    </row>
    <row r="85">
      <c r="A85" s="31"/>
      <c r="C85" s="31"/>
    </row>
    <row r="86">
      <c r="A86" s="31"/>
      <c r="C86" s="31"/>
    </row>
    <row r="87">
      <c r="A87" s="31"/>
      <c r="C87" s="31"/>
    </row>
    <row r="88">
      <c r="A88" s="31"/>
      <c r="C88" s="31"/>
    </row>
    <row r="89">
      <c r="A89" s="31"/>
      <c r="C89" s="31"/>
    </row>
    <row r="90">
      <c r="A90" s="31"/>
      <c r="C90" s="31"/>
    </row>
    <row r="91">
      <c r="A91" s="31"/>
      <c r="C91" s="31"/>
    </row>
    <row r="92">
      <c r="A92" s="31"/>
      <c r="C92" s="31"/>
    </row>
    <row r="93">
      <c r="A93" s="31"/>
      <c r="C93" s="31"/>
    </row>
    <row r="94">
      <c r="A94" s="31"/>
      <c r="C94" s="31"/>
    </row>
    <row r="95">
      <c r="A95" s="31"/>
      <c r="C95" s="31"/>
    </row>
    <row r="96">
      <c r="A96" s="31"/>
      <c r="C96" s="31"/>
    </row>
    <row r="97">
      <c r="A97" s="31"/>
      <c r="C97" s="31"/>
    </row>
    <row r="98">
      <c r="A98" s="31"/>
      <c r="C98" s="31"/>
    </row>
    <row r="99">
      <c r="A99" s="31"/>
      <c r="C99" s="31"/>
    </row>
    <row r="100">
      <c r="A100" s="31"/>
      <c r="C100" s="31"/>
    </row>
    <row r="101">
      <c r="A101" s="31"/>
      <c r="C101" s="31"/>
    </row>
    <row r="102">
      <c r="A102" s="31"/>
      <c r="C102" s="31"/>
    </row>
    <row r="103">
      <c r="A103" s="31"/>
      <c r="C103" s="31"/>
    </row>
    <row r="104">
      <c r="A104" s="31"/>
      <c r="C104" s="31"/>
    </row>
    <row r="105">
      <c r="A105" s="31"/>
      <c r="C105" s="31"/>
    </row>
    <row r="106">
      <c r="A106" s="31"/>
      <c r="C106" s="31"/>
    </row>
    <row r="107">
      <c r="A107" s="31"/>
      <c r="C107" s="31"/>
    </row>
    <row r="108">
      <c r="A108" s="31"/>
      <c r="C108" s="31"/>
    </row>
    <row r="109">
      <c r="A109" s="28" t="s">
        <v>34</v>
      </c>
      <c r="C109" s="31"/>
      <c r="E109" s="15" t="s">
        <v>35</v>
      </c>
      <c r="FB109" s="15" t="s">
        <v>36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0"/>
    <col customWidth="1" min="3" max="3" width="16.43"/>
    <col customWidth="1" min="6" max="6" width="47.29"/>
  </cols>
  <sheetData>
    <row r="3">
      <c r="A3" s="1"/>
      <c r="B3" s="3" t="s">
        <v>0</v>
      </c>
      <c r="C3" s="1"/>
      <c r="D3" s="1"/>
      <c r="E3" s="1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B4" s="7" t="s">
        <v>1</v>
      </c>
      <c r="C4" s="8">
        <v>23000.0</v>
      </c>
    </row>
    <row r="5">
      <c r="B5" s="7" t="s">
        <v>3</v>
      </c>
      <c r="C5" s="10">
        <v>13.0</v>
      </c>
    </row>
    <row r="6">
      <c r="B6" s="7" t="s">
        <v>5</v>
      </c>
      <c r="C6" s="10"/>
    </row>
    <row r="7">
      <c r="B7" s="7" t="s">
        <v>6</v>
      </c>
      <c r="C7" s="12">
        <v>1200.0</v>
      </c>
    </row>
    <row r="8">
      <c r="B8" s="7" t="s">
        <v>8</v>
      </c>
      <c r="C8" s="8">
        <v>0.1</v>
      </c>
    </row>
    <row r="9">
      <c r="A9" s="1"/>
      <c r="B9" s="3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B10" s="7" t="s">
        <v>1</v>
      </c>
      <c r="C10" s="14">
        <v>14900.0</v>
      </c>
    </row>
    <row r="11">
      <c r="B11" s="7" t="s">
        <v>11</v>
      </c>
      <c r="C11" s="10">
        <v>6.5</v>
      </c>
    </row>
    <row r="12">
      <c r="B12" s="7" t="s">
        <v>12</v>
      </c>
      <c r="C12" s="16">
        <v>1.3</v>
      </c>
    </row>
    <row r="13">
      <c r="A13" s="5"/>
      <c r="B13" s="3" t="s">
        <v>13</v>
      </c>
      <c r="C13" s="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B14" s="7" t="s">
        <v>14</v>
      </c>
      <c r="C14" s="18">
        <v>5000.0</v>
      </c>
    </row>
    <row r="15">
      <c r="B15" s="7" t="s">
        <v>15</v>
      </c>
      <c r="C15" s="10">
        <v>10.0</v>
      </c>
    </row>
    <row r="16">
      <c r="B16" s="7" t="s">
        <v>16</v>
      </c>
      <c r="C16" s="14">
        <v>200.0</v>
      </c>
    </row>
    <row r="17">
      <c r="B17" s="20" t="s">
        <v>17</v>
      </c>
      <c r="C17" s="10">
        <v>10.0</v>
      </c>
    </row>
    <row r="18">
      <c r="B18" s="7" t="s">
        <v>19</v>
      </c>
      <c r="C18" s="14">
        <v>66.0</v>
      </c>
    </row>
    <row r="19">
      <c r="A19" s="1"/>
      <c r="B19" s="1"/>
      <c r="C19" s="21" t="s">
        <v>20</v>
      </c>
      <c r="D19" s="21" t="s">
        <v>21</v>
      </c>
      <c r="E19" s="23" t="s">
        <v>22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B20" s="7" t="s">
        <v>23</v>
      </c>
      <c r="C20" s="12">
        <f>C4+C7</f>
        <v>24200</v>
      </c>
      <c r="D20" s="12">
        <f>C10</f>
        <v>14900</v>
      </c>
      <c r="E20" s="33">
        <f t="shared" ref="E20:E26" si="1">C20-D20</f>
        <v>9300</v>
      </c>
    </row>
    <row r="21">
      <c r="B21" s="7" t="s">
        <v>26</v>
      </c>
      <c r="C21" s="33">
        <f>C14*C15*0.01*C5*C8</f>
        <v>650</v>
      </c>
      <c r="D21" s="33">
        <f>C14*C15*C11*C12*0.01</f>
        <v>4225</v>
      </c>
      <c r="E21" s="33">
        <f t="shared" si="1"/>
        <v>-3575</v>
      </c>
    </row>
    <row r="22">
      <c r="B22" s="7" t="s">
        <v>27</v>
      </c>
      <c r="C22" s="33">
        <f>C14*C15*0.04</f>
        <v>2000</v>
      </c>
      <c r="D22" s="33">
        <f>C14*C15*0.05</f>
        <v>2500</v>
      </c>
      <c r="E22" s="33">
        <f t="shared" si="1"/>
        <v>-500</v>
      </c>
    </row>
    <row r="23">
      <c r="B23" s="7" t="s">
        <v>28</v>
      </c>
      <c r="C23" s="36"/>
      <c r="D23" s="33">
        <f>C16*C15</f>
        <v>2000</v>
      </c>
      <c r="E23" s="33">
        <f t="shared" si="1"/>
        <v>-2000</v>
      </c>
    </row>
    <row r="24">
      <c r="B24" s="7" t="s">
        <v>29</v>
      </c>
      <c r="C24" s="33">
        <f>C6*12*C15</f>
        <v>0</v>
      </c>
      <c r="D24" s="37"/>
      <c r="E24" s="33">
        <f t="shared" si="1"/>
        <v>0</v>
      </c>
    </row>
    <row r="25">
      <c r="B25" s="7" t="s">
        <v>30</v>
      </c>
      <c r="C25" s="33">
        <f>C17*50*C15</f>
        <v>5000</v>
      </c>
      <c r="D25" s="37"/>
      <c r="E25" s="33">
        <f t="shared" si="1"/>
        <v>5000</v>
      </c>
    </row>
    <row r="26">
      <c r="B26" s="7" t="s">
        <v>31</v>
      </c>
      <c r="C26" s="33">
        <f>C18*C15*0.25</f>
        <v>165</v>
      </c>
      <c r="D26" s="33">
        <f>C18*C15</f>
        <v>660</v>
      </c>
      <c r="E26" s="33">
        <f t="shared" si="1"/>
        <v>-495</v>
      </c>
    </row>
    <row r="27">
      <c r="B27" s="38" t="s">
        <v>32</v>
      </c>
      <c r="C27" s="33">
        <f>SUM(C20:C25)</f>
        <v>31850</v>
      </c>
      <c r="D27" s="33">
        <f>SUM(D20:D26)</f>
        <v>24285</v>
      </c>
      <c r="E27" s="33">
        <f>SUM(E20:E25)</f>
        <v>8225</v>
      </c>
    </row>
    <row r="28">
      <c r="B28" s="15"/>
    </row>
    <row r="29">
      <c r="B29" s="39" t="s">
        <v>33</v>
      </c>
      <c r="C29" s="12">
        <f>C14*10*0.57</f>
        <v>28500</v>
      </c>
    </row>
    <row r="30">
      <c r="B30" s="15"/>
    </row>
    <row r="31">
      <c r="B31" s="15"/>
    </row>
    <row r="32">
      <c r="B32" s="15"/>
    </row>
    <row r="33">
      <c r="B33" s="15"/>
    </row>
    <row r="34">
      <c r="B34" s="1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0"/>
    <col customWidth="1" min="3" max="3" width="16.43"/>
    <col customWidth="1" min="6" max="6" width="47.29"/>
  </cols>
  <sheetData>
    <row r="3">
      <c r="A3" s="1"/>
      <c r="B3" s="3" t="s">
        <v>0</v>
      </c>
      <c r="C3" s="1"/>
      <c r="D3" s="1"/>
      <c r="E3" s="1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B4" s="7" t="s">
        <v>1</v>
      </c>
      <c r="C4" s="8">
        <v>40000.0</v>
      </c>
    </row>
    <row r="5">
      <c r="B5" s="7" t="s">
        <v>3</v>
      </c>
      <c r="C5" s="10">
        <v>12.0</v>
      </c>
    </row>
    <row r="6">
      <c r="B6" s="7" t="s">
        <v>5</v>
      </c>
      <c r="C6" s="10"/>
    </row>
    <row r="7">
      <c r="B7" s="7" t="s">
        <v>6</v>
      </c>
      <c r="C7" s="12"/>
    </row>
    <row r="8">
      <c r="B8" s="7" t="s">
        <v>8</v>
      </c>
      <c r="C8" s="8">
        <v>0.15</v>
      </c>
    </row>
    <row r="9">
      <c r="A9" s="1"/>
      <c r="B9" s="3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B10" s="7" t="s">
        <v>1</v>
      </c>
      <c r="C10" s="14">
        <v>28000.0</v>
      </c>
      <c r="E10" s="15" t="s">
        <v>10</v>
      </c>
    </row>
    <row r="11">
      <c r="B11" s="7" t="s">
        <v>11</v>
      </c>
      <c r="C11" s="10">
        <v>7.0</v>
      </c>
    </row>
    <row r="12">
      <c r="B12" s="7" t="s">
        <v>12</v>
      </c>
      <c r="C12" s="16">
        <v>1.4</v>
      </c>
    </row>
    <row r="13">
      <c r="A13" s="5"/>
      <c r="B13" s="3" t="s">
        <v>13</v>
      </c>
      <c r="C13" s="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B14" s="7" t="s">
        <v>14</v>
      </c>
      <c r="C14" s="18">
        <v>14000.0</v>
      </c>
    </row>
    <row r="15">
      <c r="B15" s="7" t="s">
        <v>15</v>
      </c>
      <c r="C15" s="10">
        <v>10.0</v>
      </c>
    </row>
    <row r="16">
      <c r="B16" s="7" t="s">
        <v>16</v>
      </c>
      <c r="C16" s="14">
        <v>100.0</v>
      </c>
    </row>
    <row r="17">
      <c r="B17" s="20" t="s">
        <v>17</v>
      </c>
      <c r="C17" s="10">
        <v>0.0</v>
      </c>
    </row>
    <row r="18">
      <c r="B18" s="7" t="s">
        <v>19</v>
      </c>
      <c r="C18" s="14">
        <v>180.0</v>
      </c>
    </row>
    <row r="19">
      <c r="A19" s="1"/>
      <c r="B19" s="1"/>
      <c r="C19" s="21" t="s">
        <v>20</v>
      </c>
      <c r="D19" s="21" t="s">
        <v>21</v>
      </c>
      <c r="E19" s="23" t="s">
        <v>22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B20" s="7" t="s">
        <v>23</v>
      </c>
      <c r="C20" s="12">
        <f>C4+C7</f>
        <v>40000</v>
      </c>
      <c r="D20" s="12">
        <v>28000.0</v>
      </c>
      <c r="E20" s="33">
        <f t="shared" ref="E20:E26" si="1">C20-D20</f>
        <v>12000</v>
      </c>
    </row>
    <row r="21">
      <c r="B21" s="7" t="s">
        <v>26</v>
      </c>
      <c r="C21" s="33">
        <f>C14*C15*0.01*C5*C8</f>
        <v>2520</v>
      </c>
      <c r="D21" s="33">
        <f>C14*C15*C11*C12*0.01</f>
        <v>13720</v>
      </c>
      <c r="E21" s="33">
        <f t="shared" si="1"/>
        <v>-11200</v>
      </c>
    </row>
    <row r="22">
      <c r="B22" s="7" t="s">
        <v>27</v>
      </c>
      <c r="C22" s="33">
        <f>C14*C15*0.04</f>
        <v>5600</v>
      </c>
      <c r="D22" s="33">
        <f>C14*C15*0.05</f>
        <v>7000</v>
      </c>
      <c r="E22" s="33">
        <f t="shared" si="1"/>
        <v>-1400</v>
      </c>
    </row>
    <row r="23">
      <c r="B23" s="7" t="s">
        <v>28</v>
      </c>
      <c r="C23" s="36"/>
      <c r="D23" s="33">
        <f>C16*C15</f>
        <v>1000</v>
      </c>
      <c r="E23" s="33">
        <f t="shared" si="1"/>
        <v>-1000</v>
      </c>
    </row>
    <row r="24">
      <c r="B24" s="7" t="s">
        <v>29</v>
      </c>
      <c r="C24" s="33">
        <f>C6*12*C15</f>
        <v>0</v>
      </c>
      <c r="D24" s="37"/>
      <c r="E24" s="33">
        <f t="shared" si="1"/>
        <v>0</v>
      </c>
    </row>
    <row r="25">
      <c r="B25" s="7" t="s">
        <v>30</v>
      </c>
      <c r="C25" s="12">
        <v>500.0</v>
      </c>
      <c r="D25" s="37"/>
      <c r="E25" s="33">
        <f t="shared" si="1"/>
        <v>500</v>
      </c>
    </row>
    <row r="26">
      <c r="B26" s="7" t="s">
        <v>31</v>
      </c>
      <c r="C26" s="33">
        <f>C18*C15*0.25</f>
        <v>450</v>
      </c>
      <c r="D26" s="33">
        <f>C18*C15</f>
        <v>1800</v>
      </c>
      <c r="E26" s="33">
        <f t="shared" si="1"/>
        <v>-1350</v>
      </c>
    </row>
    <row r="27">
      <c r="B27" s="38" t="s">
        <v>32</v>
      </c>
      <c r="C27" s="33">
        <f>SUM(C20:C25)</f>
        <v>48620</v>
      </c>
      <c r="D27" s="33">
        <f>SUM(D20:D26)</f>
        <v>51520</v>
      </c>
      <c r="E27" s="33">
        <f>SUM(E20:E25)</f>
        <v>-1100</v>
      </c>
    </row>
    <row r="28">
      <c r="B28" s="15"/>
    </row>
    <row r="29">
      <c r="B29" s="39" t="s">
        <v>33</v>
      </c>
      <c r="C29" s="12">
        <f>C14*10*0.57</f>
        <v>79800</v>
      </c>
    </row>
    <row r="30">
      <c r="B30" s="15"/>
    </row>
    <row r="31">
      <c r="B31" s="15"/>
    </row>
    <row r="32">
      <c r="B32" s="15"/>
    </row>
    <row r="33">
      <c r="B33" s="15"/>
    </row>
    <row r="34">
      <c r="B34" s="15"/>
    </row>
  </sheetData>
  <drawing r:id="rId1"/>
</worksheet>
</file>