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ongaro/Documents/Documenti Andrea Ongaro/Magistrale/Torino/Corsi/2_ANNO/Architettura degli Elaboratori/Laboratori/ase_riscv_gem5_sim/programs/lab_02/"/>
    </mc:Choice>
  </mc:AlternateContent>
  <xr:revisionPtr revIDLastSave="0" documentId="13_ncr:1_{8367ACC3-81BC-4B4A-8BAA-75B17541143B}" xr6:coauthVersionLast="47" xr6:coauthVersionMax="47" xr10:uidLastSave="{00000000-0000-0000-0000-000000000000}"/>
  <bookViews>
    <workbookView xWindow="560" yWindow="580" windowWidth="29960" windowHeight="20220" activeTab="2" xr2:uid="{EA74D1AB-00FC-6749-B169-AAD21C76336E}"/>
  </bookViews>
  <sheets>
    <sheet name="Forwarding" sheetId="3" r:id="rId1"/>
    <sheet name="No Forwarding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2" l="1"/>
  <c r="Q29" i="2"/>
  <c r="K29" i="2"/>
  <c r="Q24" i="2"/>
  <c r="N24" i="2"/>
  <c r="K24" i="2"/>
  <c r="H29" i="2"/>
  <c r="H28" i="2"/>
  <c r="K28" i="2"/>
  <c r="H24" i="2"/>
  <c r="H11" i="2"/>
  <c r="H34" i="2"/>
  <c r="H35" i="2"/>
  <c r="H36" i="2"/>
  <c r="H37" i="2"/>
  <c r="H42" i="2"/>
  <c r="H43" i="2"/>
  <c r="H44" i="2"/>
  <c r="H33" i="2"/>
  <c r="H13" i="2"/>
  <c r="D34" i="2"/>
  <c r="D35" i="2"/>
  <c r="D38" i="2"/>
  <c r="D39" i="2"/>
  <c r="D40" i="2"/>
  <c r="D41" i="2"/>
  <c r="D44" i="2"/>
  <c r="D33" i="2"/>
  <c r="C19" i="2"/>
  <c r="Q19" i="2" s="1"/>
  <c r="Q12" i="2"/>
  <c r="Q13" i="2"/>
  <c r="Q11" i="2"/>
  <c r="N12" i="2"/>
  <c r="N13" i="2"/>
  <c r="N11" i="2"/>
  <c r="K12" i="2"/>
  <c r="K13" i="2"/>
  <c r="K19" i="2"/>
  <c r="K11" i="2"/>
  <c r="H12" i="2"/>
  <c r="C21" i="2"/>
  <c r="K21" i="2" s="1"/>
  <c r="C20" i="2"/>
  <c r="K20" i="2" s="1"/>
  <c r="C16" i="2"/>
  <c r="N16" i="2" s="1"/>
  <c r="C17" i="2"/>
  <c r="H17" i="2" s="1"/>
  <c r="C18" i="2"/>
  <c r="H18" i="2" s="1"/>
  <c r="C15" i="2"/>
  <c r="N15" i="2" s="1"/>
  <c r="C14" i="2"/>
  <c r="N14" i="2" s="1"/>
  <c r="H41" i="2" l="1"/>
  <c r="D37" i="2"/>
  <c r="D36" i="2"/>
  <c r="H40" i="2"/>
  <c r="D43" i="2"/>
  <c r="H39" i="2"/>
  <c r="D42" i="2"/>
  <c r="H38" i="2"/>
  <c r="H45" i="2" s="1"/>
  <c r="H46" i="2" s="1"/>
  <c r="K16" i="2"/>
  <c r="H14" i="2"/>
  <c r="Q16" i="2"/>
  <c r="K18" i="2"/>
  <c r="H15" i="2"/>
  <c r="Q18" i="2"/>
  <c r="Q17" i="2"/>
  <c r="N18" i="2"/>
  <c r="N17" i="2"/>
  <c r="H16" i="2"/>
  <c r="K17" i="2"/>
  <c r="C23" i="2"/>
  <c r="D19" i="2" s="1"/>
  <c r="H21" i="2"/>
  <c r="N19" i="2"/>
  <c r="Q15" i="2"/>
  <c r="Q21" i="2"/>
  <c r="Q20" i="2"/>
  <c r="N21" i="2"/>
  <c r="N20" i="2"/>
  <c r="H20" i="2"/>
  <c r="K15" i="2"/>
  <c r="Q14" i="2"/>
  <c r="H19" i="2"/>
  <c r="K14" i="2"/>
  <c r="D45" i="2" l="1"/>
  <c r="D46" i="2" s="1"/>
  <c r="K23" i="2"/>
  <c r="K25" i="2" s="1"/>
  <c r="D17" i="2"/>
  <c r="D16" i="2"/>
  <c r="D11" i="2"/>
  <c r="Q23" i="2"/>
  <c r="Q25" i="2" s="1"/>
  <c r="N23" i="2"/>
  <c r="N25" i="2" s="1"/>
  <c r="D18" i="2"/>
  <c r="H27" i="2" s="1"/>
  <c r="D14" i="2"/>
  <c r="D21" i="2"/>
  <c r="D13" i="2"/>
  <c r="D12" i="2"/>
  <c r="H23" i="2"/>
  <c r="H25" i="2" s="1"/>
  <c r="D15" i="2"/>
  <c r="D20" i="2"/>
  <c r="D23" i="2" l="1"/>
  <c r="K27" i="2"/>
  <c r="N27" i="2"/>
  <c r="Q27" i="2"/>
  <c r="N26" i="2"/>
  <c r="N28" i="2" s="1"/>
  <c r="Q26" i="2"/>
  <c r="H26" i="2"/>
  <c r="K26" i="2"/>
  <c r="Q28" i="2" l="1"/>
</calcChain>
</file>

<file path=xl/sharedStrings.xml><?xml version="1.0" encoding="utf-8"?>
<sst xmlns="http://schemas.openxmlformats.org/spreadsheetml/2006/main" count="476" uniqueCount="74">
  <si>
    <t>IF</t>
  </si>
  <si>
    <t>ID</t>
  </si>
  <si>
    <t>EX</t>
  </si>
  <si>
    <t>MEM</t>
  </si>
  <si>
    <t>WB</t>
  </si>
  <si>
    <t xml:space="preserve">FP multiplier </t>
  </si>
  <si>
    <t>FP divider</t>
  </si>
  <si>
    <t>LOOP:</t>
  </si>
  <si>
    <t>Finish</t>
  </si>
  <si>
    <t>S</t>
  </si>
  <si>
    <t>fmsub.s f4, f1, f1, f2</t>
  </si>
  <si>
    <t>fsw f4, 0(x14)</t>
  </si>
  <si>
    <t>fdiv.s f5, f4, f3</t>
  </si>
  <si>
    <t>fsub.s f6, f5, f2</t>
  </si>
  <si>
    <t>fsw f6, 0(x15)</t>
  </si>
  <si>
    <t>fsub.s f7, f4, f3</t>
  </si>
  <si>
    <t>fmul.s f8, f7, f6</t>
  </si>
  <si>
    <t>fsw f8, 0(x16)</t>
  </si>
  <si>
    <t>sub x2, x2, 1</t>
  </si>
  <si>
    <t>bne x2, 0, loop</t>
  </si>
  <si>
    <t>ecall</t>
  </si>
  <si>
    <t>li a7, 93</t>
  </si>
  <si>
    <t>li a0, 0</t>
  </si>
  <si>
    <t>slli x3, x2, 2</t>
  </si>
  <si>
    <t>add x4, x11, x3</t>
  </si>
  <si>
    <t>add x5, x12, x3</t>
  </si>
  <si>
    <t>add x6, x13, x3</t>
  </si>
  <si>
    <t>add x7, x14, x3</t>
  </si>
  <si>
    <t>add x8, x15, x3</t>
  </si>
  <si>
    <t>add x9, x16, x3</t>
  </si>
  <si>
    <t>flw f1, 0(x4)</t>
  </si>
  <si>
    <t>flw f2, 0(x5)</t>
  </si>
  <si>
    <t>flw f3, 0(x6)</t>
  </si>
  <si>
    <t>INTEGER_ALU_LATENCY = 1</t>
  </si>
  <si>
    <t>INTEGER_MUL_LATENCY = 1</t>
  </si>
  <si>
    <t>INTEGER_DIV_LATENCY = 1</t>
  </si>
  <si>
    <t>FLOAT_ALU_LATENCY = 3</t>
  </si>
  <si>
    <t>FLOAT_MUL_LATENCY = 5</t>
  </si>
  <si>
    <t>FLOAT_DIV_LATENCY = 5</t>
  </si>
  <si>
    <t>EX:18</t>
  </si>
  <si>
    <t>S:18</t>
  </si>
  <si>
    <t>EX:42</t>
  </si>
  <si>
    <t>Amdahl’s Law</t>
  </si>
  <si>
    <t>FLOAT_ALU</t>
  </si>
  <si>
    <t>FLOAT_MUL</t>
  </si>
  <si>
    <t>FLOAT_DIV</t>
  </si>
  <si>
    <t>Conf Base</t>
  </si>
  <si>
    <t>Conf1</t>
  </si>
  <si>
    <t>Conf2</t>
  </si>
  <si>
    <t>Conf3</t>
  </si>
  <si>
    <t>Data section</t>
  </si>
  <si>
    <t>caricamento indirizzi</t>
  </si>
  <si>
    <t>shift</t>
  </si>
  <si>
    <t>load</t>
  </si>
  <si>
    <t>store</t>
  </si>
  <si>
    <t>sub_float</t>
  </si>
  <si>
    <t>mul_float</t>
  </si>
  <si>
    <t>div_float</t>
  </si>
  <si>
    <t>sub_integer</t>
  </si>
  <si>
    <t>Loop</t>
  </si>
  <si>
    <t>add_integer</t>
  </si>
  <si>
    <t>TOTALE</t>
  </si>
  <si>
    <t>compare</t>
  </si>
  <si>
    <t>Total</t>
  </si>
  <si>
    <t>end</t>
  </si>
  <si>
    <t>speed_up</t>
  </si>
  <si>
    <t>CPI</t>
  </si>
  <si>
    <t>Total CPI</t>
  </si>
  <si>
    <t>fraction enhan.</t>
  </si>
  <si>
    <t>CPU Time</t>
  </si>
  <si>
    <t>Code Percentage</t>
  </si>
  <si>
    <r>
      <t>Times appeared =</t>
    </r>
    <r>
      <rPr>
        <b/>
        <sz val="12"/>
        <color theme="1"/>
        <rFont val="Aptos Narrow"/>
        <scheme val="minor"/>
      </rPr>
      <t xml:space="preserve"> IC</t>
    </r>
  </si>
  <si>
    <t>amdhal (istruction count)</t>
  </si>
  <si>
    <t>amdhal (execution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</si>
</sst>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name val="Arial"/>
      <family val="2"/>
    </font>
    <font>
      <sz val="10"/>
      <name val="Arial"/>
      <family val="2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CEEF"/>
        <bgColor rgb="FF000000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6" borderId="0" xfId="0" applyFill="1"/>
    <xf numFmtId="0" fontId="0" fillId="6" borderId="8" xfId="0" applyFill="1" applyBorder="1"/>
    <xf numFmtId="0" fontId="0" fillId="7" borderId="0" xfId="0" applyFill="1"/>
    <xf numFmtId="0" fontId="0" fillId="7" borderId="8" xfId="0" applyFill="1" applyBorder="1"/>
    <xf numFmtId="0" fontId="0" fillId="3" borderId="8" xfId="0" applyFill="1" applyBorder="1"/>
    <xf numFmtId="0" fontId="0" fillId="5" borderId="6" xfId="0" applyFill="1" applyBorder="1"/>
    <xf numFmtId="0" fontId="0" fillId="5" borderId="9" xfId="0" applyFill="1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4" fillId="8" borderId="0" xfId="0" applyFont="1" applyFill="1"/>
    <xf numFmtId="0" fontId="4" fillId="0" borderId="12" xfId="0" applyFont="1" applyBorder="1"/>
    <xf numFmtId="0" fontId="0" fillId="0" borderId="14" xfId="0" applyBorder="1"/>
    <xf numFmtId="0" fontId="0" fillId="6" borderId="14" xfId="0" applyFill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6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33</xdr:row>
      <xdr:rowOff>139700</xdr:rowOff>
    </xdr:from>
    <xdr:to>
      <xdr:col>12</xdr:col>
      <xdr:colOff>381000</xdr:colOff>
      <xdr:row>37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3D5A91A-1779-A5D8-7CEA-D3C4A72DAC66}"/>
            </a:ext>
          </a:extLst>
        </xdr:cNvPr>
        <xdr:cNvSpPr/>
      </xdr:nvSpPr>
      <xdr:spPr>
        <a:xfrm>
          <a:off x="10071100" y="6934200"/>
          <a:ext cx="2667000" cy="6731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You optimized 28% of your program and got a 16% speedup on that portion (S=1.16), but your overall speedup is only 4% (1.040).</a:t>
          </a:r>
          <a:endParaRPr lang="en-GB" sz="1100"/>
        </a:p>
      </xdr:txBody>
    </xdr:sp>
    <xdr:clientData/>
  </xdr:twoCellAnchor>
  <xdr:twoCellAnchor>
    <xdr:from>
      <xdr:col>10</xdr:col>
      <xdr:colOff>876300</xdr:colOff>
      <xdr:row>29</xdr:row>
      <xdr:rowOff>139700</xdr:rowOff>
    </xdr:from>
    <xdr:to>
      <xdr:col>10</xdr:col>
      <xdr:colOff>1066800</xdr:colOff>
      <xdr:row>33</xdr:row>
      <xdr:rowOff>139700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8DD994E-097B-B8D3-1FFF-76059FCB22BD}"/>
            </a:ext>
          </a:extLst>
        </xdr:cNvPr>
        <xdr:cNvCxnSpPr>
          <a:stCxn id="2" idx="0"/>
        </xdr:cNvCxnSpPr>
      </xdr:nvCxnSpPr>
      <xdr:spPr>
        <a:xfrm flipH="1" flipV="1">
          <a:off x="11214100" y="6121400"/>
          <a:ext cx="190500" cy="8128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B265-5570-D240-9149-03F3622F53EA}">
  <dimension ref="A1:AL60"/>
  <sheetViews>
    <sheetView topLeftCell="A3" workbookViewId="0">
      <selection activeCell="AJ53" sqref="AJ53"/>
    </sheetView>
  </sheetViews>
  <sheetFormatPr baseColWidth="10" defaultRowHeight="16" x14ac:dyDescent="0.2"/>
  <cols>
    <col min="1" max="1" width="18" customWidth="1"/>
    <col min="2" max="28" width="3.83203125" customWidth="1"/>
    <col min="29" max="29" width="4.5" customWidth="1"/>
    <col min="30" max="30" width="3.83203125" customWidth="1"/>
    <col min="31" max="31" width="5.6640625" customWidth="1"/>
    <col min="32" max="32" width="3.6640625" customWidth="1"/>
    <col min="33" max="55" width="3.83203125" customWidth="1"/>
  </cols>
  <sheetData>
    <row r="1" spans="1:11" x14ac:dyDescent="0.2">
      <c r="A1" s="4" t="s">
        <v>33</v>
      </c>
    </row>
    <row r="2" spans="1:11" x14ac:dyDescent="0.2">
      <c r="A2" s="4" t="s">
        <v>34</v>
      </c>
    </row>
    <row r="3" spans="1:11" x14ac:dyDescent="0.2">
      <c r="A3" s="4" t="s">
        <v>35</v>
      </c>
    </row>
    <row r="4" spans="1:11" x14ac:dyDescent="0.2">
      <c r="A4" s="4" t="s">
        <v>36</v>
      </c>
    </row>
    <row r="5" spans="1:11" x14ac:dyDescent="0.2">
      <c r="A5" s="4" t="s">
        <v>37</v>
      </c>
    </row>
    <row r="6" spans="1:11" x14ac:dyDescent="0.2">
      <c r="A6" s="4" t="s">
        <v>38</v>
      </c>
    </row>
    <row r="7" spans="1:11" x14ac:dyDescent="0.2">
      <c r="A7" s="1" t="s">
        <v>5</v>
      </c>
      <c r="B7">
        <v>24</v>
      </c>
    </row>
    <row r="8" spans="1:11" x14ac:dyDescent="0.2">
      <c r="A8" s="1" t="s">
        <v>6</v>
      </c>
      <c r="B8">
        <v>42</v>
      </c>
    </row>
    <row r="10" spans="1:11" x14ac:dyDescent="0.2">
      <c r="A10">
        <v>11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</row>
    <row r="11" spans="1:11" x14ac:dyDescent="0.2">
      <c r="A11">
        <v>12</v>
      </c>
      <c r="C11" t="s">
        <v>0</v>
      </c>
      <c r="D11" t="s">
        <v>1</v>
      </c>
      <c r="E11" t="s">
        <v>2</v>
      </c>
      <c r="F11" t="s">
        <v>3</v>
      </c>
      <c r="G11" t="s">
        <v>4</v>
      </c>
    </row>
    <row r="12" spans="1:11" x14ac:dyDescent="0.2">
      <c r="A12">
        <v>13</v>
      </c>
      <c r="D12" t="s">
        <v>0</v>
      </c>
      <c r="E12" t="s">
        <v>1</v>
      </c>
      <c r="F12" t="s">
        <v>2</v>
      </c>
      <c r="G12" t="s">
        <v>3</v>
      </c>
      <c r="H12" t="s">
        <v>4</v>
      </c>
    </row>
    <row r="14" spans="1:11" x14ac:dyDescent="0.2">
      <c r="A14">
        <v>15</v>
      </c>
      <c r="E14" t="s">
        <v>0</v>
      </c>
      <c r="F14" t="s">
        <v>1</v>
      </c>
      <c r="G14" t="s">
        <v>2</v>
      </c>
      <c r="H14" t="s">
        <v>3</v>
      </c>
      <c r="I14" t="s">
        <v>4</v>
      </c>
    </row>
    <row r="15" spans="1:11" x14ac:dyDescent="0.2">
      <c r="A15">
        <v>16</v>
      </c>
      <c r="F15" t="s">
        <v>0</v>
      </c>
      <c r="G15" t="s">
        <v>1</v>
      </c>
      <c r="H15" t="s">
        <v>2</v>
      </c>
      <c r="I15" t="s">
        <v>3</v>
      </c>
      <c r="J15" t="s">
        <v>4</v>
      </c>
    </row>
    <row r="16" spans="1:11" x14ac:dyDescent="0.2">
      <c r="A16">
        <v>17</v>
      </c>
      <c r="G16" t="s">
        <v>0</v>
      </c>
      <c r="H16" t="s">
        <v>1</v>
      </c>
      <c r="I16" t="s">
        <v>2</v>
      </c>
      <c r="J16" t="s">
        <v>3</v>
      </c>
      <c r="K16" t="s">
        <v>4</v>
      </c>
    </row>
    <row r="18" spans="1:23" x14ac:dyDescent="0.2">
      <c r="A18">
        <v>26</v>
      </c>
      <c r="H18" t="s">
        <v>0</v>
      </c>
      <c r="I18" t="s">
        <v>1</v>
      </c>
      <c r="J18" t="s">
        <v>2</v>
      </c>
      <c r="K18" t="s">
        <v>3</v>
      </c>
      <c r="L18" t="s">
        <v>4</v>
      </c>
    </row>
    <row r="19" spans="1:23" x14ac:dyDescent="0.2">
      <c r="A19">
        <v>27</v>
      </c>
      <c r="I19" t="s">
        <v>0</v>
      </c>
      <c r="J19" t="s">
        <v>1</v>
      </c>
      <c r="K19" t="s">
        <v>2</v>
      </c>
      <c r="L19" t="s">
        <v>3</v>
      </c>
      <c r="M19" t="s">
        <v>4</v>
      </c>
    </row>
    <row r="20" spans="1:23" x14ac:dyDescent="0.2">
      <c r="A20">
        <v>28</v>
      </c>
      <c r="J20" t="s">
        <v>0</v>
      </c>
      <c r="K20" t="s">
        <v>1</v>
      </c>
      <c r="L20" t="s">
        <v>2</v>
      </c>
      <c r="M20" t="s">
        <v>3</v>
      </c>
      <c r="N20" t="s">
        <v>4</v>
      </c>
    </row>
    <row r="21" spans="1:23" x14ac:dyDescent="0.2">
      <c r="A21">
        <v>29</v>
      </c>
      <c r="K21" t="s">
        <v>0</v>
      </c>
      <c r="L21" t="s">
        <v>1</v>
      </c>
      <c r="M21" t="s">
        <v>2</v>
      </c>
      <c r="N21" t="s">
        <v>3</v>
      </c>
      <c r="O21" t="s">
        <v>4</v>
      </c>
    </row>
    <row r="22" spans="1:23" x14ac:dyDescent="0.2">
      <c r="A22">
        <v>30</v>
      </c>
      <c r="L22" t="s">
        <v>0</v>
      </c>
      <c r="M22" t="s">
        <v>1</v>
      </c>
      <c r="N22" t="s">
        <v>2</v>
      </c>
      <c r="O22" t="s">
        <v>3</v>
      </c>
      <c r="P22" t="s">
        <v>4</v>
      </c>
    </row>
    <row r="23" spans="1:23" x14ac:dyDescent="0.2">
      <c r="A23">
        <v>31</v>
      </c>
      <c r="M23" t="s">
        <v>0</v>
      </c>
      <c r="N23" t="s">
        <v>1</v>
      </c>
      <c r="O23" t="s">
        <v>2</v>
      </c>
      <c r="P23" t="s">
        <v>3</v>
      </c>
      <c r="Q23" t="s">
        <v>4</v>
      </c>
    </row>
    <row r="24" spans="1:23" x14ac:dyDescent="0.2">
      <c r="A24">
        <v>32</v>
      </c>
      <c r="N24" t="s">
        <v>0</v>
      </c>
      <c r="O24" t="s">
        <v>1</v>
      </c>
      <c r="P24" t="s">
        <v>2</v>
      </c>
      <c r="Q24" t="s">
        <v>3</v>
      </c>
      <c r="R24" t="s">
        <v>4</v>
      </c>
    </row>
    <row r="25" spans="1:23" x14ac:dyDescent="0.2">
      <c r="A25">
        <v>33</v>
      </c>
      <c r="O25" t="s">
        <v>0</v>
      </c>
      <c r="P25" t="s">
        <v>1</v>
      </c>
      <c r="Q25" t="s">
        <v>2</v>
      </c>
      <c r="R25" t="s">
        <v>3</v>
      </c>
      <c r="S25" t="s">
        <v>4</v>
      </c>
    </row>
    <row r="26" spans="1:23" x14ac:dyDescent="0.2">
      <c r="A26">
        <v>34</v>
      </c>
      <c r="P26" t="s">
        <v>0</v>
      </c>
      <c r="Q26" t="s">
        <v>1</v>
      </c>
      <c r="R26" t="s">
        <v>2</v>
      </c>
      <c r="S26" t="s">
        <v>3</v>
      </c>
      <c r="T26" t="s">
        <v>4</v>
      </c>
    </row>
    <row r="28" spans="1:23" x14ac:dyDescent="0.2">
      <c r="A28" t="s">
        <v>7</v>
      </c>
    </row>
    <row r="30" spans="1:23" x14ac:dyDescent="0.2">
      <c r="A30" s="2" t="s">
        <v>23</v>
      </c>
      <c r="Q30" t="s">
        <v>0</v>
      </c>
      <c r="R30" t="s">
        <v>1</v>
      </c>
      <c r="S30" s="6" t="s">
        <v>2</v>
      </c>
      <c r="T30" t="s">
        <v>3</v>
      </c>
      <c r="U30" s="3" t="s">
        <v>4</v>
      </c>
    </row>
    <row r="31" spans="1:23" x14ac:dyDescent="0.2">
      <c r="A31" s="2" t="s">
        <v>24</v>
      </c>
      <c r="R31" t="s">
        <v>0</v>
      </c>
      <c r="S31" t="s">
        <v>1</v>
      </c>
      <c r="T31" s="7" t="s">
        <v>2</v>
      </c>
      <c r="U31" t="s">
        <v>3</v>
      </c>
      <c r="V31" t="s">
        <v>4</v>
      </c>
    </row>
    <row r="32" spans="1:23" x14ac:dyDescent="0.2">
      <c r="A32" s="2" t="s">
        <v>25</v>
      </c>
      <c r="S32" t="s">
        <v>0</v>
      </c>
      <c r="T32" t="s">
        <v>1</v>
      </c>
      <c r="U32" t="s">
        <v>2</v>
      </c>
      <c r="V32" t="s">
        <v>3</v>
      </c>
      <c r="W32" t="s">
        <v>4</v>
      </c>
    </row>
    <row r="33" spans="1:34" x14ac:dyDescent="0.2">
      <c r="A33" s="2" t="s">
        <v>26</v>
      </c>
      <c r="T33" t="s">
        <v>0</v>
      </c>
      <c r="U33" t="s">
        <v>1</v>
      </c>
      <c r="V33" t="s">
        <v>2</v>
      </c>
      <c r="W33" t="s">
        <v>3</v>
      </c>
      <c r="X33" t="s">
        <v>4</v>
      </c>
    </row>
    <row r="34" spans="1:34" x14ac:dyDescent="0.2">
      <c r="A34" s="2" t="s">
        <v>27</v>
      </c>
      <c r="U34" t="s">
        <v>0</v>
      </c>
      <c r="V34" t="s">
        <v>1</v>
      </c>
      <c r="W34" t="s">
        <v>2</v>
      </c>
      <c r="X34" t="s">
        <v>3</v>
      </c>
      <c r="Y34" t="s">
        <v>4</v>
      </c>
    </row>
    <row r="35" spans="1:34" x14ac:dyDescent="0.2">
      <c r="A35" s="2" t="s">
        <v>28</v>
      </c>
      <c r="V35" t="s">
        <v>0</v>
      </c>
      <c r="W35" t="s">
        <v>1</v>
      </c>
      <c r="X35" t="s">
        <v>2</v>
      </c>
      <c r="Y35" t="s">
        <v>3</v>
      </c>
      <c r="Z35" t="s">
        <v>4</v>
      </c>
    </row>
    <row r="36" spans="1:34" x14ac:dyDescent="0.2">
      <c r="A36" s="2" t="s">
        <v>29</v>
      </c>
    </row>
    <row r="37" spans="1:34" x14ac:dyDescent="0.2">
      <c r="A37" s="2"/>
    </row>
    <row r="38" spans="1:34" x14ac:dyDescent="0.2">
      <c r="A38" s="2" t="s">
        <v>30</v>
      </c>
      <c r="W38" t="s">
        <v>0</v>
      </c>
      <c r="X38" t="s">
        <v>1</v>
      </c>
      <c r="Y38" t="s">
        <v>2</v>
      </c>
      <c r="Z38" t="s">
        <v>3</v>
      </c>
      <c r="AA38" t="s">
        <v>4</v>
      </c>
    </row>
    <row r="39" spans="1:34" x14ac:dyDescent="0.2">
      <c r="A39" s="2" t="s">
        <v>31</v>
      </c>
      <c r="X39" t="s">
        <v>0</v>
      </c>
      <c r="Y39" t="s">
        <v>1</v>
      </c>
      <c r="Z39" t="s">
        <v>2</v>
      </c>
      <c r="AA39" t="s">
        <v>3</v>
      </c>
      <c r="AB39" t="s">
        <v>4</v>
      </c>
    </row>
    <row r="40" spans="1:34" x14ac:dyDescent="0.2">
      <c r="A40" s="2" t="s">
        <v>32</v>
      </c>
      <c r="Y40" t="s">
        <v>0</v>
      </c>
      <c r="Z40" t="s">
        <v>1</v>
      </c>
      <c r="AA40" t="s">
        <v>2</v>
      </c>
      <c r="AB40" t="s">
        <v>3</v>
      </c>
      <c r="AC40" t="s">
        <v>4</v>
      </c>
    </row>
    <row r="42" spans="1:34" x14ac:dyDescent="0.2">
      <c r="A42" s="2" t="s">
        <v>10</v>
      </c>
      <c r="Z42" t="s">
        <v>0</v>
      </c>
      <c r="AA42" t="s">
        <v>1</v>
      </c>
      <c r="AB42" s="35" t="s">
        <v>39</v>
      </c>
      <c r="AC42" s="35"/>
      <c r="AD42" t="s">
        <v>3</v>
      </c>
      <c r="AE42" t="s">
        <v>4</v>
      </c>
    </row>
    <row r="43" spans="1:34" x14ac:dyDescent="0.2">
      <c r="A43" s="2" t="s">
        <v>11</v>
      </c>
      <c r="AA43" t="s">
        <v>0</v>
      </c>
      <c r="AB43" t="s">
        <v>1</v>
      </c>
      <c r="AC43" s="8" t="s">
        <v>40</v>
      </c>
      <c r="AD43" t="s">
        <v>2</v>
      </c>
      <c r="AE43" t="s">
        <v>3</v>
      </c>
      <c r="AF43" t="s">
        <v>4</v>
      </c>
    </row>
    <row r="45" spans="1:34" x14ac:dyDescent="0.2">
      <c r="A45" s="2" t="s">
        <v>12</v>
      </c>
      <c r="AB45" t="s">
        <v>0</v>
      </c>
      <c r="AC45" s="8" t="s">
        <v>40</v>
      </c>
      <c r="AD45" t="s">
        <v>1</v>
      </c>
      <c r="AE45" s="35" t="s">
        <v>41</v>
      </c>
      <c r="AF45" s="35"/>
      <c r="AG45" t="s">
        <v>3</v>
      </c>
      <c r="AH45" t="s">
        <v>4</v>
      </c>
    </row>
    <row r="46" spans="1:34" x14ac:dyDescent="0.2">
      <c r="A46" s="2" t="s">
        <v>13</v>
      </c>
      <c r="AC46" t="s">
        <v>0</v>
      </c>
      <c r="AD46" t="s">
        <v>1</v>
      </c>
      <c r="AE46" s="8" t="s">
        <v>40</v>
      </c>
      <c r="AF46" t="s">
        <v>2</v>
      </c>
      <c r="AG46" t="s">
        <v>3</v>
      </c>
      <c r="AH46" t="s">
        <v>4</v>
      </c>
    </row>
    <row r="47" spans="1:34" x14ac:dyDescent="0.2">
      <c r="A47" s="2" t="s">
        <v>14</v>
      </c>
      <c r="AD47" t="s">
        <v>0</v>
      </c>
      <c r="AE47" s="8" t="s">
        <v>40</v>
      </c>
      <c r="AF47" t="s">
        <v>2</v>
      </c>
      <c r="AG47" t="s">
        <v>3</v>
      </c>
      <c r="AH47" t="s">
        <v>4</v>
      </c>
    </row>
    <row r="48" spans="1:34" x14ac:dyDescent="0.2">
      <c r="A48" s="2"/>
    </row>
    <row r="49" spans="1:38" x14ac:dyDescent="0.2">
      <c r="A49" s="2" t="s">
        <v>15</v>
      </c>
      <c r="AE49" t="s">
        <v>0</v>
      </c>
      <c r="AF49" t="s">
        <v>1</v>
      </c>
      <c r="AG49" s="8" t="s">
        <v>40</v>
      </c>
      <c r="AH49" s="35" t="s">
        <v>41</v>
      </c>
      <c r="AI49" s="35"/>
      <c r="AJ49" t="s">
        <v>4</v>
      </c>
    </row>
    <row r="50" spans="1:38" x14ac:dyDescent="0.2">
      <c r="A50" s="2" t="s">
        <v>16</v>
      </c>
      <c r="AF50" t="s">
        <v>0</v>
      </c>
      <c r="AG50" t="s">
        <v>1</v>
      </c>
      <c r="AH50" s="8" t="s">
        <v>40</v>
      </c>
      <c r="AI50" s="35" t="s">
        <v>39</v>
      </c>
      <c r="AJ50" s="35"/>
      <c r="AK50" t="s">
        <v>4</v>
      </c>
    </row>
    <row r="51" spans="1:38" x14ac:dyDescent="0.2">
      <c r="A51" s="2" t="s">
        <v>17</v>
      </c>
      <c r="AG51" t="s">
        <v>0</v>
      </c>
    </row>
    <row r="52" spans="1:38" x14ac:dyDescent="0.2">
      <c r="A52" s="2"/>
    </row>
    <row r="53" spans="1:38" x14ac:dyDescent="0.2">
      <c r="A53" s="2" t="s">
        <v>18</v>
      </c>
      <c r="AH53" t="s">
        <v>0</v>
      </c>
    </row>
    <row r="54" spans="1:38" x14ac:dyDescent="0.2">
      <c r="A54" s="2" t="s">
        <v>19</v>
      </c>
      <c r="AI54" t="s">
        <v>0</v>
      </c>
    </row>
    <row r="56" spans="1:38" x14ac:dyDescent="0.2">
      <c r="A56" t="s">
        <v>8</v>
      </c>
    </row>
    <row r="58" spans="1:38" x14ac:dyDescent="0.2">
      <c r="A58" s="2" t="s">
        <v>21</v>
      </c>
      <c r="AJ58" t="s">
        <v>0</v>
      </c>
    </row>
    <row r="59" spans="1:38" x14ac:dyDescent="0.2">
      <c r="A59" s="2" t="s">
        <v>22</v>
      </c>
      <c r="AK59" t="s">
        <v>0</v>
      </c>
    </row>
    <row r="60" spans="1:38" x14ac:dyDescent="0.2">
      <c r="A60" s="2" t="s">
        <v>20</v>
      </c>
      <c r="AL60" t="s">
        <v>0</v>
      </c>
    </row>
  </sheetData>
  <mergeCells count="4">
    <mergeCell ref="AB42:AC42"/>
    <mergeCell ref="AE45:AF45"/>
    <mergeCell ref="AH49:AI49"/>
    <mergeCell ref="AI50:AJ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D4287-89C3-9D43-B192-BDA5490C37C4}">
  <dimension ref="A1:AN60"/>
  <sheetViews>
    <sheetView topLeftCell="A10" workbookViewId="0">
      <selection activeCell="V30" sqref="V30:X30"/>
    </sheetView>
  </sheetViews>
  <sheetFormatPr baseColWidth="10" defaultRowHeight="16" x14ac:dyDescent="0.2"/>
  <cols>
    <col min="1" max="1" width="18" customWidth="1"/>
    <col min="2" max="55" width="3.83203125" customWidth="1"/>
  </cols>
  <sheetData>
    <row r="1" spans="1:11" x14ac:dyDescent="0.2">
      <c r="A1" s="4" t="s">
        <v>33</v>
      </c>
    </row>
    <row r="2" spans="1:11" x14ac:dyDescent="0.2">
      <c r="A2" s="4" t="s">
        <v>34</v>
      </c>
    </row>
    <row r="3" spans="1:11" x14ac:dyDescent="0.2">
      <c r="A3" s="4" t="s">
        <v>35</v>
      </c>
    </row>
    <row r="4" spans="1:11" x14ac:dyDescent="0.2">
      <c r="A4" s="4" t="s">
        <v>36</v>
      </c>
    </row>
    <row r="5" spans="1:11" x14ac:dyDescent="0.2">
      <c r="A5" s="4" t="s">
        <v>37</v>
      </c>
    </row>
    <row r="6" spans="1:11" x14ac:dyDescent="0.2">
      <c r="A6" s="4" t="s">
        <v>38</v>
      </c>
    </row>
    <row r="7" spans="1:11" x14ac:dyDescent="0.2">
      <c r="A7" s="1" t="s">
        <v>5</v>
      </c>
      <c r="B7">
        <v>24</v>
      </c>
    </row>
    <row r="8" spans="1:11" x14ac:dyDescent="0.2">
      <c r="A8" s="1" t="s">
        <v>6</v>
      </c>
      <c r="B8">
        <v>42</v>
      </c>
    </row>
    <row r="10" spans="1:11" x14ac:dyDescent="0.2">
      <c r="A10">
        <v>11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</row>
    <row r="11" spans="1:11" x14ac:dyDescent="0.2">
      <c r="A11">
        <v>12</v>
      </c>
      <c r="C11" t="s">
        <v>0</v>
      </c>
      <c r="D11" t="s">
        <v>1</v>
      </c>
      <c r="E11" t="s">
        <v>2</v>
      </c>
      <c r="F11" t="s">
        <v>3</v>
      </c>
      <c r="G11" t="s">
        <v>4</v>
      </c>
    </row>
    <row r="12" spans="1:11" x14ac:dyDescent="0.2">
      <c r="A12">
        <v>13</v>
      </c>
      <c r="D12" t="s">
        <v>0</v>
      </c>
      <c r="E12" t="s">
        <v>1</v>
      </c>
      <c r="F12" t="s">
        <v>2</v>
      </c>
      <c r="G12" t="s">
        <v>3</v>
      </c>
      <c r="H12" t="s">
        <v>4</v>
      </c>
    </row>
    <row r="14" spans="1:11" x14ac:dyDescent="0.2">
      <c r="A14">
        <v>15</v>
      </c>
      <c r="E14" t="s">
        <v>0</v>
      </c>
      <c r="F14" t="s">
        <v>1</v>
      </c>
      <c r="G14" t="s">
        <v>2</v>
      </c>
      <c r="H14" t="s">
        <v>3</v>
      </c>
      <c r="I14" t="s">
        <v>4</v>
      </c>
    </row>
    <row r="15" spans="1:11" x14ac:dyDescent="0.2">
      <c r="A15">
        <v>16</v>
      </c>
      <c r="F15" t="s">
        <v>0</v>
      </c>
      <c r="G15" t="s">
        <v>1</v>
      </c>
      <c r="H15" t="s">
        <v>2</v>
      </c>
      <c r="I15" t="s">
        <v>3</v>
      </c>
      <c r="J15" t="s">
        <v>4</v>
      </c>
    </row>
    <row r="16" spans="1:11" x14ac:dyDescent="0.2">
      <c r="A16">
        <v>17</v>
      </c>
      <c r="G16" t="s">
        <v>0</v>
      </c>
      <c r="H16" t="s">
        <v>1</v>
      </c>
      <c r="I16" t="s">
        <v>2</v>
      </c>
      <c r="J16" t="s">
        <v>3</v>
      </c>
      <c r="K16" t="s">
        <v>4</v>
      </c>
    </row>
    <row r="18" spans="1:26" x14ac:dyDescent="0.2">
      <c r="A18">
        <v>26</v>
      </c>
      <c r="H18" t="s">
        <v>0</v>
      </c>
      <c r="I18" t="s">
        <v>1</v>
      </c>
      <c r="J18" t="s">
        <v>2</v>
      </c>
      <c r="K18" t="s">
        <v>3</v>
      </c>
      <c r="L18" t="s">
        <v>4</v>
      </c>
    </row>
    <row r="19" spans="1:26" x14ac:dyDescent="0.2">
      <c r="A19">
        <v>27</v>
      </c>
      <c r="I19" t="s">
        <v>0</v>
      </c>
      <c r="J19" t="s">
        <v>1</v>
      </c>
      <c r="K19" t="s">
        <v>2</v>
      </c>
      <c r="L19" t="s">
        <v>3</v>
      </c>
      <c r="M19" t="s">
        <v>4</v>
      </c>
    </row>
    <row r="20" spans="1:26" x14ac:dyDescent="0.2">
      <c r="A20">
        <v>28</v>
      </c>
      <c r="J20" t="s">
        <v>0</v>
      </c>
      <c r="K20" t="s">
        <v>1</v>
      </c>
      <c r="L20" t="s">
        <v>2</v>
      </c>
      <c r="M20" t="s">
        <v>3</v>
      </c>
      <c r="N20" t="s">
        <v>4</v>
      </c>
    </row>
    <row r="21" spans="1:26" x14ac:dyDescent="0.2">
      <c r="A21">
        <v>29</v>
      </c>
      <c r="K21" t="s">
        <v>0</v>
      </c>
      <c r="L21" t="s">
        <v>1</v>
      </c>
      <c r="M21" t="s">
        <v>2</v>
      </c>
      <c r="N21" t="s">
        <v>3</v>
      </c>
      <c r="O21" t="s">
        <v>4</v>
      </c>
    </row>
    <row r="22" spans="1:26" x14ac:dyDescent="0.2">
      <c r="A22">
        <v>30</v>
      </c>
      <c r="L22" t="s">
        <v>0</v>
      </c>
      <c r="M22" t="s">
        <v>1</v>
      </c>
      <c r="N22" t="s">
        <v>2</v>
      </c>
      <c r="O22" t="s">
        <v>3</v>
      </c>
      <c r="P22" t="s">
        <v>4</v>
      </c>
    </row>
    <row r="23" spans="1:26" x14ac:dyDescent="0.2">
      <c r="A23">
        <v>31</v>
      </c>
      <c r="M23" t="s">
        <v>0</v>
      </c>
      <c r="N23" t="s">
        <v>1</v>
      </c>
      <c r="O23" t="s">
        <v>2</v>
      </c>
      <c r="P23" t="s">
        <v>3</v>
      </c>
      <c r="Q23" t="s">
        <v>4</v>
      </c>
    </row>
    <row r="24" spans="1:26" x14ac:dyDescent="0.2">
      <c r="A24">
        <v>32</v>
      </c>
      <c r="N24" t="s">
        <v>0</v>
      </c>
      <c r="O24" t="s">
        <v>1</v>
      </c>
      <c r="P24" t="s">
        <v>2</v>
      </c>
      <c r="Q24" t="s">
        <v>3</v>
      </c>
      <c r="R24" t="s">
        <v>4</v>
      </c>
    </row>
    <row r="25" spans="1:26" x14ac:dyDescent="0.2">
      <c r="A25">
        <v>33</v>
      </c>
      <c r="O25" t="s">
        <v>0</v>
      </c>
      <c r="P25" t="s">
        <v>1</v>
      </c>
      <c r="Q25" t="s">
        <v>2</v>
      </c>
      <c r="R25" t="s">
        <v>3</v>
      </c>
      <c r="S25" t="s">
        <v>4</v>
      </c>
    </row>
    <row r="26" spans="1:26" x14ac:dyDescent="0.2">
      <c r="A26">
        <v>34</v>
      </c>
      <c r="P26" t="s">
        <v>0</v>
      </c>
      <c r="Q26" t="s">
        <v>1</v>
      </c>
      <c r="R26" t="s">
        <v>2</v>
      </c>
      <c r="S26" t="s">
        <v>3</v>
      </c>
      <c r="T26" t="s">
        <v>4</v>
      </c>
    </row>
    <row r="28" spans="1:26" x14ac:dyDescent="0.2">
      <c r="A28" t="s">
        <v>7</v>
      </c>
    </row>
    <row r="30" spans="1:26" x14ac:dyDescent="0.2">
      <c r="A30" s="2" t="s">
        <v>23</v>
      </c>
      <c r="Q30" t="s">
        <v>0</v>
      </c>
      <c r="R30" t="s">
        <v>1</v>
      </c>
      <c r="S30" t="s">
        <v>2</v>
      </c>
      <c r="T30" t="s">
        <v>3</v>
      </c>
      <c r="U30" s="3" t="s">
        <v>4</v>
      </c>
    </row>
    <row r="31" spans="1:26" x14ac:dyDescent="0.2">
      <c r="A31" s="2" t="s">
        <v>24</v>
      </c>
      <c r="R31" t="s">
        <v>0</v>
      </c>
      <c r="S31" t="s">
        <v>9</v>
      </c>
      <c r="T31" t="s">
        <v>9</v>
      </c>
      <c r="U31" t="s">
        <v>9</v>
      </c>
      <c r="V31" t="s">
        <v>1</v>
      </c>
      <c r="W31" t="s">
        <v>2</v>
      </c>
      <c r="X31" t="s">
        <v>3</v>
      </c>
      <c r="Y31" t="s">
        <v>4</v>
      </c>
    </row>
    <row r="32" spans="1:26" x14ac:dyDescent="0.2">
      <c r="A32" s="2" t="s">
        <v>25</v>
      </c>
      <c r="S32" t="s">
        <v>0</v>
      </c>
      <c r="T32" t="s">
        <v>9</v>
      </c>
      <c r="U32" t="s">
        <v>9</v>
      </c>
      <c r="V32" t="s">
        <v>9</v>
      </c>
      <c r="W32" t="s">
        <v>1</v>
      </c>
      <c r="X32" t="s">
        <v>2</v>
      </c>
      <c r="Y32" t="s">
        <v>3</v>
      </c>
      <c r="Z32" t="s">
        <v>4</v>
      </c>
    </row>
    <row r="33" spans="1:40" x14ac:dyDescent="0.2">
      <c r="A33" s="2" t="s">
        <v>26</v>
      </c>
      <c r="T33" t="s">
        <v>0</v>
      </c>
      <c r="U33" t="s">
        <v>9</v>
      </c>
      <c r="V33" t="s">
        <v>9</v>
      </c>
      <c r="W33" t="s">
        <v>9</v>
      </c>
      <c r="X33" t="s">
        <v>1</v>
      </c>
      <c r="Y33" t="s">
        <v>2</v>
      </c>
      <c r="Z33" t="s">
        <v>3</v>
      </c>
      <c r="AA33" t="s">
        <v>4</v>
      </c>
    </row>
    <row r="34" spans="1:40" x14ac:dyDescent="0.2">
      <c r="A34" s="2" t="s">
        <v>27</v>
      </c>
      <c r="U34" t="s">
        <v>0</v>
      </c>
      <c r="V34" t="s">
        <v>9</v>
      </c>
      <c r="W34" t="s">
        <v>9</v>
      </c>
      <c r="X34" t="s">
        <v>9</v>
      </c>
      <c r="Y34" t="s">
        <v>1</v>
      </c>
      <c r="Z34" t="s">
        <v>2</v>
      </c>
      <c r="AA34" t="s">
        <v>3</v>
      </c>
      <c r="AB34" t="s">
        <v>4</v>
      </c>
    </row>
    <row r="35" spans="1:40" x14ac:dyDescent="0.2">
      <c r="A35" s="2" t="s">
        <v>28</v>
      </c>
      <c r="V35" t="s">
        <v>0</v>
      </c>
      <c r="W35" t="s">
        <v>9</v>
      </c>
      <c r="X35" t="s">
        <v>9</v>
      </c>
      <c r="Y35" t="s">
        <v>9</v>
      </c>
      <c r="Z35" t="s">
        <v>1</v>
      </c>
      <c r="AA35" t="s">
        <v>2</v>
      </c>
      <c r="AB35" t="s">
        <v>3</v>
      </c>
      <c r="AC35" t="s">
        <v>4</v>
      </c>
    </row>
    <row r="36" spans="1:40" x14ac:dyDescent="0.2">
      <c r="A36" s="2" t="s">
        <v>29</v>
      </c>
    </row>
    <row r="37" spans="1:40" x14ac:dyDescent="0.2">
      <c r="A37" s="2"/>
    </row>
    <row r="38" spans="1:40" x14ac:dyDescent="0.2">
      <c r="A38" s="2" t="s">
        <v>30</v>
      </c>
      <c r="W38" t="s">
        <v>0</v>
      </c>
      <c r="X38" t="s">
        <v>1</v>
      </c>
      <c r="Y38" t="s">
        <v>2</v>
      </c>
      <c r="Z38" t="s">
        <v>3</v>
      </c>
      <c r="AA38" t="s">
        <v>4</v>
      </c>
    </row>
    <row r="39" spans="1:40" x14ac:dyDescent="0.2">
      <c r="A39" s="2" t="s">
        <v>31</v>
      </c>
      <c r="X39" t="s">
        <v>0</v>
      </c>
      <c r="Y39" t="s">
        <v>1</v>
      </c>
      <c r="Z39" t="s">
        <v>2</v>
      </c>
      <c r="AA39" t="s">
        <v>3</v>
      </c>
      <c r="AB39" t="s">
        <v>4</v>
      </c>
    </row>
    <row r="40" spans="1:40" x14ac:dyDescent="0.2">
      <c r="A40" s="2" t="s">
        <v>32</v>
      </c>
      <c r="Y40" t="s">
        <v>0</v>
      </c>
      <c r="Z40" t="s">
        <v>1</v>
      </c>
      <c r="AA40" t="s">
        <v>2</v>
      </c>
      <c r="AB40" t="s">
        <v>3</v>
      </c>
      <c r="AC40" t="s">
        <v>4</v>
      </c>
    </row>
    <row r="42" spans="1:40" x14ac:dyDescent="0.2">
      <c r="A42" s="2" t="s">
        <v>10</v>
      </c>
      <c r="Z42" t="s">
        <v>0</v>
      </c>
      <c r="AA42" t="s">
        <v>1</v>
      </c>
      <c r="AB42" t="s">
        <v>2</v>
      </c>
      <c r="AC42" t="s">
        <v>2</v>
      </c>
      <c r="AD42" t="s">
        <v>2</v>
      </c>
      <c r="AE42">
        <v>13</v>
      </c>
      <c r="AF42" t="s">
        <v>3</v>
      </c>
      <c r="AG42" t="s">
        <v>4</v>
      </c>
    </row>
    <row r="43" spans="1:40" x14ac:dyDescent="0.2">
      <c r="A43" s="2" t="s">
        <v>11</v>
      </c>
      <c r="AA43" t="s">
        <v>0</v>
      </c>
      <c r="AB43" t="s">
        <v>1</v>
      </c>
      <c r="AC43" t="s">
        <v>9</v>
      </c>
      <c r="AD43" t="s">
        <v>9</v>
      </c>
      <c r="AE43" t="s">
        <v>9</v>
      </c>
      <c r="AF43">
        <v>13</v>
      </c>
      <c r="AG43" t="s">
        <v>3</v>
      </c>
      <c r="AH43" t="s">
        <v>4</v>
      </c>
    </row>
    <row r="45" spans="1:40" x14ac:dyDescent="0.2">
      <c r="A45" s="2" t="s">
        <v>12</v>
      </c>
      <c r="AB45" t="s">
        <v>0</v>
      </c>
      <c r="AC45" t="s">
        <v>1</v>
      </c>
      <c r="AD45" t="s">
        <v>9</v>
      </c>
      <c r="AE45" t="s">
        <v>9</v>
      </c>
      <c r="AF45">
        <v>13</v>
      </c>
      <c r="AG45" t="s">
        <v>2</v>
      </c>
      <c r="AH45">
        <v>41</v>
      </c>
      <c r="AI45" t="s">
        <v>3</v>
      </c>
      <c r="AJ45" t="s">
        <v>4</v>
      </c>
    </row>
    <row r="46" spans="1:40" x14ac:dyDescent="0.2">
      <c r="A46" s="2" t="s">
        <v>13</v>
      </c>
      <c r="AC46" t="s">
        <v>0</v>
      </c>
      <c r="AD46" t="s">
        <v>1</v>
      </c>
      <c r="AE46" t="s">
        <v>9</v>
      </c>
      <c r="AF46" t="s">
        <v>9</v>
      </c>
      <c r="AG46" t="s">
        <v>9</v>
      </c>
      <c r="AH46" t="s">
        <v>9</v>
      </c>
      <c r="AI46">
        <v>54</v>
      </c>
      <c r="AJ46" t="s">
        <v>2</v>
      </c>
      <c r="AK46" t="s">
        <v>3</v>
      </c>
      <c r="AL46" t="s">
        <v>4</v>
      </c>
    </row>
    <row r="47" spans="1:40" x14ac:dyDescent="0.2">
      <c r="A47" s="2" t="s">
        <v>14</v>
      </c>
      <c r="AD47" t="s">
        <v>0</v>
      </c>
      <c r="AE47" t="s">
        <v>1</v>
      </c>
      <c r="AF47" t="s">
        <v>9</v>
      </c>
      <c r="AG47" t="s">
        <v>9</v>
      </c>
      <c r="AH47" t="s">
        <v>9</v>
      </c>
      <c r="AI47" t="s">
        <v>9</v>
      </c>
      <c r="AJ47" t="s">
        <v>9</v>
      </c>
      <c r="AK47">
        <v>55</v>
      </c>
      <c r="AL47" t="s">
        <v>2</v>
      </c>
      <c r="AM47" t="s">
        <v>3</v>
      </c>
      <c r="AN47" t="s">
        <v>4</v>
      </c>
    </row>
    <row r="48" spans="1:40" x14ac:dyDescent="0.2">
      <c r="A48" s="2"/>
    </row>
    <row r="49" spans="1:38" x14ac:dyDescent="0.2">
      <c r="A49" s="2" t="s">
        <v>15</v>
      </c>
      <c r="AE49" t="s">
        <v>0</v>
      </c>
      <c r="AF49" t="s">
        <v>1</v>
      </c>
    </row>
    <row r="50" spans="1:38" x14ac:dyDescent="0.2">
      <c r="A50" s="2" t="s">
        <v>16</v>
      </c>
      <c r="AF50" t="s">
        <v>0</v>
      </c>
    </row>
    <row r="51" spans="1:38" x14ac:dyDescent="0.2">
      <c r="A51" s="2" t="s">
        <v>17</v>
      </c>
      <c r="AG51" t="s">
        <v>0</v>
      </c>
    </row>
    <row r="52" spans="1:38" x14ac:dyDescent="0.2">
      <c r="A52" s="2"/>
    </row>
    <row r="53" spans="1:38" x14ac:dyDescent="0.2">
      <c r="A53" s="2" t="s">
        <v>18</v>
      </c>
      <c r="AH53" t="s">
        <v>0</v>
      </c>
    </row>
    <row r="54" spans="1:38" x14ac:dyDescent="0.2">
      <c r="A54" s="2" t="s">
        <v>19</v>
      </c>
      <c r="AI54" t="s">
        <v>0</v>
      </c>
    </row>
    <row r="56" spans="1:38" x14ac:dyDescent="0.2">
      <c r="A56" t="s">
        <v>8</v>
      </c>
    </row>
    <row r="58" spans="1:38" x14ac:dyDescent="0.2">
      <c r="A58" s="2" t="s">
        <v>21</v>
      </c>
      <c r="AJ58" t="s">
        <v>0</v>
      </c>
    </row>
    <row r="59" spans="1:38" x14ac:dyDescent="0.2">
      <c r="A59" s="2" t="s">
        <v>22</v>
      </c>
      <c r="AK59" t="s">
        <v>0</v>
      </c>
    </row>
    <row r="60" spans="1:38" x14ac:dyDescent="0.2">
      <c r="A60" s="2" t="s">
        <v>20</v>
      </c>
      <c r="AL60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ED887-B667-234A-819A-7B703EB75810}">
  <dimension ref="A2:Q46"/>
  <sheetViews>
    <sheetView tabSelected="1" workbookViewId="0">
      <selection activeCell="N33" sqref="N33"/>
    </sheetView>
  </sheetViews>
  <sheetFormatPr baseColWidth="10" defaultRowHeight="16" x14ac:dyDescent="0.2"/>
  <cols>
    <col min="1" max="1" width="18.6640625" customWidth="1"/>
    <col min="3" max="3" width="17.5" customWidth="1"/>
    <col min="4" max="4" width="16.5" customWidth="1"/>
    <col min="7" max="7" width="13.1640625" customWidth="1"/>
    <col min="8" max="8" width="15.6640625" bestFit="1" customWidth="1"/>
    <col min="11" max="11" width="15.6640625" customWidth="1"/>
  </cols>
  <sheetData>
    <row r="2" spans="1:17" x14ac:dyDescent="0.2">
      <c r="E2" s="1"/>
      <c r="H2" s="1" t="s">
        <v>42</v>
      </c>
    </row>
    <row r="3" spans="1:17" ht="17" thickBot="1" x14ac:dyDescent="0.25"/>
    <row r="4" spans="1:17" x14ac:dyDescent="0.2">
      <c r="F4" s="11"/>
      <c r="G4" s="12" t="s">
        <v>46</v>
      </c>
      <c r="H4" s="12" t="s">
        <v>47</v>
      </c>
      <c r="I4" s="12" t="s">
        <v>48</v>
      </c>
      <c r="J4" s="13" t="s">
        <v>49</v>
      </c>
    </row>
    <row r="5" spans="1:17" x14ac:dyDescent="0.2">
      <c r="F5" s="14" t="s">
        <v>43</v>
      </c>
      <c r="G5" s="16">
        <v>8</v>
      </c>
      <c r="H5" s="18">
        <v>6</v>
      </c>
      <c r="I5" s="6">
        <v>4</v>
      </c>
      <c r="J5" s="21">
        <v>2</v>
      </c>
    </row>
    <row r="6" spans="1:17" x14ac:dyDescent="0.2">
      <c r="F6" s="14" t="s">
        <v>44</v>
      </c>
      <c r="G6" s="16">
        <v>24</v>
      </c>
      <c r="H6" s="18">
        <v>20</v>
      </c>
      <c r="I6" s="6">
        <v>16</v>
      </c>
      <c r="J6" s="21">
        <v>4</v>
      </c>
    </row>
    <row r="7" spans="1:17" ht="17" thickBot="1" x14ac:dyDescent="0.25">
      <c r="F7" s="15" t="s">
        <v>45</v>
      </c>
      <c r="G7" s="17">
        <v>42</v>
      </c>
      <c r="H7" s="19">
        <v>38</v>
      </c>
      <c r="I7" s="20">
        <v>30</v>
      </c>
      <c r="J7" s="22">
        <v>8</v>
      </c>
    </row>
    <row r="9" spans="1:17" x14ac:dyDescent="0.2">
      <c r="A9" t="s">
        <v>59</v>
      </c>
      <c r="B9">
        <v>32</v>
      </c>
      <c r="C9" t="s">
        <v>71</v>
      </c>
      <c r="D9" t="s">
        <v>70</v>
      </c>
      <c r="G9" s="33" t="s">
        <v>66</v>
      </c>
      <c r="H9" s="34" t="s">
        <v>63</v>
      </c>
      <c r="J9" t="s">
        <v>66</v>
      </c>
      <c r="K9" t="s">
        <v>63</v>
      </c>
      <c r="M9" t="s">
        <v>66</v>
      </c>
      <c r="N9" t="s">
        <v>63</v>
      </c>
      <c r="P9" t="s">
        <v>66</v>
      </c>
      <c r="Q9" t="s">
        <v>63</v>
      </c>
    </row>
    <row r="10" spans="1:17" x14ac:dyDescent="0.2">
      <c r="G10" s="28"/>
      <c r="H10" s="31"/>
    </row>
    <row r="11" spans="1:17" x14ac:dyDescent="0.2">
      <c r="A11" t="s">
        <v>50</v>
      </c>
      <c r="B11">
        <v>6</v>
      </c>
      <c r="C11">
        <v>6</v>
      </c>
      <c r="D11" s="10">
        <f>(C11)/C23*100</f>
        <v>0.87591240875912413</v>
      </c>
      <c r="G11" s="28">
        <v>1</v>
      </c>
      <c r="H11" s="31">
        <f>PRODUCT(G11,C11)</f>
        <v>6</v>
      </c>
      <c r="J11">
        <v>1</v>
      </c>
      <c r="K11">
        <f>PRODUCT(J11,C11)</f>
        <v>6</v>
      </c>
      <c r="M11">
        <v>1</v>
      </c>
      <c r="N11">
        <f>PRODUCT(C11,M11)</f>
        <v>6</v>
      </c>
      <c r="P11">
        <v>1</v>
      </c>
      <c r="Q11">
        <f>PRODUCT(P11,C11)</f>
        <v>6</v>
      </c>
    </row>
    <row r="12" spans="1:17" x14ac:dyDescent="0.2">
      <c r="A12" t="s">
        <v>51</v>
      </c>
      <c r="B12">
        <v>7</v>
      </c>
      <c r="C12">
        <v>7</v>
      </c>
      <c r="D12" s="10">
        <f>(C12)/C23*100</f>
        <v>1.0218978102189782</v>
      </c>
      <c r="G12" s="28">
        <v>1</v>
      </c>
      <c r="H12" s="31">
        <f t="shared" ref="H12:H21" si="0">PRODUCT(G12,C12)</f>
        <v>7</v>
      </c>
      <c r="J12">
        <v>1</v>
      </c>
      <c r="K12">
        <f t="shared" ref="K12:K21" si="1">PRODUCT(J12,C12)</f>
        <v>7</v>
      </c>
      <c r="M12">
        <v>1</v>
      </c>
      <c r="N12">
        <f t="shared" ref="N12:N21" si="2">PRODUCT(C12,M12)</f>
        <v>7</v>
      </c>
      <c r="P12">
        <v>1</v>
      </c>
      <c r="Q12">
        <f t="shared" ref="Q12:Q21" si="3">PRODUCT(P12,C12)</f>
        <v>7</v>
      </c>
    </row>
    <row r="13" spans="1:17" x14ac:dyDescent="0.2">
      <c r="A13" t="s">
        <v>52</v>
      </c>
      <c r="B13">
        <v>1</v>
      </c>
      <c r="C13">
        <v>32</v>
      </c>
      <c r="D13" s="10">
        <f>(C13)/C23*100</f>
        <v>4.6715328467153281</v>
      </c>
      <c r="G13" s="28">
        <v>1</v>
      </c>
      <c r="H13" s="31">
        <f>PRODUCT(G13,C13)</f>
        <v>32</v>
      </c>
      <c r="J13">
        <v>1</v>
      </c>
      <c r="K13">
        <f t="shared" si="1"/>
        <v>32</v>
      </c>
      <c r="M13">
        <v>1</v>
      </c>
      <c r="N13">
        <f t="shared" si="2"/>
        <v>32</v>
      </c>
      <c r="P13">
        <v>1</v>
      </c>
      <c r="Q13">
        <f t="shared" si="3"/>
        <v>32</v>
      </c>
    </row>
    <row r="14" spans="1:17" x14ac:dyDescent="0.2">
      <c r="A14" t="s">
        <v>60</v>
      </c>
      <c r="B14">
        <v>6</v>
      </c>
      <c r="C14">
        <f>PRODUCT(B14,B9)</f>
        <v>192</v>
      </c>
      <c r="D14" s="10">
        <f>(C14)/C23*100</f>
        <v>28.029197080291972</v>
      </c>
      <c r="G14" s="28">
        <v>1</v>
      </c>
      <c r="H14" s="31">
        <f t="shared" si="0"/>
        <v>192</v>
      </c>
      <c r="J14">
        <v>1</v>
      </c>
      <c r="K14">
        <f t="shared" si="1"/>
        <v>192</v>
      </c>
      <c r="M14">
        <v>1</v>
      </c>
      <c r="N14">
        <f t="shared" si="2"/>
        <v>192</v>
      </c>
      <c r="P14">
        <v>1</v>
      </c>
      <c r="Q14">
        <f t="shared" si="3"/>
        <v>192</v>
      </c>
    </row>
    <row r="15" spans="1:17" x14ac:dyDescent="0.2">
      <c r="A15" t="s">
        <v>53</v>
      </c>
      <c r="B15">
        <v>3</v>
      </c>
      <c r="C15">
        <f>PRODUCT(B15,B9)</f>
        <v>96</v>
      </c>
      <c r="D15" s="10">
        <f>(C15)/C23*100</f>
        <v>14.014598540145986</v>
      </c>
      <c r="G15" s="28">
        <v>1</v>
      </c>
      <c r="H15" s="31">
        <f t="shared" si="0"/>
        <v>96</v>
      </c>
      <c r="J15">
        <v>1</v>
      </c>
      <c r="K15">
        <f t="shared" si="1"/>
        <v>96</v>
      </c>
      <c r="M15">
        <v>1</v>
      </c>
      <c r="N15">
        <f t="shared" si="2"/>
        <v>96</v>
      </c>
      <c r="P15">
        <v>1</v>
      </c>
      <c r="Q15">
        <f t="shared" si="3"/>
        <v>96</v>
      </c>
    </row>
    <row r="16" spans="1:17" x14ac:dyDescent="0.2">
      <c r="A16" t="s">
        <v>54</v>
      </c>
      <c r="B16">
        <v>3</v>
      </c>
      <c r="C16">
        <f>PRODUCT(B16,B9)</f>
        <v>96</v>
      </c>
      <c r="D16" s="10">
        <f>(C16)/C23*100</f>
        <v>14.014598540145986</v>
      </c>
      <c r="G16" s="28">
        <v>1</v>
      </c>
      <c r="H16" s="31">
        <f t="shared" si="0"/>
        <v>96</v>
      </c>
      <c r="J16">
        <v>1</v>
      </c>
      <c r="K16">
        <f t="shared" si="1"/>
        <v>96</v>
      </c>
      <c r="M16">
        <v>1</v>
      </c>
      <c r="N16">
        <f t="shared" si="2"/>
        <v>96</v>
      </c>
      <c r="P16">
        <v>1</v>
      </c>
      <c r="Q16">
        <f t="shared" si="3"/>
        <v>96</v>
      </c>
    </row>
    <row r="17" spans="1:17" x14ac:dyDescent="0.2">
      <c r="A17" t="s">
        <v>55</v>
      </c>
      <c r="B17">
        <v>3</v>
      </c>
      <c r="C17">
        <f>PRODUCT(B17,B9)</f>
        <v>96</v>
      </c>
      <c r="D17" s="10">
        <f>(C17)/C23*100</f>
        <v>14.014598540145986</v>
      </c>
      <c r="G17" s="29">
        <v>8</v>
      </c>
      <c r="H17" s="31">
        <f t="shared" si="0"/>
        <v>768</v>
      </c>
      <c r="J17" s="18">
        <v>6</v>
      </c>
      <c r="K17">
        <f t="shared" si="1"/>
        <v>576</v>
      </c>
      <c r="M17" s="6">
        <v>4</v>
      </c>
      <c r="N17">
        <f t="shared" si="2"/>
        <v>384</v>
      </c>
      <c r="P17" s="8">
        <v>2</v>
      </c>
      <c r="Q17">
        <f t="shared" si="3"/>
        <v>192</v>
      </c>
    </row>
    <row r="18" spans="1:17" x14ac:dyDescent="0.2">
      <c r="A18" t="s">
        <v>56</v>
      </c>
      <c r="B18">
        <v>2</v>
      </c>
      <c r="C18">
        <f>PRODUCT(B18,B9)</f>
        <v>64</v>
      </c>
      <c r="D18" s="10">
        <f>(C18)/C23*100</f>
        <v>9.3430656934306562</v>
      </c>
      <c r="G18" s="29">
        <v>24</v>
      </c>
      <c r="H18" s="31">
        <f t="shared" si="0"/>
        <v>1536</v>
      </c>
      <c r="J18" s="18">
        <v>20</v>
      </c>
      <c r="K18">
        <f t="shared" si="1"/>
        <v>1280</v>
      </c>
      <c r="M18" s="6">
        <v>16</v>
      </c>
      <c r="N18">
        <f t="shared" si="2"/>
        <v>1024</v>
      </c>
      <c r="P18" s="8">
        <v>4</v>
      </c>
      <c r="Q18">
        <f t="shared" si="3"/>
        <v>256</v>
      </c>
    </row>
    <row r="19" spans="1:17" x14ac:dyDescent="0.2">
      <c r="A19" t="s">
        <v>57</v>
      </c>
      <c r="B19">
        <v>1</v>
      </c>
      <c r="C19">
        <f>PRODUCT(B19,B9)</f>
        <v>32</v>
      </c>
      <c r="D19" s="10">
        <f>(C19)/C23*100</f>
        <v>4.6715328467153281</v>
      </c>
      <c r="G19" s="29">
        <v>42</v>
      </c>
      <c r="H19" s="31">
        <f t="shared" si="0"/>
        <v>1344</v>
      </c>
      <c r="J19" s="18">
        <v>38</v>
      </c>
      <c r="K19">
        <f t="shared" si="1"/>
        <v>1216</v>
      </c>
      <c r="M19" s="6">
        <v>30</v>
      </c>
      <c r="N19">
        <f t="shared" si="2"/>
        <v>960</v>
      </c>
      <c r="P19" s="8">
        <v>8</v>
      </c>
      <c r="Q19">
        <f t="shared" si="3"/>
        <v>256</v>
      </c>
    </row>
    <row r="20" spans="1:17" x14ac:dyDescent="0.2">
      <c r="A20" t="s">
        <v>58</v>
      </c>
      <c r="B20">
        <v>1</v>
      </c>
      <c r="C20">
        <f>PRODUCT(B20,B9)</f>
        <v>32</v>
      </c>
      <c r="D20" s="10">
        <f>(C20)/C23*100</f>
        <v>4.6715328467153281</v>
      </c>
      <c r="G20" s="28">
        <v>1</v>
      </c>
      <c r="H20" s="31">
        <f t="shared" si="0"/>
        <v>32</v>
      </c>
      <c r="J20">
        <v>1</v>
      </c>
      <c r="K20">
        <f t="shared" si="1"/>
        <v>32</v>
      </c>
      <c r="M20">
        <v>1</v>
      </c>
      <c r="N20">
        <f t="shared" si="2"/>
        <v>32</v>
      </c>
      <c r="P20">
        <v>1</v>
      </c>
      <c r="Q20">
        <f t="shared" si="3"/>
        <v>32</v>
      </c>
    </row>
    <row r="21" spans="1:17" x14ac:dyDescent="0.2">
      <c r="A21" t="s">
        <v>62</v>
      </c>
      <c r="B21">
        <v>1</v>
      </c>
      <c r="C21">
        <f>PRODUCT(B21,B9)</f>
        <v>32</v>
      </c>
      <c r="D21" s="10">
        <f>(C21)/C23*100</f>
        <v>4.6715328467153281</v>
      </c>
      <c r="G21" s="28">
        <v>1</v>
      </c>
      <c r="H21" s="31">
        <f t="shared" si="0"/>
        <v>32</v>
      </c>
      <c r="J21">
        <v>1</v>
      </c>
      <c r="K21">
        <f t="shared" si="1"/>
        <v>32</v>
      </c>
      <c r="M21">
        <v>1</v>
      </c>
      <c r="N21">
        <f t="shared" si="2"/>
        <v>32</v>
      </c>
      <c r="P21">
        <v>1</v>
      </c>
      <c r="Q21">
        <f t="shared" si="3"/>
        <v>32</v>
      </c>
    </row>
    <row r="22" spans="1:17" ht="17" thickBot="1" x14ac:dyDescent="0.25">
      <c r="A22" t="s">
        <v>64</v>
      </c>
      <c r="B22">
        <v>3</v>
      </c>
      <c r="C22" s="25">
        <v>3</v>
      </c>
      <c r="D22" s="25">
        <v>3</v>
      </c>
      <c r="G22" s="30">
        <v>1</v>
      </c>
      <c r="H22" s="32">
        <v>32</v>
      </c>
      <c r="J22" s="25">
        <v>1</v>
      </c>
      <c r="K22" s="25">
        <v>32</v>
      </c>
      <c r="M22" s="25">
        <v>1</v>
      </c>
      <c r="N22" s="25">
        <v>32</v>
      </c>
      <c r="P22" s="25">
        <v>1</v>
      </c>
      <c r="Q22" s="25">
        <v>32</v>
      </c>
    </row>
    <row r="23" spans="1:17" ht="17" thickTop="1" x14ac:dyDescent="0.2">
      <c r="B23" t="s">
        <v>61</v>
      </c>
      <c r="C23">
        <f>SUM(C11:C21)</f>
        <v>685</v>
      </c>
      <c r="D23">
        <f>SUM(D11:D21)</f>
        <v>99.999999999999986</v>
      </c>
      <c r="G23" t="s">
        <v>67</v>
      </c>
      <c r="H23">
        <f>SUM(H11:H22)</f>
        <v>4173</v>
      </c>
      <c r="J23" t="s">
        <v>67</v>
      </c>
      <c r="K23">
        <f>SUM(K11:K22)</f>
        <v>3597</v>
      </c>
      <c r="M23" t="s">
        <v>67</v>
      </c>
      <c r="N23">
        <f>SUM(N11:N21)</f>
        <v>2861</v>
      </c>
      <c r="P23" t="s">
        <v>67</v>
      </c>
      <c r="Q23">
        <f>SUM(Q11:Q21)</f>
        <v>1197</v>
      </c>
    </row>
    <row r="24" spans="1:17" x14ac:dyDescent="0.2">
      <c r="G24" t="s">
        <v>68</v>
      </c>
      <c r="H24">
        <f>SUM(H17:H19)/H23</f>
        <v>0.87419122933141624</v>
      </c>
      <c r="J24" t="s">
        <v>68</v>
      </c>
      <c r="K24">
        <f>SUM(K17:K19)/K23</f>
        <v>0.85404503753127603</v>
      </c>
      <c r="M24" t="s">
        <v>68</v>
      </c>
      <c r="N24">
        <f>SUM(N17:N19)/N23</f>
        <v>0.82768262845159035</v>
      </c>
      <c r="P24" t="s">
        <v>68</v>
      </c>
      <c r="Q24">
        <f>SUM(Q17:Q19)/Q23</f>
        <v>0.58813700918964074</v>
      </c>
    </row>
    <row r="25" spans="1:17" x14ac:dyDescent="0.2">
      <c r="G25" t="s">
        <v>69</v>
      </c>
      <c r="H25" s="9">
        <f>H23/15000000</f>
        <v>2.7819999999999999E-4</v>
      </c>
      <c r="J25" t="s">
        <v>69</v>
      </c>
      <c r="K25" s="9">
        <f>K23/15000000</f>
        <v>2.398E-4</v>
      </c>
      <c r="M25" t="s">
        <v>69</v>
      </c>
      <c r="N25" s="9">
        <f>N23/15000000</f>
        <v>1.9073333333333333E-4</v>
      </c>
      <c r="P25" t="s">
        <v>69</v>
      </c>
      <c r="Q25" s="9">
        <f>Q23/15000000</f>
        <v>7.9800000000000002E-5</v>
      </c>
    </row>
    <row r="26" spans="1:17" x14ac:dyDescent="0.2">
      <c r="G26" t="s">
        <v>65</v>
      </c>
      <c r="H26">
        <f>H25/H25</f>
        <v>1</v>
      </c>
      <c r="J26" t="s">
        <v>65</v>
      </c>
      <c r="K26">
        <f>H25/K25</f>
        <v>1.1601334445371141</v>
      </c>
      <c r="M26" t="s">
        <v>65</v>
      </c>
      <c r="N26">
        <f>H25/N25</f>
        <v>1.4585809157637191</v>
      </c>
      <c r="P26" t="s">
        <v>65</v>
      </c>
      <c r="Q26">
        <f>H25/Q25</f>
        <v>3.4862155388471177</v>
      </c>
    </row>
    <row r="27" spans="1:17" ht="17" thickBot="1" x14ac:dyDescent="0.25">
      <c r="G27" t="s">
        <v>68</v>
      </c>
      <c r="H27" s="10">
        <f>SUM(D17:D19)/100</f>
        <v>0.28029197080291973</v>
      </c>
      <c r="J27" t="s">
        <v>68</v>
      </c>
      <c r="K27" s="10">
        <f>SUM(D17:D19)/100</f>
        <v>0.28029197080291973</v>
      </c>
      <c r="M27" t="s">
        <v>68</v>
      </c>
      <c r="N27" s="10">
        <f>SUM(D17:D19)/100</f>
        <v>0.28029197080291973</v>
      </c>
      <c r="P27" t="s">
        <v>68</v>
      </c>
      <c r="Q27" s="10">
        <f>SUM(D17:D19)/100</f>
        <v>0.28029197080291973</v>
      </c>
    </row>
    <row r="28" spans="1:17" ht="17" thickBot="1" x14ac:dyDescent="0.25">
      <c r="F28" s="36" t="s">
        <v>72</v>
      </c>
      <c r="G28" s="37"/>
      <c r="H28" s="24">
        <f>1/((1-H27)+H27/H26)</f>
        <v>1</v>
      </c>
      <c r="I28" s="23"/>
      <c r="J28" s="23"/>
      <c r="K28" s="24">
        <f>1/((1-K27)+K27/K26)</f>
        <v>1.0402458156426349</v>
      </c>
      <c r="L28" s="23"/>
      <c r="M28" s="23"/>
      <c r="N28" s="24">
        <f>1/((1-N27)+N27/N26)</f>
        <v>1.0966407977285362</v>
      </c>
      <c r="O28" s="23"/>
      <c r="P28" s="23"/>
      <c r="Q28" s="24">
        <f>1/((1-N27)+N27/Q26)</f>
        <v>1.2498311189696354</v>
      </c>
    </row>
    <row r="29" spans="1:17" ht="17" thickBot="1" x14ac:dyDescent="0.25">
      <c r="F29" s="36" t="s">
        <v>73</v>
      </c>
      <c r="G29" s="37"/>
      <c r="H29" s="24">
        <f>1/((1-H27)+H27/H26)</f>
        <v>1</v>
      </c>
      <c r="I29" s="23"/>
      <c r="J29" s="23"/>
      <c r="K29" s="24">
        <f>1/((1-K24)+K24/K26)</f>
        <v>1.1336377558199049</v>
      </c>
      <c r="L29" s="23"/>
      <c r="M29" s="23"/>
      <c r="N29" s="24">
        <f>1/((1-N24)+N24/N26)</f>
        <v>1.3517626594786745</v>
      </c>
      <c r="O29" s="23"/>
      <c r="P29" s="23"/>
      <c r="Q29" s="24">
        <f>1/((1-Q24)+Q24/Q26)</f>
        <v>1.7224553849909843</v>
      </c>
    </row>
    <row r="31" spans="1:17" x14ac:dyDescent="0.2">
      <c r="C31" s="5" t="s">
        <v>66</v>
      </c>
      <c r="D31" s="5" t="s">
        <v>63</v>
      </c>
      <c r="G31" t="s">
        <v>66</v>
      </c>
      <c r="H31" t="s">
        <v>63</v>
      </c>
    </row>
    <row r="32" spans="1:17" x14ac:dyDescent="0.2">
      <c r="C32" s="5"/>
      <c r="D32" s="5"/>
    </row>
    <row r="33" spans="3:8" x14ac:dyDescent="0.2">
      <c r="C33" s="5">
        <v>1</v>
      </c>
      <c r="D33" s="5">
        <f>PRODUCT(C11,C33)</f>
        <v>6</v>
      </c>
      <c r="G33">
        <v>1</v>
      </c>
      <c r="H33">
        <f>PRODUCT(C11,G33)</f>
        <v>6</v>
      </c>
    </row>
    <row r="34" spans="3:8" x14ac:dyDescent="0.2">
      <c r="C34" s="5">
        <v>1</v>
      </c>
      <c r="D34" s="5">
        <f t="shared" ref="D34:D44" si="4">PRODUCT(C12,C34)</f>
        <v>7</v>
      </c>
      <c r="G34">
        <v>1</v>
      </c>
      <c r="H34">
        <f t="shared" ref="H34:H44" si="5">PRODUCT(C12,G34)</f>
        <v>7</v>
      </c>
    </row>
    <row r="35" spans="3:8" x14ac:dyDescent="0.2">
      <c r="C35" s="5">
        <v>1</v>
      </c>
      <c r="D35" s="5">
        <f t="shared" si="4"/>
        <v>32</v>
      </c>
      <c r="G35">
        <v>1</v>
      </c>
      <c r="H35">
        <f t="shared" si="5"/>
        <v>32</v>
      </c>
    </row>
    <row r="36" spans="3:8" x14ac:dyDescent="0.2">
      <c r="C36" s="5">
        <v>1</v>
      </c>
      <c r="D36" s="5">
        <f t="shared" si="4"/>
        <v>192</v>
      </c>
      <c r="G36">
        <v>1</v>
      </c>
      <c r="H36">
        <f t="shared" si="5"/>
        <v>192</v>
      </c>
    </row>
    <row r="37" spans="3:8" x14ac:dyDescent="0.2">
      <c r="C37" s="5">
        <v>1</v>
      </c>
      <c r="D37" s="5">
        <f t="shared" si="4"/>
        <v>96</v>
      </c>
      <c r="G37">
        <v>1</v>
      </c>
      <c r="H37">
        <f t="shared" si="5"/>
        <v>96</v>
      </c>
    </row>
    <row r="38" spans="3:8" x14ac:dyDescent="0.2">
      <c r="C38" s="5">
        <v>1</v>
      </c>
      <c r="D38" s="5">
        <f t="shared" si="4"/>
        <v>96</v>
      </c>
      <c r="G38">
        <v>1</v>
      </c>
      <c r="H38">
        <f t="shared" si="5"/>
        <v>96</v>
      </c>
    </row>
    <row r="39" spans="3:8" x14ac:dyDescent="0.2">
      <c r="C39" s="26">
        <v>8</v>
      </c>
      <c r="D39" s="5">
        <f t="shared" si="4"/>
        <v>768</v>
      </c>
      <c r="G39" s="16">
        <v>8</v>
      </c>
      <c r="H39">
        <f t="shared" si="5"/>
        <v>768</v>
      </c>
    </row>
    <row r="40" spans="3:8" x14ac:dyDescent="0.2">
      <c r="C40" s="26">
        <v>8</v>
      </c>
      <c r="D40" s="5">
        <f t="shared" si="4"/>
        <v>512</v>
      </c>
      <c r="G40" s="16">
        <v>24</v>
      </c>
      <c r="H40">
        <f t="shared" si="5"/>
        <v>1536</v>
      </c>
    </row>
    <row r="41" spans="3:8" x14ac:dyDescent="0.2">
      <c r="C41" s="26">
        <v>42</v>
      </c>
      <c r="D41" s="5">
        <f t="shared" si="4"/>
        <v>1344</v>
      </c>
      <c r="G41" s="16">
        <v>14</v>
      </c>
      <c r="H41">
        <f>PRODUCT(C19,G41)</f>
        <v>448</v>
      </c>
    </row>
    <row r="42" spans="3:8" x14ac:dyDescent="0.2">
      <c r="C42" s="5">
        <v>1</v>
      </c>
      <c r="D42" s="5">
        <f t="shared" si="4"/>
        <v>32</v>
      </c>
      <c r="G42">
        <v>1</v>
      </c>
      <c r="H42">
        <f t="shared" si="5"/>
        <v>32</v>
      </c>
    </row>
    <row r="43" spans="3:8" x14ac:dyDescent="0.2">
      <c r="C43" s="5">
        <v>1</v>
      </c>
      <c r="D43" s="5">
        <f t="shared" si="4"/>
        <v>32</v>
      </c>
      <c r="G43">
        <v>1</v>
      </c>
      <c r="H43">
        <f t="shared" si="5"/>
        <v>32</v>
      </c>
    </row>
    <row r="44" spans="3:8" ht="17" thickBot="1" x14ac:dyDescent="0.25">
      <c r="C44" s="27">
        <v>1</v>
      </c>
      <c r="D44" s="27">
        <f t="shared" si="4"/>
        <v>3</v>
      </c>
      <c r="G44" s="25">
        <v>1</v>
      </c>
      <c r="H44" s="25">
        <f t="shared" si="5"/>
        <v>3</v>
      </c>
    </row>
    <row r="45" spans="3:8" ht="17" thickTop="1" x14ac:dyDescent="0.2">
      <c r="C45" s="5" t="s">
        <v>67</v>
      </c>
      <c r="D45" s="5">
        <f>SUM(D33:D44)</f>
        <v>3120</v>
      </c>
      <c r="G45" t="s">
        <v>67</v>
      </c>
      <c r="H45">
        <f>SUM(H33:H44)</f>
        <v>3248</v>
      </c>
    </row>
    <row r="46" spans="3:8" x14ac:dyDescent="0.2">
      <c r="C46" t="s">
        <v>69</v>
      </c>
      <c r="D46" s="5">
        <f>D45/15000000</f>
        <v>2.0799999999999999E-4</v>
      </c>
      <c r="G46" t="s">
        <v>69</v>
      </c>
      <c r="H46">
        <f>H45/15000000</f>
        <v>2.1653333333333333E-4</v>
      </c>
    </row>
  </sheetData>
  <mergeCells count="2">
    <mergeCell ref="F28:G28"/>
    <mergeCell ref="F29:G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Forwarding</vt:lpstr>
      <vt:lpstr>No Forwarding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Ongaro - andrea.ongaro2@studio.unibo.it</dc:creator>
  <cp:lastModifiedBy>Andrea Ongaro - andrea.ongaro2@studio.unibo.it</cp:lastModifiedBy>
  <dcterms:created xsi:type="dcterms:W3CDTF">2025-10-19T10:39:09Z</dcterms:created>
  <dcterms:modified xsi:type="dcterms:W3CDTF">2025-10-19T17:46:18Z</dcterms:modified>
</cp:coreProperties>
</file>