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730" windowHeight="8595" tabRatio="876" firstSheet="5" activeTab="7"/>
  </bookViews>
  <sheets>
    <sheet name="Case Study Assumptions" sheetId="13" r:id="rId1"/>
    <sheet name="Process" sheetId="1" r:id="rId2"/>
    <sheet name="Inputs" sheetId="2" r:id="rId3"/>
    <sheet name="Requirements" sheetId="4" r:id="rId4"/>
    <sheet name="Activity 1 - Business Case" sheetId="3" r:id="rId5"/>
    <sheet name="Activity 2 - Scope" sheetId="14" r:id="rId6"/>
    <sheet name="Activity 3 - Project Team" sheetId="5" r:id="rId7"/>
    <sheet name="Activity 4 Schedule Development" sheetId="22" r:id="rId8"/>
    <sheet name="Status Report" sheetId="18" state="hidden" r:id="rId9"/>
    <sheet name="Support" sheetId="16" state="hidden" r:id="rId10"/>
    <sheet name="Sheet1" sheetId="23" r:id="rId11"/>
  </sheets>
  <definedNames>
    <definedName name="_xlnm._FilterDatabase" localSheetId="5" hidden="1">'Activity 2 - Scope'!$A$74:$F$74</definedName>
    <definedName name="_xlnm._FilterDatabase" localSheetId="7" hidden="1">'Activity 4 Schedule Development'!$A$39:$V$61</definedName>
    <definedName name="_xlnm._FilterDatabase" localSheetId="3" hidden="1">Requirements!$A$3:$E$31</definedName>
  </definedNames>
  <calcPr calcId="124519"/>
</workbook>
</file>

<file path=xl/calcChain.xml><?xml version="1.0" encoding="utf-8"?>
<calcChain xmlns="http://schemas.openxmlformats.org/spreadsheetml/2006/main">
  <c r="B28" i="5"/>
  <c r="B32"/>
  <c r="B31"/>
  <c r="B30"/>
  <c r="B29"/>
  <c r="H13" i="14"/>
  <c r="E13" s="1"/>
  <c r="C23" i="5"/>
  <c r="D23"/>
  <c r="E23"/>
  <c r="F23"/>
  <c r="G23"/>
  <c r="B23"/>
  <c r="G21"/>
  <c r="F21"/>
  <c r="B21"/>
  <c r="C21"/>
  <c r="D21"/>
  <c r="G8" i="3"/>
  <c r="F13" i="14" l="1"/>
  <c r="G13"/>
  <c r="C13"/>
  <c r="B13"/>
  <c r="D13"/>
  <c r="G4" i="23"/>
  <c r="G5"/>
  <c r="G6"/>
  <c r="G7"/>
  <c r="G8"/>
  <c r="G9"/>
  <c r="G10"/>
  <c r="G11"/>
  <c r="G12"/>
  <c r="G13"/>
  <c r="G14"/>
  <c r="G15"/>
  <c r="G16"/>
  <c r="G17"/>
  <c r="G18"/>
  <c r="G3"/>
  <c r="G8" i="14" l="1"/>
  <c r="F8"/>
  <c r="B8"/>
  <c r="C8"/>
  <c r="D8"/>
  <c r="H8" l="1"/>
  <c r="K8" s="1"/>
  <c r="A32" i="5" l="1"/>
  <c r="A31"/>
  <c r="A30"/>
  <c r="A29"/>
  <c r="A28"/>
  <c r="G26" i="3" l="1"/>
  <c r="G25"/>
  <c r="G24"/>
  <c r="G23"/>
  <c r="G22"/>
  <c r="G21"/>
  <c r="G20"/>
  <c r="G19"/>
  <c r="G18"/>
  <c r="G7"/>
  <c r="G9"/>
  <c r="G10"/>
  <c r="G11"/>
  <c r="G12"/>
  <c r="G13"/>
  <c r="G14"/>
  <c r="G6"/>
  <c r="G15" l="1"/>
  <c r="H36"/>
  <c r="G27"/>
  <c r="C28" s="1"/>
  <c r="C30" s="1"/>
  <c r="H16" i="13"/>
  <c r="E30" i="3" l="1"/>
  <c r="C38" s="1"/>
  <c r="C26" i="2"/>
  <c r="H30" i="3" l="1"/>
  <c r="J30"/>
</calcChain>
</file>

<file path=xl/sharedStrings.xml><?xml version="1.0" encoding="utf-8"?>
<sst xmlns="http://schemas.openxmlformats.org/spreadsheetml/2006/main" count="622" uniqueCount="199">
  <si>
    <t>LP</t>
  </si>
  <si>
    <t>Assumption</t>
  </si>
  <si>
    <t>Team of 4</t>
  </si>
  <si>
    <t>5 teams</t>
  </si>
  <si>
    <t>ID</t>
  </si>
  <si>
    <t>Activity</t>
  </si>
  <si>
    <t>Worktype</t>
  </si>
  <si>
    <t>Duration (h)</t>
  </si>
  <si>
    <t>Production Preparation</t>
  </si>
  <si>
    <t>Quality Control</t>
  </si>
  <si>
    <t>Bus Delivery</t>
  </si>
  <si>
    <t>White collar</t>
  </si>
  <si>
    <t>Blue collar</t>
  </si>
  <si>
    <t>FTE</t>
  </si>
  <si>
    <t>Cost of workload</t>
  </si>
  <si>
    <t>PLN/H</t>
  </si>
  <si>
    <t>Plan</t>
  </si>
  <si>
    <t>Analyze</t>
  </si>
  <si>
    <t>Design</t>
  </si>
  <si>
    <t>Test</t>
  </si>
  <si>
    <t>Deploy</t>
  </si>
  <si>
    <t>Waterfall deployment (Phased)</t>
  </si>
  <si>
    <t>Available IT Team</t>
  </si>
  <si>
    <t>Cost</t>
  </si>
  <si>
    <t>Estimate benchmark</t>
  </si>
  <si>
    <t>Solution Architect</t>
  </si>
  <si>
    <t>Developer</t>
  </si>
  <si>
    <t>Requirements input</t>
  </si>
  <si>
    <t>Requirement</t>
  </si>
  <si>
    <t>Area</t>
  </si>
  <si>
    <t>Value added</t>
  </si>
  <si>
    <t>Kanban functionality</t>
  </si>
  <si>
    <t>Estimated dev (h)</t>
  </si>
  <si>
    <t>Plan  manufactured 1000 buses in 2015.</t>
  </si>
  <si>
    <t>Manufacturing Execution Dashboards</t>
  </si>
  <si>
    <t>Just In Sequence</t>
  </si>
  <si>
    <t>Project/Test Manager</t>
  </si>
  <si>
    <t>Tester</t>
  </si>
  <si>
    <t>Introduction</t>
  </si>
  <si>
    <t>Duration</t>
  </si>
  <si>
    <t>Task</t>
  </si>
  <si>
    <t>Review Process</t>
  </si>
  <si>
    <t>Review Inputs</t>
  </si>
  <si>
    <t>Review Requirements</t>
  </si>
  <si>
    <t>Define Scope</t>
  </si>
  <si>
    <t>Define Business Case</t>
  </si>
  <si>
    <t>Distribute Task</t>
  </si>
  <si>
    <t>Plan Schedule</t>
  </si>
  <si>
    <t>Plan Budget</t>
  </si>
  <si>
    <t>Identify Risk</t>
  </si>
  <si>
    <t>Manage Issue #1</t>
  </si>
  <si>
    <t>Manage Issue #2</t>
  </si>
  <si>
    <t>Manage Issue #3</t>
  </si>
  <si>
    <t>Summary</t>
  </si>
  <si>
    <t>Business Analyst</t>
  </si>
  <si>
    <t>Every team may ask for 3 adivices of PM Governance team</t>
  </si>
  <si>
    <t>Issues are hidden, they pop up after 45, 60, 75 minutes after start</t>
  </si>
  <si>
    <t>Duration 90 minutes. It is important to split activities</t>
  </si>
  <si>
    <t>Capacity Planning</t>
  </si>
  <si>
    <t>Two-step picking</t>
  </si>
  <si>
    <t>Planning takts</t>
  </si>
  <si>
    <t>Planning capacity of workstation</t>
  </si>
  <si>
    <t>Costing</t>
  </si>
  <si>
    <t>Production confirmation</t>
  </si>
  <si>
    <t>Invoicing</t>
  </si>
  <si>
    <t>PCs for every participant</t>
  </si>
  <si>
    <t>Quality Audit</t>
  </si>
  <si>
    <t>Material Control</t>
  </si>
  <si>
    <t>Production Control</t>
  </si>
  <si>
    <t>Materials Picking</t>
  </si>
  <si>
    <t>Bus Assembly</t>
  </si>
  <si>
    <t>Material Resource Planning</t>
  </si>
  <si>
    <t>Schedule Lines</t>
  </si>
  <si>
    <t>EDI Communication</t>
  </si>
  <si>
    <t>Customer Adaptation Handling</t>
  </si>
  <si>
    <t>Bill Of Material Preparation</t>
  </si>
  <si>
    <t>Line Routing Preparation</t>
  </si>
  <si>
    <t>Deviations handling</t>
  </si>
  <si>
    <t>Planning Production Pipeline</t>
  </si>
  <si>
    <t>Direct-deliveries to Production Line</t>
  </si>
  <si>
    <t>Warehouse Good Receiving</t>
  </si>
  <si>
    <t>Process Cycle per 1 Bus unit</t>
  </si>
  <si>
    <t>Goods Receving</t>
  </si>
  <si>
    <t>In-house Component Sub-assembly</t>
  </si>
  <si>
    <t>Decrease activity cycle by 1h</t>
  </si>
  <si>
    <t>Decrease 1 FTE</t>
  </si>
  <si>
    <t>Decrease activity cycle by 2h</t>
  </si>
  <si>
    <t>Must-have to increase capacity to 2000 units</t>
  </si>
  <si>
    <t>Build (Development)</t>
  </si>
  <si>
    <t>Decrease actity cycle by 1h</t>
  </si>
  <si>
    <t>Decrease actity cycle by 0.5h</t>
  </si>
  <si>
    <t>Decrase 2 FTE</t>
  </si>
  <si>
    <t>Activity 1</t>
  </si>
  <si>
    <t>To calculate business case for the project</t>
  </si>
  <si>
    <t>Project Cost per 1 Bus Unit - As-Is</t>
  </si>
  <si>
    <t>WorkCost</t>
  </si>
  <si>
    <t>ActvityCost</t>
  </si>
  <si>
    <t>Cost saving per 1 unit</t>
  </si>
  <si>
    <t>Yearly saving</t>
  </si>
  <si>
    <t>Effort</t>
  </si>
  <si>
    <t>Total</t>
  </si>
  <si>
    <t>Cost (300 PLN/H)</t>
  </si>
  <si>
    <t>Monthly</t>
  </si>
  <si>
    <t>Weekly</t>
  </si>
  <si>
    <t>Payback</t>
  </si>
  <si>
    <t>Daily</t>
  </si>
  <si>
    <t>Prio</t>
  </si>
  <si>
    <t>Estimated development limited to 2000h</t>
  </si>
  <si>
    <t>Priority</t>
  </si>
  <si>
    <t>PM</t>
  </si>
  <si>
    <t>Project/Test Manager (PM)</t>
  </si>
  <si>
    <t>Business Analyst (BA)</t>
  </si>
  <si>
    <t>Solution Architect (SA)</t>
  </si>
  <si>
    <t>Developer (D)</t>
  </si>
  <si>
    <t>Tester (T)</t>
  </si>
  <si>
    <t>BA</t>
  </si>
  <si>
    <t>SA</t>
  </si>
  <si>
    <t>D</t>
  </si>
  <si>
    <t>T</t>
  </si>
  <si>
    <t>Role</t>
  </si>
  <si>
    <t>Project status overview</t>
  </si>
  <si>
    <t>Overall     
Status</t>
  </si>
  <si>
    <t>Scope &amp; 
Deliverables</t>
  </si>
  <si>
    <t>Schedule</t>
  </si>
  <si>
    <t>Budget 
Follow Up</t>
  </si>
  <si>
    <t>Resources</t>
  </si>
  <si>
    <t>Issues &amp;   Risks</t>
  </si>
  <si>
    <t xml:space="preserve">Current Phase: </t>
  </si>
  <si>
    <t xml:space="preserve">Next Gate: </t>
  </si>
  <si>
    <t xml:space="preserve">Date of Next Gate Meeting: </t>
  </si>
  <si>
    <t>Overall status</t>
  </si>
  <si>
    <t>Scope &amp;  Deliverables</t>
  </si>
  <si>
    <t>Project Role</t>
  </si>
  <si>
    <t>Estimated dev in project (h)</t>
  </si>
  <si>
    <t>Assignment duration in weeks</t>
  </si>
  <si>
    <t>Available IT Roles</t>
  </si>
  <si>
    <t>Cost [PLN/H]</t>
  </si>
  <si>
    <t>IT TEAM</t>
  </si>
  <si>
    <t>IT role</t>
  </si>
  <si>
    <t>Number of FTE</t>
  </si>
  <si>
    <t>Project Cost per 1 Bus Unit - To-Be</t>
  </si>
  <si>
    <t>Activity 2</t>
  </si>
  <si>
    <t>To define project scope</t>
  </si>
  <si>
    <t>Project Budget As-Is</t>
  </si>
  <si>
    <t>Project Budget To Be</t>
  </si>
  <si>
    <t>1. Iteration 1 - Must-have and dependent requirements due to must haves</t>
  </si>
  <si>
    <t>2. Iteration 2 - Most extreme values (lowest priority for Dev and Value are excluded gradually to fit into the budget)</t>
  </si>
  <si>
    <t xml:space="preserve">To define project team 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</si>
  <si>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</si>
  <si>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</si>
  <si>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</si>
  <si>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</si>
  <si>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</si>
  <si>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</si>
  <si>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</si>
  <si>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</si>
  <si>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</si>
  <si>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</si>
  <si>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</si>
  <si>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</si>
  <si>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</si>
  <si>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</si>
  <si>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</si>
  <si>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</si>
  <si>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</si>
  <si>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Task Name</t>
  </si>
  <si>
    <t>who</t>
  </si>
  <si>
    <t>Decrease activity cycle by 3h</t>
  </si>
  <si>
    <t>Design Phase Plan</t>
  </si>
  <si>
    <t>BA1</t>
  </si>
  <si>
    <t>BA2</t>
  </si>
  <si>
    <t>BA3</t>
  </si>
  <si>
    <t>BA4</t>
  </si>
  <si>
    <t xml:space="preserve">Duration </t>
  </si>
  <si>
    <t>Activity 3</t>
  </si>
  <si>
    <t>Activity 4</t>
  </si>
  <si>
    <t>8. Bus Assembly</t>
  </si>
  <si>
    <t>6. Materials Picking</t>
  </si>
  <si>
    <t>4. Goods Receiving</t>
  </si>
  <si>
    <t>2. Material Resource Planning</t>
  </si>
  <si>
    <t xml:space="preserve">7. In-house Component Sub-assembly </t>
  </si>
  <si>
    <t>1. Capacity Planning</t>
  </si>
  <si>
    <t>3. Production Preparation</t>
  </si>
  <si>
    <t>9. Bus Delivery</t>
  </si>
  <si>
    <t>5. Quality Control</t>
  </si>
  <si>
    <t>to be yearly capacity</t>
  </si>
  <si>
    <t>4. Goods Receving</t>
  </si>
  <si>
    <t>7. In-house Component Sub-assembly</t>
  </si>
  <si>
    <t>Business process</t>
  </si>
  <si>
    <t>Replanned schedule:</t>
  </si>
  <si>
    <t>2. Iteration 3 - OUT OF SCOPE</t>
  </si>
  <si>
    <t>grupa</t>
  </si>
  <si>
    <t>zadanie 1</t>
  </si>
  <si>
    <t>suma punktow</t>
  </si>
  <si>
    <t>zadanie 2</t>
  </si>
  <si>
    <t>zadanie 3</t>
  </si>
  <si>
    <t>zadanie 4</t>
  </si>
  <si>
    <t>zadanie 5</t>
  </si>
  <si>
    <t>Months</t>
  </si>
</sst>
</file>

<file path=xl/styles.xml><?xml version="1.0" encoding="utf-8"?>
<styleSheet xmlns="http://schemas.openxmlformats.org/spreadsheetml/2006/main">
  <numFmts count="1">
    <numFmt numFmtId="165" formatCode="#,##0\ &quot;zł&quot;"/>
  </numFmts>
  <fonts count="6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sz val="10"/>
      <name val="Calibri"/>
      <family val="2"/>
      <charset val="238"/>
      <scheme val="minor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4"/>
      <color rgb="FF000000"/>
      <name val="Arial"/>
      <family val="2"/>
      <charset val="238"/>
    </font>
    <font>
      <b/>
      <sz val="12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sz val="10.5"/>
      <color rgb="FF616161"/>
      <name val="Arial"/>
      <family val="2"/>
      <charset val="238"/>
    </font>
    <font>
      <sz val="18"/>
      <name val="Arial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rgb="FFE7E7FF"/>
        <bgColor indexed="64"/>
      </patternFill>
    </fill>
    <fill>
      <patternFill patternType="solid">
        <fgColor rgb="FF8FA8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71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5" fillId="26" borderId="0" applyNumberFormat="0" applyBorder="0" applyAlignment="0" applyProtection="0"/>
    <xf numFmtId="0" fontId="15" fillId="34" borderId="0" applyNumberFormat="0" applyBorder="0" applyAlignment="0" applyProtection="0"/>
    <xf numFmtId="0" fontId="16" fillId="27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7" fillId="38" borderId="0" applyNumberFormat="0" applyBorder="0" applyAlignment="0" applyProtection="0"/>
    <xf numFmtId="0" fontId="18" fillId="42" borderId="13" applyNumberFormat="0" applyAlignment="0" applyProtection="0"/>
    <xf numFmtId="0" fontId="19" fillId="35" borderId="14" applyNumberFormat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15" fillId="31" borderId="0" applyNumberFormat="0" applyBorder="0" applyAlignment="0" applyProtection="0"/>
    <xf numFmtId="0" fontId="21" fillId="0" borderId="15" applyNumberFormat="0" applyFill="0" applyAlignment="0" applyProtection="0"/>
    <xf numFmtId="0" fontId="22" fillId="0" borderId="16" applyNumberFormat="0" applyFill="0" applyAlignment="0" applyProtection="0"/>
    <xf numFmtId="0" fontId="23" fillId="0" borderId="17" applyNumberFormat="0" applyFill="0" applyAlignment="0" applyProtection="0"/>
    <xf numFmtId="0" fontId="23" fillId="0" borderId="0" applyNumberFormat="0" applyFill="0" applyBorder="0" applyAlignment="0" applyProtection="0"/>
    <xf numFmtId="0" fontId="24" fillId="39" borderId="13" applyNumberFormat="0" applyAlignment="0" applyProtection="0"/>
    <xf numFmtId="0" fontId="25" fillId="0" borderId="18" applyNumberFormat="0" applyFill="0" applyAlignment="0" applyProtection="0"/>
    <xf numFmtId="0" fontId="25" fillId="39" borderId="0" applyNumberFormat="0" applyBorder="0" applyAlignment="0" applyProtection="0"/>
    <xf numFmtId="0" fontId="8" fillId="0" borderId="0" applyBorder="0"/>
    <xf numFmtId="0" fontId="12" fillId="46" borderId="0"/>
    <xf numFmtId="0" fontId="1" fillId="0" borderId="0"/>
    <xf numFmtId="0" fontId="1" fillId="0" borderId="0"/>
    <xf numFmtId="0" fontId="8" fillId="0" borderId="0"/>
    <xf numFmtId="0" fontId="12" fillId="46" borderId="0"/>
    <xf numFmtId="0" fontId="12" fillId="46" borderId="0"/>
    <xf numFmtId="0" fontId="8" fillId="0" borderId="0"/>
    <xf numFmtId="0" fontId="1" fillId="0" borderId="0"/>
    <xf numFmtId="0" fontId="11" fillId="38" borderId="13" applyNumberFormat="0" applyFont="0" applyAlignment="0" applyProtection="0"/>
    <xf numFmtId="0" fontId="26" fillId="42" borderId="19" applyNumberFormat="0" applyAlignment="0" applyProtection="0"/>
    <xf numFmtId="4" fontId="11" fillId="47" borderId="13" applyNumberFormat="0" applyProtection="0">
      <alignment vertical="center"/>
    </xf>
    <xf numFmtId="4" fontId="27" fillId="48" borderId="13" applyNumberFormat="0" applyProtection="0">
      <alignment vertical="center"/>
    </xf>
    <xf numFmtId="4" fontId="11" fillId="48" borderId="13" applyNumberFormat="0" applyProtection="0">
      <alignment horizontal="left" vertical="center" indent="1"/>
    </xf>
    <xf numFmtId="0" fontId="28" fillId="47" borderId="20" applyNumberFormat="0" applyProtection="0">
      <alignment horizontal="left" vertical="top" indent="1"/>
    </xf>
    <xf numFmtId="4" fontId="11" fillId="20" borderId="13" applyNumberFormat="0" applyProtection="0">
      <alignment horizontal="left" vertical="center" indent="1"/>
    </xf>
    <xf numFmtId="4" fontId="11" fillId="9" borderId="13" applyNumberFormat="0" applyProtection="0">
      <alignment horizontal="right" vertical="center"/>
    </xf>
    <xf numFmtId="4" fontId="11" fillId="49" borderId="13" applyNumberFormat="0" applyProtection="0">
      <alignment horizontal="right" vertical="center"/>
    </xf>
    <xf numFmtId="4" fontId="11" fillId="50" borderId="21" applyNumberFormat="0" applyProtection="0">
      <alignment horizontal="right" vertical="center"/>
    </xf>
    <xf numFmtId="4" fontId="11" fillId="17" borderId="13" applyNumberFormat="0" applyProtection="0">
      <alignment horizontal="right" vertical="center"/>
    </xf>
    <xf numFmtId="4" fontId="11" fillId="21" borderId="13" applyNumberFormat="0" applyProtection="0">
      <alignment horizontal="right" vertical="center"/>
    </xf>
    <xf numFmtId="4" fontId="11" fillId="51" borderId="13" applyNumberFormat="0" applyProtection="0">
      <alignment horizontal="right" vertical="center"/>
    </xf>
    <xf numFmtId="4" fontId="11" fillId="52" borderId="13" applyNumberFormat="0" applyProtection="0">
      <alignment horizontal="right" vertical="center"/>
    </xf>
    <xf numFmtId="4" fontId="11" fillId="53" borderId="13" applyNumberFormat="0" applyProtection="0">
      <alignment horizontal="right" vertical="center"/>
    </xf>
    <xf numFmtId="4" fontId="11" fillId="16" borderId="13" applyNumberFormat="0" applyProtection="0">
      <alignment horizontal="right" vertical="center"/>
    </xf>
    <xf numFmtId="4" fontId="11" fillId="54" borderId="21" applyNumberFormat="0" applyProtection="0">
      <alignment horizontal="left" vertical="center" indent="1"/>
    </xf>
    <xf numFmtId="4" fontId="9" fillId="55" borderId="21" applyNumberFormat="0" applyProtection="0">
      <alignment horizontal="left" vertical="center" indent="1"/>
    </xf>
    <xf numFmtId="4" fontId="9" fillId="55" borderId="21" applyNumberFormat="0" applyProtection="0">
      <alignment horizontal="left" vertical="center" indent="1"/>
    </xf>
    <xf numFmtId="4" fontId="11" fillId="56" borderId="13" applyNumberFormat="0" applyProtection="0">
      <alignment horizontal="right" vertical="center"/>
    </xf>
    <xf numFmtId="4" fontId="11" fillId="57" borderId="21" applyNumberFormat="0" applyProtection="0">
      <alignment horizontal="left" vertical="center" indent="1"/>
    </xf>
    <xf numFmtId="4" fontId="11" fillId="56" borderId="21" applyNumberFormat="0" applyProtection="0">
      <alignment horizontal="left" vertical="center" indent="1"/>
    </xf>
    <xf numFmtId="0" fontId="11" fillId="58" borderId="13" applyNumberFormat="0" applyProtection="0">
      <alignment horizontal="left" vertical="center" indent="1"/>
    </xf>
    <xf numFmtId="0" fontId="11" fillId="55" borderId="20" applyNumberFormat="0" applyProtection="0">
      <alignment horizontal="left" vertical="top" indent="1"/>
    </xf>
    <xf numFmtId="0" fontId="11" fillId="59" borderId="13" applyNumberFormat="0" applyProtection="0">
      <alignment horizontal="left" vertical="center" indent="1"/>
    </xf>
    <xf numFmtId="0" fontId="11" fillId="56" borderId="20" applyNumberFormat="0" applyProtection="0">
      <alignment horizontal="left" vertical="top" indent="1"/>
    </xf>
    <xf numFmtId="0" fontId="11" fillId="14" borderId="13" applyNumberFormat="0" applyProtection="0">
      <alignment horizontal="left" vertical="center" indent="1"/>
    </xf>
    <xf numFmtId="0" fontId="11" fillId="14" borderId="20" applyNumberFormat="0" applyProtection="0">
      <alignment horizontal="left" vertical="top" indent="1"/>
    </xf>
    <xf numFmtId="0" fontId="11" fillId="57" borderId="13" applyNumberFormat="0" applyProtection="0">
      <alignment horizontal="left" vertical="center" indent="1"/>
    </xf>
    <xf numFmtId="0" fontId="11" fillId="57" borderId="20" applyNumberFormat="0" applyProtection="0">
      <alignment horizontal="left" vertical="top" indent="1"/>
    </xf>
    <xf numFmtId="0" fontId="11" fillId="60" borderId="22" applyNumberFormat="0">
      <protection locked="0"/>
    </xf>
    <xf numFmtId="0" fontId="29" fillId="55" borderId="23" applyBorder="0"/>
    <xf numFmtId="4" fontId="30" fillId="61" borderId="20" applyNumberFormat="0" applyProtection="0">
      <alignment vertical="center"/>
    </xf>
    <xf numFmtId="4" fontId="27" fillId="62" borderId="1" applyNumberFormat="0" applyProtection="0">
      <alignment vertical="center"/>
    </xf>
    <xf numFmtId="4" fontId="30" fillId="58" borderId="20" applyNumberFormat="0" applyProtection="0">
      <alignment horizontal="left" vertical="center" indent="1"/>
    </xf>
    <xf numFmtId="0" fontId="30" fillId="61" borderId="20" applyNumberFormat="0" applyProtection="0">
      <alignment horizontal="left" vertical="top" indent="1"/>
    </xf>
    <xf numFmtId="4" fontId="11" fillId="0" borderId="13" applyNumberFormat="0" applyProtection="0">
      <alignment horizontal="right" vertical="center"/>
    </xf>
    <xf numFmtId="4" fontId="27" fillId="63" borderId="13" applyNumberFormat="0" applyProtection="0">
      <alignment horizontal="right" vertical="center"/>
    </xf>
    <xf numFmtId="4" fontId="11" fillId="20" borderId="13" applyNumberFormat="0" applyProtection="0">
      <alignment horizontal="left" vertical="center" indent="1"/>
    </xf>
    <xf numFmtId="0" fontId="30" fillId="56" borderId="20" applyNumberFormat="0" applyProtection="0">
      <alignment horizontal="left" vertical="top" indent="1"/>
    </xf>
    <xf numFmtId="4" fontId="31" fillId="64" borderId="21" applyNumberFormat="0" applyProtection="0">
      <alignment horizontal="left" vertical="center" indent="1"/>
    </xf>
    <xf numFmtId="0" fontId="11" fillId="65" borderId="1"/>
    <xf numFmtId="4" fontId="32" fillId="60" borderId="13" applyNumberFormat="0" applyProtection="0">
      <alignment horizontal="right" vertical="center"/>
    </xf>
    <xf numFmtId="0" fontId="33" fillId="0" borderId="0" applyNumberFormat="0" applyFill="0" applyBorder="0" applyAlignment="0" applyProtection="0"/>
    <xf numFmtId="0" fontId="20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14" fillId="66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8" borderId="25" applyNumberFormat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61" borderId="26" applyNumberFormat="0" applyFont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67" borderId="14" applyNumberFormat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3" fillId="0" borderId="28" applyNumberFormat="0" applyFill="0" applyAlignment="0" applyProtection="0">
      <alignment vertical="center"/>
    </xf>
    <xf numFmtId="0" fontId="44" fillId="13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8" fillId="0" borderId="3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50" fillId="58" borderId="19" applyNumberFormat="0" applyAlignment="0" applyProtection="0">
      <alignment vertical="center"/>
    </xf>
    <xf numFmtId="0" fontId="9" fillId="0" borderId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2" fillId="46" borderId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2" fillId="46" borderId="0"/>
    <xf numFmtId="0" fontId="16" fillId="2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2" fillId="46" borderId="0"/>
    <xf numFmtId="0" fontId="16" fillId="2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2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41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5" borderId="0" applyNumberFormat="0" applyBorder="0" applyAlignment="0" applyProtection="0"/>
    <xf numFmtId="0" fontId="16" fillId="33" borderId="0" applyNumberFormat="0" applyBorder="0" applyAlignment="0" applyProtection="0"/>
    <xf numFmtId="0" fontId="16" fillId="2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2" fillId="46" borderId="0"/>
    <xf numFmtId="0" fontId="16" fillId="29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2" fillId="46" borderId="0"/>
    <xf numFmtId="0" fontId="16" fillId="2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2" fillId="46" borderId="0"/>
    <xf numFmtId="0" fontId="16" fillId="25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4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2" fillId="46" borderId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2" fillId="46" borderId="0"/>
    <xf numFmtId="0" fontId="12" fillId="46" borderId="0"/>
    <xf numFmtId="0" fontId="12" fillId="46" borderId="0"/>
    <xf numFmtId="0" fontId="12" fillId="46" borderId="0"/>
    <xf numFmtId="0" fontId="12" fillId="46" borderId="0"/>
    <xf numFmtId="0" fontId="12" fillId="46" borderId="0"/>
    <xf numFmtId="0" fontId="16" fillId="2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2" fillId="46" borderId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2" fillId="46" borderId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2" fillId="46" borderId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24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</cellStyleXfs>
  <cellXfs count="142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3" borderId="1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6" fillId="2" borderId="1" xfId="0" applyFont="1" applyFill="1" applyBorder="1"/>
    <xf numFmtId="1" fontId="6" fillId="2" borderId="1" xfId="0" applyNumberFormat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0" xfId="0" applyFont="1" applyFill="1"/>
    <xf numFmtId="9" fontId="0" fillId="2" borderId="4" xfId="1" applyFont="1" applyFill="1" applyBorder="1" applyAlignment="1">
      <alignment horizontal="center"/>
    </xf>
    <xf numFmtId="0" fontId="3" fillId="5" borderId="2" xfId="0" applyFont="1" applyFill="1" applyBorder="1"/>
    <xf numFmtId="165" fontId="3" fillId="2" borderId="2" xfId="0" applyNumberFormat="1" applyFont="1" applyFill="1" applyBorder="1"/>
    <xf numFmtId="0" fontId="0" fillId="2" borderId="4" xfId="0" applyFill="1" applyBorder="1"/>
    <xf numFmtId="1" fontId="0" fillId="2" borderId="0" xfId="0" applyNumberFormat="1" applyFill="1"/>
    <xf numFmtId="1" fontId="3" fillId="2" borderId="1" xfId="0" applyNumberFormat="1" applyFont="1" applyFill="1" applyBorder="1" applyAlignment="1">
      <alignment horizontal="center"/>
    </xf>
    <xf numFmtId="1" fontId="0" fillId="2" borderId="2" xfId="0" applyNumberFormat="1" applyFill="1" applyBorder="1"/>
    <xf numFmtId="0" fontId="3" fillId="6" borderId="2" xfId="0" applyFont="1" applyFill="1" applyBorder="1"/>
    <xf numFmtId="1" fontId="0" fillId="2" borderId="0" xfId="0" applyNumberFormat="1" applyFill="1" applyBorder="1"/>
    <xf numFmtId="0" fontId="0" fillId="0" borderId="0" xfId="0"/>
    <xf numFmtId="0" fontId="52" fillId="0" borderId="35" xfId="0" applyFont="1" applyBorder="1" applyAlignment="1">
      <alignment horizontal="left" vertical="center" wrapText="1" readingOrder="1"/>
    </xf>
    <xf numFmtId="0" fontId="51" fillId="69" borderId="7" xfId="0" applyFont="1" applyFill="1" applyBorder="1" applyAlignment="1">
      <alignment horizontal="left" vertical="center" wrapText="1" readingOrder="1"/>
    </xf>
    <xf numFmtId="0" fontId="0" fillId="0" borderId="9" xfId="0" applyBorder="1"/>
    <xf numFmtId="0" fontId="0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1" fontId="56" fillId="71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" fontId="0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4" borderId="2" xfId="0" applyFont="1" applyFill="1" applyBorder="1"/>
    <xf numFmtId="0" fontId="0" fillId="74" borderId="1" xfId="0" applyFill="1" applyBorder="1" applyAlignment="1">
      <alignment horizontal="center"/>
    </xf>
    <xf numFmtId="165" fontId="3" fillId="74" borderId="2" xfId="0" applyNumberFormat="1" applyFont="1" applyFill="1" applyBorder="1"/>
    <xf numFmtId="0" fontId="60" fillId="0" borderId="0" xfId="0" applyFont="1" applyFill="1" applyBorder="1" applyAlignment="1">
      <alignment vertical="center" wrapText="1"/>
    </xf>
    <xf numFmtId="0" fontId="62" fillId="0" borderId="0" xfId="0" applyFont="1" applyFill="1" applyBorder="1"/>
    <xf numFmtId="0" fontId="0" fillId="0" borderId="0" xfId="0" applyFill="1" applyBorder="1" applyAlignment="1">
      <alignment horizontal="center"/>
    </xf>
    <xf numFmtId="0" fontId="58" fillId="0" borderId="0" xfId="0" applyFont="1" applyFill="1" applyBorder="1" applyAlignment="1">
      <alignment vertical="center" wrapText="1"/>
    </xf>
    <xf numFmtId="0" fontId="59" fillId="0" borderId="0" xfId="0" applyFont="1" applyFill="1" applyBorder="1" applyAlignment="1">
      <alignment vertical="center" wrapText="1"/>
    </xf>
    <xf numFmtId="1" fontId="0" fillId="0" borderId="0" xfId="0" applyNumberFormat="1" applyFill="1"/>
    <xf numFmtId="0" fontId="61" fillId="0" borderId="0" xfId="0" applyFont="1" applyFill="1"/>
    <xf numFmtId="0" fontId="6" fillId="0" borderId="1" xfId="0" applyFont="1" applyFill="1" applyBorder="1"/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6" fillId="2" borderId="1" xfId="0" applyFont="1" applyFill="1" applyBorder="1"/>
    <xf numFmtId="1" fontId="6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72" borderId="0" xfId="0" applyFill="1"/>
    <xf numFmtId="0" fontId="59" fillId="71" borderId="44" xfId="0" applyFont="1" applyFill="1" applyBorder="1" applyAlignment="1">
      <alignment vertical="center" wrapText="1"/>
    </xf>
    <xf numFmtId="0" fontId="0" fillId="7" borderId="0" xfId="0" applyFill="1"/>
    <xf numFmtId="0" fontId="0" fillId="74" borderId="0" xfId="0" applyFill="1"/>
    <xf numFmtId="0" fontId="60" fillId="71" borderId="44" xfId="0" applyFont="1" applyFill="1" applyBorder="1" applyAlignment="1">
      <alignment vertical="center" wrapText="1"/>
    </xf>
    <xf numFmtId="0" fontId="57" fillId="0" borderId="0" xfId="0" applyFont="1" applyFill="1"/>
    <xf numFmtId="0" fontId="0" fillId="0" borderId="0" xfId="0" applyFill="1"/>
    <xf numFmtId="0" fontId="59" fillId="71" borderId="45" xfId="0" applyFont="1" applyFill="1" applyBorder="1" applyAlignment="1">
      <alignment vertical="center" wrapText="1"/>
    </xf>
    <xf numFmtId="0" fontId="59" fillId="71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3" fillId="0" borderId="0" xfId="0" applyFont="1" applyFill="1" applyBorder="1"/>
    <xf numFmtId="0" fontId="10" fillId="74" borderId="1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57" fillId="0" borderId="0" xfId="0" applyFont="1" applyFill="1" applyBorder="1"/>
    <xf numFmtId="0" fontId="59" fillId="0" borderId="44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70" borderId="1" xfId="0" applyFill="1" applyBorder="1"/>
    <xf numFmtId="0" fontId="62" fillId="73" borderId="0" xfId="0" applyFont="1" applyFill="1"/>
    <xf numFmtId="0" fontId="62" fillId="0" borderId="0" xfId="0" applyFont="1" applyFill="1"/>
    <xf numFmtId="0" fontId="62" fillId="75" borderId="0" xfId="0" applyFont="1" applyFill="1"/>
    <xf numFmtId="0" fontId="62" fillId="2" borderId="0" xfId="0" applyFont="1" applyFill="1"/>
    <xf numFmtId="0" fontId="62" fillId="0" borderId="0" xfId="0" applyFont="1"/>
    <xf numFmtId="0" fontId="59" fillId="0" borderId="45" xfId="0" applyFont="1" applyFill="1" applyBorder="1" applyAlignment="1">
      <alignment vertical="center" wrapText="1"/>
    </xf>
    <xf numFmtId="0" fontId="59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" fontId="0" fillId="74" borderId="1" xfId="0" applyNumberFormat="1" applyFont="1" applyFill="1" applyBorder="1" applyAlignment="1">
      <alignment horizontal="center"/>
    </xf>
    <xf numFmtId="2" fontId="0" fillId="74" borderId="1" xfId="0" applyNumberFormat="1" applyFont="1" applyFill="1" applyBorder="1"/>
    <xf numFmtId="0" fontId="0" fillId="0" borderId="0" xfId="0" applyFont="1" applyFill="1"/>
    <xf numFmtId="0" fontId="0" fillId="0" borderId="3" xfId="0" applyBorder="1"/>
    <xf numFmtId="0" fontId="3" fillId="0" borderId="46" xfId="0" applyFont="1" applyBorder="1"/>
    <xf numFmtId="1" fontId="3" fillId="2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/>
    <xf numFmtId="0" fontId="0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5" fillId="0" borderId="8" xfId="0" applyFont="1" applyBorder="1" applyAlignment="1">
      <alignment horizontal="center" vertical="top" wrapText="1"/>
    </xf>
    <xf numFmtId="0" fontId="51" fillId="68" borderId="32" xfId="0" applyFont="1" applyFill="1" applyBorder="1" applyAlignment="1">
      <alignment horizontal="left" vertical="center" wrapText="1" readingOrder="1"/>
    </xf>
    <xf numFmtId="0" fontId="51" fillId="68" borderId="33" xfId="0" applyFont="1" applyFill="1" applyBorder="1" applyAlignment="1">
      <alignment horizontal="left" vertical="center" wrapText="1" readingOrder="1"/>
    </xf>
    <xf numFmtId="0" fontId="51" fillId="68" borderId="34" xfId="0" applyFont="1" applyFill="1" applyBorder="1" applyAlignment="1">
      <alignment horizontal="left" vertical="center" wrapText="1" readingOrder="1"/>
    </xf>
    <xf numFmtId="0" fontId="53" fillId="0" borderId="36" xfId="0" applyFont="1" applyBorder="1" applyAlignment="1">
      <alignment horizontal="left" vertical="center" wrapText="1" readingOrder="1"/>
    </xf>
    <xf numFmtId="0" fontId="53" fillId="0" borderId="37" xfId="0" applyFont="1" applyBorder="1" applyAlignment="1">
      <alignment horizontal="left" vertical="center" wrapText="1" readingOrder="1"/>
    </xf>
    <xf numFmtId="0" fontId="53" fillId="0" borderId="38" xfId="0" applyFont="1" applyBorder="1" applyAlignment="1">
      <alignment horizontal="left" vertical="center" wrapText="1" readingOrder="1"/>
    </xf>
    <xf numFmtId="0" fontId="53" fillId="0" borderId="39" xfId="0" applyFont="1" applyBorder="1" applyAlignment="1">
      <alignment horizontal="left" vertical="center" wrapText="1" readingOrder="1"/>
    </xf>
    <xf numFmtId="0" fontId="53" fillId="0" borderId="40" xfId="0" applyFont="1" applyBorder="1" applyAlignment="1">
      <alignment horizontal="left" vertical="center" wrapText="1" readingOrder="1"/>
    </xf>
    <xf numFmtId="0" fontId="53" fillId="0" borderId="41" xfId="0" applyFont="1" applyBorder="1" applyAlignment="1">
      <alignment horizontal="left" vertical="center" wrapText="1" readingOrder="1"/>
    </xf>
    <xf numFmtId="0" fontId="51" fillId="69" borderId="11" xfId="0" applyFont="1" applyFill="1" applyBorder="1" applyAlignment="1">
      <alignment horizontal="left" vertical="center" wrapText="1" readingOrder="1"/>
    </xf>
    <xf numFmtId="0" fontId="51" fillId="69" borderId="6" xfId="0" applyFont="1" applyFill="1" applyBorder="1" applyAlignment="1">
      <alignment horizontal="left" vertical="center" wrapText="1" readingOrder="1"/>
    </xf>
    <xf numFmtId="0" fontId="54" fillId="0" borderId="12" xfId="0" applyFont="1" applyBorder="1" applyAlignment="1">
      <alignment horizontal="center" vertical="center" wrapText="1" readingOrder="1"/>
    </xf>
    <xf numFmtId="0" fontId="54" fillId="0" borderId="1" xfId="0" applyFont="1" applyBorder="1" applyAlignment="1">
      <alignment horizontal="center" vertical="center" wrapText="1" readingOrder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1" xfId="0" applyFont="1" applyFill="1" applyBorder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0" xfId="0" applyFont="1" applyFill="1" applyBorder="1"/>
    <xf numFmtId="1" fontId="6" fillId="2" borderId="0" xfId="0" applyNumberFormat="1" applyFont="1" applyFill="1" applyBorder="1" applyAlignment="1">
      <alignment horizontal="center"/>
    </xf>
    <xf numFmtId="2" fontId="0" fillId="74" borderId="1" xfId="0" applyNumberFormat="1" applyFont="1" applyFill="1" applyBorder="1" applyAlignment="1">
      <alignment horizontal="center"/>
    </xf>
    <xf numFmtId="0" fontId="0" fillId="76" borderId="1" xfId="0" applyFill="1" applyBorder="1" applyAlignment="1">
      <alignment horizontal="center"/>
    </xf>
  </cellXfs>
  <cellStyles count="871">
    <cellStyle name="20% - 강조색1" xfId="6"/>
    <cellStyle name="20% - 강조색2" xfId="7"/>
    <cellStyle name="20% - 강조색3" xfId="8"/>
    <cellStyle name="20% - 강조색4" xfId="9"/>
    <cellStyle name="20% - 강조색5" xfId="10"/>
    <cellStyle name="20% - 강조색6" xfId="11"/>
    <cellStyle name="40% - 강조색1" xfId="12"/>
    <cellStyle name="40% - 강조색2" xfId="13"/>
    <cellStyle name="40% - 강조색3" xfId="14"/>
    <cellStyle name="40% - 강조색4" xfId="15"/>
    <cellStyle name="40% - 강조색5" xfId="16"/>
    <cellStyle name="40% - 강조색6" xfId="17"/>
    <cellStyle name="60% - 강조색1" xfId="18"/>
    <cellStyle name="60% - 강조색2" xfId="19"/>
    <cellStyle name="60% - 강조색3" xfId="20"/>
    <cellStyle name="60% - 강조색4" xfId="21"/>
    <cellStyle name="60% - 강조색5" xfId="22"/>
    <cellStyle name="60% - 강조색6" xfId="23"/>
    <cellStyle name="Accent1 - 20%" xfId="24"/>
    <cellStyle name="Accent1 - 40%" xfId="25"/>
    <cellStyle name="Accent1 - 60%" xfId="26"/>
    <cellStyle name="Accent1 10" xfId="27"/>
    <cellStyle name="Accent1 100" xfId="729"/>
    <cellStyle name="Accent1 101" xfId="743"/>
    <cellStyle name="Accent1 102" xfId="746"/>
    <cellStyle name="Accent1 103" xfId="748"/>
    <cellStyle name="Accent1 104" xfId="759"/>
    <cellStyle name="Accent1 105" xfId="765"/>
    <cellStyle name="Accent1 106" xfId="772"/>
    <cellStyle name="Accent1 107" xfId="787"/>
    <cellStyle name="Accent1 108" xfId="789"/>
    <cellStyle name="Accent1 109" xfId="790"/>
    <cellStyle name="Accent1 11" xfId="28"/>
    <cellStyle name="Accent1 110" xfId="805"/>
    <cellStyle name="Accent1 111" xfId="807"/>
    <cellStyle name="Accent1 112" xfId="808"/>
    <cellStyle name="Accent1 113" xfId="815"/>
    <cellStyle name="Accent1 114" xfId="826"/>
    <cellStyle name="Accent1 115" xfId="828"/>
    <cellStyle name="Accent1 116" xfId="839"/>
    <cellStyle name="Accent1 117" xfId="841"/>
    <cellStyle name="Accent1 118" xfId="852"/>
    <cellStyle name="Accent1 119" xfId="853"/>
    <cellStyle name="Accent1 12" xfId="29"/>
    <cellStyle name="Accent1 120" xfId="859"/>
    <cellStyle name="Accent1 121" xfId="870"/>
    <cellStyle name="Accent1 13" xfId="30"/>
    <cellStyle name="Accent1 14" xfId="31"/>
    <cellStyle name="Accent1 15" xfId="32"/>
    <cellStyle name="Accent1 16" xfId="33"/>
    <cellStyle name="Accent1 17" xfId="34"/>
    <cellStyle name="Accent1 18" xfId="35"/>
    <cellStyle name="Accent1 19" xfId="36"/>
    <cellStyle name="Accent1 2" xfId="37"/>
    <cellStyle name="Accent1 20" xfId="38"/>
    <cellStyle name="Accent1 21" xfId="39"/>
    <cellStyle name="Accent1 22" xfId="40"/>
    <cellStyle name="Accent1 23" xfId="41"/>
    <cellStyle name="Accent1 24" xfId="42"/>
    <cellStyle name="Accent1 25" xfId="43"/>
    <cellStyle name="Accent1 26" xfId="44"/>
    <cellStyle name="Accent1 27" xfId="45"/>
    <cellStyle name="Accent1 28" xfId="46"/>
    <cellStyle name="Accent1 29" xfId="47"/>
    <cellStyle name="Accent1 3" xfId="48"/>
    <cellStyle name="Accent1 30" xfId="49"/>
    <cellStyle name="Accent1 31" xfId="50"/>
    <cellStyle name="Accent1 32" xfId="51"/>
    <cellStyle name="Accent1 33" xfId="52"/>
    <cellStyle name="Accent1 34" xfId="53"/>
    <cellStyle name="Accent1 35" xfId="54"/>
    <cellStyle name="Accent1 36" xfId="55"/>
    <cellStyle name="Accent1 37" xfId="56"/>
    <cellStyle name="Accent1 38" xfId="57"/>
    <cellStyle name="Accent1 39" xfId="58"/>
    <cellStyle name="Accent1 4" xfId="59"/>
    <cellStyle name="Accent1 40" xfId="60"/>
    <cellStyle name="Accent1 41" xfId="61"/>
    <cellStyle name="Accent1 42" xfId="62"/>
    <cellStyle name="Accent1 43" xfId="63"/>
    <cellStyle name="Accent1 44" xfId="64"/>
    <cellStyle name="Accent1 45" xfId="65"/>
    <cellStyle name="Accent1 46" xfId="66"/>
    <cellStyle name="Accent1 47" xfId="67"/>
    <cellStyle name="Accent1 48" xfId="68"/>
    <cellStyle name="Accent1 49" xfId="69"/>
    <cellStyle name="Accent1 5" xfId="70"/>
    <cellStyle name="Accent1 50" xfId="71"/>
    <cellStyle name="Accent1 51" xfId="72"/>
    <cellStyle name="Accent1 52" xfId="73"/>
    <cellStyle name="Accent1 53" xfId="74"/>
    <cellStyle name="Accent1 54" xfId="75"/>
    <cellStyle name="Accent1 55" xfId="76"/>
    <cellStyle name="Accent1 56" xfId="77"/>
    <cellStyle name="Accent1 57" xfId="78"/>
    <cellStyle name="Accent1 58" xfId="471"/>
    <cellStyle name="Accent1 59" xfId="472"/>
    <cellStyle name="Accent1 6" xfId="79"/>
    <cellStyle name="Accent1 60" xfId="473"/>
    <cellStyle name="Accent1 61" xfId="474"/>
    <cellStyle name="Accent1 62" xfId="475"/>
    <cellStyle name="Accent1 63" xfId="476"/>
    <cellStyle name="Accent1 64" xfId="477"/>
    <cellStyle name="Accent1 65" xfId="478"/>
    <cellStyle name="Accent1 66" xfId="479"/>
    <cellStyle name="Accent1 67" xfId="480"/>
    <cellStyle name="Accent1 68" xfId="481"/>
    <cellStyle name="Accent1 69" xfId="538"/>
    <cellStyle name="Accent1 7" xfId="80"/>
    <cellStyle name="Accent1 70" xfId="539"/>
    <cellStyle name="Accent1 71" xfId="540"/>
    <cellStyle name="Accent1 72" xfId="541"/>
    <cellStyle name="Accent1 73" xfId="563"/>
    <cellStyle name="Accent1 74" xfId="578"/>
    <cellStyle name="Accent1 75" xfId="580"/>
    <cellStyle name="Accent1 76" xfId="582"/>
    <cellStyle name="Accent1 77" xfId="608"/>
    <cellStyle name="Accent1 78" xfId="611"/>
    <cellStyle name="Accent1 79" xfId="613"/>
    <cellStyle name="Accent1 8" xfId="81"/>
    <cellStyle name="Accent1 80" xfId="615"/>
    <cellStyle name="Accent1 81" xfId="617"/>
    <cellStyle name="Accent1 82" xfId="618"/>
    <cellStyle name="Accent1 83" xfId="624"/>
    <cellStyle name="Accent1 84" xfId="635"/>
    <cellStyle name="Accent1 85" xfId="636"/>
    <cellStyle name="Accent1 86" xfId="677"/>
    <cellStyle name="Accent1 87" xfId="679"/>
    <cellStyle name="Accent1 88" xfId="683"/>
    <cellStyle name="Accent1 89" xfId="687"/>
    <cellStyle name="Accent1 9" xfId="82"/>
    <cellStyle name="Accent1 90" xfId="691"/>
    <cellStyle name="Accent1 91" xfId="694"/>
    <cellStyle name="Accent1 92" xfId="697"/>
    <cellStyle name="Accent1 93" xfId="693"/>
    <cellStyle name="Accent1 94" xfId="700"/>
    <cellStyle name="Accent1 95" xfId="702"/>
    <cellStyle name="Accent1 96" xfId="704"/>
    <cellStyle name="Accent1 97" xfId="723"/>
    <cellStyle name="Accent1 98" xfId="725"/>
    <cellStyle name="Accent1 99" xfId="727"/>
    <cellStyle name="Accent2 - 20%" xfId="83"/>
    <cellStyle name="Accent2 - 40%" xfId="84"/>
    <cellStyle name="Accent2 - 60%" xfId="85"/>
    <cellStyle name="Accent2 10" xfId="86"/>
    <cellStyle name="Accent2 100" xfId="731"/>
    <cellStyle name="Accent2 101" xfId="742"/>
    <cellStyle name="Accent2 102" xfId="745"/>
    <cellStyle name="Accent2 103" xfId="749"/>
    <cellStyle name="Accent2 104" xfId="758"/>
    <cellStyle name="Accent2 105" xfId="764"/>
    <cellStyle name="Accent2 106" xfId="774"/>
    <cellStyle name="Accent2 107" xfId="786"/>
    <cellStyle name="Accent2 108" xfId="788"/>
    <cellStyle name="Accent2 109" xfId="791"/>
    <cellStyle name="Accent2 11" xfId="87"/>
    <cellStyle name="Accent2 110" xfId="804"/>
    <cellStyle name="Accent2 111" xfId="806"/>
    <cellStyle name="Accent2 112" xfId="809"/>
    <cellStyle name="Accent2 113" xfId="816"/>
    <cellStyle name="Accent2 114" xfId="825"/>
    <cellStyle name="Accent2 115" xfId="829"/>
    <cellStyle name="Accent2 116" xfId="838"/>
    <cellStyle name="Accent2 117" xfId="842"/>
    <cellStyle name="Accent2 118" xfId="851"/>
    <cellStyle name="Accent2 119" xfId="854"/>
    <cellStyle name="Accent2 12" xfId="88"/>
    <cellStyle name="Accent2 120" xfId="860"/>
    <cellStyle name="Accent2 121" xfId="869"/>
    <cellStyle name="Accent2 13" xfId="89"/>
    <cellStyle name="Accent2 14" xfId="90"/>
    <cellStyle name="Accent2 15" xfId="91"/>
    <cellStyle name="Accent2 16" xfId="92"/>
    <cellStyle name="Accent2 17" xfId="93"/>
    <cellStyle name="Accent2 18" xfId="94"/>
    <cellStyle name="Accent2 19" xfId="95"/>
    <cellStyle name="Accent2 2" xfId="96"/>
    <cellStyle name="Accent2 20" xfId="97"/>
    <cellStyle name="Accent2 21" xfId="98"/>
    <cellStyle name="Accent2 22" xfId="99"/>
    <cellStyle name="Accent2 23" xfId="100"/>
    <cellStyle name="Accent2 24" xfId="101"/>
    <cellStyle name="Accent2 25" xfId="102"/>
    <cellStyle name="Accent2 26" xfId="103"/>
    <cellStyle name="Accent2 27" xfId="104"/>
    <cellStyle name="Accent2 28" xfId="105"/>
    <cellStyle name="Accent2 29" xfId="106"/>
    <cellStyle name="Accent2 3" xfId="107"/>
    <cellStyle name="Accent2 30" xfId="108"/>
    <cellStyle name="Accent2 31" xfId="109"/>
    <cellStyle name="Accent2 32" xfId="110"/>
    <cellStyle name="Accent2 33" xfId="111"/>
    <cellStyle name="Accent2 34" xfId="112"/>
    <cellStyle name="Accent2 35" xfId="113"/>
    <cellStyle name="Accent2 36" xfId="114"/>
    <cellStyle name="Accent2 37" xfId="115"/>
    <cellStyle name="Accent2 38" xfId="116"/>
    <cellStyle name="Accent2 39" xfId="117"/>
    <cellStyle name="Accent2 4" xfId="118"/>
    <cellStyle name="Accent2 40" xfId="119"/>
    <cellStyle name="Accent2 41" xfId="120"/>
    <cellStyle name="Accent2 42" xfId="121"/>
    <cellStyle name="Accent2 43" xfId="122"/>
    <cellStyle name="Accent2 44" xfId="123"/>
    <cellStyle name="Accent2 45" xfId="124"/>
    <cellStyle name="Accent2 46" xfId="125"/>
    <cellStyle name="Accent2 47" xfId="126"/>
    <cellStyle name="Accent2 48" xfId="127"/>
    <cellStyle name="Accent2 49" xfId="128"/>
    <cellStyle name="Accent2 5" xfId="129"/>
    <cellStyle name="Accent2 50" xfId="130"/>
    <cellStyle name="Accent2 51" xfId="131"/>
    <cellStyle name="Accent2 52" xfId="132"/>
    <cellStyle name="Accent2 53" xfId="133"/>
    <cellStyle name="Accent2 54" xfId="134"/>
    <cellStyle name="Accent2 55" xfId="135"/>
    <cellStyle name="Accent2 56" xfId="136"/>
    <cellStyle name="Accent2 57" xfId="137"/>
    <cellStyle name="Accent2 58" xfId="482"/>
    <cellStyle name="Accent2 59" xfId="483"/>
    <cellStyle name="Accent2 6" xfId="138"/>
    <cellStyle name="Accent2 60" xfId="484"/>
    <cellStyle name="Accent2 61" xfId="485"/>
    <cellStyle name="Accent2 62" xfId="486"/>
    <cellStyle name="Accent2 63" xfId="487"/>
    <cellStyle name="Accent2 64" xfId="488"/>
    <cellStyle name="Accent2 65" xfId="489"/>
    <cellStyle name="Accent2 66" xfId="490"/>
    <cellStyle name="Accent2 67" xfId="491"/>
    <cellStyle name="Accent2 68" xfId="492"/>
    <cellStyle name="Accent2 69" xfId="542"/>
    <cellStyle name="Accent2 7" xfId="139"/>
    <cellStyle name="Accent2 70" xfId="543"/>
    <cellStyle name="Accent2 71" xfId="544"/>
    <cellStyle name="Accent2 72" xfId="545"/>
    <cellStyle name="Accent2 73" xfId="565"/>
    <cellStyle name="Accent2 74" xfId="577"/>
    <cellStyle name="Accent2 75" xfId="579"/>
    <cellStyle name="Accent2 76" xfId="584"/>
    <cellStyle name="Accent2 77" xfId="606"/>
    <cellStyle name="Accent2 78" xfId="610"/>
    <cellStyle name="Accent2 79" xfId="612"/>
    <cellStyle name="Accent2 8" xfId="140"/>
    <cellStyle name="Accent2 80" xfId="614"/>
    <cellStyle name="Accent2 81" xfId="616"/>
    <cellStyle name="Accent2 82" xfId="619"/>
    <cellStyle name="Accent2 83" xfId="625"/>
    <cellStyle name="Accent2 84" xfId="634"/>
    <cellStyle name="Accent2 85" xfId="640"/>
    <cellStyle name="Accent2 86" xfId="674"/>
    <cellStyle name="Accent2 87" xfId="637"/>
    <cellStyle name="Accent2 88" xfId="681"/>
    <cellStyle name="Accent2 89" xfId="684"/>
    <cellStyle name="Accent2 9" xfId="141"/>
    <cellStyle name="Accent2 90" xfId="689"/>
    <cellStyle name="Accent2 91" xfId="692"/>
    <cellStyle name="Accent2 92" xfId="695"/>
    <cellStyle name="Accent2 93" xfId="686"/>
    <cellStyle name="Accent2 94" xfId="699"/>
    <cellStyle name="Accent2 95" xfId="701"/>
    <cellStyle name="Accent2 96" xfId="706"/>
    <cellStyle name="Accent2 97" xfId="722"/>
    <cellStyle name="Accent2 98" xfId="724"/>
    <cellStyle name="Accent2 99" xfId="726"/>
    <cellStyle name="Accent3 - 20%" xfId="142"/>
    <cellStyle name="Accent3 - 40%" xfId="143"/>
    <cellStyle name="Accent3 - 60%" xfId="144"/>
    <cellStyle name="Accent3 10" xfId="145"/>
    <cellStyle name="Accent3 100" xfId="733"/>
    <cellStyle name="Accent3 101" xfId="741"/>
    <cellStyle name="Accent3 102" xfId="744"/>
    <cellStyle name="Accent3 103" xfId="750"/>
    <cellStyle name="Accent3 104" xfId="757"/>
    <cellStyle name="Accent3 105" xfId="763"/>
    <cellStyle name="Accent3 106" xfId="775"/>
    <cellStyle name="Accent3 107" xfId="785"/>
    <cellStyle name="Accent3 108" xfId="773"/>
    <cellStyle name="Accent3 109" xfId="793"/>
    <cellStyle name="Accent3 11" xfId="146"/>
    <cellStyle name="Accent3 110" xfId="803"/>
    <cellStyle name="Accent3 111" xfId="792"/>
    <cellStyle name="Accent3 112" xfId="810"/>
    <cellStyle name="Accent3 113" xfId="817"/>
    <cellStyle name="Accent3 114" xfId="824"/>
    <cellStyle name="Accent3 115" xfId="830"/>
    <cellStyle name="Accent3 116" xfId="837"/>
    <cellStyle name="Accent3 117" xfId="843"/>
    <cellStyle name="Accent3 118" xfId="850"/>
    <cellStyle name="Accent3 119" xfId="855"/>
    <cellStyle name="Accent3 12" xfId="147"/>
    <cellStyle name="Accent3 120" xfId="861"/>
    <cellStyle name="Accent3 121" xfId="868"/>
    <cellStyle name="Accent3 13" xfId="148"/>
    <cellStyle name="Accent3 14" xfId="149"/>
    <cellStyle name="Accent3 15" xfId="150"/>
    <cellStyle name="Accent3 16" xfId="151"/>
    <cellStyle name="Accent3 17" xfId="152"/>
    <cellStyle name="Accent3 18" xfId="153"/>
    <cellStyle name="Accent3 19" xfId="154"/>
    <cellStyle name="Accent3 2" xfId="155"/>
    <cellStyle name="Accent3 20" xfId="156"/>
    <cellStyle name="Accent3 21" xfId="157"/>
    <cellStyle name="Accent3 22" xfId="158"/>
    <cellStyle name="Accent3 23" xfId="159"/>
    <cellStyle name="Accent3 24" xfId="160"/>
    <cellStyle name="Accent3 25" xfId="161"/>
    <cellStyle name="Accent3 26" xfId="162"/>
    <cellStyle name="Accent3 27" xfId="163"/>
    <cellStyle name="Accent3 28" xfId="164"/>
    <cellStyle name="Accent3 29" xfId="165"/>
    <cellStyle name="Accent3 3" xfId="166"/>
    <cellStyle name="Accent3 30" xfId="167"/>
    <cellStyle name="Accent3 31" xfId="168"/>
    <cellStyle name="Accent3 32" xfId="169"/>
    <cellStyle name="Accent3 33" xfId="170"/>
    <cellStyle name="Accent3 34" xfId="171"/>
    <cellStyle name="Accent3 35" xfId="172"/>
    <cellStyle name="Accent3 36" xfId="173"/>
    <cellStyle name="Accent3 37" xfId="174"/>
    <cellStyle name="Accent3 38" xfId="175"/>
    <cellStyle name="Accent3 39" xfId="176"/>
    <cellStyle name="Accent3 4" xfId="177"/>
    <cellStyle name="Accent3 40" xfId="178"/>
    <cellStyle name="Accent3 41" xfId="179"/>
    <cellStyle name="Accent3 42" xfId="180"/>
    <cellStyle name="Accent3 43" xfId="181"/>
    <cellStyle name="Accent3 44" xfId="182"/>
    <cellStyle name="Accent3 45" xfId="183"/>
    <cellStyle name="Accent3 46" xfId="184"/>
    <cellStyle name="Accent3 47" xfId="185"/>
    <cellStyle name="Accent3 48" xfId="186"/>
    <cellStyle name="Accent3 49" xfId="187"/>
    <cellStyle name="Accent3 5" xfId="188"/>
    <cellStyle name="Accent3 50" xfId="189"/>
    <cellStyle name="Accent3 51" xfId="190"/>
    <cellStyle name="Accent3 52" xfId="191"/>
    <cellStyle name="Accent3 53" xfId="192"/>
    <cellStyle name="Accent3 54" xfId="193"/>
    <cellStyle name="Accent3 55" xfId="194"/>
    <cellStyle name="Accent3 56" xfId="195"/>
    <cellStyle name="Accent3 57" xfId="196"/>
    <cellStyle name="Accent3 58" xfId="493"/>
    <cellStyle name="Accent3 59" xfId="494"/>
    <cellStyle name="Accent3 6" xfId="197"/>
    <cellStyle name="Accent3 60" xfId="495"/>
    <cellStyle name="Accent3 61" xfId="496"/>
    <cellStyle name="Accent3 62" xfId="497"/>
    <cellStyle name="Accent3 63" xfId="498"/>
    <cellStyle name="Accent3 64" xfId="499"/>
    <cellStyle name="Accent3 65" xfId="500"/>
    <cellStyle name="Accent3 66" xfId="501"/>
    <cellStyle name="Accent3 67" xfId="502"/>
    <cellStyle name="Accent3 68" xfId="503"/>
    <cellStyle name="Accent3 69" xfId="546"/>
    <cellStyle name="Accent3 7" xfId="198"/>
    <cellStyle name="Accent3 70" xfId="547"/>
    <cellStyle name="Accent3 71" xfId="548"/>
    <cellStyle name="Accent3 72" xfId="549"/>
    <cellStyle name="Accent3 73" xfId="566"/>
    <cellStyle name="Accent3 74" xfId="576"/>
    <cellStyle name="Accent3 75" xfId="564"/>
    <cellStyle name="Accent3 76" xfId="586"/>
    <cellStyle name="Accent3 77" xfId="603"/>
    <cellStyle name="Accent3 78" xfId="583"/>
    <cellStyle name="Accent3 79" xfId="605"/>
    <cellStyle name="Accent3 8" xfId="199"/>
    <cellStyle name="Accent3 80" xfId="609"/>
    <cellStyle name="Accent3 81" xfId="607"/>
    <cellStyle name="Accent3 82" xfId="620"/>
    <cellStyle name="Accent3 83" xfId="626"/>
    <cellStyle name="Accent3 84" xfId="633"/>
    <cellStyle name="Accent3 85" xfId="643"/>
    <cellStyle name="Accent3 86" xfId="671"/>
    <cellStyle name="Accent3 87" xfId="642"/>
    <cellStyle name="Accent3 88" xfId="675"/>
    <cellStyle name="Accent3 89" xfId="638"/>
    <cellStyle name="Accent3 9" xfId="200"/>
    <cellStyle name="Accent3 90" xfId="680"/>
    <cellStyle name="Accent3 91" xfId="685"/>
    <cellStyle name="Accent3 92" xfId="682"/>
    <cellStyle name="Accent3 93" xfId="641"/>
    <cellStyle name="Accent3 94" xfId="698"/>
    <cellStyle name="Accent3 95" xfId="678"/>
    <cellStyle name="Accent3 96" xfId="708"/>
    <cellStyle name="Accent3 97" xfId="720"/>
    <cellStyle name="Accent3 98" xfId="705"/>
    <cellStyle name="Accent3 99" xfId="721"/>
    <cellStyle name="Accent4 - 20%" xfId="201"/>
    <cellStyle name="Accent4 - 40%" xfId="202"/>
    <cellStyle name="Accent4 - 60%" xfId="203"/>
    <cellStyle name="Accent4 10" xfId="204"/>
    <cellStyle name="Accent4 100" xfId="734"/>
    <cellStyle name="Accent4 101" xfId="740"/>
    <cellStyle name="Accent4 102" xfId="730"/>
    <cellStyle name="Accent4 103" xfId="751"/>
    <cellStyle name="Accent4 104" xfId="756"/>
    <cellStyle name="Accent4 105" xfId="762"/>
    <cellStyle name="Accent4 106" xfId="777"/>
    <cellStyle name="Accent4 107" xfId="784"/>
    <cellStyle name="Accent4 108" xfId="776"/>
    <cellStyle name="Accent4 109" xfId="795"/>
    <cellStyle name="Accent4 11" xfId="205"/>
    <cellStyle name="Accent4 110" xfId="802"/>
    <cellStyle name="Accent4 111" xfId="794"/>
    <cellStyle name="Accent4 112" xfId="811"/>
    <cellStyle name="Accent4 113" xfId="818"/>
    <cellStyle name="Accent4 114" xfId="823"/>
    <cellStyle name="Accent4 115" xfId="831"/>
    <cellStyle name="Accent4 116" xfId="836"/>
    <cellStyle name="Accent4 117" xfId="844"/>
    <cellStyle name="Accent4 118" xfId="849"/>
    <cellStyle name="Accent4 119" xfId="856"/>
    <cellStyle name="Accent4 12" xfId="206"/>
    <cellStyle name="Accent4 120" xfId="862"/>
    <cellStyle name="Accent4 121" xfId="867"/>
    <cellStyle name="Accent4 13" xfId="207"/>
    <cellStyle name="Accent4 14" xfId="208"/>
    <cellStyle name="Accent4 15" xfId="209"/>
    <cellStyle name="Accent4 16" xfId="210"/>
    <cellStyle name="Accent4 17" xfId="211"/>
    <cellStyle name="Accent4 18" xfId="212"/>
    <cellStyle name="Accent4 19" xfId="213"/>
    <cellStyle name="Accent4 2" xfId="214"/>
    <cellStyle name="Accent4 20" xfId="215"/>
    <cellStyle name="Accent4 21" xfId="216"/>
    <cellStyle name="Accent4 22" xfId="217"/>
    <cellStyle name="Accent4 23" xfId="218"/>
    <cellStyle name="Accent4 24" xfId="219"/>
    <cellStyle name="Accent4 25" xfId="220"/>
    <cellStyle name="Accent4 26" xfId="221"/>
    <cellStyle name="Accent4 27" xfId="222"/>
    <cellStyle name="Accent4 28" xfId="223"/>
    <cellStyle name="Accent4 29" xfId="224"/>
    <cellStyle name="Accent4 3" xfId="225"/>
    <cellStyle name="Accent4 30" xfId="226"/>
    <cellStyle name="Accent4 31" xfId="227"/>
    <cellStyle name="Accent4 32" xfId="228"/>
    <cellStyle name="Accent4 33" xfId="229"/>
    <cellStyle name="Accent4 34" xfId="230"/>
    <cellStyle name="Accent4 35" xfId="231"/>
    <cellStyle name="Accent4 36" xfId="232"/>
    <cellStyle name="Accent4 37" xfId="233"/>
    <cellStyle name="Accent4 38" xfId="234"/>
    <cellStyle name="Accent4 39" xfId="235"/>
    <cellStyle name="Accent4 4" xfId="236"/>
    <cellStyle name="Accent4 40" xfId="237"/>
    <cellStyle name="Accent4 41" xfId="238"/>
    <cellStyle name="Accent4 42" xfId="239"/>
    <cellStyle name="Accent4 43" xfId="240"/>
    <cellStyle name="Accent4 44" xfId="241"/>
    <cellStyle name="Accent4 45" xfId="242"/>
    <cellStyle name="Accent4 46" xfId="243"/>
    <cellStyle name="Accent4 47" xfId="244"/>
    <cellStyle name="Accent4 48" xfId="245"/>
    <cellStyle name="Accent4 49" xfId="246"/>
    <cellStyle name="Accent4 5" xfId="247"/>
    <cellStyle name="Accent4 50" xfId="248"/>
    <cellStyle name="Accent4 51" xfId="249"/>
    <cellStyle name="Accent4 52" xfId="250"/>
    <cellStyle name="Accent4 53" xfId="251"/>
    <cellStyle name="Accent4 54" xfId="252"/>
    <cellStyle name="Accent4 55" xfId="253"/>
    <cellStyle name="Accent4 56" xfId="254"/>
    <cellStyle name="Accent4 57" xfId="255"/>
    <cellStyle name="Accent4 58" xfId="504"/>
    <cellStyle name="Accent4 59" xfId="505"/>
    <cellStyle name="Accent4 6" xfId="256"/>
    <cellStyle name="Accent4 60" xfId="506"/>
    <cellStyle name="Accent4 61" xfId="507"/>
    <cellStyle name="Accent4 62" xfId="508"/>
    <cellStyle name="Accent4 63" xfId="509"/>
    <cellStyle name="Accent4 64" xfId="510"/>
    <cellStyle name="Accent4 65" xfId="511"/>
    <cellStyle name="Accent4 66" xfId="512"/>
    <cellStyle name="Accent4 67" xfId="513"/>
    <cellStyle name="Accent4 68" xfId="514"/>
    <cellStyle name="Accent4 69" xfId="550"/>
    <cellStyle name="Accent4 7" xfId="257"/>
    <cellStyle name="Accent4 70" xfId="551"/>
    <cellStyle name="Accent4 71" xfId="552"/>
    <cellStyle name="Accent4 72" xfId="553"/>
    <cellStyle name="Accent4 73" xfId="568"/>
    <cellStyle name="Accent4 74" xfId="575"/>
    <cellStyle name="Accent4 75" xfId="567"/>
    <cellStyle name="Accent4 76" xfId="588"/>
    <cellStyle name="Accent4 77" xfId="601"/>
    <cellStyle name="Accent4 78" xfId="587"/>
    <cellStyle name="Accent4 79" xfId="602"/>
    <cellStyle name="Accent4 8" xfId="258"/>
    <cellStyle name="Accent4 80" xfId="585"/>
    <cellStyle name="Accent4 81" xfId="604"/>
    <cellStyle name="Accent4 82" xfId="621"/>
    <cellStyle name="Accent4 83" xfId="627"/>
    <cellStyle name="Accent4 84" xfId="632"/>
    <cellStyle name="Accent4 85" xfId="647"/>
    <cellStyle name="Accent4 86" xfId="668"/>
    <cellStyle name="Accent4 87" xfId="646"/>
    <cellStyle name="Accent4 88" xfId="670"/>
    <cellStyle name="Accent4 89" xfId="644"/>
    <cellStyle name="Accent4 9" xfId="259"/>
    <cellStyle name="Accent4 90" xfId="672"/>
    <cellStyle name="Accent4 91" xfId="639"/>
    <cellStyle name="Accent4 92" xfId="676"/>
    <cellStyle name="Accent4 93" xfId="652"/>
    <cellStyle name="Accent4 94" xfId="696"/>
    <cellStyle name="Accent4 95" xfId="645"/>
    <cellStyle name="Accent4 96" xfId="709"/>
    <cellStyle name="Accent4 97" xfId="718"/>
    <cellStyle name="Accent4 98" xfId="707"/>
    <cellStyle name="Accent4 99" xfId="719"/>
    <cellStyle name="Accent5 - 20%" xfId="260"/>
    <cellStyle name="Accent5 - 40%" xfId="261"/>
    <cellStyle name="Accent5 - 60%" xfId="262"/>
    <cellStyle name="Accent5 10" xfId="263"/>
    <cellStyle name="Accent5 100" xfId="736"/>
    <cellStyle name="Accent5 101" xfId="739"/>
    <cellStyle name="Accent5 102" xfId="732"/>
    <cellStyle name="Accent5 103" xfId="752"/>
    <cellStyle name="Accent5 104" xfId="755"/>
    <cellStyle name="Accent5 105" xfId="761"/>
    <cellStyle name="Accent5 106" xfId="779"/>
    <cellStyle name="Accent5 107" xfId="783"/>
    <cellStyle name="Accent5 108" xfId="778"/>
    <cellStyle name="Accent5 109" xfId="797"/>
    <cellStyle name="Accent5 11" xfId="264"/>
    <cellStyle name="Accent5 110" xfId="801"/>
    <cellStyle name="Accent5 111" xfId="796"/>
    <cellStyle name="Accent5 112" xfId="812"/>
    <cellStyle name="Accent5 113" xfId="819"/>
    <cellStyle name="Accent5 114" xfId="822"/>
    <cellStyle name="Accent5 115" xfId="832"/>
    <cellStyle name="Accent5 116" xfId="835"/>
    <cellStyle name="Accent5 117" xfId="845"/>
    <cellStyle name="Accent5 118" xfId="848"/>
    <cellStyle name="Accent5 119" xfId="857"/>
    <cellStyle name="Accent5 12" xfId="265"/>
    <cellStyle name="Accent5 120" xfId="863"/>
    <cellStyle name="Accent5 121" xfId="866"/>
    <cellStyle name="Accent5 13" xfId="266"/>
    <cellStyle name="Accent5 14" xfId="267"/>
    <cellStyle name="Accent5 15" xfId="268"/>
    <cellStyle name="Accent5 16" xfId="269"/>
    <cellStyle name="Accent5 17" xfId="270"/>
    <cellStyle name="Accent5 18" xfId="271"/>
    <cellStyle name="Accent5 19" xfId="272"/>
    <cellStyle name="Accent5 2" xfId="273"/>
    <cellStyle name="Accent5 20" xfId="274"/>
    <cellStyle name="Accent5 21" xfId="275"/>
    <cellStyle name="Accent5 22" xfId="276"/>
    <cellStyle name="Accent5 23" xfId="277"/>
    <cellStyle name="Accent5 24" xfId="278"/>
    <cellStyle name="Accent5 25" xfId="279"/>
    <cellStyle name="Accent5 26" xfId="280"/>
    <cellStyle name="Accent5 27" xfId="281"/>
    <cellStyle name="Accent5 28" xfId="282"/>
    <cellStyle name="Accent5 29" xfId="283"/>
    <cellStyle name="Accent5 3" xfId="284"/>
    <cellStyle name="Accent5 30" xfId="285"/>
    <cellStyle name="Accent5 31" xfId="286"/>
    <cellStyle name="Accent5 32" xfId="287"/>
    <cellStyle name="Accent5 33" xfId="288"/>
    <cellStyle name="Accent5 34" xfId="289"/>
    <cellStyle name="Accent5 35" xfId="290"/>
    <cellStyle name="Accent5 36" xfId="291"/>
    <cellStyle name="Accent5 37" xfId="292"/>
    <cellStyle name="Accent5 38" xfId="293"/>
    <cellStyle name="Accent5 39" xfId="294"/>
    <cellStyle name="Accent5 4" xfId="295"/>
    <cellStyle name="Accent5 40" xfId="296"/>
    <cellStyle name="Accent5 41" xfId="297"/>
    <cellStyle name="Accent5 42" xfId="298"/>
    <cellStyle name="Accent5 43" xfId="299"/>
    <cellStyle name="Accent5 44" xfId="300"/>
    <cellStyle name="Accent5 45" xfId="301"/>
    <cellStyle name="Accent5 46" xfId="302"/>
    <cellStyle name="Accent5 47" xfId="303"/>
    <cellStyle name="Accent5 48" xfId="304"/>
    <cellStyle name="Accent5 49" xfId="305"/>
    <cellStyle name="Accent5 5" xfId="306"/>
    <cellStyle name="Accent5 50" xfId="307"/>
    <cellStyle name="Accent5 51" xfId="308"/>
    <cellStyle name="Accent5 52" xfId="309"/>
    <cellStyle name="Accent5 53" xfId="310"/>
    <cellStyle name="Accent5 54" xfId="311"/>
    <cellStyle name="Accent5 55" xfId="312"/>
    <cellStyle name="Accent5 56" xfId="313"/>
    <cellStyle name="Accent5 57" xfId="314"/>
    <cellStyle name="Accent5 58" xfId="515"/>
    <cellStyle name="Accent5 59" xfId="516"/>
    <cellStyle name="Accent5 6" xfId="315"/>
    <cellStyle name="Accent5 60" xfId="517"/>
    <cellStyle name="Accent5 61" xfId="518"/>
    <cellStyle name="Accent5 62" xfId="519"/>
    <cellStyle name="Accent5 63" xfId="520"/>
    <cellStyle name="Accent5 64" xfId="521"/>
    <cellStyle name="Accent5 65" xfId="522"/>
    <cellStyle name="Accent5 66" xfId="523"/>
    <cellStyle name="Accent5 67" xfId="524"/>
    <cellStyle name="Accent5 68" xfId="525"/>
    <cellStyle name="Accent5 69" xfId="554"/>
    <cellStyle name="Accent5 7" xfId="316"/>
    <cellStyle name="Accent5 70" xfId="555"/>
    <cellStyle name="Accent5 71" xfId="556"/>
    <cellStyle name="Accent5 72" xfId="557"/>
    <cellStyle name="Accent5 73" xfId="570"/>
    <cellStyle name="Accent5 74" xfId="574"/>
    <cellStyle name="Accent5 75" xfId="569"/>
    <cellStyle name="Accent5 76" xfId="591"/>
    <cellStyle name="Accent5 77" xfId="598"/>
    <cellStyle name="Accent5 78" xfId="590"/>
    <cellStyle name="Accent5 79" xfId="599"/>
    <cellStyle name="Accent5 8" xfId="317"/>
    <cellStyle name="Accent5 80" xfId="589"/>
    <cellStyle name="Accent5 81" xfId="600"/>
    <cellStyle name="Accent5 82" xfId="622"/>
    <cellStyle name="Accent5 83" xfId="628"/>
    <cellStyle name="Accent5 84" xfId="631"/>
    <cellStyle name="Accent5 85" xfId="650"/>
    <cellStyle name="Accent5 86" xfId="665"/>
    <cellStyle name="Accent5 87" xfId="651"/>
    <cellStyle name="Accent5 88" xfId="666"/>
    <cellStyle name="Accent5 89" xfId="649"/>
    <cellStyle name="Accent5 9" xfId="318"/>
    <cellStyle name="Accent5 90" xfId="667"/>
    <cellStyle name="Accent5 91" xfId="648"/>
    <cellStyle name="Accent5 92" xfId="669"/>
    <cellStyle name="Accent5 93" xfId="658"/>
    <cellStyle name="Accent5 94" xfId="690"/>
    <cellStyle name="Accent5 95" xfId="657"/>
    <cellStyle name="Accent5 96" xfId="711"/>
    <cellStyle name="Accent5 97" xfId="716"/>
    <cellStyle name="Accent5 98" xfId="710"/>
    <cellStyle name="Accent5 99" xfId="717"/>
    <cellStyle name="Accent6 - 20%" xfId="319"/>
    <cellStyle name="Accent6 - 40%" xfId="320"/>
    <cellStyle name="Accent6 - 60%" xfId="321"/>
    <cellStyle name="Accent6 10" xfId="322"/>
    <cellStyle name="Accent6 100" xfId="737"/>
    <cellStyle name="Accent6 101" xfId="738"/>
    <cellStyle name="Accent6 102" xfId="735"/>
    <cellStyle name="Accent6 103" xfId="753"/>
    <cellStyle name="Accent6 104" xfId="754"/>
    <cellStyle name="Accent6 105" xfId="760"/>
    <cellStyle name="Accent6 106" xfId="781"/>
    <cellStyle name="Accent6 107" xfId="782"/>
    <cellStyle name="Accent6 108" xfId="780"/>
    <cellStyle name="Accent6 109" xfId="798"/>
    <cellStyle name="Accent6 11" xfId="323"/>
    <cellStyle name="Accent6 110" xfId="800"/>
    <cellStyle name="Accent6 111" xfId="799"/>
    <cellStyle name="Accent6 112" xfId="813"/>
    <cellStyle name="Accent6 113" xfId="820"/>
    <cellStyle name="Accent6 114" xfId="821"/>
    <cellStyle name="Accent6 115" xfId="833"/>
    <cellStyle name="Accent6 116" xfId="834"/>
    <cellStyle name="Accent6 117" xfId="846"/>
    <cellStyle name="Accent6 118" xfId="847"/>
    <cellStyle name="Accent6 119" xfId="858"/>
    <cellStyle name="Accent6 12" xfId="324"/>
    <cellStyle name="Accent6 120" xfId="864"/>
    <cellStyle name="Accent6 121" xfId="865"/>
    <cellStyle name="Accent6 13" xfId="325"/>
    <cellStyle name="Accent6 14" xfId="326"/>
    <cellStyle name="Accent6 15" xfId="327"/>
    <cellStyle name="Accent6 16" xfId="328"/>
    <cellStyle name="Accent6 17" xfId="329"/>
    <cellStyle name="Accent6 18" xfId="330"/>
    <cellStyle name="Accent6 19" xfId="331"/>
    <cellStyle name="Accent6 2" xfId="332"/>
    <cellStyle name="Accent6 20" xfId="333"/>
    <cellStyle name="Accent6 21" xfId="334"/>
    <cellStyle name="Accent6 22" xfId="335"/>
    <cellStyle name="Accent6 23" xfId="336"/>
    <cellStyle name="Accent6 24" xfId="337"/>
    <cellStyle name="Accent6 25" xfId="338"/>
    <cellStyle name="Accent6 26" xfId="339"/>
    <cellStyle name="Accent6 27" xfId="340"/>
    <cellStyle name="Accent6 28" xfId="341"/>
    <cellStyle name="Accent6 29" xfId="342"/>
    <cellStyle name="Accent6 3" xfId="343"/>
    <cellStyle name="Accent6 30" xfId="344"/>
    <cellStyle name="Accent6 31" xfId="345"/>
    <cellStyle name="Accent6 32" xfId="346"/>
    <cellStyle name="Accent6 33" xfId="347"/>
    <cellStyle name="Accent6 34" xfId="348"/>
    <cellStyle name="Accent6 35" xfId="349"/>
    <cellStyle name="Accent6 36" xfId="350"/>
    <cellStyle name="Accent6 37" xfId="351"/>
    <cellStyle name="Accent6 38" xfId="352"/>
    <cellStyle name="Accent6 39" xfId="353"/>
    <cellStyle name="Accent6 4" xfId="354"/>
    <cellStyle name="Accent6 40" xfId="355"/>
    <cellStyle name="Accent6 41" xfId="356"/>
    <cellStyle name="Accent6 42" xfId="357"/>
    <cellStyle name="Accent6 43" xfId="358"/>
    <cellStyle name="Accent6 44" xfId="359"/>
    <cellStyle name="Accent6 45" xfId="360"/>
    <cellStyle name="Accent6 46" xfId="361"/>
    <cellStyle name="Accent6 47" xfId="362"/>
    <cellStyle name="Accent6 48" xfId="363"/>
    <cellStyle name="Accent6 49" xfId="364"/>
    <cellStyle name="Accent6 5" xfId="365"/>
    <cellStyle name="Accent6 50" xfId="366"/>
    <cellStyle name="Accent6 51" xfId="367"/>
    <cellStyle name="Accent6 52" xfId="368"/>
    <cellStyle name="Accent6 53" xfId="369"/>
    <cellStyle name="Accent6 54" xfId="370"/>
    <cellStyle name="Accent6 55" xfId="371"/>
    <cellStyle name="Accent6 56" xfId="372"/>
    <cellStyle name="Accent6 57" xfId="373"/>
    <cellStyle name="Accent6 58" xfId="526"/>
    <cellStyle name="Accent6 59" xfId="527"/>
    <cellStyle name="Accent6 6" xfId="374"/>
    <cellStyle name="Accent6 60" xfId="528"/>
    <cellStyle name="Accent6 61" xfId="529"/>
    <cellStyle name="Accent6 62" xfId="530"/>
    <cellStyle name="Accent6 63" xfId="531"/>
    <cellStyle name="Accent6 64" xfId="532"/>
    <cellStyle name="Accent6 65" xfId="533"/>
    <cellStyle name="Accent6 66" xfId="534"/>
    <cellStyle name="Accent6 67" xfId="535"/>
    <cellStyle name="Accent6 68" xfId="536"/>
    <cellStyle name="Accent6 69" xfId="558"/>
    <cellStyle name="Accent6 7" xfId="375"/>
    <cellStyle name="Accent6 70" xfId="559"/>
    <cellStyle name="Accent6 71" xfId="560"/>
    <cellStyle name="Accent6 72" xfId="561"/>
    <cellStyle name="Accent6 73" xfId="572"/>
    <cellStyle name="Accent6 74" xfId="573"/>
    <cellStyle name="Accent6 75" xfId="571"/>
    <cellStyle name="Accent6 76" xfId="593"/>
    <cellStyle name="Accent6 77" xfId="597"/>
    <cellStyle name="Accent6 78" xfId="592"/>
    <cellStyle name="Accent6 79" xfId="596"/>
    <cellStyle name="Accent6 8" xfId="376"/>
    <cellStyle name="Accent6 80" xfId="594"/>
    <cellStyle name="Accent6 81" xfId="595"/>
    <cellStyle name="Accent6 82" xfId="623"/>
    <cellStyle name="Accent6 83" xfId="629"/>
    <cellStyle name="Accent6 84" xfId="630"/>
    <cellStyle name="Accent6 85" xfId="653"/>
    <cellStyle name="Accent6 86" xfId="663"/>
    <cellStyle name="Accent6 87" xfId="655"/>
    <cellStyle name="Accent6 88" xfId="664"/>
    <cellStyle name="Accent6 89" xfId="656"/>
    <cellStyle name="Accent6 9" xfId="377"/>
    <cellStyle name="Accent6 90" xfId="662"/>
    <cellStyle name="Accent6 91" xfId="654"/>
    <cellStyle name="Accent6 92" xfId="661"/>
    <cellStyle name="Accent6 93" xfId="659"/>
    <cellStyle name="Accent6 94" xfId="673"/>
    <cellStyle name="Accent6 95" xfId="660"/>
    <cellStyle name="Accent6 96" xfId="713"/>
    <cellStyle name="Accent6 97" xfId="715"/>
    <cellStyle name="Accent6 98" xfId="712"/>
    <cellStyle name="Accent6 99" xfId="714"/>
    <cellStyle name="Bad 2" xfId="378"/>
    <cellStyle name="Calculation 2" xfId="379"/>
    <cellStyle name="Check Cell 2" xfId="380"/>
    <cellStyle name="Emphasis 1" xfId="381"/>
    <cellStyle name="Emphasis 2" xfId="382"/>
    <cellStyle name="Emphasis 3" xfId="383"/>
    <cellStyle name="Good 2" xfId="384"/>
    <cellStyle name="Heading 1 2" xfId="385"/>
    <cellStyle name="Heading 2 2" xfId="386"/>
    <cellStyle name="Heading 3 2" xfId="387"/>
    <cellStyle name="Heading 4 2" xfId="388"/>
    <cellStyle name="Input 2" xfId="389"/>
    <cellStyle name="Linked Cell 2" xfId="390"/>
    <cellStyle name="Neutral 2" xfId="391"/>
    <cellStyle name="No Borders" xfId="392"/>
    <cellStyle name="Normal 10" xfId="393"/>
    <cellStyle name="Normal 11" xfId="537"/>
    <cellStyle name="Normal 12" xfId="562"/>
    <cellStyle name="Normal 13" xfId="581"/>
    <cellStyle name="Normal 13 2" xfId="767"/>
    <cellStyle name="Normal 14" xfId="688"/>
    <cellStyle name="Normal 14 2" xfId="768"/>
    <cellStyle name="Normal 15" xfId="703"/>
    <cellStyle name="Normal 15 2" xfId="769"/>
    <cellStyle name="Normal 16" xfId="728"/>
    <cellStyle name="Normal 16 2" xfId="770"/>
    <cellStyle name="Normal 17" xfId="747"/>
    <cellStyle name="Normal 17 2" xfId="771"/>
    <cellStyle name="Normal 18" xfId="766"/>
    <cellStyle name="Normal 19" xfId="814"/>
    <cellStyle name="Normal 2" xfId="4"/>
    <cellStyle name="Normal 2 2" xfId="2"/>
    <cellStyle name="Normal 20" xfId="827"/>
    <cellStyle name="Normal 21" xfId="840"/>
    <cellStyle name="Normal 3" xfId="394"/>
    <cellStyle name="Normal 3 2" xfId="395"/>
    <cellStyle name="Normal 4" xfId="396"/>
    <cellStyle name="Normal 5" xfId="3"/>
    <cellStyle name="Normal 6" xfId="397"/>
    <cellStyle name="Normal 7" xfId="398"/>
    <cellStyle name="Normal 8" xfId="399"/>
    <cellStyle name="Normal 9" xfId="400"/>
    <cellStyle name="Note 2" xfId="401"/>
    <cellStyle name="Output 2" xfId="402"/>
    <cellStyle name="Percent 2" xfId="5"/>
    <cellStyle name="SAPBEXaggData" xfId="403"/>
    <cellStyle name="SAPBEXaggDataEmph" xfId="404"/>
    <cellStyle name="SAPBEXaggItem" xfId="405"/>
    <cellStyle name="SAPBEXaggItemX" xfId="406"/>
    <cellStyle name="SAPBEXchaText" xfId="407"/>
    <cellStyle name="SAPBEXexcBad7" xfId="408"/>
    <cellStyle name="SAPBEXexcBad8" xfId="409"/>
    <cellStyle name="SAPBEXexcBad9" xfId="410"/>
    <cellStyle name="SAPBEXexcCritical4" xfId="411"/>
    <cellStyle name="SAPBEXexcCritical5" xfId="412"/>
    <cellStyle name="SAPBEXexcCritical6" xfId="413"/>
    <cellStyle name="SAPBEXexcGood1" xfId="414"/>
    <cellStyle name="SAPBEXexcGood2" xfId="415"/>
    <cellStyle name="SAPBEXexcGood3" xfId="416"/>
    <cellStyle name="SAPBEXfilterDrill" xfId="417"/>
    <cellStyle name="SAPBEXfilterItem" xfId="418"/>
    <cellStyle name="SAPBEXfilterText" xfId="419"/>
    <cellStyle name="SAPBEXformats" xfId="420"/>
    <cellStyle name="SAPBEXheaderItem" xfId="421"/>
    <cellStyle name="SAPBEXheaderText" xfId="422"/>
    <cellStyle name="SAPBEXHLevel0" xfId="423"/>
    <cellStyle name="SAPBEXHLevel0X" xfId="424"/>
    <cellStyle name="SAPBEXHLevel1" xfId="425"/>
    <cellStyle name="SAPBEXHLevel1X" xfId="426"/>
    <cellStyle name="SAPBEXHLevel2" xfId="427"/>
    <cellStyle name="SAPBEXHLevel2X" xfId="428"/>
    <cellStyle name="SAPBEXHLevel3" xfId="429"/>
    <cellStyle name="SAPBEXHLevel3X" xfId="430"/>
    <cellStyle name="SAPBEXinputData" xfId="431"/>
    <cellStyle name="SAPBEXItemHeader" xfId="432"/>
    <cellStyle name="SAPBEXresData" xfId="433"/>
    <cellStyle name="SAPBEXresDataEmph" xfId="434"/>
    <cellStyle name="SAPBEXresItem" xfId="435"/>
    <cellStyle name="SAPBEXresItemX" xfId="436"/>
    <cellStyle name="SAPBEXstdData" xfId="437"/>
    <cellStyle name="SAPBEXstdDataEmph" xfId="438"/>
    <cellStyle name="SAPBEXstdItem" xfId="439"/>
    <cellStyle name="SAPBEXstdItemX" xfId="440"/>
    <cellStyle name="SAPBEXtitle" xfId="441"/>
    <cellStyle name="SAPBEXunassignedItem" xfId="442"/>
    <cellStyle name="SAPBEXundefined" xfId="443"/>
    <cellStyle name="Sheet Title" xfId="444"/>
    <cellStyle name="Total 2" xfId="445"/>
    <cellStyle name="Warning Text 2" xfId="446"/>
    <cellStyle name="Обычный" xfId="0" builtinId="0"/>
    <cellStyle name="Процентный" xfId="1" builtinId="5"/>
    <cellStyle name="강조색1" xfId="447"/>
    <cellStyle name="강조색2" xfId="448"/>
    <cellStyle name="강조색3" xfId="449"/>
    <cellStyle name="강조색4" xfId="450"/>
    <cellStyle name="강조색5" xfId="451"/>
    <cellStyle name="강조색6" xfId="452"/>
    <cellStyle name="경고문" xfId="453"/>
    <cellStyle name="계산" xfId="454"/>
    <cellStyle name="나쁨" xfId="455"/>
    <cellStyle name="메모" xfId="456"/>
    <cellStyle name="보통" xfId="457"/>
    <cellStyle name="설명 텍스트" xfId="458"/>
    <cellStyle name="셀 확인" xfId="459"/>
    <cellStyle name="연결된 셀" xfId="460"/>
    <cellStyle name="요약" xfId="461"/>
    <cellStyle name="입력" xfId="462"/>
    <cellStyle name="제목" xfId="463"/>
    <cellStyle name="제목 1" xfId="464"/>
    <cellStyle name="제목 2" xfId="465"/>
    <cellStyle name="제목 3" xfId="466"/>
    <cellStyle name="제목 4" xfId="467"/>
    <cellStyle name="좋음" xfId="468"/>
    <cellStyle name="출력" xfId="469"/>
    <cellStyle name="표준_go live strategy" xfId="4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pclipart.com/travel/traffic_lights/yellow_light_full_color.png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://www.wpclipart.com/travel/traffic_lights/green_light_full_color.png" TargetMode="External"/><Relationship Id="rId6" Type="http://schemas.openxmlformats.org/officeDocument/2006/relationships/image" Target="../media/image5.png"/><Relationship Id="rId5" Type="http://schemas.openxmlformats.org/officeDocument/2006/relationships/hyperlink" Target="http://www.wpclipart.com/travel/traffic_lights/red_light_full_color.png" TargetMode="Externa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28575</xdr:rowOff>
    </xdr:from>
    <xdr:to>
      <xdr:col>18</xdr:col>
      <xdr:colOff>419100</xdr:colOff>
      <xdr:row>28</xdr:row>
      <xdr:rowOff>123825</xdr:rowOff>
    </xdr:to>
    <xdr:sp macro="" textlink="">
      <xdr:nvSpPr>
        <xdr:cNvPr id="34" name="Rectangle 33"/>
        <xdr:cNvSpPr/>
      </xdr:nvSpPr>
      <xdr:spPr>
        <a:xfrm>
          <a:off x="0" y="1552575"/>
          <a:ext cx="10828564" cy="390525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</xdr:col>
      <xdr:colOff>27217</xdr:colOff>
      <xdr:row>4</xdr:row>
      <xdr:rowOff>176891</xdr:rowOff>
    </xdr:from>
    <xdr:to>
      <xdr:col>6</xdr:col>
      <xdr:colOff>585110</xdr:colOff>
      <xdr:row>8</xdr:row>
      <xdr:rowOff>34015</xdr:rowOff>
    </xdr:to>
    <xdr:sp macro="" textlink="">
      <xdr:nvSpPr>
        <xdr:cNvPr id="12" name="Right Triangle 11"/>
        <xdr:cNvSpPr/>
      </xdr:nvSpPr>
      <xdr:spPr>
        <a:xfrm rot="16200000">
          <a:off x="2139727" y="-561298"/>
          <a:ext cx="619124" cy="3619501"/>
        </a:xfrm>
        <a:prstGeom prst="rtTriangle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587831</xdr:colOff>
      <xdr:row>4</xdr:row>
      <xdr:rowOff>166005</xdr:rowOff>
    </xdr:from>
    <xdr:to>
      <xdr:col>12</xdr:col>
      <xdr:colOff>533404</xdr:colOff>
      <xdr:row>8</xdr:row>
      <xdr:rowOff>23129</xdr:rowOff>
    </xdr:to>
    <xdr:sp macro="" textlink="">
      <xdr:nvSpPr>
        <xdr:cNvPr id="24" name="Right Triangle 23"/>
        <xdr:cNvSpPr/>
      </xdr:nvSpPr>
      <xdr:spPr>
        <a:xfrm rot="16200000">
          <a:off x="5761949" y="-572184"/>
          <a:ext cx="619124" cy="3619501"/>
        </a:xfrm>
        <a:prstGeom prst="rtTriangle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481697</xdr:colOff>
      <xdr:row>4</xdr:row>
      <xdr:rowOff>168726</xdr:rowOff>
    </xdr:from>
    <xdr:to>
      <xdr:col>18</xdr:col>
      <xdr:colOff>427269</xdr:colOff>
      <xdr:row>8</xdr:row>
      <xdr:rowOff>25850</xdr:rowOff>
    </xdr:to>
    <xdr:sp macro="" textlink="">
      <xdr:nvSpPr>
        <xdr:cNvPr id="25" name="Right Triangle 24"/>
        <xdr:cNvSpPr/>
      </xdr:nvSpPr>
      <xdr:spPr>
        <a:xfrm rot="16200000">
          <a:off x="9329743" y="-569463"/>
          <a:ext cx="619124" cy="3619501"/>
        </a:xfrm>
        <a:prstGeom prst="rtTriangle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17</xdr:col>
      <xdr:colOff>394607</xdr:colOff>
      <xdr:row>8</xdr:row>
      <xdr:rowOff>81643</xdr:rowOff>
    </xdr:from>
    <xdr:to>
      <xdr:col>18</xdr:col>
      <xdr:colOff>367283</xdr:colOff>
      <xdr:row>11</xdr:row>
      <xdr:rowOff>95141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804071" y="1605643"/>
          <a:ext cx="584998" cy="584998"/>
        </a:xfrm>
        <a:prstGeom prst="rect">
          <a:avLst/>
        </a:prstGeom>
      </xdr:spPr>
    </xdr:pic>
    <xdr:clientData/>
  </xdr:twoCellAnchor>
  <xdr:twoCellAnchor>
    <xdr:from>
      <xdr:col>1</xdr:col>
      <xdr:colOff>63501</xdr:colOff>
      <xdr:row>1</xdr:row>
      <xdr:rowOff>95251</xdr:rowOff>
    </xdr:from>
    <xdr:to>
      <xdr:col>2</xdr:col>
      <xdr:colOff>387351</xdr:colOff>
      <xdr:row>4</xdr:row>
      <xdr:rowOff>76200</xdr:rowOff>
    </xdr:to>
    <xdr:sp macro="" textlink="">
      <xdr:nvSpPr>
        <xdr:cNvPr id="14" name="Flowchart: Document 13"/>
        <xdr:cNvSpPr/>
      </xdr:nvSpPr>
      <xdr:spPr>
        <a:xfrm>
          <a:off x="666751" y="285751"/>
          <a:ext cx="927100" cy="552449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400" b="1"/>
            <a:t>Forecasts</a:t>
          </a:r>
        </a:p>
      </xdr:txBody>
    </xdr:sp>
    <xdr:clientData/>
  </xdr:twoCellAnchor>
  <xdr:twoCellAnchor>
    <xdr:from>
      <xdr:col>2</xdr:col>
      <xdr:colOff>485776</xdr:colOff>
      <xdr:row>1</xdr:row>
      <xdr:rowOff>88901</xdr:rowOff>
    </xdr:from>
    <xdr:to>
      <xdr:col>4</xdr:col>
      <xdr:colOff>206376</xdr:colOff>
      <xdr:row>4</xdr:row>
      <xdr:rowOff>31751</xdr:rowOff>
    </xdr:to>
    <xdr:sp macro="" textlink="">
      <xdr:nvSpPr>
        <xdr:cNvPr id="28" name="Flowchart: Document 27"/>
        <xdr:cNvSpPr/>
      </xdr:nvSpPr>
      <xdr:spPr>
        <a:xfrm>
          <a:off x="1692276" y="279401"/>
          <a:ext cx="927100" cy="51435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400" b="1" baseline="0"/>
            <a:t>Sales Orders</a:t>
          </a:r>
          <a:endParaRPr lang="pl-PL" sz="1400" b="1"/>
        </a:p>
      </xdr:txBody>
    </xdr:sp>
    <xdr:clientData/>
  </xdr:twoCellAnchor>
  <xdr:twoCellAnchor>
    <xdr:from>
      <xdr:col>1</xdr:col>
      <xdr:colOff>219076</xdr:colOff>
      <xdr:row>9</xdr:row>
      <xdr:rowOff>40821</xdr:rowOff>
    </xdr:from>
    <xdr:to>
      <xdr:col>3</xdr:col>
      <xdr:colOff>206376</xdr:colOff>
      <xdr:row>14</xdr:row>
      <xdr:rowOff>28121</xdr:rowOff>
    </xdr:to>
    <xdr:sp macro="" textlink="">
      <xdr:nvSpPr>
        <xdr:cNvPr id="18" name="Flowchart: Document 17"/>
        <xdr:cNvSpPr/>
      </xdr:nvSpPr>
      <xdr:spPr>
        <a:xfrm>
          <a:off x="831397" y="1755321"/>
          <a:ext cx="1211943" cy="939800"/>
        </a:xfrm>
        <a:prstGeom prst="flowChartDocumen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1.  Capacity</a:t>
          </a:r>
          <a:r>
            <a:rPr lang="pl-PL" sz="1400" baseline="0"/>
            <a:t> Planning</a:t>
          </a:r>
          <a:endParaRPr lang="pl-PL" sz="1400"/>
        </a:p>
      </xdr:txBody>
    </xdr:sp>
    <xdr:clientData/>
  </xdr:twoCellAnchor>
  <xdr:twoCellAnchor>
    <xdr:from>
      <xdr:col>4</xdr:col>
      <xdr:colOff>15876</xdr:colOff>
      <xdr:row>16</xdr:row>
      <xdr:rowOff>38100</xdr:rowOff>
    </xdr:from>
    <xdr:to>
      <xdr:col>6</xdr:col>
      <xdr:colOff>3176</xdr:colOff>
      <xdr:row>21</xdr:row>
      <xdr:rowOff>25400</xdr:rowOff>
    </xdr:to>
    <xdr:sp macro="" textlink="">
      <xdr:nvSpPr>
        <xdr:cNvPr id="32" name="Flowchart: Document 31"/>
        <xdr:cNvSpPr/>
      </xdr:nvSpPr>
      <xdr:spPr>
        <a:xfrm>
          <a:off x="2465162" y="3086100"/>
          <a:ext cx="1211943" cy="939800"/>
        </a:xfrm>
        <a:prstGeom prst="flowChartDocumen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3. Production Preparation</a:t>
          </a:r>
        </a:p>
      </xdr:txBody>
    </xdr:sp>
    <xdr:clientData/>
  </xdr:twoCellAnchor>
  <xdr:twoCellAnchor>
    <xdr:from>
      <xdr:col>4</xdr:col>
      <xdr:colOff>15876</xdr:colOff>
      <xdr:row>9</xdr:row>
      <xdr:rowOff>40821</xdr:rowOff>
    </xdr:from>
    <xdr:to>
      <xdr:col>6</xdr:col>
      <xdr:colOff>3176</xdr:colOff>
      <xdr:row>14</xdr:row>
      <xdr:rowOff>28121</xdr:rowOff>
    </xdr:to>
    <xdr:sp macro="" textlink="">
      <xdr:nvSpPr>
        <xdr:cNvPr id="35" name="Flowchart: Document 34"/>
        <xdr:cNvSpPr/>
      </xdr:nvSpPr>
      <xdr:spPr>
        <a:xfrm>
          <a:off x="2465162" y="1755321"/>
          <a:ext cx="1211943" cy="939800"/>
        </a:xfrm>
        <a:prstGeom prst="flowChartDocumen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2. Material</a:t>
          </a:r>
          <a:r>
            <a:rPr lang="pl-PL" sz="1400" baseline="0"/>
            <a:t> Resource Planning</a:t>
          </a:r>
          <a:endParaRPr lang="pl-PL" sz="1400"/>
        </a:p>
      </xdr:txBody>
    </xdr:sp>
    <xdr:clientData/>
  </xdr:twoCellAnchor>
  <xdr:twoCellAnchor>
    <xdr:from>
      <xdr:col>3</xdr:col>
      <xdr:colOff>206376</xdr:colOff>
      <xdr:row>11</xdr:row>
      <xdr:rowOff>129721</xdr:rowOff>
    </xdr:from>
    <xdr:to>
      <xdr:col>4</xdr:col>
      <xdr:colOff>15876</xdr:colOff>
      <xdr:row>11</xdr:row>
      <xdr:rowOff>129721</xdr:rowOff>
    </xdr:to>
    <xdr:cxnSp macro="">
      <xdr:nvCxnSpPr>
        <xdr:cNvPr id="27" name="Straight Arrow Connector 26"/>
        <xdr:cNvCxnSpPr>
          <a:stCxn id="18" idx="3"/>
          <a:endCxn id="35" idx="1"/>
        </xdr:cNvCxnSpPr>
      </xdr:nvCxnSpPr>
      <xdr:spPr>
        <a:xfrm>
          <a:off x="2043340" y="2225221"/>
          <a:ext cx="42182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212725</xdr:colOff>
      <xdr:row>13</xdr:row>
      <xdr:rowOff>156490</xdr:rowOff>
    </xdr:from>
    <xdr:to>
      <xdr:col>4</xdr:col>
      <xdr:colOff>15875</xdr:colOff>
      <xdr:row>18</xdr:row>
      <xdr:rowOff>127000</xdr:rowOff>
    </xdr:to>
    <xdr:cxnSp macro="">
      <xdr:nvCxnSpPr>
        <xdr:cNvPr id="36" name="Elbow Connector 35"/>
        <xdr:cNvCxnSpPr>
          <a:stCxn id="18" idx="2"/>
          <a:endCxn id="32" idx="1"/>
        </xdr:cNvCxnSpPr>
      </xdr:nvCxnSpPr>
      <xdr:spPr>
        <a:xfrm rot="16200000" flipH="1">
          <a:off x="1489760" y="2580598"/>
          <a:ext cx="923010" cy="102779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361044</xdr:colOff>
      <xdr:row>9</xdr:row>
      <xdr:rowOff>40821</xdr:rowOff>
    </xdr:from>
    <xdr:to>
      <xdr:col>8</xdr:col>
      <xdr:colOff>348344</xdr:colOff>
      <xdr:row>14</xdr:row>
      <xdr:rowOff>28121</xdr:rowOff>
    </xdr:to>
    <xdr:sp macro="" textlink="">
      <xdr:nvSpPr>
        <xdr:cNvPr id="38" name="Flowchart: Document 37"/>
        <xdr:cNvSpPr/>
      </xdr:nvSpPr>
      <xdr:spPr>
        <a:xfrm>
          <a:off x="4034973" y="1755321"/>
          <a:ext cx="1211942" cy="939800"/>
        </a:xfrm>
        <a:prstGeom prst="flowChartDocumen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4.Goods</a:t>
          </a:r>
          <a:r>
            <a:rPr lang="pl-PL" sz="1400" baseline="0"/>
            <a:t> Receiving</a:t>
          </a:r>
          <a:endParaRPr lang="pl-PL" sz="1400"/>
        </a:p>
      </xdr:txBody>
    </xdr:sp>
    <xdr:clientData/>
  </xdr:twoCellAnchor>
  <xdr:twoCellAnchor>
    <xdr:from>
      <xdr:col>9</xdr:col>
      <xdr:colOff>77562</xdr:colOff>
      <xdr:row>9</xdr:row>
      <xdr:rowOff>40821</xdr:rowOff>
    </xdr:from>
    <xdr:to>
      <xdr:col>11</xdr:col>
      <xdr:colOff>64862</xdr:colOff>
      <xdr:row>14</xdr:row>
      <xdr:rowOff>28121</xdr:rowOff>
    </xdr:to>
    <xdr:sp macro="" textlink="">
      <xdr:nvSpPr>
        <xdr:cNvPr id="43" name="Flowchart: Document 42"/>
        <xdr:cNvSpPr/>
      </xdr:nvSpPr>
      <xdr:spPr>
        <a:xfrm>
          <a:off x="5588455" y="1755321"/>
          <a:ext cx="1211943" cy="939800"/>
        </a:xfrm>
        <a:prstGeom prst="flowChartDocumen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6. Material Picking</a:t>
          </a:r>
        </a:p>
      </xdr:txBody>
    </xdr:sp>
    <xdr:clientData/>
  </xdr:twoCellAnchor>
  <xdr:twoCellAnchor>
    <xdr:from>
      <xdr:col>9</xdr:col>
      <xdr:colOff>77562</xdr:colOff>
      <xdr:row>16</xdr:row>
      <xdr:rowOff>38100</xdr:rowOff>
    </xdr:from>
    <xdr:to>
      <xdr:col>11</xdr:col>
      <xdr:colOff>64862</xdr:colOff>
      <xdr:row>21</xdr:row>
      <xdr:rowOff>25400</xdr:rowOff>
    </xdr:to>
    <xdr:sp macro="" textlink="">
      <xdr:nvSpPr>
        <xdr:cNvPr id="45" name="Flowchart: Document 44"/>
        <xdr:cNvSpPr/>
      </xdr:nvSpPr>
      <xdr:spPr>
        <a:xfrm>
          <a:off x="5588455" y="3086100"/>
          <a:ext cx="1211943" cy="939800"/>
        </a:xfrm>
        <a:prstGeom prst="flowChartDocumen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7. In-house Components   Sub-assembly</a:t>
          </a:r>
        </a:p>
      </xdr:txBody>
    </xdr:sp>
    <xdr:clientData/>
  </xdr:twoCellAnchor>
  <xdr:twoCellAnchor>
    <xdr:from>
      <xdr:col>11</xdr:col>
      <xdr:colOff>338819</xdr:colOff>
      <xdr:row>16</xdr:row>
      <xdr:rowOff>38100</xdr:rowOff>
    </xdr:from>
    <xdr:to>
      <xdr:col>15</xdr:col>
      <xdr:colOff>449036</xdr:colOff>
      <xdr:row>21</xdr:row>
      <xdr:rowOff>25400</xdr:rowOff>
    </xdr:to>
    <xdr:sp macro="" textlink="">
      <xdr:nvSpPr>
        <xdr:cNvPr id="46" name="Flowchart: Document 45"/>
        <xdr:cNvSpPr/>
      </xdr:nvSpPr>
      <xdr:spPr>
        <a:xfrm>
          <a:off x="7074355" y="3086100"/>
          <a:ext cx="2559502" cy="939800"/>
        </a:xfrm>
        <a:prstGeom prst="flowChartDocumen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8. Bus Assembly</a:t>
          </a:r>
        </a:p>
      </xdr:txBody>
    </xdr:sp>
    <xdr:clientData/>
  </xdr:twoCellAnchor>
  <xdr:twoCellAnchor>
    <xdr:from>
      <xdr:col>6</xdr:col>
      <xdr:colOff>361043</xdr:colOff>
      <xdr:row>23</xdr:row>
      <xdr:rowOff>71664</xdr:rowOff>
    </xdr:from>
    <xdr:to>
      <xdr:col>15</xdr:col>
      <xdr:colOff>435428</xdr:colOff>
      <xdr:row>28</xdr:row>
      <xdr:rowOff>58964</xdr:rowOff>
    </xdr:to>
    <xdr:sp macro="" textlink="">
      <xdr:nvSpPr>
        <xdr:cNvPr id="47" name="Flowchart: Document 46"/>
        <xdr:cNvSpPr/>
      </xdr:nvSpPr>
      <xdr:spPr>
        <a:xfrm>
          <a:off x="4034972" y="4453164"/>
          <a:ext cx="5585277" cy="939800"/>
        </a:xfrm>
        <a:prstGeom prst="flowChartDocumen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5. Quality Control</a:t>
          </a:r>
        </a:p>
      </xdr:txBody>
    </xdr:sp>
    <xdr:clientData/>
  </xdr:twoCellAnchor>
  <xdr:twoCellAnchor>
    <xdr:from>
      <xdr:col>16</xdr:col>
      <xdr:colOff>264888</xdr:colOff>
      <xdr:row>16</xdr:row>
      <xdr:rowOff>38100</xdr:rowOff>
    </xdr:from>
    <xdr:to>
      <xdr:col>18</xdr:col>
      <xdr:colOff>252188</xdr:colOff>
      <xdr:row>21</xdr:row>
      <xdr:rowOff>25400</xdr:rowOff>
    </xdr:to>
    <xdr:sp macro="" textlink="">
      <xdr:nvSpPr>
        <xdr:cNvPr id="49" name="Flowchart: Document 48"/>
        <xdr:cNvSpPr/>
      </xdr:nvSpPr>
      <xdr:spPr>
        <a:xfrm>
          <a:off x="10062031" y="3086100"/>
          <a:ext cx="1211943" cy="939800"/>
        </a:xfrm>
        <a:prstGeom prst="flowChartDocumen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/>
            <a:t>9. Bus</a:t>
          </a:r>
          <a:r>
            <a:rPr lang="pl-PL" sz="1400" baseline="0"/>
            <a:t> Delivery</a:t>
          </a:r>
          <a:endParaRPr lang="pl-PL" sz="1400"/>
        </a:p>
      </xdr:txBody>
    </xdr:sp>
    <xdr:clientData/>
  </xdr:twoCellAnchor>
  <xdr:twoCellAnchor editAs="oneCell">
    <xdr:from>
      <xdr:col>19</xdr:col>
      <xdr:colOff>108858</xdr:colOff>
      <xdr:row>16</xdr:row>
      <xdr:rowOff>24640</xdr:rowOff>
    </xdr:from>
    <xdr:to>
      <xdr:col>22</xdr:col>
      <xdr:colOff>52335</xdr:colOff>
      <xdr:row>21</xdr:row>
      <xdr:rowOff>41832</xdr:rowOff>
    </xdr:to>
    <xdr:pic>
      <xdr:nvPicPr>
        <xdr:cNvPr id="50" name="Picture 49"/>
        <xdr:cNvPicPr>
          <a:picLocks noGrp="1"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5953" r="23471"/>
        <a:stretch/>
      </xdr:blipFill>
      <xdr:spPr>
        <a:xfrm>
          <a:off x="11742965" y="3072640"/>
          <a:ext cx="1780441" cy="9696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3176</xdr:colOff>
      <xdr:row>11</xdr:row>
      <xdr:rowOff>129721</xdr:rowOff>
    </xdr:from>
    <xdr:to>
      <xdr:col>6</xdr:col>
      <xdr:colOff>361044</xdr:colOff>
      <xdr:row>11</xdr:row>
      <xdr:rowOff>129721</xdr:rowOff>
    </xdr:to>
    <xdr:cxnSp macro="">
      <xdr:nvCxnSpPr>
        <xdr:cNvPr id="51" name="Straight Arrow Connector 50"/>
        <xdr:cNvCxnSpPr>
          <a:stCxn id="35" idx="3"/>
          <a:endCxn id="38" idx="1"/>
        </xdr:cNvCxnSpPr>
      </xdr:nvCxnSpPr>
      <xdr:spPr>
        <a:xfrm>
          <a:off x="3677105" y="2225221"/>
          <a:ext cx="3578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348344</xdr:colOff>
      <xdr:row>11</xdr:row>
      <xdr:rowOff>129721</xdr:rowOff>
    </xdr:from>
    <xdr:to>
      <xdr:col>9</xdr:col>
      <xdr:colOff>77562</xdr:colOff>
      <xdr:row>11</xdr:row>
      <xdr:rowOff>129721</xdr:rowOff>
    </xdr:to>
    <xdr:cxnSp macro="">
      <xdr:nvCxnSpPr>
        <xdr:cNvPr id="62" name="Straight Arrow Connector 61"/>
        <xdr:cNvCxnSpPr>
          <a:stCxn id="38" idx="3"/>
          <a:endCxn id="43" idx="1"/>
        </xdr:cNvCxnSpPr>
      </xdr:nvCxnSpPr>
      <xdr:spPr>
        <a:xfrm>
          <a:off x="5246915" y="2225221"/>
          <a:ext cx="34154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3176</xdr:colOff>
      <xdr:row>18</xdr:row>
      <xdr:rowOff>127000</xdr:rowOff>
    </xdr:from>
    <xdr:to>
      <xdr:col>9</xdr:col>
      <xdr:colOff>77562</xdr:colOff>
      <xdr:row>18</xdr:row>
      <xdr:rowOff>127000</xdr:rowOff>
    </xdr:to>
    <xdr:cxnSp macro="">
      <xdr:nvCxnSpPr>
        <xdr:cNvPr id="65" name="Straight Arrow Connector 64"/>
        <xdr:cNvCxnSpPr>
          <a:stCxn id="32" idx="3"/>
          <a:endCxn id="45" idx="1"/>
        </xdr:cNvCxnSpPr>
      </xdr:nvCxnSpPr>
      <xdr:spPr>
        <a:xfrm>
          <a:off x="3677105" y="3556000"/>
          <a:ext cx="1911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64862</xdr:colOff>
      <xdr:row>18</xdr:row>
      <xdr:rowOff>127000</xdr:rowOff>
    </xdr:from>
    <xdr:to>
      <xdr:col>11</xdr:col>
      <xdr:colOff>338819</xdr:colOff>
      <xdr:row>18</xdr:row>
      <xdr:rowOff>127000</xdr:rowOff>
    </xdr:to>
    <xdr:cxnSp macro="">
      <xdr:nvCxnSpPr>
        <xdr:cNvPr id="67" name="Straight Arrow Connector 66"/>
        <xdr:cNvCxnSpPr>
          <a:stCxn id="45" idx="3"/>
          <a:endCxn id="46" idx="1"/>
        </xdr:cNvCxnSpPr>
      </xdr:nvCxnSpPr>
      <xdr:spPr>
        <a:xfrm>
          <a:off x="6800398" y="3556000"/>
          <a:ext cx="27395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71213</xdr:colOff>
      <xdr:row>13</xdr:row>
      <xdr:rowOff>156490</xdr:rowOff>
    </xdr:from>
    <xdr:to>
      <xdr:col>10</xdr:col>
      <xdr:colOff>71213</xdr:colOff>
      <xdr:row>16</xdr:row>
      <xdr:rowOff>38100</xdr:rowOff>
    </xdr:to>
    <xdr:cxnSp macro="">
      <xdr:nvCxnSpPr>
        <xdr:cNvPr id="72" name="Straight Arrow Connector 71"/>
        <xdr:cNvCxnSpPr>
          <a:stCxn id="43" idx="2"/>
          <a:endCxn id="45" idx="0"/>
        </xdr:cNvCxnSpPr>
      </xdr:nvCxnSpPr>
      <xdr:spPr>
        <a:xfrm>
          <a:off x="6194427" y="2632990"/>
          <a:ext cx="0" cy="4531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64862</xdr:colOff>
      <xdr:row>11</xdr:row>
      <xdr:rowOff>129721</xdr:rowOff>
    </xdr:from>
    <xdr:to>
      <xdr:col>13</xdr:col>
      <xdr:colOff>393927</xdr:colOff>
      <xdr:row>16</xdr:row>
      <xdr:rowOff>38100</xdr:rowOff>
    </xdr:to>
    <xdr:cxnSp macro="">
      <xdr:nvCxnSpPr>
        <xdr:cNvPr id="74" name="Elbow Connector 73"/>
        <xdr:cNvCxnSpPr>
          <a:stCxn id="43" idx="3"/>
          <a:endCxn id="46" idx="0"/>
        </xdr:cNvCxnSpPr>
      </xdr:nvCxnSpPr>
      <xdr:spPr>
        <a:xfrm>
          <a:off x="6800398" y="2225221"/>
          <a:ext cx="1553708" cy="860879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449036</xdr:colOff>
      <xdr:row>18</xdr:row>
      <xdr:rowOff>127000</xdr:rowOff>
    </xdr:from>
    <xdr:to>
      <xdr:col>16</xdr:col>
      <xdr:colOff>264888</xdr:colOff>
      <xdr:row>18</xdr:row>
      <xdr:rowOff>127000</xdr:rowOff>
    </xdr:to>
    <xdr:cxnSp macro="">
      <xdr:nvCxnSpPr>
        <xdr:cNvPr id="78" name="Straight Arrow Connector 77"/>
        <xdr:cNvCxnSpPr>
          <a:stCxn id="46" idx="3"/>
          <a:endCxn id="49" idx="1"/>
        </xdr:cNvCxnSpPr>
      </xdr:nvCxnSpPr>
      <xdr:spPr>
        <a:xfrm>
          <a:off x="9633857" y="3556000"/>
          <a:ext cx="42817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9528</xdr:colOff>
      <xdr:row>20</xdr:row>
      <xdr:rowOff>153768</xdr:rowOff>
    </xdr:from>
    <xdr:to>
      <xdr:col>6</xdr:col>
      <xdr:colOff>361044</xdr:colOff>
      <xdr:row>25</xdr:row>
      <xdr:rowOff>160563</xdr:rowOff>
    </xdr:to>
    <xdr:cxnSp macro="">
      <xdr:nvCxnSpPr>
        <xdr:cNvPr id="80" name="Elbow Connector 79"/>
        <xdr:cNvCxnSpPr>
          <a:stCxn id="32" idx="2"/>
          <a:endCxn id="47" idx="1"/>
        </xdr:cNvCxnSpPr>
      </xdr:nvCxnSpPr>
      <xdr:spPr>
        <a:xfrm rot="16200000" flipH="1">
          <a:off x="3073406" y="3961497"/>
          <a:ext cx="959295" cy="96383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71214</xdr:colOff>
      <xdr:row>20</xdr:row>
      <xdr:rowOff>153769</xdr:rowOff>
    </xdr:from>
    <xdr:to>
      <xdr:col>11</xdr:col>
      <xdr:colOff>92076</xdr:colOff>
      <xdr:row>23</xdr:row>
      <xdr:rowOff>71664</xdr:rowOff>
    </xdr:to>
    <xdr:cxnSp macro="">
      <xdr:nvCxnSpPr>
        <xdr:cNvPr id="82" name="Elbow Connector 81"/>
        <xdr:cNvCxnSpPr>
          <a:stCxn id="47" idx="0"/>
          <a:endCxn id="45" idx="2"/>
        </xdr:cNvCxnSpPr>
      </xdr:nvCxnSpPr>
      <xdr:spPr>
        <a:xfrm rot="16200000" flipV="1">
          <a:off x="6266322" y="3891875"/>
          <a:ext cx="489395" cy="633184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92075</xdr:colOff>
      <xdr:row>20</xdr:row>
      <xdr:rowOff>153770</xdr:rowOff>
    </xdr:from>
    <xdr:to>
      <xdr:col>13</xdr:col>
      <xdr:colOff>393927</xdr:colOff>
      <xdr:row>23</xdr:row>
      <xdr:rowOff>71665</xdr:rowOff>
    </xdr:to>
    <xdr:cxnSp macro="">
      <xdr:nvCxnSpPr>
        <xdr:cNvPr id="84" name="Elbow Connector 83"/>
        <xdr:cNvCxnSpPr>
          <a:stCxn id="47" idx="0"/>
          <a:endCxn id="46" idx="2"/>
        </xdr:cNvCxnSpPr>
      </xdr:nvCxnSpPr>
      <xdr:spPr>
        <a:xfrm rot="5400000" flipH="1" flipV="1">
          <a:off x="7346161" y="3445220"/>
          <a:ext cx="489395" cy="152649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531586</xdr:colOff>
      <xdr:row>4</xdr:row>
      <xdr:rowOff>39677</xdr:rowOff>
    </xdr:from>
    <xdr:to>
      <xdr:col>2</xdr:col>
      <xdr:colOff>212725</xdr:colOff>
      <xdr:row>9</xdr:row>
      <xdr:rowOff>40821</xdr:rowOff>
    </xdr:to>
    <xdr:cxnSp macro="">
      <xdr:nvCxnSpPr>
        <xdr:cNvPr id="88" name="Elbow Connector 87"/>
        <xdr:cNvCxnSpPr>
          <a:stCxn id="14" idx="2"/>
          <a:endCxn id="18" idx="0"/>
        </xdr:cNvCxnSpPr>
      </xdr:nvCxnSpPr>
      <xdr:spPr>
        <a:xfrm rot="16200000" flipH="1">
          <a:off x="813816" y="1131768"/>
          <a:ext cx="953644" cy="293461"/>
        </a:xfrm>
        <a:prstGeom prst="bentConnector3">
          <a:avLst>
            <a:gd name="adj1" fmla="val 38585"/>
          </a:avLst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212726</xdr:colOff>
      <xdr:row>3</xdr:row>
      <xdr:rowOff>188247</xdr:rowOff>
    </xdr:from>
    <xdr:to>
      <xdr:col>3</xdr:col>
      <xdr:colOff>346077</xdr:colOff>
      <xdr:row>9</xdr:row>
      <xdr:rowOff>40821</xdr:rowOff>
    </xdr:to>
    <xdr:cxnSp macro="">
      <xdr:nvCxnSpPr>
        <xdr:cNvPr id="89" name="Elbow Connector 88"/>
        <xdr:cNvCxnSpPr>
          <a:stCxn id="28" idx="2"/>
          <a:endCxn id="18" idx="0"/>
        </xdr:cNvCxnSpPr>
      </xdr:nvCxnSpPr>
      <xdr:spPr>
        <a:xfrm rot="5400000">
          <a:off x="1312418" y="884698"/>
          <a:ext cx="995574" cy="745672"/>
        </a:xfrm>
        <a:prstGeom prst="bentConnector3">
          <a:avLst>
            <a:gd name="adj1" fmla="val 40432"/>
          </a:avLst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252188</xdr:colOff>
      <xdr:row>18</xdr:row>
      <xdr:rowOff>127000</xdr:rowOff>
    </xdr:from>
    <xdr:to>
      <xdr:col>19</xdr:col>
      <xdr:colOff>108858</xdr:colOff>
      <xdr:row>18</xdr:row>
      <xdr:rowOff>128486</xdr:rowOff>
    </xdr:to>
    <xdr:cxnSp macro="">
      <xdr:nvCxnSpPr>
        <xdr:cNvPr id="96" name="Straight Arrow Connector 95"/>
        <xdr:cNvCxnSpPr>
          <a:stCxn id="49" idx="3"/>
          <a:endCxn id="50" idx="1"/>
        </xdr:cNvCxnSpPr>
      </xdr:nvCxnSpPr>
      <xdr:spPr>
        <a:xfrm>
          <a:off x="11273974" y="3556000"/>
          <a:ext cx="468991" cy="148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3</xdr:row>
      <xdr:rowOff>180975</xdr:rowOff>
    </xdr:from>
    <xdr:to>
      <xdr:col>6</xdr:col>
      <xdr:colOff>530225</xdr:colOff>
      <xdr:row>6</xdr:row>
      <xdr:rowOff>92075</xdr:rowOff>
    </xdr:to>
    <xdr:pic>
      <xdr:nvPicPr>
        <xdr:cNvPr id="76" name="Picture 75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81825" y="561975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628648</xdr:colOff>
      <xdr:row>3</xdr:row>
      <xdr:rowOff>180975</xdr:rowOff>
    </xdr:from>
    <xdr:to>
      <xdr:col>6</xdr:col>
      <xdr:colOff>839786</xdr:colOff>
      <xdr:row>6</xdr:row>
      <xdr:rowOff>92075</xdr:rowOff>
    </xdr:to>
    <xdr:pic>
      <xdr:nvPicPr>
        <xdr:cNvPr id="77" name="Picture 76" descr="yellow light full color">
          <a:hlinkClick xmlns:r="http://schemas.openxmlformats.org/officeDocument/2006/relationships" r:id="rId3" tooltip="yellow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86623" y="561975"/>
          <a:ext cx="211138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939004</xdr:colOff>
      <xdr:row>3</xdr:row>
      <xdr:rowOff>180975</xdr:rowOff>
    </xdr:from>
    <xdr:to>
      <xdr:col>7</xdr:col>
      <xdr:colOff>7141</xdr:colOff>
      <xdr:row>6</xdr:row>
      <xdr:rowOff>92075</xdr:rowOff>
    </xdr:to>
    <xdr:pic>
      <xdr:nvPicPr>
        <xdr:cNvPr id="78" name="Picture 77" descr="red light full color">
          <a:hlinkClick xmlns:r="http://schemas.openxmlformats.org/officeDocument/2006/relationships" r:id="rId5" tooltip="red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96979" y="561975"/>
          <a:ext cx="211137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501241</xdr:colOff>
      <xdr:row>12</xdr:row>
      <xdr:rowOff>458557</xdr:rowOff>
    </xdr:from>
    <xdr:to>
      <xdr:col>6</xdr:col>
      <xdr:colOff>707616</xdr:colOff>
      <xdr:row>13</xdr:row>
      <xdr:rowOff>4532</xdr:rowOff>
    </xdr:to>
    <xdr:pic>
      <xdr:nvPicPr>
        <xdr:cNvPr id="80" name="Picture 79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59216" y="3182707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476250</xdr:colOff>
      <xdr:row>14</xdr:row>
      <xdr:rowOff>428625</xdr:rowOff>
    </xdr:from>
    <xdr:to>
      <xdr:col>6</xdr:col>
      <xdr:colOff>682625</xdr:colOff>
      <xdr:row>14</xdr:row>
      <xdr:rowOff>911225</xdr:rowOff>
    </xdr:to>
    <xdr:pic>
      <xdr:nvPicPr>
        <xdr:cNvPr id="81" name="Picture 80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34225" y="3952875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828675</xdr:colOff>
      <xdr:row>8</xdr:row>
      <xdr:rowOff>257175</xdr:rowOff>
    </xdr:from>
    <xdr:to>
      <xdr:col>6</xdr:col>
      <xdr:colOff>1035050</xdr:colOff>
      <xdr:row>8</xdr:row>
      <xdr:rowOff>739775</xdr:rowOff>
    </xdr:to>
    <xdr:pic>
      <xdr:nvPicPr>
        <xdr:cNvPr id="82" name="Picture 81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486650" y="1847850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914400</xdr:colOff>
      <xdr:row>8</xdr:row>
      <xdr:rowOff>247650</xdr:rowOff>
    </xdr:from>
    <xdr:to>
      <xdr:col>5</xdr:col>
      <xdr:colOff>1120775</xdr:colOff>
      <xdr:row>8</xdr:row>
      <xdr:rowOff>730250</xdr:rowOff>
    </xdr:to>
    <xdr:pic>
      <xdr:nvPicPr>
        <xdr:cNvPr id="83" name="Picture 82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62700" y="1838325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895350</xdr:colOff>
      <xdr:row>8</xdr:row>
      <xdr:rowOff>238125</xdr:rowOff>
    </xdr:from>
    <xdr:to>
      <xdr:col>4</xdr:col>
      <xdr:colOff>1101725</xdr:colOff>
      <xdr:row>8</xdr:row>
      <xdr:rowOff>720725</xdr:rowOff>
    </xdr:to>
    <xdr:pic>
      <xdr:nvPicPr>
        <xdr:cNvPr id="84" name="Picture 83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33975" y="1828800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809625</xdr:colOff>
      <xdr:row>8</xdr:row>
      <xdr:rowOff>238125</xdr:rowOff>
    </xdr:from>
    <xdr:to>
      <xdr:col>3</xdr:col>
      <xdr:colOff>1016000</xdr:colOff>
      <xdr:row>8</xdr:row>
      <xdr:rowOff>720725</xdr:rowOff>
    </xdr:to>
    <xdr:pic>
      <xdr:nvPicPr>
        <xdr:cNvPr id="85" name="Picture 84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24300" y="1828800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1047750</xdr:colOff>
      <xdr:row>8</xdr:row>
      <xdr:rowOff>228600</xdr:rowOff>
    </xdr:from>
    <xdr:to>
      <xdr:col>2</xdr:col>
      <xdr:colOff>1254125</xdr:colOff>
      <xdr:row>8</xdr:row>
      <xdr:rowOff>711200</xdr:rowOff>
    </xdr:to>
    <xdr:pic>
      <xdr:nvPicPr>
        <xdr:cNvPr id="86" name="Picture 85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38450" y="1819275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819150</xdr:colOff>
      <xdr:row>8</xdr:row>
      <xdr:rowOff>257175</xdr:rowOff>
    </xdr:from>
    <xdr:to>
      <xdr:col>1</xdr:col>
      <xdr:colOff>1025525</xdr:colOff>
      <xdr:row>8</xdr:row>
      <xdr:rowOff>739775</xdr:rowOff>
    </xdr:to>
    <xdr:pic>
      <xdr:nvPicPr>
        <xdr:cNvPr id="87" name="Picture 86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847850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476250</xdr:colOff>
      <xdr:row>15</xdr:row>
      <xdr:rowOff>314325</xdr:rowOff>
    </xdr:from>
    <xdr:to>
      <xdr:col>6</xdr:col>
      <xdr:colOff>682625</xdr:colOff>
      <xdr:row>15</xdr:row>
      <xdr:rowOff>796925</xdr:rowOff>
    </xdr:to>
    <xdr:pic>
      <xdr:nvPicPr>
        <xdr:cNvPr id="88" name="Picture 87" descr="green light full color">
          <a:hlinkClick xmlns:r="http://schemas.openxmlformats.org/officeDocument/2006/relationships" r:id="rId1" tooltip="green_light_full_color.p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34225" y="5334000"/>
          <a:ext cx="206375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46891</xdr:colOff>
      <xdr:row>14</xdr:row>
      <xdr:rowOff>14617</xdr:rowOff>
    </xdr:to>
    <xdr:pic>
      <xdr:nvPicPr>
        <xdr:cNvPr id="2" name="Picture 1"/>
        <xdr:cNvPicPr>
          <a:picLocks noGrp="1"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5953" r="23471"/>
        <a:stretch/>
      </xdr:blipFill>
      <xdr:spPr>
        <a:xfrm>
          <a:off x="0" y="0"/>
          <a:ext cx="4923691" cy="2681617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8</xdr:row>
      <xdr:rowOff>0</xdr:rowOff>
    </xdr:from>
    <xdr:to>
      <xdr:col>15</xdr:col>
      <xdr:colOff>319659</xdr:colOff>
      <xdr:row>14</xdr:row>
      <xdr:rowOff>176784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143875" y="1524000"/>
          <a:ext cx="1319784" cy="131978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15</xdr:row>
      <xdr:rowOff>85725</xdr:rowOff>
    </xdr:from>
    <xdr:to>
      <xdr:col>15</xdr:col>
      <xdr:colOff>409575</xdr:colOff>
      <xdr:row>51</xdr:row>
      <xdr:rowOff>85725</xdr:rowOff>
    </xdr:to>
    <xdr:pic>
      <xdr:nvPicPr>
        <xdr:cNvPr id="6" name="Picture 5" descr="BU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2943225"/>
          <a:ext cx="9525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485775</xdr:colOff>
      <xdr:row>9</xdr:row>
      <xdr:rowOff>142877</xdr:rowOff>
    </xdr:from>
    <xdr:to>
      <xdr:col>20</xdr:col>
      <xdr:colOff>257175</xdr:colOff>
      <xdr:row>15</xdr:row>
      <xdr:rowOff>69839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239375" y="1857377"/>
          <a:ext cx="2209800" cy="1069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J14" sqref="J14"/>
    </sheetView>
  </sheetViews>
  <sheetFormatPr defaultRowHeight="15"/>
  <cols>
    <col min="1" max="1" width="3" style="1" bestFit="1" customWidth="1"/>
    <col min="2" max="2" width="59.7109375" style="1" bestFit="1" customWidth="1"/>
    <col min="3" max="6" width="9.140625" style="1"/>
    <col min="7" max="7" width="20.85546875" style="1" bestFit="1" customWidth="1"/>
    <col min="8" max="16384" width="9.140625" style="1"/>
  </cols>
  <sheetData>
    <row r="1" spans="1:8">
      <c r="A1" s="3" t="s">
        <v>0</v>
      </c>
      <c r="B1" s="3" t="s">
        <v>1</v>
      </c>
      <c r="G1" s="4" t="s">
        <v>40</v>
      </c>
      <c r="H1" s="4" t="s">
        <v>39</v>
      </c>
    </row>
    <row r="2" spans="1:8">
      <c r="A2" s="2">
        <v>1</v>
      </c>
      <c r="B2" s="2" t="s">
        <v>2</v>
      </c>
      <c r="G2" s="19" t="s">
        <v>38</v>
      </c>
    </row>
    <row r="3" spans="1:8">
      <c r="A3" s="2">
        <v>2</v>
      </c>
      <c r="B3" s="2" t="s">
        <v>3</v>
      </c>
      <c r="G3" s="19" t="s">
        <v>41</v>
      </c>
    </row>
    <row r="4" spans="1:8">
      <c r="A4" s="2">
        <v>3</v>
      </c>
      <c r="B4" s="18" t="s">
        <v>57</v>
      </c>
      <c r="G4" s="19" t="s">
        <v>42</v>
      </c>
    </row>
    <row r="5" spans="1:8" hidden="1">
      <c r="A5" s="2">
        <v>4</v>
      </c>
      <c r="B5" s="2" t="s">
        <v>55</v>
      </c>
      <c r="G5" s="19" t="s">
        <v>43</v>
      </c>
    </row>
    <row r="6" spans="1:8" hidden="1">
      <c r="A6" s="2">
        <v>5</v>
      </c>
      <c r="B6" s="2" t="s">
        <v>56</v>
      </c>
      <c r="G6" s="19" t="s">
        <v>44</v>
      </c>
    </row>
    <row r="7" spans="1:8">
      <c r="A7" s="2">
        <v>6</v>
      </c>
      <c r="B7" s="2" t="s">
        <v>65</v>
      </c>
      <c r="G7" s="19" t="s">
        <v>45</v>
      </c>
    </row>
    <row r="8" spans="1:8">
      <c r="A8" s="2">
        <v>7</v>
      </c>
      <c r="B8" s="2"/>
      <c r="G8" s="19" t="s">
        <v>46</v>
      </c>
    </row>
    <row r="9" spans="1:8">
      <c r="A9" s="2">
        <v>8</v>
      </c>
      <c r="B9" s="2"/>
      <c r="G9" s="19" t="s">
        <v>49</v>
      </c>
    </row>
    <row r="10" spans="1:8">
      <c r="A10" s="2">
        <v>9</v>
      </c>
      <c r="B10" s="2"/>
      <c r="G10" s="19" t="s">
        <v>47</v>
      </c>
    </row>
    <row r="11" spans="1:8">
      <c r="A11" s="2">
        <v>10</v>
      </c>
      <c r="B11" s="2"/>
      <c r="G11" s="19" t="s">
        <v>48</v>
      </c>
    </row>
    <row r="12" spans="1:8">
      <c r="A12" s="2">
        <v>11</v>
      </c>
      <c r="B12" s="2"/>
      <c r="G12" s="19" t="s">
        <v>50</v>
      </c>
    </row>
    <row r="13" spans="1:8">
      <c r="A13" s="2">
        <v>12</v>
      </c>
      <c r="B13" s="2"/>
      <c r="G13" s="19" t="s">
        <v>51</v>
      </c>
    </row>
    <row r="14" spans="1:8">
      <c r="A14" s="2">
        <v>13</v>
      </c>
      <c r="B14" s="2"/>
      <c r="G14" s="19" t="s">
        <v>52</v>
      </c>
    </row>
    <row r="15" spans="1:8">
      <c r="A15" s="2">
        <v>14</v>
      </c>
      <c r="B15" s="2"/>
      <c r="G15" s="19" t="s">
        <v>53</v>
      </c>
    </row>
    <row r="16" spans="1:8">
      <c r="A16" s="2">
        <v>15</v>
      </c>
      <c r="B16" s="2"/>
      <c r="H16" s="1">
        <f>SUM(H3:H12)</f>
        <v>0</v>
      </c>
    </row>
    <row r="17" spans="1:2">
      <c r="A17" s="2">
        <v>16</v>
      </c>
      <c r="B17" s="2"/>
    </row>
    <row r="18" spans="1:2">
      <c r="A18" s="2">
        <v>17</v>
      </c>
      <c r="B18" s="2"/>
    </row>
    <row r="19" spans="1:2">
      <c r="A19" s="2">
        <v>18</v>
      </c>
      <c r="B19" s="2"/>
    </row>
    <row r="20" spans="1:2">
      <c r="A20" s="2">
        <v>19</v>
      </c>
      <c r="B20" s="2"/>
    </row>
    <row r="21" spans="1:2">
      <c r="A21" s="2">
        <v>20</v>
      </c>
      <c r="B21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>
      <selection activeCell="T36" sqref="T36"/>
    </sheetView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L9" sqref="L9"/>
    </sheetView>
  </sheetViews>
  <sheetFormatPr defaultRowHeight="15"/>
  <sheetData>
    <row r="1" spans="1:7">
      <c r="B1" t="s">
        <v>192</v>
      </c>
      <c r="C1" s="67" t="s">
        <v>194</v>
      </c>
      <c r="D1" s="67" t="s">
        <v>195</v>
      </c>
      <c r="E1" s="67" t="s">
        <v>196</v>
      </c>
      <c r="F1" s="67" t="s">
        <v>197</v>
      </c>
      <c r="G1" t="s">
        <v>193</v>
      </c>
    </row>
    <row r="2" spans="1:7" ht="15.75" thickBot="1">
      <c r="A2" t="s">
        <v>191</v>
      </c>
    </row>
    <row r="3" spans="1:7" ht="15.75" thickBot="1">
      <c r="A3" s="67">
        <v>1</v>
      </c>
      <c r="B3" s="75"/>
      <c r="C3" s="75"/>
      <c r="D3" s="75"/>
      <c r="E3" s="75"/>
      <c r="F3" s="107"/>
      <c r="G3" s="108">
        <f>SUM(B3:F3)</f>
        <v>0</v>
      </c>
    </row>
    <row r="4" spans="1:7" ht="15.75" thickBot="1">
      <c r="A4" s="67">
        <v>2</v>
      </c>
      <c r="B4" s="75"/>
      <c r="C4" s="75"/>
      <c r="D4" s="75"/>
      <c r="E4" s="75"/>
      <c r="F4" s="107"/>
      <c r="G4" s="108">
        <f t="shared" ref="G4:G18" si="0">SUM(B4:F4)</f>
        <v>0</v>
      </c>
    </row>
    <row r="5" spans="1:7" ht="15.75" thickBot="1">
      <c r="A5" s="67">
        <v>3</v>
      </c>
      <c r="B5" s="75"/>
      <c r="C5" s="75"/>
      <c r="D5" s="75"/>
      <c r="E5" s="75"/>
      <c r="F5" s="107"/>
      <c r="G5" s="108">
        <f t="shared" si="0"/>
        <v>0</v>
      </c>
    </row>
    <row r="6" spans="1:7" ht="15.75" thickBot="1">
      <c r="A6" s="67">
        <v>4</v>
      </c>
      <c r="B6" s="75"/>
      <c r="C6" s="75"/>
      <c r="D6" s="75"/>
      <c r="E6" s="75"/>
      <c r="F6" s="107"/>
      <c r="G6" s="108">
        <f t="shared" si="0"/>
        <v>0</v>
      </c>
    </row>
    <row r="7" spans="1:7" ht="15.75" thickBot="1">
      <c r="A7" s="67">
        <v>5</v>
      </c>
      <c r="B7" s="75"/>
      <c r="C7" s="75"/>
      <c r="D7" s="75"/>
      <c r="E7" s="75"/>
      <c r="F7" s="107"/>
      <c r="G7" s="108">
        <f t="shared" si="0"/>
        <v>0</v>
      </c>
    </row>
    <row r="8" spans="1:7" ht="15.75" thickBot="1">
      <c r="A8" s="67">
        <v>6</v>
      </c>
      <c r="B8" s="75"/>
      <c r="C8" s="75"/>
      <c r="D8" s="75"/>
      <c r="E8" s="75"/>
      <c r="F8" s="107"/>
      <c r="G8" s="108">
        <f t="shared" si="0"/>
        <v>0</v>
      </c>
    </row>
    <row r="9" spans="1:7" ht="15.75" thickBot="1">
      <c r="A9" s="67">
        <v>7</v>
      </c>
      <c r="B9" s="75"/>
      <c r="C9" s="75"/>
      <c r="D9" s="75"/>
      <c r="E9" s="75"/>
      <c r="F9" s="107"/>
      <c r="G9" s="108">
        <f t="shared" si="0"/>
        <v>0</v>
      </c>
    </row>
    <row r="10" spans="1:7" ht="15.75" thickBot="1">
      <c r="A10" s="67">
        <v>8</v>
      </c>
      <c r="B10" s="75"/>
      <c r="C10" s="75"/>
      <c r="D10" s="75"/>
      <c r="E10" s="75"/>
      <c r="F10" s="107"/>
      <c r="G10" s="108">
        <f t="shared" si="0"/>
        <v>0</v>
      </c>
    </row>
    <row r="11" spans="1:7" ht="15.75" thickBot="1">
      <c r="A11" s="67">
        <v>9</v>
      </c>
      <c r="B11" s="75"/>
      <c r="C11" s="75"/>
      <c r="D11" s="75"/>
      <c r="E11" s="75"/>
      <c r="F11" s="107"/>
      <c r="G11" s="108">
        <f t="shared" si="0"/>
        <v>0</v>
      </c>
    </row>
    <row r="12" spans="1:7" ht="15.75" thickBot="1">
      <c r="A12" s="67">
        <v>10</v>
      </c>
      <c r="B12" s="75"/>
      <c r="C12" s="75"/>
      <c r="D12" s="75"/>
      <c r="E12" s="75"/>
      <c r="F12" s="107"/>
      <c r="G12" s="108">
        <f t="shared" si="0"/>
        <v>0</v>
      </c>
    </row>
    <row r="13" spans="1:7" ht="15.75" thickBot="1">
      <c r="A13" s="67">
        <v>11</v>
      </c>
      <c r="B13" s="75"/>
      <c r="C13" s="75"/>
      <c r="D13" s="75"/>
      <c r="E13" s="75"/>
      <c r="F13" s="107"/>
      <c r="G13" s="108">
        <f t="shared" si="0"/>
        <v>0</v>
      </c>
    </row>
    <row r="14" spans="1:7" ht="15.75" thickBot="1">
      <c r="A14" s="67">
        <v>12</v>
      </c>
      <c r="B14" s="75"/>
      <c r="C14" s="75"/>
      <c r="D14" s="75"/>
      <c r="E14" s="75"/>
      <c r="F14" s="107"/>
      <c r="G14" s="108">
        <f t="shared" si="0"/>
        <v>0</v>
      </c>
    </row>
    <row r="15" spans="1:7" ht="15.75" thickBot="1">
      <c r="A15" s="67">
        <v>13</v>
      </c>
      <c r="B15" s="75"/>
      <c r="C15" s="75"/>
      <c r="D15" s="75"/>
      <c r="E15" s="75"/>
      <c r="F15" s="107"/>
      <c r="G15" s="108">
        <f t="shared" si="0"/>
        <v>0</v>
      </c>
    </row>
    <row r="16" spans="1:7" ht="15.75" thickBot="1">
      <c r="A16" s="67">
        <v>14</v>
      </c>
      <c r="B16" s="75"/>
      <c r="C16" s="75"/>
      <c r="D16" s="75"/>
      <c r="E16" s="75"/>
      <c r="F16" s="107"/>
      <c r="G16" s="108">
        <f t="shared" si="0"/>
        <v>0</v>
      </c>
    </row>
    <row r="17" spans="1:7" ht="15.75" thickBot="1">
      <c r="A17" s="67">
        <v>15</v>
      </c>
      <c r="B17" s="75"/>
      <c r="C17" s="75"/>
      <c r="D17" s="75"/>
      <c r="E17" s="75"/>
      <c r="F17" s="107"/>
      <c r="G17" s="108">
        <f t="shared" si="0"/>
        <v>0</v>
      </c>
    </row>
    <row r="18" spans="1:7">
      <c r="A18" s="67">
        <v>16</v>
      </c>
      <c r="B18" s="75"/>
      <c r="C18" s="75"/>
      <c r="D18" s="75"/>
      <c r="E18" s="75"/>
      <c r="F18" s="107"/>
      <c r="G18" s="10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>
      <selection activeCell="D33" sqref="D33"/>
    </sheetView>
  </sheetViews>
  <sheetFormatPr defaultRowHeight="1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B26" sqref="B26"/>
    </sheetView>
  </sheetViews>
  <sheetFormatPr defaultRowHeight="15"/>
  <cols>
    <col min="1" max="1" width="4.7109375" style="6" customWidth="1"/>
    <col min="2" max="2" width="33.140625" style="1" bestFit="1" customWidth="1"/>
    <col min="3" max="3" width="19.28515625" style="8" bestFit="1" customWidth="1"/>
    <col min="4" max="4" width="11.7109375" style="8" customWidth="1"/>
    <col min="5" max="5" width="19.140625" style="1" bestFit="1" customWidth="1"/>
    <col min="6" max="7" width="9.140625" style="1"/>
    <col min="8" max="8" width="11.7109375" style="1" bestFit="1" customWidth="1"/>
    <col min="9" max="9" width="9.140625" style="1"/>
    <col min="10" max="10" width="11.7109375" style="1" bestFit="1" customWidth="1"/>
    <col min="11" max="16384" width="9.140625" style="1"/>
  </cols>
  <sheetData>
    <row r="1" spans="1:5">
      <c r="A1" s="5" t="s">
        <v>81</v>
      </c>
    </row>
    <row r="2" spans="1:5">
      <c r="A2" s="12" t="s">
        <v>4</v>
      </c>
      <c r="B2" s="3" t="s">
        <v>5</v>
      </c>
      <c r="C2" s="13" t="s">
        <v>7</v>
      </c>
      <c r="D2" s="13" t="s">
        <v>13</v>
      </c>
      <c r="E2" s="3" t="s">
        <v>6</v>
      </c>
    </row>
    <row r="3" spans="1:5">
      <c r="A3" s="7">
        <v>1</v>
      </c>
      <c r="B3" s="2" t="s">
        <v>58</v>
      </c>
      <c r="C3" s="9">
        <v>2</v>
      </c>
      <c r="D3" s="9">
        <v>2</v>
      </c>
      <c r="E3" s="2" t="s">
        <v>11</v>
      </c>
    </row>
    <row r="4" spans="1:5">
      <c r="A4" s="7">
        <v>2</v>
      </c>
      <c r="B4" s="2" t="s">
        <v>71</v>
      </c>
      <c r="C4" s="9">
        <v>4</v>
      </c>
      <c r="D4" s="9">
        <v>4</v>
      </c>
      <c r="E4" s="2" t="s">
        <v>11</v>
      </c>
    </row>
    <row r="5" spans="1:5">
      <c r="A5" s="7">
        <v>3</v>
      </c>
      <c r="B5" s="2" t="s">
        <v>8</v>
      </c>
      <c r="C5" s="9">
        <v>6</v>
      </c>
      <c r="D5" s="9">
        <v>4</v>
      </c>
      <c r="E5" s="2" t="s">
        <v>11</v>
      </c>
    </row>
    <row r="6" spans="1:5">
      <c r="A6" s="7">
        <v>4</v>
      </c>
      <c r="B6" s="2" t="s">
        <v>82</v>
      </c>
      <c r="C6" s="9">
        <v>10</v>
      </c>
      <c r="D6" s="9">
        <v>5</v>
      </c>
      <c r="E6" s="2" t="s">
        <v>12</v>
      </c>
    </row>
    <row r="7" spans="1:5">
      <c r="A7" s="7">
        <v>5</v>
      </c>
      <c r="B7" s="2" t="s">
        <v>9</v>
      </c>
      <c r="C7" s="9">
        <v>4</v>
      </c>
      <c r="D7" s="9">
        <v>4</v>
      </c>
      <c r="E7" s="2" t="s">
        <v>11</v>
      </c>
    </row>
    <row r="8" spans="1:5">
      <c r="A8" s="7">
        <v>6</v>
      </c>
      <c r="B8" s="2" t="s">
        <v>69</v>
      </c>
      <c r="C8" s="9">
        <v>2</v>
      </c>
      <c r="D8" s="9">
        <v>8</v>
      </c>
      <c r="E8" s="2" t="s">
        <v>12</v>
      </c>
    </row>
    <row r="9" spans="1:5">
      <c r="A9" s="7">
        <v>7</v>
      </c>
      <c r="B9" s="2" t="s">
        <v>83</v>
      </c>
      <c r="C9" s="9">
        <v>20</v>
      </c>
      <c r="D9" s="9">
        <v>8</v>
      </c>
      <c r="E9" s="2" t="s">
        <v>12</v>
      </c>
    </row>
    <row r="10" spans="1:5">
      <c r="A10" s="7">
        <v>8</v>
      </c>
      <c r="B10" s="2" t="s">
        <v>70</v>
      </c>
      <c r="C10" s="9">
        <v>16</v>
      </c>
      <c r="D10" s="9">
        <v>48</v>
      </c>
      <c r="E10" s="2" t="s">
        <v>12</v>
      </c>
    </row>
    <row r="11" spans="1:5">
      <c r="A11" s="7">
        <v>9</v>
      </c>
      <c r="B11" s="2" t="s">
        <v>10</v>
      </c>
      <c r="C11" s="9">
        <v>2</v>
      </c>
      <c r="D11" s="9">
        <v>4</v>
      </c>
      <c r="E11" s="2" t="s">
        <v>11</v>
      </c>
    </row>
    <row r="12" spans="1:5">
      <c r="A12" s="14"/>
      <c r="B12" s="15"/>
      <c r="C12" s="16"/>
      <c r="D12" s="16"/>
      <c r="E12" s="15"/>
    </row>
    <row r="13" spans="1:5">
      <c r="A13" s="17" t="s">
        <v>33</v>
      </c>
      <c r="B13" s="15"/>
      <c r="C13" s="16"/>
      <c r="D13" s="16"/>
      <c r="E13" s="15"/>
    </row>
    <row r="15" spans="1:5">
      <c r="A15" s="5" t="s">
        <v>14</v>
      </c>
    </row>
    <row r="16" spans="1:5">
      <c r="A16" s="6" t="s">
        <v>12</v>
      </c>
      <c r="C16" s="8">
        <v>50</v>
      </c>
      <c r="D16" s="8" t="s">
        <v>15</v>
      </c>
    </row>
    <row r="17" spans="1:4">
      <c r="A17" s="6" t="s">
        <v>11</v>
      </c>
      <c r="C17" s="8">
        <v>200</v>
      </c>
      <c r="D17" s="8" t="s">
        <v>15</v>
      </c>
    </row>
    <row r="19" spans="1:4">
      <c r="A19" s="112" t="s">
        <v>21</v>
      </c>
      <c r="B19" s="112"/>
      <c r="C19" s="28" t="s">
        <v>24</v>
      </c>
    </row>
    <row r="20" spans="1:4">
      <c r="A20" s="111" t="s">
        <v>16</v>
      </c>
      <c r="B20" s="111"/>
      <c r="C20" s="27">
        <v>0.1</v>
      </c>
    </row>
    <row r="21" spans="1:4">
      <c r="A21" s="111" t="s">
        <v>17</v>
      </c>
      <c r="B21" s="111"/>
      <c r="C21" s="27">
        <v>0.15</v>
      </c>
    </row>
    <row r="22" spans="1:4">
      <c r="A22" s="111" t="s">
        <v>18</v>
      </c>
      <c r="B22" s="111"/>
      <c r="C22" s="27">
        <v>0.15</v>
      </c>
    </row>
    <row r="23" spans="1:4">
      <c r="A23" s="111" t="s">
        <v>88</v>
      </c>
      <c r="B23" s="111"/>
      <c r="C23" s="27">
        <v>0.3</v>
      </c>
    </row>
    <row r="24" spans="1:4">
      <c r="A24" s="111" t="s">
        <v>19</v>
      </c>
      <c r="B24" s="111"/>
      <c r="C24" s="27">
        <v>0.2</v>
      </c>
    </row>
    <row r="25" spans="1:4">
      <c r="A25" s="111" t="s">
        <v>20</v>
      </c>
      <c r="B25" s="111"/>
      <c r="C25" s="27">
        <v>0.1</v>
      </c>
    </row>
    <row r="26" spans="1:4">
      <c r="C26" s="10">
        <f>SUM(C19:C25)</f>
        <v>0.99999999999999989</v>
      </c>
    </row>
    <row r="28" spans="1:4">
      <c r="A28" s="5" t="s">
        <v>22</v>
      </c>
      <c r="C28" s="11" t="s">
        <v>13</v>
      </c>
      <c r="D28" s="11" t="s">
        <v>23</v>
      </c>
    </row>
    <row r="29" spans="1:4">
      <c r="A29" s="6" t="s">
        <v>36</v>
      </c>
      <c r="C29" s="1"/>
      <c r="D29" s="1"/>
    </row>
    <row r="30" spans="1:4">
      <c r="A30" s="6" t="s">
        <v>54</v>
      </c>
      <c r="C30" s="1"/>
      <c r="D30" s="1"/>
    </row>
    <row r="31" spans="1:4">
      <c r="A31" s="6" t="s">
        <v>25</v>
      </c>
      <c r="C31" s="1"/>
      <c r="D31" s="1"/>
    </row>
    <row r="32" spans="1:4">
      <c r="A32" s="6" t="s">
        <v>26</v>
      </c>
      <c r="C32" s="1"/>
      <c r="D32" s="1"/>
    </row>
    <row r="33" spans="1:4">
      <c r="A33" s="6" t="s">
        <v>37</v>
      </c>
      <c r="C33" s="1"/>
      <c r="D33" s="1"/>
    </row>
    <row r="34" spans="1:4">
      <c r="C34" s="1"/>
      <c r="D34" s="1"/>
    </row>
  </sheetData>
  <mergeCells count="7">
    <mergeCell ref="A25:B25"/>
    <mergeCell ref="A20:B20"/>
    <mergeCell ref="A19:B19"/>
    <mergeCell ref="A21:B21"/>
    <mergeCell ref="A22:B22"/>
    <mergeCell ref="A23:B23"/>
    <mergeCell ref="A24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D3" sqref="D3"/>
    </sheetView>
  </sheetViews>
  <sheetFormatPr defaultRowHeight="12.75"/>
  <cols>
    <col min="1" max="1" width="4.5703125" style="21" customWidth="1"/>
    <col min="2" max="2" width="31.42578125" style="21" bestFit="1" customWidth="1"/>
    <col min="3" max="3" width="29.42578125" style="21" bestFit="1" customWidth="1"/>
    <col min="4" max="4" width="20" style="22" customWidth="1"/>
    <col min="5" max="5" width="37.28515625" style="21" bestFit="1" customWidth="1"/>
    <col min="6" max="16384" width="9.140625" style="21"/>
  </cols>
  <sheetData>
    <row r="1" spans="1:5">
      <c r="A1" s="20" t="s">
        <v>27</v>
      </c>
    </row>
    <row r="3" spans="1:5">
      <c r="A3" s="23" t="s">
        <v>4</v>
      </c>
      <c r="B3" s="23" t="s">
        <v>28</v>
      </c>
      <c r="C3" s="23" t="s">
        <v>188</v>
      </c>
      <c r="D3" s="24" t="s">
        <v>32</v>
      </c>
      <c r="E3" s="23" t="s">
        <v>30</v>
      </c>
    </row>
    <row r="4" spans="1:5">
      <c r="A4" s="25">
        <v>1</v>
      </c>
      <c r="B4" s="25" t="s">
        <v>31</v>
      </c>
      <c r="C4" s="25" t="s">
        <v>177</v>
      </c>
      <c r="D4" s="26">
        <v>80</v>
      </c>
      <c r="E4" s="66" t="s">
        <v>85</v>
      </c>
    </row>
    <row r="5" spans="1:5">
      <c r="A5" s="25">
        <v>2</v>
      </c>
      <c r="B5" s="25" t="s">
        <v>73</v>
      </c>
      <c r="C5" s="25" t="s">
        <v>178</v>
      </c>
      <c r="D5" s="26">
        <v>120</v>
      </c>
      <c r="E5" s="66" t="s">
        <v>167</v>
      </c>
    </row>
    <row r="6" spans="1:5">
      <c r="A6" s="25">
        <v>3</v>
      </c>
      <c r="B6" s="25" t="s">
        <v>73</v>
      </c>
      <c r="C6" s="25" t="s">
        <v>179</v>
      </c>
      <c r="D6" s="26">
        <v>120</v>
      </c>
      <c r="E6" s="66" t="s">
        <v>85</v>
      </c>
    </row>
    <row r="7" spans="1:5">
      <c r="A7" s="25">
        <v>4</v>
      </c>
      <c r="B7" s="25" t="s">
        <v>35</v>
      </c>
      <c r="C7" s="25" t="s">
        <v>176</v>
      </c>
      <c r="D7" s="26">
        <v>160</v>
      </c>
      <c r="E7" s="66" t="s">
        <v>87</v>
      </c>
    </row>
    <row r="8" spans="1:5">
      <c r="A8" s="25">
        <v>5</v>
      </c>
      <c r="B8" s="25" t="s">
        <v>35</v>
      </c>
      <c r="C8" s="25" t="s">
        <v>180</v>
      </c>
      <c r="D8" s="26">
        <v>80</v>
      </c>
      <c r="E8" s="66" t="s">
        <v>86</v>
      </c>
    </row>
    <row r="9" spans="1:5">
      <c r="A9" s="25">
        <v>6</v>
      </c>
      <c r="B9" s="25" t="s">
        <v>34</v>
      </c>
      <c r="C9" s="25" t="s">
        <v>176</v>
      </c>
      <c r="D9" s="26">
        <v>280</v>
      </c>
      <c r="E9" s="66" t="s">
        <v>87</v>
      </c>
    </row>
    <row r="10" spans="1:5">
      <c r="A10" s="25">
        <v>7</v>
      </c>
      <c r="B10" s="25" t="s">
        <v>34</v>
      </c>
      <c r="C10" s="25" t="s">
        <v>180</v>
      </c>
      <c r="D10" s="26">
        <v>80</v>
      </c>
      <c r="E10" s="66" t="s">
        <v>91</v>
      </c>
    </row>
    <row r="11" spans="1:5">
      <c r="A11" s="25">
        <v>8</v>
      </c>
      <c r="B11" s="25" t="s">
        <v>59</v>
      </c>
      <c r="C11" s="25" t="s">
        <v>177</v>
      </c>
      <c r="D11" s="26">
        <v>60</v>
      </c>
      <c r="E11" s="66" t="s">
        <v>85</v>
      </c>
    </row>
    <row r="12" spans="1:5">
      <c r="A12" s="25">
        <v>9</v>
      </c>
      <c r="B12" s="25" t="s">
        <v>61</v>
      </c>
      <c r="C12" s="25" t="s">
        <v>181</v>
      </c>
      <c r="D12" s="26">
        <v>30</v>
      </c>
      <c r="E12" s="66" t="s">
        <v>87</v>
      </c>
    </row>
    <row r="13" spans="1:5">
      <c r="A13" s="25">
        <v>10</v>
      </c>
      <c r="B13" s="25" t="s">
        <v>75</v>
      </c>
      <c r="C13" s="25" t="s">
        <v>182</v>
      </c>
      <c r="D13" s="26">
        <v>80</v>
      </c>
      <c r="E13" s="66" t="s">
        <v>84</v>
      </c>
    </row>
    <row r="14" spans="1:5">
      <c r="A14" s="25">
        <v>11</v>
      </c>
      <c r="B14" s="25" t="s">
        <v>77</v>
      </c>
      <c r="C14" s="25" t="s">
        <v>179</v>
      </c>
      <c r="D14" s="26">
        <v>140</v>
      </c>
      <c r="E14" s="66" t="s">
        <v>89</v>
      </c>
    </row>
    <row r="15" spans="1:5">
      <c r="A15" s="25">
        <v>12</v>
      </c>
      <c r="B15" s="25" t="s">
        <v>74</v>
      </c>
      <c r="C15" s="25" t="s">
        <v>182</v>
      </c>
      <c r="D15" s="26">
        <v>80</v>
      </c>
      <c r="E15" s="66" t="s">
        <v>84</v>
      </c>
    </row>
    <row r="16" spans="1:5">
      <c r="A16" s="25">
        <v>13</v>
      </c>
      <c r="B16" s="25" t="s">
        <v>72</v>
      </c>
      <c r="C16" s="25" t="s">
        <v>179</v>
      </c>
      <c r="D16" s="26">
        <v>60</v>
      </c>
      <c r="E16" s="66" t="s">
        <v>84</v>
      </c>
    </row>
    <row r="17" spans="1:5">
      <c r="A17" s="25">
        <v>14</v>
      </c>
      <c r="B17" s="25" t="s">
        <v>60</v>
      </c>
      <c r="C17" s="25" t="s">
        <v>181</v>
      </c>
      <c r="D17" s="26">
        <v>60</v>
      </c>
      <c r="E17" s="66" t="s">
        <v>87</v>
      </c>
    </row>
    <row r="18" spans="1:5">
      <c r="A18" s="25">
        <v>15</v>
      </c>
      <c r="B18" s="25" t="s">
        <v>74</v>
      </c>
      <c r="C18" s="25" t="s">
        <v>176</v>
      </c>
      <c r="D18" s="26">
        <v>160</v>
      </c>
      <c r="E18" s="66" t="s">
        <v>87</v>
      </c>
    </row>
    <row r="19" spans="1:5">
      <c r="A19" s="25">
        <v>16</v>
      </c>
      <c r="B19" s="25" t="s">
        <v>74</v>
      </c>
      <c r="C19" s="25" t="s">
        <v>180</v>
      </c>
      <c r="D19" s="26">
        <v>60</v>
      </c>
      <c r="E19" s="66" t="s">
        <v>86</v>
      </c>
    </row>
    <row r="20" spans="1:5">
      <c r="A20" s="25">
        <v>17</v>
      </c>
      <c r="B20" s="25" t="s">
        <v>78</v>
      </c>
      <c r="C20" s="25" t="s">
        <v>181</v>
      </c>
      <c r="D20" s="26">
        <v>80</v>
      </c>
      <c r="E20" s="66" t="s">
        <v>87</v>
      </c>
    </row>
    <row r="21" spans="1:5">
      <c r="A21" s="25">
        <v>18</v>
      </c>
      <c r="B21" s="25" t="s">
        <v>79</v>
      </c>
      <c r="C21" s="25" t="s">
        <v>178</v>
      </c>
      <c r="D21" s="26">
        <v>100</v>
      </c>
      <c r="E21" s="66" t="s">
        <v>85</v>
      </c>
    </row>
    <row r="22" spans="1:5">
      <c r="A22" s="25">
        <v>19</v>
      </c>
      <c r="B22" s="25" t="s">
        <v>62</v>
      </c>
      <c r="C22" s="25" t="s">
        <v>183</v>
      </c>
      <c r="D22" s="26">
        <v>80</v>
      </c>
      <c r="E22" s="66" t="s">
        <v>85</v>
      </c>
    </row>
    <row r="23" spans="1:5">
      <c r="A23" s="25">
        <v>20</v>
      </c>
      <c r="B23" s="25" t="s">
        <v>76</v>
      </c>
      <c r="C23" s="25" t="s">
        <v>182</v>
      </c>
      <c r="D23" s="26">
        <v>120</v>
      </c>
      <c r="E23" s="66" t="s">
        <v>84</v>
      </c>
    </row>
    <row r="24" spans="1:5">
      <c r="A24" s="25">
        <v>21</v>
      </c>
      <c r="B24" s="25" t="s">
        <v>64</v>
      </c>
      <c r="C24" s="25" t="s">
        <v>183</v>
      </c>
      <c r="D24" s="26">
        <v>60</v>
      </c>
      <c r="E24" s="66" t="s">
        <v>85</v>
      </c>
    </row>
    <row r="25" spans="1:5">
      <c r="A25" s="25">
        <v>22</v>
      </c>
      <c r="B25" s="25" t="s">
        <v>67</v>
      </c>
      <c r="C25" s="25" t="s">
        <v>184</v>
      </c>
      <c r="D25" s="26">
        <v>20</v>
      </c>
      <c r="E25" s="66" t="s">
        <v>85</v>
      </c>
    </row>
    <row r="26" spans="1:5">
      <c r="A26" s="25">
        <v>23</v>
      </c>
      <c r="B26" s="25" t="s">
        <v>63</v>
      </c>
      <c r="C26" s="25" t="s">
        <v>183</v>
      </c>
      <c r="D26" s="26">
        <v>60</v>
      </c>
      <c r="E26" s="66" t="s">
        <v>89</v>
      </c>
    </row>
    <row r="27" spans="1:5">
      <c r="A27" s="25">
        <v>24</v>
      </c>
      <c r="B27" s="25" t="s">
        <v>66</v>
      </c>
      <c r="C27" s="25" t="s">
        <v>184</v>
      </c>
      <c r="D27" s="26">
        <v>80</v>
      </c>
      <c r="E27" s="66" t="s">
        <v>90</v>
      </c>
    </row>
    <row r="28" spans="1:5">
      <c r="A28" s="25">
        <v>25</v>
      </c>
      <c r="B28" s="25" t="s">
        <v>80</v>
      </c>
      <c r="C28" s="25" t="s">
        <v>178</v>
      </c>
      <c r="D28" s="26">
        <v>40</v>
      </c>
      <c r="E28" s="66" t="s">
        <v>86</v>
      </c>
    </row>
    <row r="29" spans="1:5">
      <c r="A29" s="25">
        <v>26</v>
      </c>
      <c r="B29" s="25" t="s">
        <v>35</v>
      </c>
      <c r="C29" s="25" t="s">
        <v>177</v>
      </c>
      <c r="D29" s="26">
        <v>80</v>
      </c>
      <c r="E29" s="66" t="s">
        <v>85</v>
      </c>
    </row>
    <row r="30" spans="1:5">
      <c r="A30" s="25">
        <v>27</v>
      </c>
      <c r="B30" s="25" t="s">
        <v>68</v>
      </c>
      <c r="C30" s="25" t="s">
        <v>184</v>
      </c>
      <c r="D30" s="26">
        <v>30</v>
      </c>
      <c r="E30" s="66" t="s">
        <v>90</v>
      </c>
    </row>
    <row r="31" spans="1:5">
      <c r="D31" s="54"/>
    </row>
  </sheetData>
  <autoFilter ref="A3:E31">
    <filterColumn colId="4"/>
    <sortState ref="A4:E31">
      <sortCondition ref="A3:A31"/>
    </sortState>
  </autoFilter>
  <sortState ref="A4:E30">
    <sortCondition ref="B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8"/>
  <sheetViews>
    <sheetView topLeftCell="A10" workbookViewId="0">
      <selection activeCell="I23" sqref="I23"/>
    </sheetView>
  </sheetViews>
  <sheetFormatPr defaultRowHeight="15"/>
  <cols>
    <col min="1" max="1" width="38" style="1" bestFit="1" customWidth="1"/>
    <col min="2" max="2" width="33.140625" style="1" bestFit="1" customWidth="1"/>
    <col min="3" max="3" width="19.28515625" style="1" bestFit="1" customWidth="1"/>
    <col min="4" max="4" width="11.7109375" style="1" customWidth="1"/>
    <col min="5" max="5" width="19.140625" style="1" bestFit="1" customWidth="1"/>
    <col min="6" max="6" width="9.7109375" style="1" bestFit="1" customWidth="1"/>
    <col min="7" max="7" width="11" style="1" bestFit="1" customWidth="1"/>
    <col min="8" max="8" width="10.7109375" style="1" bestFit="1" customWidth="1"/>
    <col min="9" max="9" width="9.140625" style="1"/>
    <col min="10" max="10" width="11" style="1" customWidth="1"/>
    <col min="11" max="16384" width="9.140625" style="1"/>
  </cols>
  <sheetData>
    <row r="1" spans="1:7">
      <c r="A1" s="4" t="s">
        <v>92</v>
      </c>
    </row>
    <row r="2" spans="1:7">
      <c r="A2" s="1" t="s">
        <v>93</v>
      </c>
    </row>
    <row r="4" spans="1:7">
      <c r="A4" s="4" t="s">
        <v>94</v>
      </c>
    </row>
    <row r="5" spans="1:7">
      <c r="A5" s="12" t="s">
        <v>4</v>
      </c>
      <c r="B5" s="3" t="s">
        <v>5</v>
      </c>
      <c r="C5" s="13" t="s">
        <v>7</v>
      </c>
      <c r="D5" s="13" t="s">
        <v>13</v>
      </c>
      <c r="E5" s="3" t="s">
        <v>6</v>
      </c>
      <c r="F5" s="3" t="s">
        <v>95</v>
      </c>
      <c r="G5" s="3" t="s">
        <v>96</v>
      </c>
    </row>
    <row r="6" spans="1:7">
      <c r="A6" s="7">
        <v>1</v>
      </c>
      <c r="B6" s="2" t="s">
        <v>181</v>
      </c>
      <c r="C6" s="9">
        <v>2</v>
      </c>
      <c r="D6" s="9">
        <v>2</v>
      </c>
      <c r="E6" s="2" t="s">
        <v>11</v>
      </c>
      <c r="F6" s="2">
        <v>200</v>
      </c>
      <c r="G6" s="2">
        <f>C6*D6*F6</f>
        <v>800</v>
      </c>
    </row>
    <row r="7" spans="1:7">
      <c r="A7" s="7">
        <v>2</v>
      </c>
      <c r="B7" s="2" t="s">
        <v>179</v>
      </c>
      <c r="C7" s="9">
        <v>4</v>
      </c>
      <c r="D7" s="9">
        <v>4</v>
      </c>
      <c r="E7" s="2" t="s">
        <v>11</v>
      </c>
      <c r="F7" s="2">
        <v>200</v>
      </c>
      <c r="G7" s="2">
        <f t="shared" ref="G7:G14" si="0">C7*D7*F7</f>
        <v>3200</v>
      </c>
    </row>
    <row r="8" spans="1:7">
      <c r="A8" s="7">
        <v>3</v>
      </c>
      <c r="B8" s="2" t="s">
        <v>182</v>
      </c>
      <c r="C8" s="9">
        <v>6</v>
      </c>
      <c r="D8" s="9">
        <v>4</v>
      </c>
      <c r="E8" s="2" t="s">
        <v>11</v>
      </c>
      <c r="F8" s="2">
        <v>200</v>
      </c>
      <c r="G8" s="2">
        <f>C8*D8*F8</f>
        <v>4800</v>
      </c>
    </row>
    <row r="9" spans="1:7">
      <c r="A9" s="7">
        <v>4</v>
      </c>
      <c r="B9" s="2" t="s">
        <v>186</v>
      </c>
      <c r="C9" s="9">
        <v>10</v>
      </c>
      <c r="D9" s="9">
        <v>5</v>
      </c>
      <c r="E9" s="2" t="s">
        <v>12</v>
      </c>
      <c r="F9" s="2">
        <v>50</v>
      </c>
      <c r="G9" s="2">
        <f t="shared" si="0"/>
        <v>2500</v>
      </c>
    </row>
    <row r="10" spans="1:7">
      <c r="A10" s="7">
        <v>5</v>
      </c>
      <c r="B10" s="2" t="s">
        <v>184</v>
      </c>
      <c r="C10" s="9">
        <v>4</v>
      </c>
      <c r="D10" s="9">
        <v>4</v>
      </c>
      <c r="E10" s="2" t="s">
        <v>11</v>
      </c>
      <c r="F10" s="2">
        <v>200</v>
      </c>
      <c r="G10" s="2">
        <f t="shared" si="0"/>
        <v>3200</v>
      </c>
    </row>
    <row r="11" spans="1:7">
      <c r="A11" s="7">
        <v>6</v>
      </c>
      <c r="B11" s="2" t="s">
        <v>177</v>
      </c>
      <c r="C11" s="9">
        <v>2</v>
      </c>
      <c r="D11" s="9">
        <v>8</v>
      </c>
      <c r="E11" s="2" t="s">
        <v>12</v>
      </c>
      <c r="F11" s="2">
        <v>50</v>
      </c>
      <c r="G11" s="2">
        <f t="shared" si="0"/>
        <v>800</v>
      </c>
    </row>
    <row r="12" spans="1:7">
      <c r="A12" s="7">
        <v>7</v>
      </c>
      <c r="B12" s="2" t="s">
        <v>187</v>
      </c>
      <c r="C12" s="9">
        <v>20</v>
      </c>
      <c r="D12" s="9">
        <v>8</v>
      </c>
      <c r="E12" s="2" t="s">
        <v>12</v>
      </c>
      <c r="F12" s="2">
        <v>50</v>
      </c>
      <c r="G12" s="2">
        <f t="shared" si="0"/>
        <v>8000</v>
      </c>
    </row>
    <row r="13" spans="1:7">
      <c r="A13" s="7">
        <v>8</v>
      </c>
      <c r="B13" s="2" t="s">
        <v>176</v>
      </c>
      <c r="C13" s="9">
        <v>16</v>
      </c>
      <c r="D13" s="9">
        <v>48</v>
      </c>
      <c r="E13" s="2" t="s">
        <v>12</v>
      </c>
      <c r="F13" s="2">
        <v>50</v>
      </c>
      <c r="G13" s="2">
        <f t="shared" si="0"/>
        <v>38400</v>
      </c>
    </row>
    <row r="14" spans="1:7" ht="15.75" thickBot="1">
      <c r="A14" s="7">
        <v>9</v>
      </c>
      <c r="B14" s="2" t="s">
        <v>183</v>
      </c>
      <c r="C14" s="9">
        <v>2</v>
      </c>
      <c r="D14" s="9">
        <v>4</v>
      </c>
      <c r="E14" s="2" t="s">
        <v>11</v>
      </c>
      <c r="F14" s="2">
        <v>200</v>
      </c>
      <c r="G14" s="33">
        <f t="shared" si="0"/>
        <v>1600</v>
      </c>
    </row>
    <row r="15" spans="1:7" ht="15.75" thickBot="1">
      <c r="G15" s="31">
        <f>SUM(G6:G14)</f>
        <v>63300</v>
      </c>
    </row>
    <row r="16" spans="1:7">
      <c r="A16" s="4" t="s">
        <v>140</v>
      </c>
    </row>
    <row r="17" spans="1:10">
      <c r="A17" s="12" t="s">
        <v>4</v>
      </c>
      <c r="B17" s="3" t="s">
        <v>5</v>
      </c>
      <c r="C17" s="13" t="s">
        <v>7</v>
      </c>
      <c r="D17" s="13" t="s">
        <v>13</v>
      </c>
      <c r="E17" s="3" t="s">
        <v>6</v>
      </c>
      <c r="F17" s="3" t="s">
        <v>95</v>
      </c>
      <c r="G17" s="3" t="s">
        <v>96</v>
      </c>
    </row>
    <row r="18" spans="1:10">
      <c r="A18" s="7">
        <v>1</v>
      </c>
      <c r="B18" s="2" t="s">
        <v>181</v>
      </c>
      <c r="C18" s="57">
        <v>2</v>
      </c>
      <c r="D18" s="57">
        <v>2</v>
      </c>
      <c r="E18" s="2" t="s">
        <v>11</v>
      </c>
      <c r="F18" s="2">
        <v>200</v>
      </c>
      <c r="G18" s="2">
        <f>C18*D18*F18</f>
        <v>800</v>
      </c>
    </row>
    <row r="19" spans="1:10">
      <c r="A19" s="7">
        <v>2</v>
      </c>
      <c r="B19" s="2" t="s">
        <v>179</v>
      </c>
      <c r="C19" s="141">
        <v>4</v>
      </c>
      <c r="D19" s="141">
        <v>4</v>
      </c>
      <c r="E19" s="2" t="s">
        <v>11</v>
      </c>
      <c r="F19" s="2">
        <v>200</v>
      </c>
      <c r="G19" s="2">
        <f>C19*D19*F19</f>
        <v>3200</v>
      </c>
    </row>
    <row r="20" spans="1:10">
      <c r="A20" s="7">
        <v>3</v>
      </c>
      <c r="B20" s="2" t="s">
        <v>182</v>
      </c>
      <c r="C20" s="57">
        <v>3</v>
      </c>
      <c r="D20" s="57">
        <v>4</v>
      </c>
      <c r="E20" s="2" t="s">
        <v>11</v>
      </c>
      <c r="F20" s="2">
        <v>200</v>
      </c>
      <c r="G20" s="2">
        <f t="shared" ref="G20:G26" si="1">C20*D20*F20</f>
        <v>2400</v>
      </c>
    </row>
    <row r="21" spans="1:10">
      <c r="A21" s="7">
        <v>4</v>
      </c>
      <c r="B21" s="2" t="s">
        <v>186</v>
      </c>
      <c r="C21" s="57">
        <v>5</v>
      </c>
      <c r="D21" s="57">
        <v>4</v>
      </c>
      <c r="E21" s="2" t="s">
        <v>12</v>
      </c>
      <c r="F21" s="2">
        <v>50</v>
      </c>
      <c r="G21" s="2">
        <f t="shared" si="1"/>
        <v>1000</v>
      </c>
    </row>
    <row r="22" spans="1:10">
      <c r="A22" s="7">
        <v>5</v>
      </c>
      <c r="B22" s="2" t="s">
        <v>184</v>
      </c>
      <c r="C22" s="57">
        <v>3</v>
      </c>
      <c r="D22" s="57">
        <v>3</v>
      </c>
      <c r="E22" s="2" t="s">
        <v>11</v>
      </c>
      <c r="F22" s="2">
        <v>200</v>
      </c>
      <c r="G22" s="2">
        <f t="shared" si="1"/>
        <v>1800</v>
      </c>
    </row>
    <row r="23" spans="1:10">
      <c r="A23" s="7">
        <v>6</v>
      </c>
      <c r="B23" s="2" t="s">
        <v>177</v>
      </c>
      <c r="C23" s="141">
        <v>2</v>
      </c>
      <c r="D23" s="141">
        <v>8</v>
      </c>
      <c r="E23" s="2" t="s">
        <v>12</v>
      </c>
      <c r="F23" s="2">
        <v>50</v>
      </c>
      <c r="G23" s="2">
        <f t="shared" si="1"/>
        <v>800</v>
      </c>
    </row>
    <row r="24" spans="1:10">
      <c r="A24" s="7">
        <v>7</v>
      </c>
      <c r="B24" s="2" t="s">
        <v>187</v>
      </c>
      <c r="C24" s="57">
        <v>16</v>
      </c>
      <c r="D24" s="57">
        <v>6</v>
      </c>
      <c r="E24" s="2" t="s">
        <v>12</v>
      </c>
      <c r="F24" s="2">
        <v>50</v>
      </c>
      <c r="G24" s="2">
        <f t="shared" si="1"/>
        <v>4800</v>
      </c>
    </row>
    <row r="25" spans="1:10">
      <c r="A25" s="7">
        <v>8</v>
      </c>
      <c r="B25" s="2" t="s">
        <v>176</v>
      </c>
      <c r="C25" s="57">
        <v>16</v>
      </c>
      <c r="D25" s="57">
        <v>48</v>
      </c>
      <c r="E25" s="2" t="s">
        <v>12</v>
      </c>
      <c r="F25" s="2">
        <v>50</v>
      </c>
      <c r="G25" s="2">
        <f t="shared" si="1"/>
        <v>38400</v>
      </c>
    </row>
    <row r="26" spans="1:10" ht="15.75" thickBot="1">
      <c r="A26" s="7">
        <v>9</v>
      </c>
      <c r="B26" s="2" t="s">
        <v>183</v>
      </c>
      <c r="C26" s="57">
        <v>1</v>
      </c>
      <c r="D26" s="57">
        <v>2</v>
      </c>
      <c r="E26" s="2" t="s">
        <v>11</v>
      </c>
      <c r="F26" s="2">
        <v>200</v>
      </c>
      <c r="G26" s="33">
        <f t="shared" si="1"/>
        <v>400</v>
      </c>
    </row>
    <row r="27" spans="1:10" ht="15.75" thickBot="1">
      <c r="G27" s="31">
        <f>SUM(G18:G26)</f>
        <v>53600</v>
      </c>
    </row>
    <row r="28" spans="1:10" ht="15.75" thickBot="1">
      <c r="A28" s="4" t="s">
        <v>97</v>
      </c>
      <c r="C28" s="56">
        <f>$G$15-$G$27</f>
        <v>9700</v>
      </c>
    </row>
    <row r="29" spans="1:10" ht="15.75" thickBot="1">
      <c r="A29" s="4" t="s">
        <v>185</v>
      </c>
      <c r="C29" s="56">
        <v>2000</v>
      </c>
    </row>
    <row r="30" spans="1:10" ht="15.75" thickBot="1">
      <c r="A30" s="4" t="s">
        <v>98</v>
      </c>
      <c r="C30" s="58">
        <f>$C28*$C$29</f>
        <v>19400000</v>
      </c>
      <c r="D30" s="4" t="s">
        <v>102</v>
      </c>
      <c r="E30" s="32">
        <f>C30/12</f>
        <v>1616666.6666666667</v>
      </c>
      <c r="G30" s="4" t="s">
        <v>103</v>
      </c>
      <c r="H30" s="32">
        <f>C30/52</f>
        <v>373076.92307692306</v>
      </c>
      <c r="I30" s="4" t="s">
        <v>105</v>
      </c>
      <c r="J30" s="32">
        <f>C30/365</f>
        <v>53150.684931506847</v>
      </c>
    </row>
    <row r="32" spans="1:10">
      <c r="A32" s="112" t="s">
        <v>21</v>
      </c>
      <c r="B32" s="113" t="s">
        <v>16</v>
      </c>
      <c r="C32" s="113" t="s">
        <v>17</v>
      </c>
      <c r="D32" s="113" t="s">
        <v>18</v>
      </c>
      <c r="E32" s="113" t="s">
        <v>88</v>
      </c>
      <c r="F32" s="113" t="s">
        <v>19</v>
      </c>
      <c r="G32" s="113" t="s">
        <v>20</v>
      </c>
      <c r="H32" s="114" t="s">
        <v>100</v>
      </c>
    </row>
    <row r="33" spans="1:8">
      <c r="A33" s="112"/>
      <c r="B33" s="113"/>
      <c r="C33" s="113"/>
      <c r="D33" s="113"/>
      <c r="E33" s="113"/>
      <c r="F33" s="113"/>
      <c r="G33" s="113"/>
      <c r="H33" s="114"/>
    </row>
    <row r="34" spans="1:8" ht="15.75" thickBot="1">
      <c r="A34" s="28" t="s">
        <v>24</v>
      </c>
      <c r="B34" s="27">
        <v>0.1</v>
      </c>
      <c r="C34" s="27">
        <v>0.15</v>
      </c>
      <c r="D34" s="27">
        <v>0.15</v>
      </c>
      <c r="E34" s="27">
        <v>0.3</v>
      </c>
      <c r="F34" s="27">
        <v>0.2</v>
      </c>
      <c r="G34" s="27">
        <v>0.1</v>
      </c>
      <c r="H34" s="30">
        <v>1</v>
      </c>
    </row>
    <row r="35" spans="1:8" ht="15.75" thickBot="1">
      <c r="A35" s="28" t="s">
        <v>99</v>
      </c>
      <c r="B35" s="35">
        <v>620</v>
      </c>
      <c r="C35" s="35">
        <v>930</v>
      </c>
      <c r="D35" s="35">
        <v>930</v>
      </c>
      <c r="E35" s="55">
        <v>1860</v>
      </c>
      <c r="F35" s="35">
        <v>1240</v>
      </c>
      <c r="G35" s="35">
        <v>620</v>
      </c>
      <c r="H35" s="36">
        <v>6200</v>
      </c>
    </row>
    <row r="36" spans="1:8" ht="15.75" thickBot="1">
      <c r="A36" s="28" t="s">
        <v>101</v>
      </c>
      <c r="H36" s="32">
        <f>H35*300</f>
        <v>1860000</v>
      </c>
    </row>
    <row r="37" spans="1:8" ht="15.75" thickBot="1">
      <c r="E37" s="109"/>
      <c r="F37" s="109"/>
    </row>
    <row r="38" spans="1:8" ht="15.75" thickBot="1">
      <c r="A38" s="29" t="s">
        <v>104</v>
      </c>
      <c r="B38" s="29"/>
      <c r="C38" s="56">
        <f>H36/E30</f>
        <v>1.1505154639175257</v>
      </c>
      <c r="D38" s="68" t="s">
        <v>198</v>
      </c>
    </row>
  </sheetData>
  <mergeCells count="8">
    <mergeCell ref="G32:G33"/>
    <mergeCell ref="H32:H33"/>
    <mergeCell ref="A32:A33"/>
    <mergeCell ref="B32:B33"/>
    <mergeCell ref="C32:C33"/>
    <mergeCell ref="D32:D33"/>
    <mergeCell ref="E32:E33"/>
    <mergeCell ref="F32:F3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1"/>
  <sheetViews>
    <sheetView topLeftCell="A82" zoomScale="110" zoomScaleNormal="110" workbookViewId="0">
      <selection activeCell="E84" sqref="E84:E86"/>
    </sheetView>
  </sheetViews>
  <sheetFormatPr defaultRowHeight="15"/>
  <cols>
    <col min="1" max="1" width="27.5703125" style="1" customWidth="1"/>
    <col min="2" max="2" width="30.42578125" style="1" customWidth="1"/>
    <col min="3" max="3" width="19.28515625" style="1" bestFit="1" customWidth="1"/>
    <col min="4" max="4" width="15.28515625" style="1" customWidth="1"/>
    <col min="5" max="5" width="26.5703125" style="68" customWidth="1"/>
    <col min="6" max="6" width="15" style="68" customWidth="1"/>
    <col min="7" max="7" width="19.7109375" style="1" customWidth="1"/>
    <col min="8" max="8" width="9.7109375" style="8" bestFit="1" customWidth="1"/>
    <col min="9" max="9" width="12.28515625" style="1" bestFit="1" customWidth="1"/>
    <col min="10" max="10" width="10.85546875" style="1" bestFit="1" customWidth="1"/>
    <col min="11" max="11" width="9.7109375" style="1" customWidth="1"/>
    <col min="12" max="12" width="8.42578125" style="1" customWidth="1"/>
    <col min="13" max="13" width="9.140625" style="1"/>
    <col min="14" max="14" width="5.42578125" style="1" customWidth="1"/>
    <col min="15" max="16384" width="9.140625" style="1"/>
  </cols>
  <sheetData>
    <row r="1" spans="1:11">
      <c r="A1" s="4" t="s">
        <v>141</v>
      </c>
    </row>
    <row r="2" spans="1:11">
      <c r="A2" s="1" t="s">
        <v>142</v>
      </c>
    </row>
    <row r="4" spans="1:11">
      <c r="A4" s="4" t="s">
        <v>143</v>
      </c>
      <c r="E4" s="1"/>
      <c r="F4" s="8"/>
      <c r="H4" s="1"/>
    </row>
    <row r="5" spans="1:11">
      <c r="A5" s="112" t="s">
        <v>21</v>
      </c>
      <c r="B5" s="113" t="s">
        <v>16</v>
      </c>
      <c r="C5" s="113" t="s">
        <v>17</v>
      </c>
      <c r="D5" s="113" t="s">
        <v>18</v>
      </c>
      <c r="E5" s="113" t="s">
        <v>88</v>
      </c>
      <c r="F5" s="113" t="s">
        <v>19</v>
      </c>
      <c r="G5" s="113" t="s">
        <v>20</v>
      </c>
      <c r="H5" s="1"/>
    </row>
    <row r="6" spans="1:11">
      <c r="A6" s="112"/>
      <c r="B6" s="113"/>
      <c r="C6" s="113"/>
      <c r="D6" s="113"/>
      <c r="E6" s="113"/>
      <c r="F6" s="113"/>
      <c r="G6" s="113"/>
      <c r="H6" s="1"/>
    </row>
    <row r="7" spans="1:11" ht="15.75" thickBot="1">
      <c r="A7" s="28" t="s">
        <v>24</v>
      </c>
      <c r="B7" s="27">
        <v>0.1</v>
      </c>
      <c r="C7" s="27">
        <v>0.15</v>
      </c>
      <c r="D7" s="27">
        <v>0.15</v>
      </c>
      <c r="E7" s="27">
        <v>0.3</v>
      </c>
      <c r="F7" s="27">
        <v>0.2</v>
      </c>
      <c r="G7" s="27">
        <v>0.1</v>
      </c>
      <c r="H7" s="1"/>
      <c r="J7" s="4" t="s">
        <v>23</v>
      </c>
    </row>
    <row r="8" spans="1:11" ht="15.75" thickBot="1">
      <c r="A8" s="28" t="s">
        <v>99</v>
      </c>
      <c r="B8" s="35">
        <f>$E$8/3</f>
        <v>800</v>
      </c>
      <c r="C8" s="35">
        <f>$E$8/3*1.5</f>
        <v>1200</v>
      </c>
      <c r="D8" s="35">
        <f>$E$8/3*1.5</f>
        <v>1200</v>
      </c>
      <c r="E8" s="55">
        <v>2400</v>
      </c>
      <c r="F8" s="35">
        <f>$E$8/3*2</f>
        <v>1600</v>
      </c>
      <c r="G8" s="35">
        <f>$E$8/3</f>
        <v>800</v>
      </c>
      <c r="H8" s="36">
        <f>SUM(B8:G8)</f>
        <v>8000</v>
      </c>
      <c r="J8" s="1">
        <v>300</v>
      </c>
      <c r="K8" s="37">
        <f>H8*J8</f>
        <v>2400000</v>
      </c>
    </row>
    <row r="9" spans="1:11">
      <c r="A9" s="4" t="s">
        <v>144</v>
      </c>
      <c r="E9" s="1"/>
      <c r="F9" s="8"/>
      <c r="H9" s="1"/>
    </row>
    <row r="10" spans="1:11">
      <c r="A10" s="112" t="s">
        <v>21</v>
      </c>
      <c r="B10" s="113" t="s">
        <v>16</v>
      </c>
      <c r="C10" s="113" t="s">
        <v>17</v>
      </c>
      <c r="D10" s="113" t="s">
        <v>18</v>
      </c>
      <c r="E10" s="113" t="s">
        <v>88</v>
      </c>
      <c r="F10" s="113" t="s">
        <v>19</v>
      </c>
      <c r="G10" s="113" t="s">
        <v>20</v>
      </c>
      <c r="H10" s="1"/>
    </row>
    <row r="11" spans="1:11">
      <c r="A11" s="112"/>
      <c r="B11" s="113"/>
      <c r="C11" s="113"/>
      <c r="D11" s="113"/>
      <c r="E11" s="113"/>
      <c r="F11" s="113"/>
      <c r="G11" s="113"/>
      <c r="H11" s="1"/>
    </row>
    <row r="12" spans="1:11" ht="15.75" thickBot="1">
      <c r="A12" s="28" t="s">
        <v>24</v>
      </c>
      <c r="B12" s="27">
        <v>0.1</v>
      </c>
      <c r="C12" s="27">
        <v>0.15</v>
      </c>
      <c r="D12" s="27">
        <v>0.15</v>
      </c>
      <c r="E12" s="27">
        <v>0.3</v>
      </c>
      <c r="F12" s="27">
        <v>0.2</v>
      </c>
      <c r="G12" s="27">
        <v>0.1</v>
      </c>
      <c r="H12" s="1"/>
      <c r="J12" s="4" t="s">
        <v>23</v>
      </c>
    </row>
    <row r="13" spans="1:11" ht="15.75" thickBot="1">
      <c r="A13" s="28" t="s">
        <v>99</v>
      </c>
      <c r="B13" s="35">
        <f>$H$13*B$12</f>
        <v>620</v>
      </c>
      <c r="C13" s="35">
        <f>$H$13*C$12</f>
        <v>930</v>
      </c>
      <c r="D13" s="35">
        <f>$H$13*D$12</f>
        <v>930</v>
      </c>
      <c r="E13" s="55">
        <f>$H$13*E$12</f>
        <v>1860</v>
      </c>
      <c r="F13" s="35">
        <f>$H$13*F$12</f>
        <v>1240</v>
      </c>
      <c r="G13" s="35">
        <f>$H$13*G$12</f>
        <v>620</v>
      </c>
      <c r="H13" s="36">
        <f>K13/J13</f>
        <v>6200</v>
      </c>
      <c r="I13" s="38"/>
      <c r="J13" s="1">
        <v>300</v>
      </c>
      <c r="K13" s="37">
        <v>1860000</v>
      </c>
    </row>
    <row r="14" spans="1:11">
      <c r="D14" s="34"/>
      <c r="E14" s="1"/>
      <c r="F14" s="8"/>
      <c r="H14" s="1"/>
    </row>
    <row r="15" spans="1:11">
      <c r="A15" s="4" t="s">
        <v>107</v>
      </c>
      <c r="E15" s="1"/>
      <c r="F15" s="8"/>
      <c r="H15" s="1"/>
    </row>
    <row r="16" spans="1:11">
      <c r="G16" s="34"/>
    </row>
    <row r="17" spans="1:11">
      <c r="A17" s="4" t="s">
        <v>145</v>
      </c>
    </row>
    <row r="18" spans="1:11">
      <c r="A18" s="23" t="s">
        <v>4</v>
      </c>
      <c r="B18" s="23" t="s">
        <v>28</v>
      </c>
      <c r="C18" s="23" t="s">
        <v>29</v>
      </c>
      <c r="D18" s="24" t="s">
        <v>32</v>
      </c>
      <c r="E18" s="23" t="s">
        <v>30</v>
      </c>
      <c r="F18" s="24" t="s">
        <v>106</v>
      </c>
      <c r="G18" s="102"/>
      <c r="H18" s="103"/>
      <c r="I18" s="103"/>
    </row>
    <row r="19" spans="1:11">
      <c r="A19" s="73">
        <v>6</v>
      </c>
      <c r="B19" s="73" t="s">
        <v>34</v>
      </c>
      <c r="C19" s="73" t="s">
        <v>176</v>
      </c>
      <c r="D19" s="74">
        <v>280</v>
      </c>
      <c r="E19" s="66" t="s">
        <v>87</v>
      </c>
      <c r="F19" s="70">
        <v>1</v>
      </c>
      <c r="G19" s="72"/>
      <c r="H19" s="68"/>
      <c r="I19" s="16"/>
    </row>
    <row r="20" spans="1:11">
      <c r="A20" s="73">
        <v>4</v>
      </c>
      <c r="B20" s="73" t="s">
        <v>35</v>
      </c>
      <c r="C20" s="73" t="s">
        <v>176</v>
      </c>
      <c r="D20" s="74">
        <v>160</v>
      </c>
      <c r="E20" s="66" t="s">
        <v>87</v>
      </c>
      <c r="F20" s="9">
        <v>1</v>
      </c>
      <c r="G20" s="71"/>
      <c r="H20" s="72"/>
    </row>
    <row r="21" spans="1:11" s="68" customFormat="1">
      <c r="A21" s="73">
        <v>15</v>
      </c>
      <c r="B21" s="73" t="s">
        <v>74</v>
      </c>
      <c r="C21" s="73" t="s">
        <v>176</v>
      </c>
      <c r="D21" s="74">
        <v>160</v>
      </c>
      <c r="E21" s="66" t="s">
        <v>87</v>
      </c>
      <c r="F21" s="70">
        <v>1</v>
      </c>
      <c r="G21" s="72"/>
    </row>
    <row r="22" spans="1:11" s="68" customFormat="1">
      <c r="A22" s="73">
        <v>17</v>
      </c>
      <c r="B22" s="73" t="s">
        <v>78</v>
      </c>
      <c r="C22" s="73" t="s">
        <v>181</v>
      </c>
      <c r="D22" s="74">
        <v>80</v>
      </c>
      <c r="E22" s="66" t="s">
        <v>87</v>
      </c>
      <c r="F22" s="70">
        <v>1</v>
      </c>
      <c r="G22" s="72"/>
    </row>
    <row r="23" spans="1:11" s="68" customFormat="1">
      <c r="A23" s="73">
        <v>19</v>
      </c>
      <c r="B23" s="73" t="s">
        <v>62</v>
      </c>
      <c r="C23" s="73" t="s">
        <v>183</v>
      </c>
      <c r="D23" s="74">
        <v>80</v>
      </c>
      <c r="E23" s="66" t="s">
        <v>85</v>
      </c>
      <c r="F23" s="70">
        <v>1</v>
      </c>
    </row>
    <row r="24" spans="1:11" s="68" customFormat="1">
      <c r="A24" s="73">
        <v>24</v>
      </c>
      <c r="B24" s="73" t="s">
        <v>66</v>
      </c>
      <c r="C24" s="73" t="s">
        <v>184</v>
      </c>
      <c r="D24" s="74">
        <v>80</v>
      </c>
      <c r="E24" s="66" t="s">
        <v>90</v>
      </c>
      <c r="F24" s="70">
        <v>1</v>
      </c>
    </row>
    <row r="25" spans="1:11" s="68" customFormat="1">
      <c r="A25" s="73">
        <v>14</v>
      </c>
      <c r="B25" s="73" t="s">
        <v>60</v>
      </c>
      <c r="C25" s="73" t="s">
        <v>181</v>
      </c>
      <c r="D25" s="74">
        <v>60</v>
      </c>
      <c r="E25" s="66" t="s">
        <v>87</v>
      </c>
      <c r="F25" s="70">
        <v>1</v>
      </c>
      <c r="G25" s="72"/>
    </row>
    <row r="26" spans="1:11" s="68" customFormat="1">
      <c r="A26" s="73">
        <v>21</v>
      </c>
      <c r="B26" s="73" t="s">
        <v>64</v>
      </c>
      <c r="C26" s="73" t="s">
        <v>183</v>
      </c>
      <c r="D26" s="74">
        <v>60</v>
      </c>
      <c r="E26" s="66" t="s">
        <v>85</v>
      </c>
      <c r="F26" s="70">
        <v>1</v>
      </c>
    </row>
    <row r="27" spans="1:11" s="68" customFormat="1">
      <c r="A27" s="73">
        <v>23</v>
      </c>
      <c r="B27" s="73" t="s">
        <v>63</v>
      </c>
      <c r="C27" s="73" t="s">
        <v>183</v>
      </c>
      <c r="D27" s="74">
        <v>60</v>
      </c>
      <c r="E27" s="66" t="s">
        <v>89</v>
      </c>
      <c r="F27" s="70">
        <v>1</v>
      </c>
    </row>
    <row r="28" spans="1:11" s="68" customFormat="1">
      <c r="A28" s="73">
        <v>9</v>
      </c>
      <c r="B28" s="73" t="s">
        <v>61</v>
      </c>
      <c r="C28" s="73" t="s">
        <v>181</v>
      </c>
      <c r="D28" s="74">
        <v>30</v>
      </c>
      <c r="E28" s="66" t="s">
        <v>87</v>
      </c>
      <c r="F28" s="70">
        <v>1</v>
      </c>
      <c r="G28" s="72"/>
    </row>
    <row r="29" spans="1:11" s="68" customFormat="1">
      <c r="A29" s="73">
        <v>27</v>
      </c>
      <c r="B29" s="73" t="s">
        <v>68</v>
      </c>
      <c r="C29" s="73" t="s">
        <v>184</v>
      </c>
      <c r="D29" s="74">
        <v>30</v>
      </c>
      <c r="E29" s="66" t="s">
        <v>90</v>
      </c>
      <c r="F29" s="70">
        <v>1</v>
      </c>
      <c r="I29" s="72"/>
    </row>
    <row r="30" spans="1:11" s="68" customFormat="1">
      <c r="A30" s="73">
        <v>22</v>
      </c>
      <c r="B30" s="73" t="s">
        <v>67</v>
      </c>
      <c r="C30" s="73" t="s">
        <v>184</v>
      </c>
      <c r="D30" s="74">
        <v>20</v>
      </c>
      <c r="E30" s="66" t="s">
        <v>85</v>
      </c>
      <c r="F30" s="70">
        <v>1</v>
      </c>
      <c r="I30" s="71"/>
      <c r="J30" s="72"/>
      <c r="K30" s="72"/>
    </row>
    <row r="31" spans="1:11" s="68" customFormat="1">
      <c r="A31" s="73">
        <v>2</v>
      </c>
      <c r="B31" s="73" t="s">
        <v>73</v>
      </c>
      <c r="C31" s="73" t="s">
        <v>178</v>
      </c>
      <c r="D31" s="74">
        <v>120</v>
      </c>
      <c r="E31" s="66" t="s">
        <v>167</v>
      </c>
      <c r="F31" s="70">
        <v>2</v>
      </c>
      <c r="G31" s="72"/>
      <c r="I31" s="71"/>
      <c r="J31" s="72"/>
      <c r="K31" s="72"/>
    </row>
    <row r="32" spans="1:11" s="68" customFormat="1">
      <c r="A32" s="73">
        <v>18</v>
      </c>
      <c r="B32" s="73" t="s">
        <v>79</v>
      </c>
      <c r="C32" s="73" t="s">
        <v>178</v>
      </c>
      <c r="D32" s="74">
        <v>100</v>
      </c>
      <c r="E32" s="66" t="s">
        <v>85</v>
      </c>
      <c r="F32" s="70">
        <v>2</v>
      </c>
      <c r="I32" s="71"/>
      <c r="J32" s="72"/>
      <c r="K32" s="72"/>
    </row>
    <row r="33" spans="1:11">
      <c r="A33" s="73">
        <v>1</v>
      </c>
      <c r="B33" s="73" t="s">
        <v>31</v>
      </c>
      <c r="C33" s="73" t="s">
        <v>177</v>
      </c>
      <c r="D33" s="74">
        <v>80</v>
      </c>
      <c r="E33" s="66" t="s">
        <v>85</v>
      </c>
      <c r="F33" s="70">
        <v>2</v>
      </c>
      <c r="G33" s="72"/>
      <c r="H33" s="1"/>
      <c r="I33" s="15"/>
      <c r="J33" s="16"/>
      <c r="K33" s="16"/>
    </row>
    <row r="34" spans="1:11">
      <c r="A34" s="73">
        <v>5</v>
      </c>
      <c r="B34" s="73" t="s">
        <v>35</v>
      </c>
      <c r="C34" s="73" t="s">
        <v>180</v>
      </c>
      <c r="D34" s="74">
        <v>80</v>
      </c>
      <c r="E34" s="66" t="s">
        <v>86</v>
      </c>
      <c r="F34" s="70">
        <v>2</v>
      </c>
      <c r="G34" s="72"/>
      <c r="H34" s="68"/>
      <c r="I34" s="15"/>
      <c r="J34" s="16"/>
      <c r="K34" s="16"/>
    </row>
    <row r="35" spans="1:11">
      <c r="A35" s="73">
        <v>7</v>
      </c>
      <c r="B35" s="73" t="s">
        <v>34</v>
      </c>
      <c r="C35" s="73" t="s">
        <v>180</v>
      </c>
      <c r="D35" s="74">
        <v>80</v>
      </c>
      <c r="E35" s="66" t="s">
        <v>91</v>
      </c>
      <c r="F35" s="70">
        <v>2</v>
      </c>
      <c r="G35" s="71"/>
      <c r="H35" s="72"/>
      <c r="I35" s="15"/>
      <c r="J35" s="16"/>
      <c r="K35" s="16"/>
    </row>
    <row r="36" spans="1:11">
      <c r="A36" s="73">
        <v>26</v>
      </c>
      <c r="B36" s="73" t="s">
        <v>35</v>
      </c>
      <c r="C36" s="73" t="s">
        <v>177</v>
      </c>
      <c r="D36" s="74">
        <v>80</v>
      </c>
      <c r="E36" s="66" t="s">
        <v>85</v>
      </c>
      <c r="F36" s="70">
        <v>2</v>
      </c>
      <c r="G36" s="68"/>
      <c r="H36" s="68"/>
      <c r="I36" s="15"/>
      <c r="J36" s="16"/>
      <c r="K36" s="16"/>
    </row>
    <row r="37" spans="1:11">
      <c r="A37" s="73">
        <v>8</v>
      </c>
      <c r="B37" s="73" t="s">
        <v>59</v>
      </c>
      <c r="C37" s="73" t="s">
        <v>177</v>
      </c>
      <c r="D37" s="74">
        <v>60</v>
      </c>
      <c r="E37" s="66" t="s">
        <v>85</v>
      </c>
      <c r="F37" s="70">
        <v>2</v>
      </c>
      <c r="H37" s="1"/>
      <c r="I37" s="15"/>
      <c r="J37" s="16"/>
      <c r="K37" s="16"/>
    </row>
    <row r="38" spans="1:11">
      <c r="A38" s="73">
        <v>16</v>
      </c>
      <c r="B38" s="73" t="s">
        <v>74</v>
      </c>
      <c r="C38" s="73" t="s">
        <v>180</v>
      </c>
      <c r="D38" s="74">
        <v>60</v>
      </c>
      <c r="E38" s="66" t="s">
        <v>86</v>
      </c>
      <c r="F38" s="9">
        <v>2</v>
      </c>
      <c r="G38" s="68"/>
      <c r="H38" s="1"/>
      <c r="I38" s="15"/>
      <c r="J38" s="16"/>
      <c r="K38" s="16"/>
    </row>
    <row r="39" spans="1:11">
      <c r="A39" s="73">
        <v>25</v>
      </c>
      <c r="B39" s="73" t="s">
        <v>80</v>
      </c>
      <c r="C39" s="73" t="s">
        <v>178</v>
      </c>
      <c r="D39" s="74">
        <v>40</v>
      </c>
      <c r="E39" s="66" t="s">
        <v>86</v>
      </c>
      <c r="F39" s="9">
        <v>2</v>
      </c>
      <c r="G39" s="68"/>
      <c r="H39" s="1"/>
      <c r="I39" s="15"/>
      <c r="J39" s="16"/>
      <c r="K39" s="16"/>
    </row>
    <row r="40" spans="1:11" s="68" customFormat="1">
      <c r="A40" s="73">
        <v>10</v>
      </c>
      <c r="B40" s="73" t="s">
        <v>75</v>
      </c>
      <c r="C40" s="73" t="s">
        <v>182</v>
      </c>
      <c r="D40" s="74">
        <v>80</v>
      </c>
      <c r="E40" s="66" t="s">
        <v>84</v>
      </c>
      <c r="F40" s="70">
        <v>3</v>
      </c>
      <c r="I40" s="71"/>
      <c r="J40" s="72"/>
      <c r="K40" s="72"/>
    </row>
    <row r="41" spans="1:11" s="68" customFormat="1">
      <c r="A41" s="73">
        <v>12</v>
      </c>
      <c r="B41" s="73" t="s">
        <v>74</v>
      </c>
      <c r="C41" s="73" t="s">
        <v>182</v>
      </c>
      <c r="D41" s="74">
        <v>80</v>
      </c>
      <c r="E41" s="66" t="s">
        <v>84</v>
      </c>
      <c r="F41" s="70">
        <v>3</v>
      </c>
      <c r="I41" s="71"/>
      <c r="J41" s="72"/>
      <c r="K41" s="72"/>
    </row>
    <row r="42" spans="1:11" s="68" customFormat="1">
      <c r="A42" s="73">
        <v>3</v>
      </c>
      <c r="B42" s="73" t="s">
        <v>73</v>
      </c>
      <c r="C42" s="73" t="s">
        <v>179</v>
      </c>
      <c r="D42" s="74">
        <v>120</v>
      </c>
      <c r="E42" s="66" t="s">
        <v>85</v>
      </c>
      <c r="F42" s="70">
        <v>3</v>
      </c>
      <c r="G42" s="72"/>
      <c r="I42" s="71"/>
      <c r="J42" s="72"/>
      <c r="K42" s="72"/>
    </row>
    <row r="43" spans="1:11">
      <c r="A43" s="73">
        <v>11</v>
      </c>
      <c r="B43" s="73" t="s">
        <v>77</v>
      </c>
      <c r="C43" s="73" t="s">
        <v>179</v>
      </c>
      <c r="D43" s="74">
        <v>140</v>
      </c>
      <c r="E43" s="66" t="s">
        <v>89</v>
      </c>
      <c r="F43" s="9">
        <v>3</v>
      </c>
      <c r="G43" s="68"/>
      <c r="H43" s="68"/>
    </row>
    <row r="44" spans="1:11">
      <c r="A44" s="73">
        <v>20</v>
      </c>
      <c r="B44" s="73" t="s">
        <v>76</v>
      </c>
      <c r="C44" s="73" t="s">
        <v>182</v>
      </c>
      <c r="D44" s="74">
        <v>120</v>
      </c>
      <c r="E44" s="66" t="s">
        <v>84</v>
      </c>
      <c r="F44" s="9">
        <v>3</v>
      </c>
      <c r="G44" s="68"/>
      <c r="H44" s="1"/>
    </row>
    <row r="45" spans="1:11">
      <c r="A45" s="73">
        <v>13</v>
      </c>
      <c r="B45" s="73" t="s">
        <v>72</v>
      </c>
      <c r="C45" s="73" t="s">
        <v>179</v>
      </c>
      <c r="D45" s="74">
        <v>60</v>
      </c>
      <c r="E45" s="66" t="s">
        <v>84</v>
      </c>
      <c r="F45" s="9">
        <v>3</v>
      </c>
      <c r="G45" s="68"/>
      <c r="H45" s="1"/>
    </row>
    <row r="46" spans="1:11" s="68" customFormat="1" ht="15.75" thickBot="1">
      <c r="A46" s="138"/>
      <c r="B46" s="138"/>
      <c r="C46" s="138"/>
      <c r="D46" s="139"/>
      <c r="E46" s="89"/>
      <c r="F46" s="72"/>
    </row>
    <row r="47" spans="1:11" ht="15.75" thickBot="1">
      <c r="A47" s="135" t="s">
        <v>4</v>
      </c>
      <c r="B47" s="135" t="s">
        <v>28</v>
      </c>
      <c r="C47" s="135" t="s">
        <v>29</v>
      </c>
      <c r="D47" s="137" t="s">
        <v>32</v>
      </c>
      <c r="E47" s="135" t="s">
        <v>30</v>
      </c>
      <c r="F47" s="136" t="s">
        <v>106</v>
      </c>
      <c r="H47" s="1"/>
    </row>
    <row r="48" spans="1:11">
      <c r="A48" s="134" t="s">
        <v>146</v>
      </c>
      <c r="B48" s="2"/>
      <c r="C48" s="2"/>
      <c r="D48" s="2"/>
      <c r="E48" s="2"/>
      <c r="F48" s="2"/>
      <c r="H48" s="1"/>
    </row>
    <row r="49" spans="1:6" s="82" customFormat="1">
      <c r="A49" s="73">
        <v>6</v>
      </c>
      <c r="B49" s="73" t="s">
        <v>34</v>
      </c>
      <c r="C49" s="73" t="s">
        <v>176</v>
      </c>
      <c r="D49" s="74">
        <v>280</v>
      </c>
      <c r="E49" s="66" t="s">
        <v>87</v>
      </c>
      <c r="F49" s="70">
        <v>1</v>
      </c>
    </row>
    <row r="50" spans="1:6" s="82" customFormat="1">
      <c r="A50" s="73">
        <v>4</v>
      </c>
      <c r="B50" s="73" t="s">
        <v>35</v>
      </c>
      <c r="C50" s="73" t="s">
        <v>176</v>
      </c>
      <c r="D50" s="74">
        <v>160</v>
      </c>
      <c r="E50" s="66" t="s">
        <v>87</v>
      </c>
      <c r="F50" s="70">
        <v>1</v>
      </c>
    </row>
    <row r="51" spans="1:6" s="82" customFormat="1">
      <c r="A51" s="73">
        <v>15</v>
      </c>
      <c r="B51" s="73" t="s">
        <v>74</v>
      </c>
      <c r="C51" s="73" t="s">
        <v>176</v>
      </c>
      <c r="D51" s="74">
        <v>160</v>
      </c>
      <c r="E51" s="66" t="s">
        <v>87</v>
      </c>
      <c r="F51" s="70">
        <v>1</v>
      </c>
    </row>
    <row r="52" spans="1:6" s="82" customFormat="1">
      <c r="A52" s="73">
        <v>17</v>
      </c>
      <c r="B52" s="73" t="s">
        <v>78</v>
      </c>
      <c r="C52" s="73" t="s">
        <v>181</v>
      </c>
      <c r="D52" s="74">
        <v>80</v>
      </c>
      <c r="E52" s="66" t="s">
        <v>87</v>
      </c>
      <c r="F52" s="70">
        <v>1</v>
      </c>
    </row>
    <row r="53" spans="1:6" s="82" customFormat="1">
      <c r="A53" s="73">
        <v>19</v>
      </c>
      <c r="B53" s="73" t="s">
        <v>62</v>
      </c>
      <c r="C53" s="73" t="s">
        <v>183</v>
      </c>
      <c r="D53" s="74">
        <v>80</v>
      </c>
      <c r="E53" s="66" t="s">
        <v>85</v>
      </c>
      <c r="F53" s="70">
        <v>1</v>
      </c>
    </row>
    <row r="54" spans="1:6" s="82" customFormat="1">
      <c r="A54" s="73">
        <v>24</v>
      </c>
      <c r="B54" s="73" t="s">
        <v>66</v>
      </c>
      <c r="C54" s="73" t="s">
        <v>184</v>
      </c>
      <c r="D54" s="74">
        <v>80</v>
      </c>
      <c r="E54" s="66" t="s">
        <v>90</v>
      </c>
      <c r="F54" s="70">
        <v>1</v>
      </c>
    </row>
    <row r="55" spans="1:6" s="82" customFormat="1">
      <c r="A55" s="73">
        <v>14</v>
      </c>
      <c r="B55" s="73" t="s">
        <v>60</v>
      </c>
      <c r="C55" s="73" t="s">
        <v>181</v>
      </c>
      <c r="D55" s="74">
        <v>60</v>
      </c>
      <c r="E55" s="66" t="s">
        <v>87</v>
      </c>
      <c r="F55" s="70">
        <v>1</v>
      </c>
    </row>
    <row r="56" spans="1:6" s="82" customFormat="1">
      <c r="A56" s="73">
        <v>21</v>
      </c>
      <c r="B56" s="73" t="s">
        <v>64</v>
      </c>
      <c r="C56" s="73" t="s">
        <v>183</v>
      </c>
      <c r="D56" s="74">
        <v>60</v>
      </c>
      <c r="E56" s="66" t="s">
        <v>85</v>
      </c>
      <c r="F56" s="70">
        <v>1</v>
      </c>
    </row>
    <row r="57" spans="1:6" s="82" customFormat="1">
      <c r="A57" s="73">
        <v>23</v>
      </c>
      <c r="B57" s="73" t="s">
        <v>63</v>
      </c>
      <c r="C57" s="73" t="s">
        <v>183</v>
      </c>
      <c r="D57" s="74">
        <v>60</v>
      </c>
      <c r="E57" s="66" t="s">
        <v>89</v>
      </c>
      <c r="F57" s="70">
        <v>1</v>
      </c>
    </row>
    <row r="58" spans="1:6" s="82" customFormat="1">
      <c r="A58" s="73">
        <v>9</v>
      </c>
      <c r="B58" s="73" t="s">
        <v>61</v>
      </c>
      <c r="C58" s="73" t="s">
        <v>181</v>
      </c>
      <c r="D58" s="74">
        <v>30</v>
      </c>
      <c r="E58" s="66" t="s">
        <v>87</v>
      </c>
      <c r="F58" s="70">
        <v>1</v>
      </c>
    </row>
    <row r="59" spans="1:6" s="82" customFormat="1">
      <c r="A59" s="73">
        <v>27</v>
      </c>
      <c r="B59" s="73" t="s">
        <v>68</v>
      </c>
      <c r="C59" s="73" t="s">
        <v>184</v>
      </c>
      <c r="D59" s="74">
        <v>30</v>
      </c>
      <c r="E59" s="66" t="s">
        <v>90</v>
      </c>
      <c r="F59" s="70">
        <v>1</v>
      </c>
    </row>
    <row r="60" spans="1:6" s="82" customFormat="1">
      <c r="A60" s="73">
        <v>22</v>
      </c>
      <c r="B60" s="73" t="s">
        <v>67</v>
      </c>
      <c r="C60" s="73" t="s">
        <v>184</v>
      </c>
      <c r="D60" s="74">
        <v>20</v>
      </c>
      <c r="E60" s="66" t="s">
        <v>85</v>
      </c>
      <c r="F60" s="70">
        <v>1</v>
      </c>
    </row>
    <row r="61" spans="1:6" s="82" customFormat="1">
      <c r="A61" s="73">
        <v>2</v>
      </c>
      <c r="B61" s="73" t="s">
        <v>73</v>
      </c>
      <c r="C61" s="73" t="s">
        <v>178</v>
      </c>
      <c r="D61" s="74">
        <v>120</v>
      </c>
      <c r="E61" s="66" t="s">
        <v>167</v>
      </c>
      <c r="F61" s="70">
        <v>2</v>
      </c>
    </row>
    <row r="62" spans="1:6" s="65" customFormat="1">
      <c r="A62" s="73">
        <v>18</v>
      </c>
      <c r="B62" s="73" t="s">
        <v>79</v>
      </c>
      <c r="C62" s="73" t="s">
        <v>178</v>
      </c>
      <c r="D62" s="74">
        <v>100</v>
      </c>
      <c r="E62" s="66" t="s">
        <v>85</v>
      </c>
      <c r="F62" s="70">
        <v>2</v>
      </c>
    </row>
    <row r="63" spans="1:6" s="65" customFormat="1">
      <c r="A63" s="73">
        <v>1</v>
      </c>
      <c r="B63" s="73" t="s">
        <v>31</v>
      </c>
      <c r="C63" s="73" t="s">
        <v>177</v>
      </c>
      <c r="D63" s="74">
        <v>80</v>
      </c>
      <c r="E63" s="66" t="s">
        <v>85</v>
      </c>
      <c r="F63" s="70">
        <v>2</v>
      </c>
    </row>
    <row r="64" spans="1:6" s="82" customFormat="1">
      <c r="A64" s="73">
        <v>5</v>
      </c>
      <c r="B64" s="73" t="s">
        <v>35</v>
      </c>
      <c r="C64" s="73" t="s">
        <v>180</v>
      </c>
      <c r="D64" s="74">
        <v>80</v>
      </c>
      <c r="E64" s="66" t="s">
        <v>86</v>
      </c>
      <c r="F64" s="70">
        <v>2</v>
      </c>
    </row>
    <row r="65" spans="1:8" s="65" customFormat="1">
      <c r="A65" s="73">
        <v>7</v>
      </c>
      <c r="B65" s="73" t="s">
        <v>34</v>
      </c>
      <c r="C65" s="73" t="s">
        <v>180</v>
      </c>
      <c r="D65" s="74">
        <v>80</v>
      </c>
      <c r="E65" s="66" t="s">
        <v>91</v>
      </c>
      <c r="F65" s="70">
        <v>2</v>
      </c>
    </row>
    <row r="66" spans="1:8" s="65" customFormat="1">
      <c r="A66" s="73">
        <v>26</v>
      </c>
      <c r="B66" s="73" t="s">
        <v>35</v>
      </c>
      <c r="C66" s="73" t="s">
        <v>177</v>
      </c>
      <c r="D66" s="74">
        <v>80</v>
      </c>
      <c r="E66" s="66" t="s">
        <v>85</v>
      </c>
      <c r="F66" s="70">
        <v>2</v>
      </c>
    </row>
    <row r="67" spans="1:8" s="82" customFormat="1">
      <c r="A67" s="73">
        <v>8</v>
      </c>
      <c r="B67" s="73" t="s">
        <v>59</v>
      </c>
      <c r="C67" s="73" t="s">
        <v>177</v>
      </c>
      <c r="D67" s="74">
        <v>60</v>
      </c>
      <c r="E67" s="66" t="s">
        <v>85</v>
      </c>
      <c r="F67" s="70">
        <v>2</v>
      </c>
    </row>
    <row r="68" spans="1:8" s="82" customFormat="1">
      <c r="A68" s="73">
        <v>16</v>
      </c>
      <c r="B68" s="73" t="s">
        <v>74</v>
      </c>
      <c r="C68" s="73" t="s">
        <v>180</v>
      </c>
      <c r="D68" s="74">
        <v>60</v>
      </c>
      <c r="E68" s="66" t="s">
        <v>86</v>
      </c>
      <c r="F68" s="70">
        <v>2</v>
      </c>
    </row>
    <row r="69" spans="1:8" s="82" customFormat="1">
      <c r="A69" s="73">
        <v>25</v>
      </c>
      <c r="B69" s="73" t="s">
        <v>80</v>
      </c>
      <c r="C69" s="73" t="s">
        <v>178</v>
      </c>
      <c r="D69" s="74">
        <v>40</v>
      </c>
      <c r="E69" s="66" t="s">
        <v>86</v>
      </c>
      <c r="F69" s="70">
        <v>2</v>
      </c>
    </row>
    <row r="70" spans="1:8" s="82" customFormat="1">
      <c r="D70" s="64"/>
      <c r="E70" s="110"/>
      <c r="F70" s="110"/>
    </row>
    <row r="71" spans="1:8">
      <c r="C71" s="34"/>
      <c r="D71" s="34"/>
      <c r="E71" s="34"/>
      <c r="F71" s="34"/>
      <c r="H71" s="1"/>
    </row>
    <row r="72" spans="1:8">
      <c r="D72" s="34"/>
      <c r="E72" s="34"/>
      <c r="F72" s="34"/>
      <c r="H72" s="1"/>
    </row>
    <row r="73" spans="1:8">
      <c r="A73" s="69" t="s">
        <v>190</v>
      </c>
      <c r="B73" s="68"/>
      <c r="C73" s="68"/>
      <c r="D73" s="68"/>
      <c r="H73" s="1"/>
    </row>
    <row r="74" spans="1:8">
      <c r="A74" s="23" t="s">
        <v>4</v>
      </c>
      <c r="B74" s="23" t="s">
        <v>28</v>
      </c>
      <c r="C74" s="23" t="s">
        <v>29</v>
      </c>
      <c r="D74" s="24" t="s">
        <v>32</v>
      </c>
      <c r="E74" s="23" t="s">
        <v>30</v>
      </c>
      <c r="F74" s="24" t="s">
        <v>106</v>
      </c>
      <c r="H74" s="1"/>
    </row>
    <row r="75" spans="1:8">
      <c r="A75" s="73">
        <v>17</v>
      </c>
      <c r="B75" s="73" t="s">
        <v>78</v>
      </c>
      <c r="C75" s="73" t="s">
        <v>181</v>
      </c>
      <c r="D75" s="74">
        <v>80</v>
      </c>
      <c r="E75" s="66" t="s">
        <v>87</v>
      </c>
      <c r="F75" s="70">
        <v>1</v>
      </c>
      <c r="H75" s="1"/>
    </row>
    <row r="76" spans="1:8">
      <c r="A76" s="73">
        <v>14</v>
      </c>
      <c r="B76" s="73" t="s">
        <v>60</v>
      </c>
      <c r="C76" s="73" t="s">
        <v>181</v>
      </c>
      <c r="D76" s="74">
        <v>60</v>
      </c>
      <c r="E76" s="66" t="s">
        <v>87</v>
      </c>
      <c r="F76" s="70">
        <v>1</v>
      </c>
      <c r="H76" s="1"/>
    </row>
    <row r="77" spans="1:8">
      <c r="A77" s="73">
        <v>9</v>
      </c>
      <c r="B77" s="73" t="s">
        <v>61</v>
      </c>
      <c r="C77" s="73" t="s">
        <v>181</v>
      </c>
      <c r="D77" s="74">
        <v>30</v>
      </c>
      <c r="E77" s="66" t="s">
        <v>87</v>
      </c>
      <c r="F77" s="70">
        <v>1</v>
      </c>
      <c r="H77" s="1"/>
    </row>
    <row r="78" spans="1:8">
      <c r="A78" s="73">
        <v>24</v>
      </c>
      <c r="B78" s="73" t="s">
        <v>66</v>
      </c>
      <c r="C78" s="73" t="s">
        <v>184</v>
      </c>
      <c r="D78" s="74">
        <v>80</v>
      </c>
      <c r="E78" s="66" t="s">
        <v>90</v>
      </c>
      <c r="F78" s="70">
        <v>1</v>
      </c>
      <c r="H78" s="1"/>
    </row>
    <row r="79" spans="1:8">
      <c r="A79" s="73">
        <v>27</v>
      </c>
      <c r="B79" s="73" t="s">
        <v>68</v>
      </c>
      <c r="C79" s="73" t="s">
        <v>184</v>
      </c>
      <c r="D79" s="74">
        <v>30</v>
      </c>
      <c r="E79" s="66" t="s">
        <v>90</v>
      </c>
      <c r="F79" s="70">
        <v>1</v>
      </c>
      <c r="H79" s="1"/>
    </row>
    <row r="80" spans="1:8">
      <c r="A80" s="73">
        <v>22</v>
      </c>
      <c r="B80" s="73" t="s">
        <v>67</v>
      </c>
      <c r="C80" s="73" t="s">
        <v>184</v>
      </c>
      <c r="D80" s="74">
        <v>20</v>
      </c>
      <c r="E80" s="66" t="s">
        <v>85</v>
      </c>
      <c r="F80" s="70">
        <v>1</v>
      </c>
      <c r="H80" s="1"/>
    </row>
    <row r="81" spans="1:8">
      <c r="A81" s="73">
        <v>6</v>
      </c>
      <c r="B81" s="73" t="s">
        <v>34</v>
      </c>
      <c r="C81" s="73" t="s">
        <v>176</v>
      </c>
      <c r="D81" s="74">
        <v>280</v>
      </c>
      <c r="E81" s="66" t="s">
        <v>87</v>
      </c>
      <c r="F81" s="70">
        <v>1</v>
      </c>
      <c r="H81" s="1"/>
    </row>
    <row r="82" spans="1:8">
      <c r="A82" s="73">
        <v>4</v>
      </c>
      <c r="B82" s="73" t="s">
        <v>35</v>
      </c>
      <c r="C82" s="73" t="s">
        <v>176</v>
      </c>
      <c r="D82" s="74">
        <v>160</v>
      </c>
      <c r="E82" s="66" t="s">
        <v>87</v>
      </c>
      <c r="F82" s="70">
        <v>1</v>
      </c>
      <c r="H82" s="1"/>
    </row>
    <row r="83" spans="1:8">
      <c r="A83" s="73">
        <v>15</v>
      </c>
      <c r="B83" s="73" t="s">
        <v>74</v>
      </c>
      <c r="C83" s="73" t="s">
        <v>176</v>
      </c>
      <c r="D83" s="74">
        <v>160</v>
      </c>
      <c r="E83" s="66" t="s">
        <v>87</v>
      </c>
      <c r="F83" s="70">
        <v>1</v>
      </c>
      <c r="H83" s="1"/>
    </row>
    <row r="84" spans="1:8">
      <c r="A84" s="73">
        <v>19</v>
      </c>
      <c r="B84" s="73" t="s">
        <v>62</v>
      </c>
      <c r="C84" s="73" t="s">
        <v>183</v>
      </c>
      <c r="D84" s="74">
        <v>80</v>
      </c>
      <c r="E84" s="66" t="s">
        <v>85</v>
      </c>
      <c r="F84" s="70">
        <v>1</v>
      </c>
      <c r="H84" s="1"/>
    </row>
    <row r="85" spans="1:8">
      <c r="A85" s="73">
        <v>21</v>
      </c>
      <c r="B85" s="73" t="s">
        <v>64</v>
      </c>
      <c r="C85" s="73" t="s">
        <v>183</v>
      </c>
      <c r="D85" s="74">
        <v>60</v>
      </c>
      <c r="E85" s="66" t="s">
        <v>85</v>
      </c>
      <c r="F85" s="70">
        <v>1</v>
      </c>
      <c r="H85" s="1"/>
    </row>
    <row r="86" spans="1:8">
      <c r="A86" s="73">
        <v>23</v>
      </c>
      <c r="B86" s="73" t="s">
        <v>63</v>
      </c>
      <c r="C86" s="73" t="s">
        <v>183</v>
      </c>
      <c r="D86" s="74">
        <v>60</v>
      </c>
      <c r="E86" s="66" t="s">
        <v>89</v>
      </c>
      <c r="F86" s="70">
        <v>1</v>
      </c>
      <c r="H86" s="1"/>
    </row>
    <row r="87" spans="1:8">
      <c r="A87" s="73">
        <v>10</v>
      </c>
      <c r="B87" s="73" t="s">
        <v>75</v>
      </c>
      <c r="C87" s="73" t="s">
        <v>182</v>
      </c>
      <c r="D87" s="74">
        <v>80</v>
      </c>
      <c r="E87" s="66" t="s">
        <v>84</v>
      </c>
      <c r="F87" s="70">
        <v>2</v>
      </c>
      <c r="H87" s="1"/>
    </row>
    <row r="88" spans="1:8">
      <c r="A88" s="73">
        <v>12</v>
      </c>
      <c r="B88" s="73" t="s">
        <v>74</v>
      </c>
      <c r="C88" s="73" t="s">
        <v>182</v>
      </c>
      <c r="D88" s="74">
        <v>80</v>
      </c>
      <c r="E88" s="66" t="s">
        <v>84</v>
      </c>
      <c r="F88" s="70">
        <v>2</v>
      </c>
      <c r="H88" s="1"/>
    </row>
    <row r="89" spans="1:8">
      <c r="A89" s="73">
        <v>20</v>
      </c>
      <c r="B89" s="73" t="s">
        <v>76</v>
      </c>
      <c r="C89" s="73" t="s">
        <v>182</v>
      </c>
      <c r="D89" s="74">
        <v>120</v>
      </c>
      <c r="E89" s="66" t="s">
        <v>84</v>
      </c>
      <c r="F89" s="70">
        <v>2</v>
      </c>
      <c r="H89" s="1"/>
    </row>
    <row r="90" spans="1:8">
      <c r="A90" s="73">
        <v>2</v>
      </c>
      <c r="B90" s="73" t="s">
        <v>73</v>
      </c>
      <c r="C90" s="73" t="s">
        <v>178</v>
      </c>
      <c r="D90" s="74">
        <v>120</v>
      </c>
      <c r="E90" s="66" t="s">
        <v>167</v>
      </c>
      <c r="F90" s="70">
        <v>2</v>
      </c>
    </row>
    <row r="91" spans="1:8">
      <c r="A91" s="73">
        <v>18</v>
      </c>
      <c r="B91" s="73" t="s">
        <v>79</v>
      </c>
      <c r="C91" s="73" t="s">
        <v>178</v>
      </c>
      <c r="D91" s="74">
        <v>100</v>
      </c>
      <c r="E91" s="66" t="s">
        <v>85</v>
      </c>
      <c r="F91" s="70">
        <v>2</v>
      </c>
    </row>
    <row r="92" spans="1:8">
      <c r="A92" s="73">
        <v>25</v>
      </c>
      <c r="B92" s="73" t="s">
        <v>80</v>
      </c>
      <c r="C92" s="73" t="s">
        <v>178</v>
      </c>
      <c r="D92" s="74">
        <v>40</v>
      </c>
      <c r="E92" s="66" t="s">
        <v>86</v>
      </c>
      <c r="F92" s="70">
        <v>2</v>
      </c>
    </row>
    <row r="93" spans="1:8">
      <c r="A93" s="73">
        <v>5</v>
      </c>
      <c r="B93" s="73" t="s">
        <v>35</v>
      </c>
      <c r="C93" s="73" t="s">
        <v>180</v>
      </c>
      <c r="D93" s="74">
        <v>80</v>
      </c>
      <c r="E93" s="66" t="s">
        <v>86</v>
      </c>
      <c r="F93" s="70">
        <v>2</v>
      </c>
    </row>
    <row r="94" spans="1:8">
      <c r="A94" s="73">
        <v>7</v>
      </c>
      <c r="B94" s="73" t="s">
        <v>34</v>
      </c>
      <c r="C94" s="73" t="s">
        <v>180</v>
      </c>
      <c r="D94" s="74">
        <v>80</v>
      </c>
      <c r="E94" s="66" t="s">
        <v>91</v>
      </c>
      <c r="F94" s="70">
        <v>2</v>
      </c>
    </row>
    <row r="95" spans="1:8">
      <c r="A95" s="73">
        <v>16</v>
      </c>
      <c r="B95" s="73" t="s">
        <v>74</v>
      </c>
      <c r="C95" s="73" t="s">
        <v>180</v>
      </c>
      <c r="D95" s="74">
        <v>60</v>
      </c>
      <c r="E95" s="66" t="s">
        <v>86</v>
      </c>
      <c r="F95" s="70">
        <v>2</v>
      </c>
    </row>
    <row r="96" spans="1:8">
      <c r="B96" s="8"/>
      <c r="E96" s="1"/>
      <c r="F96" s="1"/>
      <c r="H96" s="1"/>
    </row>
    <row r="97" spans="2:8">
      <c r="B97" s="8"/>
      <c r="E97" s="1"/>
      <c r="F97" s="1"/>
      <c r="H97" s="1"/>
    </row>
    <row r="98" spans="2:8">
      <c r="B98" s="8"/>
      <c r="E98" s="1"/>
      <c r="F98" s="1"/>
      <c r="H98" s="1"/>
    </row>
    <row r="99" spans="2:8">
      <c r="B99" s="8"/>
      <c r="E99" s="1"/>
      <c r="F99" s="1"/>
      <c r="H99" s="1"/>
    </row>
    <row r="100" spans="2:8">
      <c r="B100" s="8"/>
      <c r="E100" s="1"/>
      <c r="F100" s="1"/>
      <c r="H100" s="1"/>
    </row>
    <row r="101" spans="2:8">
      <c r="B101" s="8"/>
      <c r="E101" s="1"/>
      <c r="F101" s="1"/>
      <c r="H101" s="1"/>
    </row>
  </sheetData>
  <autoFilter ref="A74:F74"/>
  <mergeCells count="14">
    <mergeCell ref="G10:G11"/>
    <mergeCell ref="A10:A11"/>
    <mergeCell ref="B10:B11"/>
    <mergeCell ref="C10:C11"/>
    <mergeCell ref="D10:D11"/>
    <mergeCell ref="E10:E11"/>
    <mergeCell ref="F10:F11"/>
    <mergeCell ref="F5:F6"/>
    <mergeCell ref="G5:G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2"/>
  <sheetViews>
    <sheetView topLeftCell="A7" zoomScale="85" zoomScaleNormal="85" workbookViewId="0">
      <selection activeCell="D30" sqref="D30"/>
    </sheetView>
  </sheetViews>
  <sheetFormatPr defaultRowHeight="15"/>
  <cols>
    <col min="1" max="1" width="29.42578125" style="45" customWidth="1"/>
    <col min="2" max="4" width="15.7109375" style="45" customWidth="1"/>
    <col min="5" max="5" width="19.85546875" style="45" bestFit="1" customWidth="1"/>
    <col min="6" max="7" width="15.7109375" style="45" customWidth="1"/>
    <col min="8" max="8" width="21.28515625" style="45" customWidth="1"/>
    <col min="9" max="16" width="4.85546875" style="45" customWidth="1"/>
    <col min="17" max="17" width="8.28515625" style="45" customWidth="1"/>
    <col min="18" max="18" width="11.28515625" style="45" bestFit="1" customWidth="1"/>
    <col min="19" max="16384" width="9.140625" style="45"/>
  </cols>
  <sheetData>
    <row r="1" spans="1:3">
      <c r="A1" s="4" t="s">
        <v>174</v>
      </c>
    </row>
    <row r="2" spans="1:3">
      <c r="A2" s="1" t="s">
        <v>147</v>
      </c>
    </row>
    <row r="3" spans="1:3" ht="30">
      <c r="A3" s="44" t="s">
        <v>21</v>
      </c>
      <c r="B3" s="49" t="s">
        <v>24</v>
      </c>
      <c r="C3" s="28" t="s">
        <v>119</v>
      </c>
    </row>
    <row r="4" spans="1:3">
      <c r="A4" s="43" t="s">
        <v>16</v>
      </c>
      <c r="B4" s="27">
        <v>0.1</v>
      </c>
      <c r="C4" s="47" t="s">
        <v>109</v>
      </c>
    </row>
    <row r="5" spans="1:3">
      <c r="A5" s="43" t="s">
        <v>17</v>
      </c>
      <c r="B5" s="27">
        <v>0.15</v>
      </c>
      <c r="C5" s="47" t="s">
        <v>115</v>
      </c>
    </row>
    <row r="6" spans="1:3">
      <c r="A6" s="43" t="s">
        <v>18</v>
      </c>
      <c r="B6" s="27">
        <v>0.15</v>
      </c>
      <c r="C6" s="47" t="s">
        <v>116</v>
      </c>
    </row>
    <row r="7" spans="1:3">
      <c r="A7" s="43" t="s">
        <v>88</v>
      </c>
      <c r="B7" s="27">
        <v>0.3</v>
      </c>
      <c r="C7" s="47" t="s">
        <v>117</v>
      </c>
    </row>
    <row r="8" spans="1:3">
      <c r="A8" s="43" t="s">
        <v>19</v>
      </c>
      <c r="B8" s="27">
        <v>0.2</v>
      </c>
      <c r="C8" s="47" t="s">
        <v>118</v>
      </c>
    </row>
    <row r="9" spans="1:3">
      <c r="A9" s="43" t="s">
        <v>20</v>
      </c>
      <c r="B9" s="27">
        <v>0.1</v>
      </c>
      <c r="C9" s="47" t="s">
        <v>117</v>
      </c>
    </row>
    <row r="11" spans="1:3">
      <c r="A11" s="44" t="s">
        <v>135</v>
      </c>
      <c r="B11" s="44" t="s">
        <v>136</v>
      </c>
    </row>
    <row r="12" spans="1:3">
      <c r="A12" s="43" t="s">
        <v>110</v>
      </c>
      <c r="B12" s="47">
        <v>400</v>
      </c>
    </row>
    <row r="13" spans="1:3">
      <c r="A13" s="43" t="s">
        <v>111</v>
      </c>
      <c r="B13" s="47">
        <v>250</v>
      </c>
    </row>
    <row r="14" spans="1:3">
      <c r="A14" s="43" t="s">
        <v>112</v>
      </c>
      <c r="B14" s="47">
        <v>300</v>
      </c>
    </row>
    <row r="15" spans="1:3">
      <c r="A15" s="43" t="s">
        <v>113</v>
      </c>
      <c r="B15" s="47">
        <v>300</v>
      </c>
    </row>
    <row r="16" spans="1:3">
      <c r="A16" s="43" t="s">
        <v>114</v>
      </c>
      <c r="B16" s="47">
        <v>200</v>
      </c>
    </row>
    <row r="18" spans="1:13">
      <c r="A18" s="50" t="s">
        <v>21</v>
      </c>
      <c r="B18" s="53" t="s">
        <v>16</v>
      </c>
      <c r="C18" s="53" t="s">
        <v>17</v>
      </c>
      <c r="D18" s="53" t="s">
        <v>18</v>
      </c>
      <c r="E18" s="53" t="s">
        <v>88</v>
      </c>
      <c r="F18" s="53" t="s">
        <v>19</v>
      </c>
      <c r="G18" s="53" t="s">
        <v>20</v>
      </c>
    </row>
    <row r="19" spans="1:13">
      <c r="A19" s="50" t="s">
        <v>24</v>
      </c>
      <c r="B19" s="27">
        <v>0.1</v>
      </c>
      <c r="C19" s="27">
        <v>0.15</v>
      </c>
      <c r="D19" s="27">
        <v>0.15</v>
      </c>
      <c r="E19" s="27">
        <v>0.3</v>
      </c>
      <c r="F19" s="27">
        <v>0.2</v>
      </c>
      <c r="G19" s="27">
        <v>0.1</v>
      </c>
    </row>
    <row r="20" spans="1:13">
      <c r="A20" s="50" t="s">
        <v>132</v>
      </c>
      <c r="B20" s="48" t="s">
        <v>109</v>
      </c>
      <c r="C20" s="48" t="s">
        <v>115</v>
      </c>
      <c r="D20" s="48" t="s">
        <v>116</v>
      </c>
      <c r="E20" s="48" t="s">
        <v>117</v>
      </c>
      <c r="F20" s="48" t="s">
        <v>118</v>
      </c>
      <c r="G20" s="48" t="s">
        <v>117</v>
      </c>
    </row>
    <row r="21" spans="1:13">
      <c r="A21" s="50" t="s">
        <v>133</v>
      </c>
      <c r="B21" s="104">
        <f t="shared" ref="B21:C21" si="0">$E$21/$E$19*B19</f>
        <v>660</v>
      </c>
      <c r="C21" s="104">
        <f t="shared" si="0"/>
        <v>990</v>
      </c>
      <c r="D21" s="104">
        <f>$E$21/$E$19*D19</f>
        <v>990</v>
      </c>
      <c r="E21" s="52">
        <v>1980</v>
      </c>
      <c r="F21" s="104">
        <f>$E$21/$E$19*F19</f>
        <v>1320</v>
      </c>
      <c r="G21" s="104">
        <f>$E$21/$E$19*G19</f>
        <v>660</v>
      </c>
      <c r="I21" s="106"/>
      <c r="J21" s="106"/>
      <c r="K21" s="106"/>
      <c r="L21" s="106"/>
      <c r="M21" s="106"/>
    </row>
    <row r="22" spans="1:13">
      <c r="A22" s="51" t="s">
        <v>134</v>
      </c>
      <c r="B22" s="46">
        <v>4</v>
      </c>
      <c r="C22" s="46">
        <v>7</v>
      </c>
      <c r="D22" s="46">
        <v>8</v>
      </c>
      <c r="E22" s="46">
        <v>14</v>
      </c>
      <c r="F22" s="46">
        <v>5</v>
      </c>
      <c r="G22" s="46">
        <v>4</v>
      </c>
    </row>
    <row r="23" spans="1:13">
      <c r="A23" s="51" t="s">
        <v>13</v>
      </c>
      <c r="B23" s="105">
        <f>B21/40/B22</f>
        <v>4.125</v>
      </c>
      <c r="C23" s="105">
        <f t="shared" ref="C23:G23" si="1">C21/40/C22</f>
        <v>3.5357142857142856</v>
      </c>
      <c r="D23" s="105">
        <f t="shared" si="1"/>
        <v>3.09375</v>
      </c>
      <c r="E23" s="105">
        <f t="shared" si="1"/>
        <v>3.5357142857142856</v>
      </c>
      <c r="F23" s="105">
        <f t="shared" si="1"/>
        <v>6.6</v>
      </c>
      <c r="G23" s="105">
        <f t="shared" si="1"/>
        <v>4.125</v>
      </c>
    </row>
    <row r="26" spans="1:13">
      <c r="A26" s="115" t="s">
        <v>137</v>
      </c>
      <c r="B26" s="116"/>
    </row>
    <row r="27" spans="1:13">
      <c r="A27" s="44" t="s">
        <v>138</v>
      </c>
      <c r="B27" s="44" t="s">
        <v>139</v>
      </c>
    </row>
    <row r="28" spans="1:13">
      <c r="A28" s="43" t="str">
        <f>A12</f>
        <v>Project/Test Manager (PM)</v>
      </c>
      <c r="B28" s="140">
        <f>ROUND(B23, 0)</f>
        <v>4</v>
      </c>
    </row>
    <row r="29" spans="1:13">
      <c r="A29" s="43" t="str">
        <f t="shared" ref="A29:A32" si="2">A13</f>
        <v>Business Analyst (BA)</v>
      </c>
      <c r="B29" s="140">
        <f>ROUND(C23, 0)</f>
        <v>4</v>
      </c>
    </row>
    <row r="30" spans="1:13">
      <c r="A30" s="43" t="str">
        <f t="shared" si="2"/>
        <v>Solution Architect (SA)</v>
      </c>
      <c r="B30" s="140">
        <f>ROUND(D23, 0)</f>
        <v>3</v>
      </c>
    </row>
    <row r="31" spans="1:13">
      <c r="A31" s="43" t="str">
        <f t="shared" si="2"/>
        <v>Developer (D)</v>
      </c>
      <c r="B31" s="140">
        <f>ROUND(E23, 0)</f>
        <v>4</v>
      </c>
    </row>
    <row r="32" spans="1:13">
      <c r="A32" s="43" t="str">
        <f t="shared" si="2"/>
        <v>Tester (T)</v>
      </c>
      <c r="B32" s="140">
        <f>ROUND(F23, 0)</f>
        <v>7</v>
      </c>
    </row>
  </sheetData>
  <mergeCells count="1">
    <mergeCell ref="A26:B26"/>
  </mergeCells>
  <pageMargins left="0.7" right="0.7" top="0.75" bottom="0.75" header="0.3" footer="0.3"/>
  <ignoredErrors>
    <ignoredError sqref="B2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W69"/>
  <sheetViews>
    <sheetView tabSelected="1" topLeftCell="A13" workbookViewId="0">
      <selection activeCell="G34" sqref="G34"/>
    </sheetView>
  </sheetViews>
  <sheetFormatPr defaultRowHeight="15"/>
  <cols>
    <col min="1" max="1" width="36.5703125" customWidth="1"/>
    <col min="2" max="2" width="0" hidden="1" customWidth="1"/>
    <col min="3" max="3" width="9.140625" style="39"/>
  </cols>
  <sheetData>
    <row r="1" spans="1:23" s="39" customFormat="1">
      <c r="A1" s="69" t="s">
        <v>175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1:23" s="39" customFormat="1">
      <c r="A2" s="86" t="s">
        <v>189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3">
      <c r="A3" s="67"/>
      <c r="B3" s="67"/>
      <c r="C3" s="67"/>
      <c r="D3" s="67"/>
      <c r="E3" s="67"/>
      <c r="F3" s="67"/>
      <c r="G3" s="67"/>
      <c r="H3" s="67"/>
      <c r="I3" s="82"/>
      <c r="J3" s="82"/>
      <c r="K3" s="82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spans="1:23">
      <c r="A4" s="67" t="s">
        <v>168</v>
      </c>
      <c r="B4" s="67"/>
      <c r="C4" s="67"/>
      <c r="D4" s="67"/>
      <c r="E4" s="67"/>
      <c r="F4" s="67" t="s">
        <v>148</v>
      </c>
      <c r="G4" s="67" t="s">
        <v>149</v>
      </c>
      <c r="H4" s="67" t="s">
        <v>150</v>
      </c>
      <c r="I4" s="82" t="s">
        <v>151</v>
      </c>
      <c r="J4" s="82" t="s">
        <v>152</v>
      </c>
      <c r="K4" s="82" t="s">
        <v>153</v>
      </c>
      <c r="L4" s="67" t="s">
        <v>154</v>
      </c>
      <c r="M4" s="67" t="s">
        <v>155</v>
      </c>
      <c r="N4" s="67" t="s">
        <v>156</v>
      </c>
      <c r="O4" s="67" t="s">
        <v>157</v>
      </c>
      <c r="P4" s="67" t="s">
        <v>158</v>
      </c>
      <c r="Q4" s="67" t="s">
        <v>159</v>
      </c>
      <c r="R4" s="67" t="s">
        <v>160</v>
      </c>
      <c r="S4" s="67" t="s">
        <v>161</v>
      </c>
      <c r="T4" s="67" t="s">
        <v>162</v>
      </c>
      <c r="U4" s="67" t="s">
        <v>163</v>
      </c>
      <c r="V4" s="67" t="s">
        <v>164</v>
      </c>
      <c r="W4" s="67"/>
    </row>
    <row r="5" spans="1:23">
      <c r="A5" s="76" t="s">
        <v>165</v>
      </c>
      <c r="B5" s="76" t="s">
        <v>39</v>
      </c>
      <c r="C5" s="76" t="s">
        <v>173</v>
      </c>
      <c r="D5" s="76" t="s">
        <v>166</v>
      </c>
      <c r="E5" s="76" t="s">
        <v>108</v>
      </c>
      <c r="F5" s="67"/>
      <c r="G5" s="67"/>
      <c r="H5" s="67"/>
      <c r="I5" s="82"/>
      <c r="L5" s="82"/>
      <c r="M5" s="82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spans="1:23" ht="15" customHeight="1">
      <c r="A6" s="77" t="s">
        <v>35</v>
      </c>
      <c r="B6" s="83">
        <v>160</v>
      </c>
      <c r="C6" s="84">
        <v>80</v>
      </c>
      <c r="D6" s="75" t="s">
        <v>169</v>
      </c>
      <c r="E6" s="85">
        <v>1</v>
      </c>
      <c r="F6" s="78">
        <v>40</v>
      </c>
      <c r="G6" s="78">
        <v>40</v>
      </c>
      <c r="H6" s="82"/>
      <c r="I6" s="82"/>
      <c r="L6" s="82"/>
      <c r="M6" s="82"/>
      <c r="N6" s="67"/>
      <c r="O6" s="67"/>
      <c r="P6" s="67"/>
      <c r="Q6" s="67"/>
      <c r="R6" s="67"/>
      <c r="S6" s="67"/>
      <c r="T6" s="67"/>
      <c r="U6" s="67"/>
      <c r="V6" s="67"/>
      <c r="W6" s="67"/>
    </row>
    <row r="7" spans="1:23" ht="15" customHeight="1">
      <c r="A7" s="77" t="s">
        <v>35</v>
      </c>
      <c r="B7" s="83">
        <v>80</v>
      </c>
      <c r="C7" s="84">
        <v>40</v>
      </c>
      <c r="D7" s="75" t="s">
        <v>169</v>
      </c>
      <c r="E7" s="85">
        <v>1</v>
      </c>
      <c r="F7" s="67"/>
      <c r="G7" s="67"/>
      <c r="H7" s="78">
        <v>40</v>
      </c>
      <c r="I7" s="82"/>
      <c r="L7" s="82"/>
      <c r="M7" s="82"/>
      <c r="N7" s="67"/>
      <c r="O7" s="67"/>
      <c r="P7" s="67"/>
      <c r="Q7" s="67"/>
      <c r="R7" s="67"/>
      <c r="S7" s="67"/>
      <c r="T7" s="67"/>
      <c r="U7" s="67"/>
      <c r="V7" s="67"/>
      <c r="W7" s="67"/>
    </row>
    <row r="8" spans="1:23" ht="17.25" customHeight="1">
      <c r="A8" s="77" t="s">
        <v>34</v>
      </c>
      <c r="B8" s="83">
        <v>280</v>
      </c>
      <c r="C8" s="84">
        <v>140</v>
      </c>
      <c r="D8" s="93" t="s">
        <v>172</v>
      </c>
      <c r="E8" s="85">
        <v>1</v>
      </c>
      <c r="F8" s="94">
        <v>40</v>
      </c>
      <c r="G8" s="94">
        <v>40</v>
      </c>
      <c r="H8" s="94">
        <v>40</v>
      </c>
      <c r="I8" s="94">
        <v>20</v>
      </c>
      <c r="L8" s="82"/>
      <c r="M8" s="82"/>
      <c r="N8" s="82"/>
      <c r="O8" s="82"/>
      <c r="P8" s="82"/>
      <c r="Q8" s="82"/>
      <c r="R8" s="82"/>
      <c r="S8" s="82"/>
      <c r="T8" s="82"/>
      <c r="U8" s="88"/>
      <c r="V8" s="88"/>
      <c r="W8" s="88"/>
    </row>
    <row r="9" spans="1:23" ht="15" customHeight="1">
      <c r="A9" s="77" t="s">
        <v>61</v>
      </c>
      <c r="B9" s="83">
        <v>30</v>
      </c>
      <c r="C9" s="84">
        <v>15</v>
      </c>
      <c r="D9" s="75" t="s">
        <v>170</v>
      </c>
      <c r="E9" s="85">
        <v>1</v>
      </c>
      <c r="F9" s="79">
        <v>15</v>
      </c>
      <c r="G9" s="67"/>
      <c r="H9" s="67"/>
      <c r="I9" s="82"/>
      <c r="L9" s="82"/>
      <c r="M9" s="82"/>
      <c r="N9" s="67"/>
      <c r="O9" s="67"/>
      <c r="P9" s="67"/>
      <c r="Q9" s="67"/>
      <c r="R9" s="67"/>
      <c r="S9" s="67"/>
      <c r="T9" s="67"/>
      <c r="U9" s="88"/>
      <c r="V9" s="88"/>
      <c r="W9" s="88"/>
    </row>
    <row r="10" spans="1:23" ht="15" customHeight="1">
      <c r="A10" s="77" t="s">
        <v>60</v>
      </c>
      <c r="B10" s="83">
        <v>60</v>
      </c>
      <c r="C10" s="84">
        <v>30</v>
      </c>
      <c r="D10" s="75" t="s">
        <v>170</v>
      </c>
      <c r="E10" s="85">
        <v>1</v>
      </c>
      <c r="F10" s="79">
        <v>25</v>
      </c>
      <c r="L10" s="79">
        <v>5</v>
      </c>
      <c r="M10" s="67"/>
      <c r="N10" s="82"/>
      <c r="O10" s="82"/>
      <c r="P10" s="82"/>
      <c r="Q10" s="67"/>
      <c r="R10" s="67"/>
      <c r="S10" s="67"/>
      <c r="T10" s="67"/>
      <c r="U10" s="88"/>
      <c r="V10" s="88"/>
      <c r="W10" s="88"/>
    </row>
    <row r="11" spans="1:23" ht="15" customHeight="1">
      <c r="A11" s="77" t="s">
        <v>74</v>
      </c>
      <c r="B11" s="83">
        <v>160</v>
      </c>
      <c r="C11" s="84">
        <v>80</v>
      </c>
      <c r="D11" s="75" t="s">
        <v>170</v>
      </c>
      <c r="E11" s="85">
        <v>1</v>
      </c>
      <c r="F11" s="67"/>
      <c r="L11" s="79">
        <v>35</v>
      </c>
      <c r="M11" s="79">
        <v>40</v>
      </c>
      <c r="N11" s="79">
        <v>5</v>
      </c>
      <c r="O11" s="82"/>
      <c r="P11" s="82"/>
      <c r="Q11" s="82"/>
      <c r="R11" s="82"/>
      <c r="S11" s="82"/>
      <c r="T11" s="82"/>
      <c r="U11" s="88"/>
      <c r="V11" s="88"/>
      <c r="W11" s="88"/>
    </row>
    <row r="12" spans="1:23" ht="15" customHeight="1">
      <c r="A12" s="77" t="s">
        <v>78</v>
      </c>
      <c r="B12" s="83">
        <v>80</v>
      </c>
      <c r="C12" s="84">
        <v>40</v>
      </c>
      <c r="D12" s="75" t="s">
        <v>170</v>
      </c>
      <c r="E12" s="85">
        <v>1</v>
      </c>
      <c r="F12" s="67"/>
      <c r="L12" s="67"/>
      <c r="M12" s="67"/>
      <c r="N12" s="79">
        <v>35</v>
      </c>
      <c r="O12" s="79">
        <v>5</v>
      </c>
      <c r="P12" s="82"/>
      <c r="Q12" s="82"/>
      <c r="R12" s="82"/>
      <c r="S12" s="82"/>
      <c r="T12" s="82"/>
      <c r="U12" s="89"/>
      <c r="V12" s="88"/>
      <c r="W12" s="88"/>
    </row>
    <row r="13" spans="1:23" ht="15" customHeight="1">
      <c r="A13" s="77" t="s">
        <v>62</v>
      </c>
      <c r="B13" s="83">
        <v>80</v>
      </c>
      <c r="C13" s="84">
        <v>40</v>
      </c>
      <c r="D13" s="75" t="s">
        <v>170</v>
      </c>
      <c r="E13" s="85">
        <v>1</v>
      </c>
      <c r="F13" s="67"/>
      <c r="L13" s="67"/>
      <c r="M13" s="67"/>
      <c r="N13" s="82"/>
      <c r="O13" s="79">
        <v>35</v>
      </c>
      <c r="P13" s="79">
        <v>5</v>
      </c>
      <c r="Q13" s="82"/>
      <c r="R13" s="82"/>
      <c r="S13" s="82"/>
      <c r="T13" s="82"/>
      <c r="U13" s="92"/>
      <c r="V13" s="88"/>
      <c r="W13" s="88"/>
    </row>
    <row r="14" spans="1:23" ht="15" customHeight="1">
      <c r="A14" s="77" t="s">
        <v>64</v>
      </c>
      <c r="B14" s="83">
        <v>60</v>
      </c>
      <c r="C14" s="84">
        <v>30</v>
      </c>
      <c r="D14" s="75" t="s">
        <v>170</v>
      </c>
      <c r="E14" s="85">
        <v>1</v>
      </c>
      <c r="F14" s="67"/>
      <c r="L14" s="67"/>
      <c r="M14" s="67"/>
      <c r="N14" s="82"/>
      <c r="O14" s="82"/>
      <c r="P14" s="79">
        <v>30</v>
      </c>
      <c r="Q14" s="82"/>
      <c r="R14" s="82"/>
      <c r="S14" s="82"/>
      <c r="T14" s="82"/>
      <c r="U14" s="92"/>
      <c r="V14" s="88"/>
      <c r="W14" s="88"/>
    </row>
    <row r="15" spans="1:23" ht="15" customHeight="1">
      <c r="A15" s="77" t="s">
        <v>67</v>
      </c>
      <c r="B15" s="83">
        <v>20</v>
      </c>
      <c r="C15" s="84">
        <v>10</v>
      </c>
      <c r="D15" s="75" t="s">
        <v>169</v>
      </c>
      <c r="E15" s="85">
        <v>1</v>
      </c>
      <c r="F15" s="67"/>
      <c r="G15" s="67"/>
      <c r="H15" s="67"/>
      <c r="I15" s="78">
        <v>10</v>
      </c>
      <c r="L15" s="67"/>
      <c r="M15" s="82"/>
      <c r="N15" s="67"/>
      <c r="O15" s="67"/>
      <c r="P15" s="67"/>
      <c r="Q15" s="67"/>
      <c r="R15" s="67"/>
      <c r="S15" s="67"/>
      <c r="T15" s="67"/>
      <c r="U15" s="89"/>
      <c r="V15" s="88"/>
      <c r="W15" s="88"/>
    </row>
    <row r="16" spans="1:23" ht="15" customHeight="1">
      <c r="A16" s="77" t="s">
        <v>63</v>
      </c>
      <c r="B16" s="83">
        <v>60</v>
      </c>
      <c r="C16" s="84">
        <v>30</v>
      </c>
      <c r="D16" s="75" t="s">
        <v>171</v>
      </c>
      <c r="E16" s="85">
        <v>1</v>
      </c>
      <c r="F16" s="96">
        <v>30</v>
      </c>
      <c r="G16" s="97"/>
      <c r="H16" s="98"/>
      <c r="I16" s="95"/>
      <c r="L16" s="95"/>
      <c r="M16" s="95"/>
      <c r="N16" s="98"/>
      <c r="O16" s="67"/>
      <c r="P16" s="67"/>
      <c r="Q16" s="67"/>
      <c r="R16" s="67"/>
      <c r="S16" s="67"/>
      <c r="T16" s="67"/>
      <c r="U16" s="88"/>
      <c r="V16" s="88"/>
      <c r="W16" s="88"/>
    </row>
    <row r="17" spans="1:23" ht="15" customHeight="1">
      <c r="A17" s="77" t="s">
        <v>66</v>
      </c>
      <c r="B17" s="83">
        <v>80</v>
      </c>
      <c r="C17" s="84">
        <v>40</v>
      </c>
      <c r="D17" s="75" t="s">
        <v>171</v>
      </c>
      <c r="E17" s="85">
        <v>1</v>
      </c>
      <c r="F17" s="96">
        <v>10</v>
      </c>
      <c r="G17" s="96">
        <v>30</v>
      </c>
      <c r="H17" s="95"/>
      <c r="I17" s="95"/>
      <c r="L17" s="95"/>
      <c r="M17" s="95"/>
      <c r="N17" s="95"/>
      <c r="O17" s="82"/>
      <c r="P17" s="82"/>
      <c r="Q17" s="82"/>
      <c r="R17" s="82"/>
      <c r="S17" s="82"/>
      <c r="T17" s="67"/>
      <c r="U17" s="88"/>
      <c r="V17" s="88"/>
      <c r="W17" s="88"/>
    </row>
    <row r="18" spans="1:23" ht="15" customHeight="1">
      <c r="A18" s="77" t="s">
        <v>35</v>
      </c>
      <c r="B18" s="83">
        <v>80</v>
      </c>
      <c r="C18" s="84">
        <v>40</v>
      </c>
      <c r="D18" s="75" t="s">
        <v>171</v>
      </c>
      <c r="E18" s="85">
        <v>1</v>
      </c>
      <c r="F18" s="98"/>
      <c r="G18" s="96">
        <v>10</v>
      </c>
      <c r="H18" s="96">
        <v>30</v>
      </c>
      <c r="I18" s="95"/>
      <c r="L18" s="95"/>
      <c r="M18" s="95"/>
      <c r="N18" s="95"/>
      <c r="O18" s="82"/>
      <c r="P18" s="82"/>
      <c r="Q18" s="82"/>
      <c r="R18" s="82"/>
      <c r="S18" s="82"/>
      <c r="T18" s="67"/>
      <c r="U18" s="88"/>
      <c r="V18" s="88"/>
      <c r="W18" s="88"/>
    </row>
    <row r="19" spans="1:23" ht="15" customHeight="1">
      <c r="A19" s="77" t="s">
        <v>68</v>
      </c>
      <c r="B19" s="83">
        <v>30</v>
      </c>
      <c r="C19" s="84">
        <v>15</v>
      </c>
      <c r="D19" s="75" t="s">
        <v>169</v>
      </c>
      <c r="E19" s="85">
        <v>1</v>
      </c>
      <c r="F19" s="67"/>
      <c r="G19" s="67"/>
      <c r="H19" s="67"/>
      <c r="I19" s="82"/>
      <c r="L19" s="78">
        <v>10</v>
      </c>
      <c r="M19" s="78">
        <v>5</v>
      </c>
      <c r="N19" s="67"/>
      <c r="O19" s="82"/>
      <c r="P19" s="82"/>
      <c r="Q19" s="82"/>
      <c r="R19" s="82"/>
      <c r="S19" s="82"/>
      <c r="T19" s="82"/>
      <c r="U19" s="88"/>
      <c r="V19" s="88"/>
      <c r="W19" s="88"/>
    </row>
    <row r="20" spans="1:23" ht="15" customHeight="1">
      <c r="A20" s="77" t="s">
        <v>34</v>
      </c>
      <c r="B20" s="83">
        <v>80</v>
      </c>
      <c r="C20" s="84">
        <v>40</v>
      </c>
      <c r="D20" s="75" t="s">
        <v>171</v>
      </c>
      <c r="E20" s="85">
        <v>1</v>
      </c>
      <c r="F20" s="98"/>
      <c r="G20" s="98"/>
      <c r="H20" s="96">
        <v>10</v>
      </c>
      <c r="I20" s="96">
        <v>30</v>
      </c>
      <c r="L20" s="95"/>
      <c r="M20" s="95"/>
      <c r="N20" s="95"/>
      <c r="O20" s="82"/>
      <c r="P20" s="82"/>
      <c r="Q20" s="82"/>
      <c r="R20" s="82"/>
      <c r="S20" s="82"/>
      <c r="T20" s="67"/>
      <c r="U20" s="88"/>
      <c r="V20" s="88"/>
      <c r="W20" s="88"/>
    </row>
    <row r="21" spans="1:23" ht="15" customHeight="1">
      <c r="A21" s="77" t="s">
        <v>74</v>
      </c>
      <c r="B21" s="83">
        <v>80</v>
      </c>
      <c r="C21" s="84">
        <v>40</v>
      </c>
      <c r="D21" s="75" t="s">
        <v>171</v>
      </c>
      <c r="E21" s="85">
        <v>1</v>
      </c>
      <c r="F21" s="98"/>
      <c r="G21" s="98"/>
      <c r="H21" s="95"/>
      <c r="I21" s="96">
        <v>10</v>
      </c>
      <c r="L21" s="96">
        <v>30</v>
      </c>
      <c r="M21" s="95"/>
      <c r="N21" s="95"/>
      <c r="O21" s="82"/>
      <c r="P21" s="82"/>
      <c r="Q21" s="82"/>
      <c r="R21" s="82"/>
      <c r="S21" s="82"/>
      <c r="T21" s="67"/>
      <c r="U21" s="88"/>
      <c r="V21" s="88"/>
      <c r="W21" s="88"/>
    </row>
    <row r="22" spans="1:23" ht="15" customHeight="1">
      <c r="A22" s="80" t="s">
        <v>80</v>
      </c>
      <c r="B22" s="83">
        <v>40</v>
      </c>
      <c r="C22" s="84">
        <v>20</v>
      </c>
      <c r="D22" s="93" t="s">
        <v>171</v>
      </c>
      <c r="E22" s="85">
        <v>2</v>
      </c>
      <c r="F22" s="98"/>
      <c r="G22" s="98"/>
      <c r="H22" s="98"/>
      <c r="I22" s="98"/>
      <c r="L22" s="96">
        <v>10</v>
      </c>
      <c r="M22" s="96">
        <v>10</v>
      </c>
      <c r="N22" s="98"/>
      <c r="O22" s="82"/>
      <c r="P22" s="82"/>
      <c r="Q22" s="82"/>
      <c r="R22" s="82"/>
      <c r="S22" s="82"/>
      <c r="T22" s="82"/>
      <c r="U22" s="88"/>
      <c r="V22" s="88"/>
      <c r="W22" s="88"/>
    </row>
    <row r="23" spans="1:23" ht="15" customHeight="1">
      <c r="A23" s="77" t="s">
        <v>59</v>
      </c>
      <c r="B23" s="83">
        <v>60</v>
      </c>
      <c r="C23" s="84">
        <v>30</v>
      </c>
      <c r="D23" s="75" t="s">
        <v>171</v>
      </c>
      <c r="E23" s="85">
        <v>2</v>
      </c>
      <c r="F23" s="98"/>
      <c r="G23" s="98"/>
      <c r="H23" s="95"/>
      <c r="I23" s="95"/>
      <c r="L23" s="98"/>
      <c r="M23" s="96">
        <v>30</v>
      </c>
      <c r="N23" s="97"/>
      <c r="O23" s="82"/>
      <c r="P23" s="82"/>
      <c r="Q23" s="82"/>
      <c r="R23" s="82"/>
      <c r="S23" s="82"/>
      <c r="T23" s="67"/>
      <c r="U23" s="88"/>
      <c r="V23" s="88"/>
      <c r="W23" s="88"/>
    </row>
    <row r="24" spans="1:23" ht="15" customHeight="1">
      <c r="A24" s="77" t="s">
        <v>72</v>
      </c>
      <c r="B24" s="83">
        <v>60</v>
      </c>
      <c r="C24" s="84">
        <v>30</v>
      </c>
      <c r="D24" s="75" t="s">
        <v>171</v>
      </c>
      <c r="E24" s="85">
        <v>2</v>
      </c>
      <c r="F24" s="98"/>
      <c r="G24" s="98"/>
      <c r="H24" s="95"/>
      <c r="I24" s="95"/>
      <c r="L24" s="95"/>
      <c r="M24" s="97"/>
      <c r="N24" s="96">
        <v>30</v>
      </c>
      <c r="O24" s="82"/>
      <c r="P24" s="82"/>
      <c r="Q24" s="82"/>
      <c r="R24" s="82"/>
      <c r="S24" s="82"/>
      <c r="T24" s="67"/>
      <c r="U24" s="88"/>
      <c r="V24" s="88"/>
      <c r="W24" s="88"/>
    </row>
    <row r="25" spans="1:23" ht="15" customHeight="1">
      <c r="A25" s="77" t="s">
        <v>74</v>
      </c>
      <c r="B25" s="83">
        <v>60</v>
      </c>
      <c r="C25" s="84">
        <v>30</v>
      </c>
      <c r="D25" s="93" t="s">
        <v>172</v>
      </c>
      <c r="E25" s="85">
        <v>2</v>
      </c>
      <c r="F25" s="67"/>
      <c r="G25" s="67"/>
      <c r="H25" s="67"/>
      <c r="I25" s="94">
        <v>20</v>
      </c>
      <c r="L25" s="94">
        <v>10</v>
      </c>
      <c r="M25" s="95"/>
      <c r="N25" s="95"/>
      <c r="O25" s="82"/>
      <c r="P25" s="82"/>
      <c r="Q25" s="82"/>
      <c r="R25" s="82"/>
      <c r="S25" s="82"/>
      <c r="T25" s="82"/>
      <c r="U25" s="88"/>
      <c r="V25" s="88"/>
      <c r="W25" s="88"/>
    </row>
    <row r="26" spans="1:23" ht="15" customHeight="1">
      <c r="A26" s="87" t="s">
        <v>79</v>
      </c>
      <c r="B26" s="83">
        <v>100</v>
      </c>
      <c r="C26" s="84">
        <v>50</v>
      </c>
      <c r="D26" s="93" t="s">
        <v>172</v>
      </c>
      <c r="E26" s="85">
        <v>2</v>
      </c>
      <c r="F26" s="67"/>
      <c r="G26" s="67"/>
      <c r="H26" s="67"/>
      <c r="I26" s="95"/>
      <c r="L26" s="94">
        <v>30</v>
      </c>
      <c r="M26" s="94">
        <v>10</v>
      </c>
      <c r="N26" s="95"/>
      <c r="O26" s="82"/>
      <c r="P26" s="82"/>
      <c r="Q26" s="82"/>
      <c r="R26" s="82"/>
      <c r="S26" s="82"/>
      <c r="T26" s="82"/>
      <c r="U26" s="88"/>
      <c r="V26" s="88"/>
      <c r="W26" s="88"/>
    </row>
    <row r="27" spans="1:23" ht="15" customHeight="1">
      <c r="A27" s="77" t="s">
        <v>75</v>
      </c>
      <c r="B27" s="83">
        <v>80</v>
      </c>
      <c r="C27" s="84">
        <v>40</v>
      </c>
      <c r="D27" s="93" t="s">
        <v>172</v>
      </c>
      <c r="E27" s="85">
        <v>2</v>
      </c>
      <c r="F27" s="67"/>
      <c r="G27" s="67"/>
      <c r="H27" s="67"/>
      <c r="I27" s="95"/>
      <c r="L27" s="95"/>
      <c r="M27" s="94">
        <v>30</v>
      </c>
      <c r="N27" s="94">
        <v>10</v>
      </c>
      <c r="O27" s="82"/>
      <c r="P27" s="82"/>
      <c r="Q27" s="82"/>
      <c r="R27" s="82"/>
      <c r="S27" s="82"/>
      <c r="T27" s="82"/>
      <c r="U27" s="88"/>
      <c r="V27" s="88"/>
      <c r="W27" s="88"/>
    </row>
    <row r="28" spans="1:23" ht="15" customHeight="1">
      <c r="A28" s="77" t="s">
        <v>76</v>
      </c>
      <c r="B28" s="83">
        <v>120</v>
      </c>
      <c r="C28" s="84">
        <v>60</v>
      </c>
      <c r="D28" s="75" t="s">
        <v>169</v>
      </c>
      <c r="E28" s="85">
        <v>2</v>
      </c>
      <c r="F28" s="67"/>
      <c r="G28" s="67"/>
      <c r="H28" s="67"/>
      <c r="I28" s="78">
        <v>30</v>
      </c>
      <c r="L28" s="78">
        <v>30</v>
      </c>
      <c r="M28" s="82"/>
      <c r="N28" s="67"/>
      <c r="O28" s="67"/>
      <c r="P28" s="67"/>
      <c r="Q28" s="67"/>
      <c r="R28" s="81"/>
      <c r="S28" s="81"/>
      <c r="T28" s="81"/>
      <c r="U28" s="88"/>
      <c r="V28" s="88"/>
      <c r="W28" s="88"/>
    </row>
    <row r="29" spans="1:23" ht="15" customHeight="1">
      <c r="A29" s="91"/>
      <c r="B29" s="99"/>
      <c r="C29" s="100"/>
      <c r="D29" s="101"/>
      <c r="E29" s="85"/>
      <c r="F29" s="82"/>
      <c r="G29" s="82"/>
      <c r="H29" s="82"/>
      <c r="I29" s="82"/>
      <c r="J29" s="82"/>
      <c r="K29" s="82"/>
      <c r="L29" s="82"/>
      <c r="M29" s="82"/>
      <c r="N29" s="82"/>
      <c r="O29" s="81"/>
      <c r="P29" s="81"/>
      <c r="Q29" s="82"/>
      <c r="R29" s="82"/>
      <c r="S29" s="82"/>
      <c r="T29" s="82"/>
      <c r="U29" s="88"/>
      <c r="V29" s="88"/>
      <c r="W29" s="88"/>
    </row>
    <row r="30" spans="1:23">
      <c r="A30" s="67"/>
      <c r="B30" s="67">
        <v>515</v>
      </c>
      <c r="C30" s="67"/>
      <c r="D30" s="67"/>
      <c r="E30" s="67"/>
      <c r="F30" s="67"/>
      <c r="G30" s="67"/>
      <c r="H30" s="67"/>
      <c r="I30" s="82"/>
      <c r="J30" s="82"/>
      <c r="K30" s="82"/>
      <c r="L30" s="67"/>
      <c r="M30" s="67"/>
      <c r="N30" s="67"/>
      <c r="O30" s="67"/>
      <c r="P30" s="67"/>
      <c r="Q30" s="67"/>
      <c r="R30" s="67"/>
      <c r="S30" s="67"/>
      <c r="T30" s="67"/>
      <c r="U30" s="88"/>
      <c r="V30" s="88"/>
      <c r="W30" s="88"/>
    </row>
    <row r="31" spans="1:23">
      <c r="A31" s="67"/>
      <c r="B31" s="67"/>
      <c r="C31" s="67"/>
      <c r="D31" s="67" t="s">
        <v>169</v>
      </c>
      <c r="E31" s="67">
        <v>260</v>
      </c>
      <c r="F31" s="67"/>
      <c r="G31" s="67"/>
      <c r="H31" s="67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67"/>
      <c r="W31" s="67"/>
    </row>
    <row r="32" spans="1:23">
      <c r="A32" s="67"/>
      <c r="B32" s="67"/>
      <c r="C32" s="67"/>
      <c r="D32" s="67" t="s">
        <v>170</v>
      </c>
      <c r="E32" s="67">
        <v>250</v>
      </c>
      <c r="F32" s="67"/>
      <c r="G32" s="67"/>
      <c r="H32" s="67"/>
      <c r="I32" s="82"/>
      <c r="J32" s="82"/>
      <c r="K32" s="82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</row>
    <row r="33" spans="1:23">
      <c r="A33" s="67"/>
      <c r="B33" s="67"/>
      <c r="C33" s="67"/>
      <c r="D33" s="67" t="s">
        <v>171</v>
      </c>
      <c r="E33" s="67">
        <v>270</v>
      </c>
      <c r="F33" s="67"/>
      <c r="G33" s="67"/>
      <c r="H33" s="67"/>
      <c r="I33" s="82"/>
      <c r="J33" s="82"/>
      <c r="K33" s="82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</row>
    <row r="34" spans="1:23">
      <c r="A34" s="67"/>
      <c r="B34" s="67"/>
      <c r="C34" s="67"/>
      <c r="D34" s="67" t="s">
        <v>172</v>
      </c>
      <c r="E34" s="67">
        <v>260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</row>
    <row r="35" spans="1:23">
      <c r="A35" s="67"/>
      <c r="B35" s="67"/>
      <c r="C35" s="67"/>
      <c r="D35" s="67"/>
      <c r="E35" s="67"/>
      <c r="F35" s="67"/>
      <c r="G35" s="67"/>
      <c r="H35" s="67"/>
      <c r="I35" s="82"/>
      <c r="J35" s="82"/>
      <c r="K35" s="82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</row>
    <row r="36" spans="1:23" s="88" customFormat="1"/>
    <row r="37" spans="1:23" s="88" customFormat="1"/>
    <row r="38" spans="1:23" s="88" customFormat="1"/>
    <row r="39" spans="1:23" s="88" customFormat="1">
      <c r="A39" s="59"/>
      <c r="B39" s="63"/>
      <c r="C39" s="62"/>
      <c r="E39" s="61"/>
    </row>
    <row r="40" spans="1:23" s="88" customFormat="1">
      <c r="A40" s="63"/>
      <c r="B40" s="63"/>
      <c r="C40" s="62"/>
      <c r="E40" s="61"/>
    </row>
    <row r="41" spans="1:23" s="88" customFormat="1">
      <c r="A41" s="63"/>
      <c r="B41" s="63"/>
      <c r="C41" s="63"/>
      <c r="E41" s="61"/>
      <c r="F41" s="60"/>
      <c r="G41" s="60"/>
      <c r="H41" s="60"/>
      <c r="I41" s="60"/>
    </row>
    <row r="42" spans="1:23" s="88" customFormat="1">
      <c r="A42" s="63"/>
      <c r="B42" s="63"/>
      <c r="C42" s="63"/>
      <c r="E42" s="61"/>
    </row>
    <row r="43" spans="1:23" s="88" customFormat="1">
      <c r="A43" s="63"/>
      <c r="B43" s="63"/>
      <c r="C43" s="63"/>
      <c r="E43" s="61"/>
    </row>
    <row r="44" spans="1:23" s="88" customFormat="1">
      <c r="A44" s="63"/>
      <c r="B44" s="63"/>
      <c r="C44" s="63"/>
      <c r="E44" s="61"/>
    </row>
    <row r="45" spans="1:23" s="88" customFormat="1">
      <c r="A45" s="63"/>
      <c r="B45" s="63"/>
      <c r="C45" s="63"/>
      <c r="E45" s="61"/>
      <c r="U45" s="89"/>
    </row>
    <row r="46" spans="1:23" s="88" customFormat="1">
      <c r="A46" s="63"/>
      <c r="B46" s="63"/>
      <c r="C46" s="63"/>
      <c r="E46" s="61"/>
      <c r="M46" s="60"/>
      <c r="U46" s="92"/>
    </row>
    <row r="47" spans="1:23" s="88" customFormat="1">
      <c r="A47" s="63"/>
      <c r="B47" s="63"/>
      <c r="C47" s="63"/>
      <c r="E47" s="61"/>
      <c r="M47" s="60"/>
      <c r="U47" s="92"/>
    </row>
    <row r="48" spans="1:23" s="88" customFormat="1">
      <c r="A48" s="63"/>
      <c r="B48" s="63"/>
      <c r="C48" s="63"/>
      <c r="E48" s="61"/>
      <c r="U48" s="89"/>
    </row>
    <row r="49" spans="1:20" s="88" customFormat="1">
      <c r="A49" s="63"/>
      <c r="B49" s="63"/>
      <c r="C49" s="63"/>
      <c r="E49" s="61"/>
      <c r="F49" s="60"/>
      <c r="G49" s="60"/>
      <c r="H49" s="60"/>
      <c r="I49" s="60"/>
      <c r="L49" s="60"/>
      <c r="M49" s="60"/>
      <c r="N49" s="60"/>
    </row>
    <row r="50" spans="1:20" s="88" customFormat="1">
      <c r="A50" s="63"/>
      <c r="B50" s="63"/>
      <c r="C50" s="63"/>
      <c r="E50" s="61"/>
      <c r="F50" s="60"/>
      <c r="G50" s="60"/>
      <c r="H50" s="60"/>
      <c r="I50" s="60"/>
      <c r="L50" s="60"/>
      <c r="M50" s="60"/>
      <c r="N50" s="60"/>
    </row>
    <row r="51" spans="1:20" s="88" customFormat="1">
      <c r="A51" s="63"/>
      <c r="B51" s="63"/>
      <c r="C51" s="63"/>
      <c r="E51" s="61"/>
      <c r="F51" s="60"/>
      <c r="G51" s="60"/>
      <c r="H51" s="60"/>
      <c r="I51" s="60"/>
      <c r="L51" s="60"/>
      <c r="M51" s="60"/>
      <c r="N51" s="60"/>
    </row>
    <row r="52" spans="1:20" s="88" customFormat="1">
      <c r="A52" s="63"/>
      <c r="B52" s="63"/>
      <c r="C52" s="63"/>
      <c r="E52" s="61"/>
    </row>
    <row r="53" spans="1:20" s="88" customFormat="1">
      <c r="A53" s="63"/>
      <c r="B53" s="63"/>
      <c r="C53" s="63"/>
      <c r="E53" s="61"/>
      <c r="F53" s="60"/>
      <c r="G53" s="60"/>
      <c r="H53" s="60"/>
      <c r="I53" s="60"/>
      <c r="L53" s="60"/>
      <c r="M53" s="60"/>
      <c r="N53" s="60"/>
      <c r="P53" s="90"/>
    </row>
    <row r="54" spans="1:20" s="88" customFormat="1">
      <c r="A54" s="63"/>
      <c r="B54" s="63"/>
      <c r="C54" s="63"/>
      <c r="E54" s="61"/>
      <c r="F54" s="60"/>
      <c r="G54" s="60"/>
      <c r="H54" s="60"/>
      <c r="I54" s="60"/>
      <c r="L54" s="60"/>
      <c r="M54" s="60"/>
      <c r="N54" s="60"/>
    </row>
    <row r="55" spans="1:20" s="88" customFormat="1">
      <c r="A55" s="59"/>
      <c r="B55" s="63"/>
      <c r="C55" s="63"/>
      <c r="E55" s="61"/>
      <c r="F55" s="60"/>
      <c r="G55" s="60"/>
      <c r="H55" s="60"/>
      <c r="I55" s="60"/>
      <c r="L55" s="60"/>
      <c r="O55" s="60"/>
    </row>
    <row r="56" spans="1:20" s="88" customFormat="1">
      <c r="A56" s="63"/>
      <c r="B56" s="63"/>
      <c r="C56" s="63"/>
      <c r="E56" s="61"/>
      <c r="F56" s="60"/>
      <c r="G56" s="60"/>
      <c r="H56" s="60"/>
      <c r="I56" s="60"/>
      <c r="L56" s="60"/>
      <c r="N56" s="60"/>
      <c r="O56" s="60"/>
    </row>
    <row r="57" spans="1:20" s="88" customFormat="1">
      <c r="A57" s="63"/>
      <c r="B57" s="63"/>
      <c r="C57" s="63"/>
      <c r="E57" s="61"/>
      <c r="F57" s="60"/>
      <c r="G57" s="60"/>
      <c r="H57" s="60"/>
      <c r="I57" s="60"/>
      <c r="L57" s="60"/>
      <c r="N57" s="60"/>
      <c r="O57" s="60"/>
    </row>
    <row r="58" spans="1:20" s="88" customFormat="1">
      <c r="A58" s="63"/>
      <c r="B58" s="63"/>
      <c r="C58" s="63"/>
      <c r="E58" s="61"/>
      <c r="I58" s="60"/>
      <c r="L58" s="60"/>
      <c r="M58" s="60"/>
      <c r="N58" s="60"/>
    </row>
    <row r="59" spans="1:20" s="88" customFormat="1">
      <c r="A59" s="92"/>
      <c r="B59" s="63"/>
      <c r="C59" s="63"/>
      <c r="E59" s="61"/>
      <c r="I59" s="60"/>
      <c r="L59" s="60"/>
      <c r="M59" s="60"/>
      <c r="O59" s="60"/>
    </row>
    <row r="60" spans="1:20" s="88" customFormat="1">
      <c r="A60" s="63"/>
      <c r="B60" s="63"/>
      <c r="C60" s="63"/>
      <c r="E60" s="61"/>
      <c r="I60" s="60"/>
      <c r="L60" s="60"/>
      <c r="N60" s="60"/>
      <c r="O60" s="60"/>
    </row>
    <row r="61" spans="1:20" s="88" customFormat="1">
      <c r="A61" s="63"/>
      <c r="B61" s="63"/>
      <c r="C61" s="63"/>
      <c r="E61" s="61"/>
      <c r="R61" s="90"/>
      <c r="S61" s="90"/>
      <c r="T61" s="90"/>
    </row>
    <row r="62" spans="1:20" s="88" customFormat="1"/>
    <row r="63" spans="1:20" s="88" customFormat="1"/>
    <row r="64" spans="1:20" s="88" customFormat="1"/>
    <row r="65" spans="3:5" s="88" customFormat="1"/>
    <row r="66" spans="3:5" s="88" customFormat="1"/>
    <row r="67" spans="3:5" s="88" customFormat="1"/>
    <row r="69" spans="3:5">
      <c r="C69" s="67"/>
      <c r="D69" s="67"/>
      <c r="E69" s="6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4:H17"/>
  <sheetViews>
    <sheetView workbookViewId="0">
      <selection activeCell="L9" sqref="L9"/>
    </sheetView>
  </sheetViews>
  <sheetFormatPr defaultRowHeight="15"/>
  <cols>
    <col min="2" max="2" width="17.7109375" customWidth="1"/>
    <col min="3" max="3" width="19.85546875" customWidth="1"/>
    <col min="4" max="4" width="16.85546875" customWidth="1"/>
    <col min="5" max="6" width="18.140625" customWidth="1"/>
    <col min="7" max="7" width="17.140625" customWidth="1"/>
  </cols>
  <sheetData>
    <row r="4" spans="2:8">
      <c r="B4" s="39"/>
      <c r="C4" s="39"/>
      <c r="D4" s="39"/>
      <c r="E4" s="39"/>
      <c r="F4" s="39"/>
      <c r="G4" s="39"/>
      <c r="H4" s="39"/>
    </row>
    <row r="5" spans="2:8">
      <c r="B5" s="39"/>
      <c r="C5" s="39"/>
      <c r="D5" s="39"/>
      <c r="E5" s="39"/>
      <c r="F5" s="39"/>
      <c r="G5" s="39"/>
      <c r="H5" s="39"/>
    </row>
    <row r="6" spans="2:8">
      <c r="B6" s="39"/>
      <c r="C6" s="39"/>
      <c r="D6" s="39"/>
      <c r="E6" s="39"/>
      <c r="F6" s="39"/>
      <c r="G6" s="39"/>
      <c r="H6" s="39"/>
    </row>
    <row r="7" spans="2:8" ht="15.75" thickBot="1">
      <c r="B7" s="39"/>
      <c r="C7" s="39"/>
      <c r="D7" s="39"/>
      <c r="E7" s="39"/>
      <c r="F7" s="39"/>
      <c r="G7" s="39"/>
      <c r="H7" s="39"/>
    </row>
    <row r="8" spans="2:8" ht="19.5" thickTop="1" thickBot="1">
      <c r="B8" s="118" t="s">
        <v>120</v>
      </c>
      <c r="C8" s="119"/>
      <c r="D8" s="119"/>
      <c r="E8" s="119"/>
      <c r="F8" s="119"/>
      <c r="G8" s="120"/>
      <c r="H8" s="39"/>
    </row>
    <row r="9" spans="2:8" ht="75" customHeight="1" thickBot="1">
      <c r="B9" s="40" t="s">
        <v>121</v>
      </c>
      <c r="C9" s="40" t="s">
        <v>122</v>
      </c>
      <c r="D9" s="40" t="s">
        <v>123</v>
      </c>
      <c r="E9" s="40" t="s">
        <v>124</v>
      </c>
      <c r="F9" s="40" t="s">
        <v>125</v>
      </c>
      <c r="G9" s="40" t="s">
        <v>126</v>
      </c>
      <c r="H9" s="39"/>
    </row>
    <row r="10" spans="2:8" ht="15.75" thickBot="1">
      <c r="B10" s="121" t="s">
        <v>127</v>
      </c>
      <c r="C10" s="122"/>
      <c r="D10" s="122"/>
      <c r="E10" s="122"/>
      <c r="F10" s="122"/>
      <c r="G10" s="123"/>
      <c r="H10" s="39"/>
    </row>
    <row r="11" spans="2:8" ht="15.75" thickBot="1">
      <c r="B11" s="121" t="s">
        <v>128</v>
      </c>
      <c r="C11" s="122"/>
      <c r="D11" s="122"/>
      <c r="E11" s="122"/>
      <c r="F11" s="122"/>
      <c r="G11" s="123"/>
      <c r="H11" s="39"/>
    </row>
    <row r="12" spans="2:8" ht="15.75" thickBot="1">
      <c r="B12" s="124" t="s">
        <v>129</v>
      </c>
      <c r="C12" s="125"/>
      <c r="D12" s="125"/>
      <c r="E12" s="125"/>
      <c r="F12" s="125"/>
      <c r="G12" s="126"/>
      <c r="H12" s="39"/>
    </row>
    <row r="13" spans="2:8">
      <c r="B13" s="127" t="s">
        <v>130</v>
      </c>
      <c r="C13" s="129"/>
      <c r="D13" s="129"/>
      <c r="E13" s="129"/>
      <c r="F13" s="129"/>
      <c r="G13" s="131"/>
      <c r="H13" s="39"/>
    </row>
    <row r="14" spans="2:8">
      <c r="B14" s="128"/>
      <c r="C14" s="130"/>
      <c r="D14" s="130"/>
      <c r="E14" s="130"/>
      <c r="F14" s="130"/>
      <c r="G14" s="132"/>
      <c r="H14" s="39"/>
    </row>
    <row r="15" spans="2:8" ht="117.75" customHeight="1">
      <c r="B15" s="128"/>
      <c r="C15" s="130"/>
      <c r="D15" s="130"/>
      <c r="E15" s="130"/>
      <c r="F15" s="130"/>
      <c r="G15" s="133"/>
      <c r="H15" s="39"/>
    </row>
    <row r="16" spans="2:8" ht="90" customHeight="1" thickBot="1">
      <c r="B16" s="41" t="s">
        <v>131</v>
      </c>
      <c r="C16" s="117"/>
      <c r="D16" s="117"/>
      <c r="E16" s="117"/>
      <c r="F16" s="117"/>
      <c r="G16" s="42"/>
      <c r="H16" s="39"/>
    </row>
    <row r="17" spans="2:8">
      <c r="B17" s="39"/>
      <c r="C17" s="39"/>
      <c r="D17" s="39"/>
      <c r="E17" s="39"/>
      <c r="F17" s="39"/>
      <c r="G17" s="39"/>
      <c r="H17" s="39"/>
    </row>
  </sheetData>
  <mergeCells count="8">
    <mergeCell ref="C16:F16"/>
    <mergeCell ref="B8:G8"/>
    <mergeCell ref="B10:G10"/>
    <mergeCell ref="B11:G11"/>
    <mergeCell ref="B12:G12"/>
    <mergeCell ref="B13:B15"/>
    <mergeCell ref="C13:F15"/>
    <mergeCell ref="G13:G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9ACF19DCB7D34BA40C17D7B13B535D" ma:contentTypeVersion="0" ma:contentTypeDescription="Create a new document." ma:contentTypeScope="" ma:versionID="4978499a742be77892a47299fc76a8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CACC8-2F35-4F15-B52E-ACC6E414F5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7BFAE1-F5BD-4425-B210-72966CD62CD9}">
  <ds:schemaRefs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606CB6-720A-482B-80FA-A1B3715E3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Case Study Assumptions</vt:lpstr>
      <vt:lpstr>Process</vt:lpstr>
      <vt:lpstr>Inputs</vt:lpstr>
      <vt:lpstr>Requirements</vt:lpstr>
      <vt:lpstr>Activity 1 - Business Case</vt:lpstr>
      <vt:lpstr>Activity 2 - Scope</vt:lpstr>
      <vt:lpstr>Activity 3 - Project Team</vt:lpstr>
      <vt:lpstr>Activity 4 Schedule Development</vt:lpstr>
      <vt:lpstr>Status Report</vt:lpstr>
      <vt:lpstr>Support</vt:lpstr>
      <vt:lpstr>Sheet1</vt:lpstr>
    </vt:vector>
  </TitlesOfParts>
  <Company>Volvo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Kowalewski Pawel</dc:creator>
  <cp:lastModifiedBy>Windows User</cp:lastModifiedBy>
  <dcterms:created xsi:type="dcterms:W3CDTF">2016-01-13T06:21:19Z</dcterms:created>
  <dcterms:modified xsi:type="dcterms:W3CDTF">2017-12-22T20:22:31Z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0x010100909ACF19DCB7D34BA40C17D7B13B535D</vt:lpwstr>
  </property>
  <property fmtid="{D5CDD505-2E9C-101B-9397-08002B2CF9AE}" pid="3" name="BExAnalyzer_OldName">
    <vt:lpwstr>Vovlo Bus - Case Study template.xlsx</vt:lpwstr>
  </property>
</Properties>
</file>