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\5_TA\lectures-sma-assignments\"/>
    </mc:Choice>
  </mc:AlternateContent>
  <xr:revisionPtr revIDLastSave="0" documentId="13_ncr:1_{3F892B50-6D26-4F55-A7B7-F3579F99271E}" xr6:coauthVersionLast="36" xr6:coauthVersionMax="36" xr10:uidLastSave="{00000000-0000-0000-0000-000000000000}"/>
  <bookViews>
    <workbookView xWindow="0" yWindow="0" windowWidth="45523" windowHeight="22997" tabRatio="500" activeTab="4" xr2:uid="{00000000-000D-0000-FFFF-FFFF00000000}"/>
  </bookViews>
  <sheets>
    <sheet name="Points" sheetId="1" r:id="rId1"/>
    <sheet name="For piazza" sheetId="2" r:id="rId2"/>
    <sheet name="Ex 5-6" sheetId="3" r:id="rId3"/>
    <sheet name="Ex 12" sheetId="4" r:id="rId4"/>
    <sheet name="Exam" sheetId="5" r:id="rId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0" i="5" l="1"/>
  <c r="O17" i="5"/>
  <c r="P17" i="5"/>
  <c r="R17" i="5"/>
  <c r="S17" i="5"/>
  <c r="T17" i="5"/>
  <c r="O16" i="5"/>
  <c r="P16" i="5"/>
  <c r="R16" i="5"/>
  <c r="S16" i="5"/>
  <c r="T16" i="5"/>
  <c r="O15" i="5"/>
  <c r="P15" i="5"/>
  <c r="R15" i="5"/>
  <c r="S15" i="5"/>
  <c r="T15" i="5"/>
  <c r="O14" i="5"/>
  <c r="P14" i="5"/>
  <c r="R14" i="5"/>
  <c r="S14" i="5"/>
  <c r="T14" i="5"/>
  <c r="O13" i="5"/>
  <c r="P13" i="5"/>
  <c r="R13" i="5"/>
  <c r="S13" i="5"/>
  <c r="T13" i="5"/>
  <c r="O12" i="5"/>
  <c r="P12" i="5"/>
  <c r="R12" i="5"/>
  <c r="S12" i="5"/>
  <c r="T12" i="5"/>
  <c r="O11" i="5"/>
  <c r="P11" i="5"/>
  <c r="R11" i="5"/>
  <c r="S11" i="5"/>
  <c r="T11" i="5"/>
  <c r="O10" i="5"/>
  <c r="P10" i="5"/>
  <c r="R10" i="5"/>
  <c r="S10" i="5"/>
  <c r="T10" i="5"/>
  <c r="O9" i="5"/>
  <c r="P9" i="5"/>
  <c r="R9" i="5"/>
  <c r="S9" i="5"/>
  <c r="T9" i="5"/>
  <c r="O8" i="5"/>
  <c r="P8" i="5"/>
  <c r="R8" i="5"/>
  <c r="S8" i="5"/>
  <c r="T8" i="5"/>
  <c r="O7" i="5"/>
  <c r="P7" i="5"/>
  <c r="R7" i="5"/>
  <c r="S7" i="5"/>
  <c r="T7" i="5"/>
  <c r="O6" i="5"/>
  <c r="P6" i="5"/>
  <c r="R6" i="5"/>
  <c r="S6" i="5"/>
  <c r="T6" i="5"/>
  <c r="O5" i="5"/>
  <c r="P5" i="5"/>
  <c r="R5" i="5"/>
  <c r="S5" i="5"/>
  <c r="T5" i="5"/>
  <c r="O4" i="5"/>
  <c r="P4" i="5"/>
  <c r="R4" i="5"/>
  <c r="S4" i="5"/>
  <c r="T4" i="5"/>
  <c r="O3" i="5"/>
  <c r="P3" i="5"/>
  <c r="R3" i="5"/>
  <c r="S3" i="5"/>
  <c r="T3" i="5"/>
  <c r="O2" i="5"/>
  <c r="P2" i="5"/>
  <c r="R2" i="5"/>
  <c r="S2" i="5"/>
  <c r="T2" i="5"/>
  <c r="O18" i="5"/>
  <c r="P18" i="5"/>
  <c r="R18" i="5"/>
  <c r="S18" i="5"/>
  <c r="C3" i="1"/>
  <c r="I3" i="1"/>
  <c r="K12" i="3"/>
  <c r="J3" i="1"/>
  <c r="E12" i="4"/>
  <c r="M3" i="1"/>
  <c r="N3" i="1"/>
  <c r="O3" i="1"/>
  <c r="C4" i="1"/>
  <c r="I4" i="1"/>
  <c r="K14" i="3"/>
  <c r="J4" i="1"/>
  <c r="E14" i="4"/>
  <c r="M4" i="1"/>
  <c r="N4" i="1"/>
  <c r="O4" i="1"/>
  <c r="C5" i="1"/>
  <c r="I5" i="1"/>
  <c r="K3" i="3"/>
  <c r="J5" i="1"/>
  <c r="E3" i="4"/>
  <c r="M5" i="1"/>
  <c r="N5" i="1"/>
  <c r="O5" i="1"/>
  <c r="C6" i="1"/>
  <c r="I6" i="1"/>
  <c r="K20" i="3"/>
  <c r="J6" i="1"/>
  <c r="E20" i="4"/>
  <c r="M6" i="1"/>
  <c r="N6" i="1"/>
  <c r="O6" i="1"/>
  <c r="C7" i="1"/>
  <c r="I7" i="1"/>
  <c r="K1" i="3"/>
  <c r="J7" i="1"/>
  <c r="E1" i="4"/>
  <c r="M7" i="1"/>
  <c r="N7" i="1"/>
  <c r="O7" i="1"/>
  <c r="C8" i="1"/>
  <c r="I8" i="1"/>
  <c r="K10" i="3"/>
  <c r="J8" i="1"/>
  <c r="E10" i="4"/>
  <c r="M8" i="1"/>
  <c r="N8" i="1"/>
  <c r="O8" i="1"/>
  <c r="C9" i="1"/>
  <c r="I9" i="1"/>
  <c r="K17" i="3"/>
  <c r="J9" i="1"/>
  <c r="E17" i="4"/>
  <c r="M9" i="1"/>
  <c r="N9" i="1"/>
  <c r="O9" i="1"/>
  <c r="C10" i="1"/>
  <c r="I10" i="1"/>
  <c r="K11" i="3"/>
  <c r="J10" i="1"/>
  <c r="E11" i="4"/>
  <c r="M10" i="1"/>
  <c r="N10" i="1"/>
  <c r="O10" i="1"/>
  <c r="C11" i="1"/>
  <c r="I11" i="1"/>
  <c r="K5" i="3"/>
  <c r="J11" i="1"/>
  <c r="E5" i="4"/>
  <c r="M11" i="1"/>
  <c r="N11" i="1"/>
  <c r="O11" i="1"/>
  <c r="C12" i="1"/>
  <c r="I12" i="1"/>
  <c r="K22" i="3"/>
  <c r="J12" i="1"/>
  <c r="E22" i="4"/>
  <c r="M12" i="1"/>
  <c r="N12" i="1"/>
  <c r="O12" i="1"/>
  <c r="C13" i="1"/>
  <c r="I13" i="1"/>
  <c r="K15" i="3"/>
  <c r="J13" i="1"/>
  <c r="E15" i="4"/>
  <c r="M13" i="1"/>
  <c r="N13" i="1"/>
  <c r="O13" i="1"/>
  <c r="C14" i="1"/>
  <c r="I14" i="1"/>
  <c r="K19" i="3"/>
  <c r="J14" i="1"/>
  <c r="E19" i="4"/>
  <c r="M14" i="1"/>
  <c r="N14" i="1"/>
  <c r="O14" i="1"/>
  <c r="C15" i="1"/>
  <c r="I15" i="1"/>
  <c r="K18" i="3"/>
  <c r="J15" i="1"/>
  <c r="E18" i="4"/>
  <c r="M15" i="1"/>
  <c r="N15" i="1"/>
  <c r="O15" i="1"/>
  <c r="C16" i="1"/>
  <c r="I16" i="1"/>
  <c r="K8" i="3"/>
  <c r="J16" i="1"/>
  <c r="E8" i="4"/>
  <c r="M16" i="1"/>
  <c r="N16" i="1"/>
  <c r="O16" i="1"/>
  <c r="C17" i="1"/>
  <c r="I17" i="1"/>
  <c r="K6" i="3"/>
  <c r="J17" i="1"/>
  <c r="E6" i="4"/>
  <c r="M17" i="1"/>
  <c r="N17" i="1"/>
  <c r="O17" i="1"/>
  <c r="C18" i="1"/>
  <c r="I18" i="1"/>
  <c r="K13" i="3"/>
  <c r="J18" i="1"/>
  <c r="E13" i="4"/>
  <c r="M18" i="1"/>
  <c r="N18" i="1"/>
  <c r="O18" i="1"/>
  <c r="C19" i="1"/>
  <c r="I19" i="1"/>
  <c r="K2" i="3"/>
  <c r="J19" i="1"/>
  <c r="E2" i="4"/>
  <c r="M19" i="1"/>
  <c r="N19" i="1"/>
  <c r="O19" i="1"/>
  <c r="C20" i="1"/>
  <c r="I20" i="1"/>
  <c r="K16" i="3"/>
  <c r="J20" i="1"/>
  <c r="E16" i="4"/>
  <c r="M20" i="1"/>
  <c r="N20" i="1"/>
  <c r="O20" i="1"/>
  <c r="C21" i="1"/>
  <c r="I21" i="1"/>
  <c r="K4" i="3"/>
  <c r="J21" i="1"/>
  <c r="E4" i="4"/>
  <c r="M21" i="1"/>
  <c r="N21" i="1"/>
  <c r="O21" i="1"/>
  <c r="C2" i="1"/>
  <c r="I2" i="1"/>
  <c r="K9" i="3"/>
  <c r="J2" i="1"/>
  <c r="E9" i="4"/>
  <c r="M2" i="1"/>
  <c r="N2" i="1"/>
  <c r="O2" i="1"/>
  <c r="O19" i="5"/>
  <c r="C6" i="5"/>
  <c r="C14" i="5"/>
  <c r="C16" i="5"/>
  <c r="C5" i="5"/>
  <c r="C4" i="5"/>
  <c r="C18" i="5"/>
  <c r="C12" i="5"/>
  <c r="C17" i="5"/>
  <c r="C9" i="5"/>
  <c r="C15" i="5"/>
  <c r="C11" i="5"/>
  <c r="C2" i="5"/>
  <c r="C13" i="5"/>
  <c r="C8" i="5"/>
  <c r="C3" i="5"/>
  <c r="C10" i="5"/>
  <c r="C7" i="5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H1" i="2"/>
  <c r="I1" i="2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E7" i="4"/>
  <c r="E21" i="4"/>
  <c r="K7" i="3"/>
  <c r="K2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C2" i="2"/>
  <c r="D2" i="2"/>
  <c r="E2" i="2"/>
  <c r="F2" i="2"/>
  <c r="G2" i="2"/>
  <c r="B2" i="2"/>
  <c r="C1" i="2"/>
  <c r="D1" i="2"/>
  <c r="E1" i="2"/>
  <c r="F1" i="2"/>
  <c r="G1" i="2"/>
  <c r="B1" i="2"/>
</calcChain>
</file>

<file path=xl/sharedStrings.xml><?xml version="1.0" encoding="utf-8"?>
<sst xmlns="http://schemas.openxmlformats.org/spreadsheetml/2006/main" count="133" uniqueCount="95">
  <si>
    <t>Name</t>
  </si>
  <si>
    <t>Matriculation number</t>
  </si>
  <si>
    <t>12-113-742</t>
  </si>
  <si>
    <t>Kevin Schibli</t>
  </si>
  <si>
    <t>Andreas Hohler</t>
  </si>
  <si>
    <t>11-201-290</t>
  </si>
  <si>
    <t>10-102-614</t>
  </si>
  <si>
    <t>Antonios Chaidaris</t>
  </si>
  <si>
    <t>Lars Vögtlin</t>
  </si>
  <si>
    <t>15-123-375</t>
  </si>
  <si>
    <t>15-126-840</t>
  </si>
  <si>
    <t>Ismaïl Senhaji</t>
  </si>
  <si>
    <t>09-201-880</t>
  </si>
  <si>
    <t>Jakob Schaerer</t>
  </si>
  <si>
    <t>13-123-609</t>
  </si>
  <si>
    <t>Mario Kaufmann</t>
  </si>
  <si>
    <t>13-103-734</t>
  </si>
  <si>
    <t>Karan Sethi</t>
  </si>
  <si>
    <t>11-924-826</t>
  </si>
  <si>
    <t>Simon Curty</t>
  </si>
  <si>
    <t>12-922-654</t>
  </si>
  <si>
    <t>Luka Hamza</t>
  </si>
  <si>
    <t>16-200-677</t>
  </si>
  <si>
    <t>e-mail</t>
  </si>
  <si>
    <t>luka.hamza@unifr.ch</t>
  </si>
  <si>
    <t>Linus Schwab</t>
  </si>
  <si>
    <t>linus.schwab@gmail.com</t>
  </si>
  <si>
    <t>Samina Maissen</t>
  </si>
  <si>
    <t>11-214-186</t>
  </si>
  <si>
    <t>samina.maissen@unifr.ch</t>
  </si>
  <si>
    <t>09-125-592</t>
  </si>
  <si>
    <t>Pascal Giehl</t>
  </si>
  <si>
    <t>12-100-996</t>
  </si>
  <si>
    <t>pascal.giehl@students.unibe.ch</t>
  </si>
  <si>
    <t>Fisnik Mengjiqi</t>
  </si>
  <si>
    <t>14-100-119</t>
  </si>
  <si>
    <t>fisnik.mengjiqi@students.unibe.ch</t>
  </si>
  <si>
    <t>Dominic Sina</t>
  </si>
  <si>
    <t>11-111-507</t>
  </si>
  <si>
    <t>dominic.sina@gmx.ch</t>
  </si>
  <si>
    <t>Aleksei Kosozhikhin</t>
  </si>
  <si>
    <t>16-114-829</t>
  </si>
  <si>
    <t>aleksei.kosozhikhin@students.unibe.ch</t>
  </si>
  <si>
    <t>Ahana Mallik</t>
  </si>
  <si>
    <t>15-745-185</t>
  </si>
  <si>
    <t>ahanadevelopment@gmail.com</t>
  </si>
  <si>
    <t>Maissen Pascal</t>
  </si>
  <si>
    <t>13-208-335</t>
  </si>
  <si>
    <t>kevin.schibli@unifr.ch</t>
  </si>
  <si>
    <t>andreas.hohler@students.unibe.ch</t>
  </si>
  <si>
    <t>lars.voegtlin@unifr.ch</t>
  </si>
  <si>
    <t>antonios.chaidaris@students.unibe.ch</t>
  </si>
  <si>
    <t>jesutofunmi.ajayi@students.unibe.ch</t>
  </si>
  <si>
    <t>ismail.senhaji@unifr.ch</t>
  </si>
  <si>
    <t>mario.kaufmann@students.unibe.ch</t>
  </si>
  <si>
    <t>jakob.schaerer@students.unibe.ch</t>
  </si>
  <si>
    <t>karan.sethi@students.unibe.ch</t>
  </si>
  <si>
    <t>simon.curty@students.unibe.ch</t>
  </si>
  <si>
    <t>pascal.maissen@unifr.ch</t>
  </si>
  <si>
    <t>Ajayi Jesutofunmi</t>
  </si>
  <si>
    <t>Assignment2 (6)</t>
  </si>
  <si>
    <t>Scot Gerring</t>
  </si>
  <si>
    <t>Assignment3 (6)</t>
  </si>
  <si>
    <t>14-140-826</t>
  </si>
  <si>
    <t>scott.gerring@students.unibe.ch</t>
  </si>
  <si>
    <t>Assignment1 (6)</t>
  </si>
  <si>
    <t>Assignment4 (6)</t>
  </si>
  <si>
    <t>Flat Matriculation</t>
  </si>
  <si>
    <t>Assignment5 (6)</t>
  </si>
  <si>
    <t>Assignment6 (6)</t>
  </si>
  <si>
    <t>Assignment8(6)</t>
  </si>
  <si>
    <t>Assignment11(6)</t>
  </si>
  <si>
    <t>Assignment12(6)</t>
  </si>
  <si>
    <t>1 (2)</t>
  </si>
  <si>
    <t>2 (3)</t>
  </si>
  <si>
    <t>3 (2)</t>
  </si>
  <si>
    <t>4 (3)</t>
  </si>
  <si>
    <t>5 (2)</t>
  </si>
  <si>
    <t>7 (4)</t>
  </si>
  <si>
    <t>8 (2)</t>
  </si>
  <si>
    <t>9 (2)</t>
  </si>
  <si>
    <t>10 (2)</t>
  </si>
  <si>
    <t>11 (4)</t>
  </si>
  <si>
    <t>6 (4)</t>
  </si>
  <si>
    <t>average</t>
  </si>
  <si>
    <t>mean</t>
  </si>
  <si>
    <t>Grade</t>
  </si>
  <si>
    <t>Sum</t>
  </si>
  <si>
    <t>Exam (30)</t>
  </si>
  <si>
    <t>Sum scaled to 30</t>
  </si>
  <si>
    <t>Assignments (30)</t>
  </si>
  <si>
    <t>Exam (scaled to 70)</t>
  </si>
  <si>
    <t>Sum(100)</t>
  </si>
  <si>
    <t>Final grade</t>
  </si>
  <si>
    <t>AVG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</si>
</sst>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b/>
      <sz val="10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NumberFormat="1" applyFont="1"/>
    <xf numFmtId="0" fontId="6" fillId="0" borderId="0" xfId="0" applyFont="1"/>
    <xf numFmtId="0" fontId="0" fillId="2" borderId="0" xfId="0" applyFill="1"/>
  </cellXfs>
  <cellStyles count="4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esutofunmi.ajayi@students.unibe.ch" TargetMode="External"/><Relationship Id="rId1" Type="http://schemas.openxmlformats.org/officeDocument/2006/relationships/hyperlink" Target="mailto:aleksei.kosozhikhin@students.unib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showRuler="0" workbookViewId="0">
      <selection activeCell="O21" sqref="O21"/>
    </sheetView>
  </sheetViews>
  <sheetFormatPr defaultColWidth="10.85546875" defaultRowHeight="15.9" x14ac:dyDescent="0.45"/>
  <cols>
    <col min="1" max="1" width="19.640625" customWidth="1"/>
    <col min="2" max="2" width="11.35546875" customWidth="1"/>
    <col min="3" max="3" width="9" customWidth="1"/>
    <col min="4" max="4" width="34.35546875" customWidth="1"/>
    <col min="5" max="5" width="15.140625" customWidth="1"/>
    <col min="6" max="6" width="16.85546875" customWidth="1"/>
    <col min="7" max="7" width="16.140625" customWidth="1"/>
    <col min="8" max="8" width="15.140625" customWidth="1"/>
    <col min="9" max="9" width="15.140625" style="3" customWidth="1"/>
    <col min="10" max="10" width="14.640625" style="3" customWidth="1"/>
    <col min="11" max="11" width="18" customWidth="1"/>
    <col min="12" max="12" width="15" customWidth="1"/>
    <col min="13" max="13" width="15.35546875" customWidth="1"/>
    <col min="14" max="14" width="16.640625" customWidth="1"/>
    <col min="15" max="15" width="20.35546875" customWidth="1"/>
  </cols>
  <sheetData>
    <row r="1" spans="1:15" x14ac:dyDescent="0.45">
      <c r="A1" t="s">
        <v>0</v>
      </c>
      <c r="B1" t="s">
        <v>1</v>
      </c>
      <c r="C1" t="s">
        <v>67</v>
      </c>
      <c r="D1" t="s">
        <v>23</v>
      </c>
      <c r="E1" s="3" t="s">
        <v>65</v>
      </c>
      <c r="F1" s="3" t="s">
        <v>60</v>
      </c>
      <c r="G1" s="3" t="s">
        <v>62</v>
      </c>
      <c r="H1" s="3" t="s">
        <v>66</v>
      </c>
      <c r="I1" s="3" t="s">
        <v>68</v>
      </c>
      <c r="J1" s="3" t="s">
        <v>69</v>
      </c>
      <c r="K1" s="2" t="s">
        <v>70</v>
      </c>
      <c r="L1" s="2" t="s">
        <v>71</v>
      </c>
      <c r="M1" s="2" t="s">
        <v>72</v>
      </c>
      <c r="N1" s="2" t="s">
        <v>87</v>
      </c>
      <c r="O1" s="2" t="s">
        <v>89</v>
      </c>
    </row>
    <row r="2" spans="1:15" x14ac:dyDescent="0.45">
      <c r="A2" t="s">
        <v>4</v>
      </c>
      <c r="B2" t="s">
        <v>2</v>
      </c>
      <c r="C2">
        <f>INT(SUBSTITUTE(B2,"-",""))</f>
        <v>12113742</v>
      </c>
      <c r="D2" t="s">
        <v>49</v>
      </c>
      <c r="E2" s="3">
        <v>6</v>
      </c>
      <c r="F2" s="3">
        <v>6</v>
      </c>
      <c r="G2" s="3">
        <v>5.6</v>
      </c>
      <c r="H2" s="3">
        <v>6</v>
      </c>
      <c r="I2" s="3">
        <f>VLOOKUP(C2,'Ex 5-6'!$A$1:$I$22,8, FALSE)</f>
        <v>6</v>
      </c>
      <c r="J2" s="3">
        <f>VLOOKUP(C2,'Ex 5-6'!$A$1:$K$22,11, FALSE)</f>
        <v>5</v>
      </c>
      <c r="K2" s="3">
        <v>6</v>
      </c>
      <c r="L2" s="3">
        <v>6</v>
      </c>
      <c r="M2">
        <f>VLOOKUP(C2,'Ex 12'!$A$1:$E$22,5, FALSE)</f>
        <v>5</v>
      </c>
      <c r="N2">
        <f>SUM(E2:M2)</f>
        <v>51.6</v>
      </c>
      <c r="O2">
        <f>ROUND(N2*30/54,0)</f>
        <v>29</v>
      </c>
    </row>
    <row r="3" spans="1:15" x14ac:dyDescent="0.45">
      <c r="A3" t="s">
        <v>3</v>
      </c>
      <c r="B3" t="s">
        <v>5</v>
      </c>
      <c r="C3">
        <f t="shared" ref="C3:C21" si="0">INT(SUBSTITUTE(B3,"-",""))</f>
        <v>11201290</v>
      </c>
      <c r="D3" t="s">
        <v>48</v>
      </c>
      <c r="E3" s="3">
        <v>6</v>
      </c>
      <c r="F3" s="3">
        <v>5</v>
      </c>
      <c r="G3" s="3">
        <v>5</v>
      </c>
      <c r="H3" s="3">
        <v>2</v>
      </c>
      <c r="I3" s="3">
        <f>VLOOKUP(C3,'Ex 5-6'!$A$1:$I$22,8, FALSE)</f>
        <v>5</v>
      </c>
      <c r="J3" s="3">
        <f>VLOOKUP(C3,'Ex 5-6'!$A$1:$K$22,11, FALSE)</f>
        <v>6</v>
      </c>
      <c r="K3" s="3">
        <v>4</v>
      </c>
      <c r="L3" s="3">
        <v>6</v>
      </c>
      <c r="M3">
        <f>VLOOKUP(C3,'Ex 12'!$A$1:$E$22,5, FALSE)</f>
        <v>5</v>
      </c>
      <c r="N3">
        <f t="shared" ref="N3:N21" si="1">SUM(E3:M3)</f>
        <v>44</v>
      </c>
      <c r="O3">
        <f t="shared" ref="O3:O21" si="2">ROUND(N3*30/54,0)</f>
        <v>24</v>
      </c>
    </row>
    <row r="4" spans="1:15" x14ac:dyDescent="0.45">
      <c r="A4" t="s">
        <v>8</v>
      </c>
      <c r="B4" t="s">
        <v>6</v>
      </c>
      <c r="C4">
        <f t="shared" si="0"/>
        <v>10102614</v>
      </c>
      <c r="D4" t="s">
        <v>50</v>
      </c>
      <c r="E4" s="3">
        <v>6</v>
      </c>
      <c r="F4" s="3">
        <v>6</v>
      </c>
      <c r="G4" s="3">
        <v>4.5</v>
      </c>
      <c r="H4" s="3">
        <v>5.2</v>
      </c>
      <c r="I4" s="3">
        <f>VLOOKUP(C4,'Ex 5-6'!$A$1:$I$22,8, FALSE)</f>
        <v>4</v>
      </c>
      <c r="J4" s="3">
        <f>VLOOKUP(C4,'Ex 5-6'!$A$1:$K$22,11, FALSE)</f>
        <v>5</v>
      </c>
      <c r="K4" s="3">
        <v>5</v>
      </c>
      <c r="L4" s="3">
        <v>5</v>
      </c>
      <c r="M4">
        <f>VLOOKUP(C4,'Ex 12'!$A$1:$E$22,5, FALSE)</f>
        <v>4</v>
      </c>
      <c r="N4">
        <f t="shared" si="1"/>
        <v>44.7</v>
      </c>
      <c r="O4">
        <f t="shared" si="2"/>
        <v>25</v>
      </c>
    </row>
    <row r="5" spans="1:15" x14ac:dyDescent="0.45">
      <c r="A5" t="s">
        <v>7</v>
      </c>
      <c r="B5" t="s">
        <v>9</v>
      </c>
      <c r="C5">
        <f t="shared" si="0"/>
        <v>15123375</v>
      </c>
      <c r="D5" t="s">
        <v>51</v>
      </c>
      <c r="E5" s="3">
        <v>6</v>
      </c>
      <c r="F5" s="3">
        <v>6</v>
      </c>
      <c r="G5" s="3">
        <v>6</v>
      </c>
      <c r="H5" s="3">
        <v>5</v>
      </c>
      <c r="I5" s="3">
        <f>VLOOKUP(C5,'Ex 5-6'!$A$1:$I$22,8, FALSE)</f>
        <v>6</v>
      </c>
      <c r="J5" s="3">
        <f>VLOOKUP(C5,'Ex 5-6'!$A$1:$K$22,11, FALSE)</f>
        <v>6</v>
      </c>
      <c r="K5" s="3">
        <v>5</v>
      </c>
      <c r="L5" s="3">
        <v>6</v>
      </c>
      <c r="M5">
        <f>VLOOKUP(C5,'Ex 12'!$A$1:$E$22,5, FALSE)</f>
        <v>6</v>
      </c>
      <c r="N5">
        <f t="shared" si="1"/>
        <v>52</v>
      </c>
      <c r="O5">
        <f t="shared" si="2"/>
        <v>29</v>
      </c>
    </row>
    <row r="6" spans="1:15" x14ac:dyDescent="0.45">
      <c r="A6" t="s">
        <v>59</v>
      </c>
      <c r="B6" t="s">
        <v>10</v>
      </c>
      <c r="C6">
        <f t="shared" si="0"/>
        <v>15126840</v>
      </c>
      <c r="D6" s="1" t="s">
        <v>52</v>
      </c>
      <c r="E6" s="3">
        <v>6</v>
      </c>
      <c r="F6" s="3">
        <v>2</v>
      </c>
      <c r="G6" s="3">
        <v>0</v>
      </c>
      <c r="H6" s="3">
        <v>0</v>
      </c>
      <c r="I6" s="3">
        <f>VLOOKUP(C6,'Ex 5-6'!$A$1:$I$22,8, FALSE)</f>
        <v>0</v>
      </c>
      <c r="J6" s="3">
        <f>VLOOKUP(C6,'Ex 5-6'!$A$1:$K$22,11, FALSE)</f>
        <v>0</v>
      </c>
      <c r="K6" s="3">
        <v>0</v>
      </c>
      <c r="L6" s="3">
        <v>0</v>
      </c>
      <c r="M6">
        <f>VLOOKUP(C6,'Ex 12'!$A$1:$E$22,5, FALSE)</f>
        <v>0</v>
      </c>
      <c r="N6">
        <f t="shared" si="1"/>
        <v>8</v>
      </c>
      <c r="O6">
        <f t="shared" si="2"/>
        <v>4</v>
      </c>
    </row>
    <row r="7" spans="1:15" x14ac:dyDescent="0.45">
      <c r="A7" t="s">
        <v>11</v>
      </c>
      <c r="B7" t="s">
        <v>12</v>
      </c>
      <c r="C7">
        <f t="shared" si="0"/>
        <v>9201880</v>
      </c>
      <c r="D7" t="s">
        <v>53</v>
      </c>
      <c r="E7" s="3">
        <v>6</v>
      </c>
      <c r="F7" s="3">
        <v>6</v>
      </c>
      <c r="G7" s="3">
        <v>6</v>
      </c>
      <c r="H7" s="3">
        <v>5.5</v>
      </c>
      <c r="I7" s="3">
        <f>VLOOKUP(C7,'Ex 5-6'!$A$1:$I$22,8, FALSE)</f>
        <v>0</v>
      </c>
      <c r="J7" s="3">
        <f>VLOOKUP(C7,'Ex 5-6'!$A$1:$K$22,11, FALSE)</f>
        <v>6</v>
      </c>
      <c r="K7" s="3">
        <v>5</v>
      </c>
      <c r="L7" s="3">
        <v>0</v>
      </c>
      <c r="M7">
        <f>VLOOKUP(C7,'Ex 12'!$A$1:$E$22,5, FALSE)</f>
        <v>0</v>
      </c>
      <c r="N7">
        <f t="shared" si="1"/>
        <v>34.5</v>
      </c>
      <c r="O7">
        <f t="shared" si="2"/>
        <v>19</v>
      </c>
    </row>
    <row r="8" spans="1:15" x14ac:dyDescent="0.45">
      <c r="A8" t="s">
        <v>13</v>
      </c>
      <c r="B8" t="s">
        <v>14</v>
      </c>
      <c r="C8">
        <f t="shared" si="0"/>
        <v>13123609</v>
      </c>
      <c r="D8" t="s">
        <v>55</v>
      </c>
      <c r="E8" s="3">
        <v>6</v>
      </c>
      <c r="F8" s="3">
        <v>6</v>
      </c>
      <c r="G8" s="3">
        <v>5.4</v>
      </c>
      <c r="H8" s="3">
        <v>5.5</v>
      </c>
      <c r="I8" s="3">
        <f>VLOOKUP(C8,'Ex 5-6'!$A$1:$I$22,8, FALSE)</f>
        <v>6</v>
      </c>
      <c r="J8" s="3">
        <f>VLOOKUP(C8,'Ex 5-6'!$A$1:$K$22,11, FALSE)</f>
        <v>6</v>
      </c>
      <c r="K8" s="3">
        <v>6</v>
      </c>
      <c r="L8" s="3">
        <v>6</v>
      </c>
      <c r="M8">
        <f>VLOOKUP(C8,'Ex 12'!$A$1:$E$22,5, FALSE)</f>
        <v>6</v>
      </c>
      <c r="N8">
        <f t="shared" si="1"/>
        <v>52.9</v>
      </c>
      <c r="O8">
        <f t="shared" si="2"/>
        <v>29</v>
      </c>
    </row>
    <row r="9" spans="1:15" x14ac:dyDescent="0.45">
      <c r="A9" t="s">
        <v>15</v>
      </c>
      <c r="B9" t="s">
        <v>16</v>
      </c>
      <c r="C9">
        <f t="shared" si="0"/>
        <v>13103734</v>
      </c>
      <c r="D9" t="s">
        <v>54</v>
      </c>
      <c r="E9" s="3">
        <v>6</v>
      </c>
      <c r="F9" s="3">
        <v>6</v>
      </c>
      <c r="G9" s="3">
        <v>6</v>
      </c>
      <c r="H9" s="3">
        <v>4.5</v>
      </c>
      <c r="I9" s="3">
        <f>VLOOKUP(C9,'Ex 5-6'!$A$1:$I$22,8, FALSE)</f>
        <v>6</v>
      </c>
      <c r="J9" s="3">
        <f>VLOOKUP(C9,'Ex 5-6'!$A$1:$K$22,11, FALSE)</f>
        <v>6</v>
      </c>
      <c r="K9" s="3">
        <v>5</v>
      </c>
      <c r="L9" s="3">
        <v>6</v>
      </c>
      <c r="M9">
        <f>VLOOKUP(C9,'Ex 12'!$A$1:$E$22,5, FALSE)</f>
        <v>5</v>
      </c>
      <c r="N9">
        <f t="shared" si="1"/>
        <v>50.5</v>
      </c>
      <c r="O9">
        <f t="shared" si="2"/>
        <v>28</v>
      </c>
    </row>
    <row r="10" spans="1:15" x14ac:dyDescent="0.45">
      <c r="A10" t="s">
        <v>17</v>
      </c>
      <c r="B10" t="s">
        <v>18</v>
      </c>
      <c r="C10">
        <f t="shared" si="0"/>
        <v>11924826</v>
      </c>
      <c r="D10" t="s">
        <v>56</v>
      </c>
      <c r="E10" s="3">
        <v>6</v>
      </c>
      <c r="F10" s="3">
        <v>6</v>
      </c>
      <c r="G10" s="3">
        <v>5.2</v>
      </c>
      <c r="H10" s="3">
        <v>6</v>
      </c>
      <c r="I10" s="3">
        <f>VLOOKUP(C10,'Ex 5-6'!$A$1:$I$22,8, FALSE)</f>
        <v>6</v>
      </c>
      <c r="J10" s="3">
        <f>VLOOKUP(C10,'Ex 5-6'!$A$1:$K$22,11, FALSE)</f>
        <v>4</v>
      </c>
      <c r="K10" s="3">
        <v>6</v>
      </c>
      <c r="L10" s="3">
        <v>5.5</v>
      </c>
      <c r="M10">
        <f>VLOOKUP(C10,'Ex 12'!$A$1:$E$22,5, FALSE)</f>
        <v>5</v>
      </c>
      <c r="N10">
        <f t="shared" si="1"/>
        <v>49.7</v>
      </c>
      <c r="O10">
        <f t="shared" si="2"/>
        <v>28</v>
      </c>
    </row>
    <row r="11" spans="1:15" x14ac:dyDescent="0.45">
      <c r="A11" t="s">
        <v>19</v>
      </c>
      <c r="B11" t="s">
        <v>20</v>
      </c>
      <c r="C11">
        <f t="shared" si="0"/>
        <v>12922654</v>
      </c>
      <c r="D11" t="s">
        <v>57</v>
      </c>
      <c r="E11" s="3">
        <v>6</v>
      </c>
      <c r="F11" s="3">
        <v>6</v>
      </c>
      <c r="G11" s="3">
        <v>6</v>
      </c>
      <c r="H11" s="3">
        <v>5.5</v>
      </c>
      <c r="I11" s="3">
        <f>VLOOKUP(C11,'Ex 5-6'!$A$1:$I$22,8, FALSE)</f>
        <v>6</v>
      </c>
      <c r="J11" s="3">
        <f>VLOOKUP(C11,'Ex 5-6'!$A$1:$K$22,11, FALSE)</f>
        <v>6</v>
      </c>
      <c r="K11" s="3">
        <v>5</v>
      </c>
      <c r="L11" s="3">
        <v>6</v>
      </c>
      <c r="M11">
        <f>VLOOKUP(C11,'Ex 12'!$A$1:$E$22,5, FALSE)</f>
        <v>5</v>
      </c>
      <c r="N11">
        <f t="shared" si="1"/>
        <v>51.5</v>
      </c>
      <c r="O11">
        <f t="shared" si="2"/>
        <v>29</v>
      </c>
    </row>
    <row r="12" spans="1:15" x14ac:dyDescent="0.45">
      <c r="A12" t="s">
        <v>21</v>
      </c>
      <c r="B12" t="s">
        <v>22</v>
      </c>
      <c r="C12">
        <f t="shared" si="0"/>
        <v>16200677</v>
      </c>
      <c r="D12" t="s">
        <v>24</v>
      </c>
      <c r="E12" s="3">
        <v>6</v>
      </c>
      <c r="F12" s="3">
        <v>2</v>
      </c>
      <c r="G12" s="3">
        <v>0</v>
      </c>
      <c r="H12" s="3">
        <v>0</v>
      </c>
      <c r="I12" s="3">
        <f>VLOOKUP(C12,'Ex 5-6'!$A$1:$I$22,8, FALSE)</f>
        <v>0</v>
      </c>
      <c r="J12" s="3">
        <f>VLOOKUP(C12,'Ex 5-6'!$A$1:$K$22,11, FALSE)</f>
        <v>0</v>
      </c>
      <c r="K12" s="3">
        <v>0</v>
      </c>
      <c r="L12" s="3">
        <v>0</v>
      </c>
      <c r="M12">
        <f>VLOOKUP(C12,'Ex 12'!$A$1:$E$22,5, FALSE)</f>
        <v>0</v>
      </c>
      <c r="N12">
        <f t="shared" si="1"/>
        <v>8</v>
      </c>
      <c r="O12">
        <f t="shared" si="2"/>
        <v>4</v>
      </c>
    </row>
    <row r="13" spans="1:15" x14ac:dyDescent="0.45">
      <c r="A13" t="s">
        <v>25</v>
      </c>
      <c r="B13" t="s">
        <v>30</v>
      </c>
      <c r="C13">
        <f t="shared" si="0"/>
        <v>9125592</v>
      </c>
      <c r="D13" t="s">
        <v>26</v>
      </c>
      <c r="E13" s="3">
        <v>6</v>
      </c>
      <c r="F13" s="3">
        <v>6</v>
      </c>
      <c r="G13" s="3">
        <v>5</v>
      </c>
      <c r="H13" s="3">
        <v>6</v>
      </c>
      <c r="I13" s="3">
        <f>VLOOKUP(C13,'Ex 5-6'!$A$1:$I$22,8, FALSE)</f>
        <v>6</v>
      </c>
      <c r="J13" s="3">
        <f>VLOOKUP(C13,'Ex 5-6'!$A$1:$K$22,11, FALSE)</f>
        <v>4</v>
      </c>
      <c r="K13" s="3">
        <v>6</v>
      </c>
      <c r="L13" s="3">
        <v>6</v>
      </c>
      <c r="M13">
        <f>VLOOKUP(C13,'Ex 12'!$A$1:$E$22,5, FALSE)</f>
        <v>5</v>
      </c>
      <c r="N13">
        <f t="shared" si="1"/>
        <v>50</v>
      </c>
      <c r="O13">
        <f t="shared" si="2"/>
        <v>28</v>
      </c>
    </row>
    <row r="14" spans="1:15" x14ac:dyDescent="0.45">
      <c r="A14" t="s">
        <v>27</v>
      </c>
      <c r="B14" t="s">
        <v>28</v>
      </c>
      <c r="C14">
        <f t="shared" si="0"/>
        <v>11214186</v>
      </c>
      <c r="D14" t="s">
        <v>29</v>
      </c>
      <c r="E14" s="3">
        <v>6</v>
      </c>
      <c r="F14" s="3">
        <v>3</v>
      </c>
      <c r="G14" s="3">
        <v>4.8</v>
      </c>
      <c r="H14" s="3">
        <v>2.5</v>
      </c>
      <c r="I14" s="3">
        <f>VLOOKUP(C14,'Ex 5-6'!$A$1:$I$22,8, FALSE)</f>
        <v>6</v>
      </c>
      <c r="J14" s="3">
        <f>VLOOKUP(C14,'Ex 5-6'!$A$1:$K$22,11, FALSE)</f>
        <v>3</v>
      </c>
      <c r="K14" s="3">
        <v>5</v>
      </c>
      <c r="L14" s="3">
        <v>5</v>
      </c>
      <c r="M14">
        <f>VLOOKUP(C14,'Ex 12'!$A$1:$E$22,5, FALSE)</f>
        <v>4</v>
      </c>
      <c r="N14">
        <f t="shared" si="1"/>
        <v>39.299999999999997</v>
      </c>
      <c r="O14">
        <f t="shared" si="2"/>
        <v>22</v>
      </c>
    </row>
    <row r="15" spans="1:15" x14ac:dyDescent="0.45">
      <c r="A15" t="s">
        <v>31</v>
      </c>
      <c r="B15" t="s">
        <v>32</v>
      </c>
      <c r="C15">
        <f t="shared" si="0"/>
        <v>12100996</v>
      </c>
      <c r="D15" t="s">
        <v>33</v>
      </c>
      <c r="E15" s="3">
        <v>6</v>
      </c>
      <c r="F15" s="3">
        <v>6</v>
      </c>
      <c r="G15" s="3">
        <v>5.2</v>
      </c>
      <c r="H15" s="3">
        <v>6</v>
      </c>
      <c r="I15" s="3">
        <f>VLOOKUP(C15,'Ex 5-6'!$A$1:$I$22,8, FALSE)</f>
        <v>6</v>
      </c>
      <c r="J15" s="3">
        <f>VLOOKUP(C15,'Ex 5-6'!$A$1:$K$22,11, FALSE)</f>
        <v>5</v>
      </c>
      <c r="K15" s="3">
        <v>6</v>
      </c>
      <c r="L15" s="3">
        <v>6</v>
      </c>
      <c r="M15">
        <f>VLOOKUP(C15,'Ex 12'!$A$1:$E$22,5, FALSE)</f>
        <v>6</v>
      </c>
      <c r="N15">
        <f t="shared" si="1"/>
        <v>52.2</v>
      </c>
      <c r="O15">
        <f t="shared" si="2"/>
        <v>29</v>
      </c>
    </row>
    <row r="16" spans="1:15" x14ac:dyDescent="0.45">
      <c r="A16" t="s">
        <v>34</v>
      </c>
      <c r="B16" t="s">
        <v>35</v>
      </c>
      <c r="C16">
        <f t="shared" si="0"/>
        <v>14100119</v>
      </c>
      <c r="D16" t="s">
        <v>36</v>
      </c>
      <c r="E16" s="3">
        <v>6</v>
      </c>
      <c r="F16" s="3">
        <v>0</v>
      </c>
      <c r="G16" s="3">
        <v>0</v>
      </c>
      <c r="H16" s="3">
        <v>3</v>
      </c>
      <c r="I16" s="3">
        <f>VLOOKUP(C16,'Ex 5-6'!$A$1:$I$22,8, FALSE)</f>
        <v>0</v>
      </c>
      <c r="J16" s="3">
        <f>VLOOKUP(C16,'Ex 5-6'!$A$1:$K$22,11, FALSE)</f>
        <v>0</v>
      </c>
      <c r="K16" s="3">
        <v>6</v>
      </c>
      <c r="L16" s="3">
        <v>5</v>
      </c>
      <c r="M16">
        <f>VLOOKUP(C16,'Ex 12'!$A$1:$E$22,5, FALSE)</f>
        <v>4</v>
      </c>
      <c r="N16">
        <f t="shared" si="1"/>
        <v>24</v>
      </c>
      <c r="O16">
        <f t="shared" si="2"/>
        <v>13</v>
      </c>
    </row>
    <row r="17" spans="1:15" x14ac:dyDescent="0.45">
      <c r="A17" t="s">
        <v>37</v>
      </c>
      <c r="B17" t="s">
        <v>38</v>
      </c>
      <c r="C17">
        <f t="shared" si="0"/>
        <v>11111507</v>
      </c>
      <c r="D17" t="s">
        <v>39</v>
      </c>
      <c r="E17" s="3">
        <v>6</v>
      </c>
      <c r="F17" s="3">
        <v>6</v>
      </c>
      <c r="G17" s="3">
        <v>6</v>
      </c>
      <c r="H17" s="3">
        <v>6</v>
      </c>
      <c r="I17" s="3">
        <f>VLOOKUP(C17,'Ex 5-6'!$A$1:$I$22,8, FALSE)</f>
        <v>6</v>
      </c>
      <c r="J17" s="3">
        <f>VLOOKUP(C17,'Ex 5-6'!$A$1:$K$22,11, FALSE)</f>
        <v>6</v>
      </c>
      <c r="K17" s="3">
        <v>6</v>
      </c>
      <c r="L17" s="3">
        <v>5</v>
      </c>
      <c r="M17">
        <f>VLOOKUP(C17,'Ex 12'!$A$1:$E$22,5, FALSE)</f>
        <v>4</v>
      </c>
      <c r="N17">
        <f t="shared" si="1"/>
        <v>51</v>
      </c>
      <c r="O17">
        <f t="shared" si="2"/>
        <v>28</v>
      </c>
    </row>
    <row r="18" spans="1:15" x14ac:dyDescent="0.45">
      <c r="A18" t="s">
        <v>40</v>
      </c>
      <c r="B18" t="s">
        <v>41</v>
      </c>
      <c r="C18">
        <f t="shared" si="0"/>
        <v>16114829</v>
      </c>
      <c r="D18" s="1" t="s">
        <v>42</v>
      </c>
      <c r="E18" s="3">
        <v>6</v>
      </c>
      <c r="F18" s="3">
        <v>6</v>
      </c>
      <c r="G18" s="3">
        <v>5.5</v>
      </c>
      <c r="H18" s="3">
        <v>6</v>
      </c>
      <c r="I18" s="3">
        <f>VLOOKUP(C18,'Ex 5-6'!$A$1:$I$22,8, FALSE)</f>
        <v>6</v>
      </c>
      <c r="J18" s="3">
        <f>VLOOKUP(C18,'Ex 5-6'!$A$1:$K$22,11, FALSE)</f>
        <v>5</v>
      </c>
      <c r="K18" s="3">
        <v>4</v>
      </c>
      <c r="L18" s="3">
        <v>5.5</v>
      </c>
      <c r="M18">
        <f>VLOOKUP(C18,'Ex 12'!$A$1:$E$22,5, FALSE)</f>
        <v>6</v>
      </c>
      <c r="N18">
        <f t="shared" si="1"/>
        <v>50</v>
      </c>
      <c r="O18">
        <f t="shared" si="2"/>
        <v>28</v>
      </c>
    </row>
    <row r="19" spans="1:15" x14ac:dyDescent="0.45">
      <c r="A19" t="s">
        <v>43</v>
      </c>
      <c r="B19" t="s">
        <v>44</v>
      </c>
      <c r="C19">
        <f t="shared" si="0"/>
        <v>15745185</v>
      </c>
      <c r="D19" t="s">
        <v>45</v>
      </c>
      <c r="E19" s="3">
        <v>6</v>
      </c>
      <c r="F19" s="3">
        <v>1.5</v>
      </c>
      <c r="G19" s="3">
        <v>0</v>
      </c>
      <c r="H19" s="3">
        <v>0</v>
      </c>
      <c r="I19" s="3">
        <f>VLOOKUP(C19,'Ex 5-6'!$A$1:$I$22,8, FALSE)</f>
        <v>0</v>
      </c>
      <c r="J19" s="3">
        <f>VLOOKUP(C19,'Ex 5-6'!$A$1:$K$22,11, FALSE)</f>
        <v>0</v>
      </c>
      <c r="K19" s="3">
        <v>0</v>
      </c>
      <c r="L19" s="3">
        <v>0</v>
      </c>
      <c r="M19">
        <f>VLOOKUP(C19,'Ex 12'!$A$1:$E$22,5, FALSE)</f>
        <v>0</v>
      </c>
      <c r="N19">
        <f t="shared" si="1"/>
        <v>7.5</v>
      </c>
      <c r="O19">
        <f t="shared" si="2"/>
        <v>4</v>
      </c>
    </row>
    <row r="20" spans="1:15" x14ac:dyDescent="0.45">
      <c r="A20" t="s">
        <v>46</v>
      </c>
      <c r="B20" t="s">
        <v>47</v>
      </c>
      <c r="C20">
        <f t="shared" si="0"/>
        <v>13208335</v>
      </c>
      <c r="D20" t="s">
        <v>58</v>
      </c>
      <c r="E20" s="3">
        <v>6</v>
      </c>
      <c r="F20" s="3">
        <v>6</v>
      </c>
      <c r="G20" s="3">
        <v>4.9000000000000004</v>
      </c>
      <c r="H20" s="3">
        <v>2.5</v>
      </c>
      <c r="I20" s="3">
        <f>VLOOKUP(C20,'Ex 5-6'!$A$1:$I$22,8, FALSE)</f>
        <v>5</v>
      </c>
      <c r="J20" s="3">
        <f>VLOOKUP(C20,'Ex 5-6'!$A$1:$K$22,11, FALSE)</f>
        <v>4</v>
      </c>
      <c r="K20" s="3">
        <v>5</v>
      </c>
      <c r="L20" s="3">
        <v>5</v>
      </c>
      <c r="M20">
        <f>VLOOKUP(C20,'Ex 12'!$A$1:$E$22,5, FALSE)</f>
        <v>2</v>
      </c>
      <c r="N20">
        <f t="shared" si="1"/>
        <v>40.4</v>
      </c>
      <c r="O20">
        <f t="shared" si="2"/>
        <v>22</v>
      </c>
    </row>
    <row r="21" spans="1:15" x14ac:dyDescent="0.45">
      <c r="A21" t="s">
        <v>61</v>
      </c>
      <c r="B21" t="s">
        <v>63</v>
      </c>
      <c r="C21">
        <f t="shared" si="0"/>
        <v>14140826</v>
      </c>
      <c r="D21" t="s">
        <v>64</v>
      </c>
      <c r="E21" s="3">
        <v>6</v>
      </c>
      <c r="F21" s="3">
        <v>6</v>
      </c>
      <c r="G21" s="3">
        <v>5.2</v>
      </c>
      <c r="H21" s="3">
        <v>4</v>
      </c>
      <c r="I21" s="3">
        <f>VLOOKUP(C21,'Ex 5-6'!$A$1:$I$22,8, FALSE)</f>
        <v>6</v>
      </c>
      <c r="J21" s="3">
        <f>VLOOKUP(C21,'Ex 5-6'!$A$1:$K$22,11, FALSE)</f>
        <v>4</v>
      </c>
      <c r="K21" s="3">
        <v>6</v>
      </c>
      <c r="L21" s="3">
        <v>6</v>
      </c>
      <c r="M21">
        <f>VLOOKUP(C21,'Ex 12'!$A$1:$E$22,5, FALSE)</f>
        <v>0</v>
      </c>
      <c r="N21">
        <f t="shared" si="1"/>
        <v>43.2</v>
      </c>
      <c r="O21">
        <f t="shared" si="2"/>
        <v>24</v>
      </c>
    </row>
    <row r="22" spans="1:15" x14ac:dyDescent="0.45">
      <c r="E22" s="3"/>
    </row>
    <row r="23" spans="1:15" x14ac:dyDescent="0.45">
      <c r="E23" s="3"/>
    </row>
    <row r="24" spans="1:15" x14ac:dyDescent="0.45">
      <c r="E24" s="3"/>
    </row>
    <row r="25" spans="1:15" x14ac:dyDescent="0.45">
      <c r="E25" s="3"/>
    </row>
    <row r="26" spans="1:15" x14ac:dyDescent="0.45">
      <c r="E26" s="3"/>
    </row>
    <row r="27" spans="1:15" x14ac:dyDescent="0.45">
      <c r="B27" s="2"/>
      <c r="C27" s="2"/>
      <c r="E27" s="3"/>
    </row>
    <row r="28" spans="1:15" x14ac:dyDescent="0.45">
      <c r="E28" s="3"/>
    </row>
    <row r="29" spans="1:15" x14ac:dyDescent="0.45">
      <c r="E29" s="3"/>
    </row>
    <row r="30" spans="1:15" x14ac:dyDescent="0.45">
      <c r="B30" s="2"/>
      <c r="C30" s="2"/>
      <c r="D30" s="2"/>
      <c r="E30" s="3"/>
    </row>
    <row r="31" spans="1:15" x14ac:dyDescent="0.45">
      <c r="B31" s="2"/>
      <c r="C31" s="2"/>
      <c r="E31" s="3"/>
    </row>
    <row r="32" spans="1:15" x14ac:dyDescent="0.45">
      <c r="B32" s="2"/>
      <c r="C32" s="2"/>
      <c r="D32" s="2"/>
      <c r="E32" s="3"/>
    </row>
    <row r="33" spans="5:5" customFormat="1" x14ac:dyDescent="0.45">
      <c r="E33" s="3"/>
    </row>
    <row r="34" spans="5:5" customFormat="1" x14ac:dyDescent="0.45">
      <c r="E34" s="3"/>
    </row>
    <row r="35" spans="5:5" customFormat="1" x14ac:dyDescent="0.45">
      <c r="E35" s="3"/>
    </row>
    <row r="36" spans="5:5" customFormat="1" x14ac:dyDescent="0.45">
      <c r="E36" s="3"/>
    </row>
    <row r="37" spans="5:5" customFormat="1" x14ac:dyDescent="0.45">
      <c r="E37" s="3"/>
    </row>
    <row r="38" spans="5:5" customFormat="1" x14ac:dyDescent="0.45">
      <c r="E38" s="3"/>
    </row>
    <row r="39" spans="5:5" customFormat="1" x14ac:dyDescent="0.45">
      <c r="E39" s="3"/>
    </row>
    <row r="49" spans="5:5" customFormat="1" x14ac:dyDescent="0.45">
      <c r="E49" s="2"/>
    </row>
  </sheetData>
  <hyperlinks>
    <hyperlink ref="D18" r:id="rId1" xr:uid="{00000000-0004-0000-0000-000000000000}"/>
    <hyperlink ref="D6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Ruler="0" workbookViewId="0">
      <selection activeCell="J27" sqref="J27"/>
    </sheetView>
  </sheetViews>
  <sheetFormatPr defaultColWidth="10.85546875" defaultRowHeight="15.9" x14ac:dyDescent="0.45"/>
  <cols>
    <col min="1" max="1" width="20.5" customWidth="1"/>
    <col min="2" max="2" width="16.640625" customWidth="1"/>
    <col min="3" max="3" width="16.35546875" customWidth="1"/>
    <col min="4" max="4" width="17.85546875" customWidth="1"/>
    <col min="5" max="6" width="18.5" customWidth="1"/>
    <col min="7" max="7" width="16.35546875" customWidth="1"/>
    <col min="8" max="8" width="15.640625" customWidth="1"/>
    <col min="9" max="9" width="15.35546875" customWidth="1"/>
    <col min="10" max="10" width="16.35546875" customWidth="1"/>
  </cols>
  <sheetData>
    <row r="1" spans="1:10" x14ac:dyDescent="0.45">
      <c r="A1" t="s">
        <v>1</v>
      </c>
      <c r="B1" s="3" t="str">
        <f>Points!E1</f>
        <v>Assignment1 (6)</v>
      </c>
      <c r="C1" s="3" t="str">
        <f>Points!F1</f>
        <v>Assignment2 (6)</v>
      </c>
      <c r="D1" s="3" t="str">
        <f>Points!G1</f>
        <v>Assignment3 (6)</v>
      </c>
      <c r="E1" s="3" t="str">
        <f>Points!H1</f>
        <v>Assignment4 (6)</v>
      </c>
      <c r="F1" s="3" t="str">
        <f>Points!I1</f>
        <v>Assignment5 (6)</v>
      </c>
      <c r="G1" s="3" t="str">
        <f>Points!J1</f>
        <v>Assignment6 (6)</v>
      </c>
      <c r="H1" s="3" t="str">
        <f>Points!K1</f>
        <v>Assignment8(6)</v>
      </c>
      <c r="I1" s="3" t="str">
        <f>Points!L1</f>
        <v>Assignment11(6)</v>
      </c>
      <c r="J1" s="3" t="str">
        <f>Points!M1</f>
        <v>Assignment12(6)</v>
      </c>
    </row>
    <row r="2" spans="1:10" x14ac:dyDescent="0.45">
      <c r="A2" t="str">
        <f>"****" &amp;  RIGHT(Points!C2,4)</f>
        <v>****3742</v>
      </c>
      <c r="B2" s="3">
        <f>Points!E2</f>
        <v>6</v>
      </c>
      <c r="C2" s="3">
        <f>Points!F2</f>
        <v>6</v>
      </c>
      <c r="D2" s="3">
        <f>Points!G2</f>
        <v>5.6</v>
      </c>
      <c r="E2" s="3">
        <f>Points!H2</f>
        <v>6</v>
      </c>
      <c r="F2" s="3">
        <f>Points!I2</f>
        <v>6</v>
      </c>
      <c r="G2" s="3">
        <f>Points!J2</f>
        <v>5</v>
      </c>
      <c r="H2" s="3">
        <f>Points!K2</f>
        <v>6</v>
      </c>
      <c r="I2" s="3">
        <f>Points!L2</f>
        <v>6</v>
      </c>
      <c r="J2" s="3">
        <f>Points!M2</f>
        <v>5</v>
      </c>
    </row>
    <row r="3" spans="1:10" x14ac:dyDescent="0.45">
      <c r="A3" t="str">
        <f>"****" &amp;  RIGHT(Points!C3,4)</f>
        <v>****1290</v>
      </c>
      <c r="B3" s="3">
        <f>Points!E3</f>
        <v>6</v>
      </c>
      <c r="C3" s="3">
        <f>Points!F3</f>
        <v>5</v>
      </c>
      <c r="D3" s="3">
        <f>Points!G3</f>
        <v>5</v>
      </c>
      <c r="E3" s="3">
        <f>Points!H3</f>
        <v>2</v>
      </c>
      <c r="F3" s="3">
        <f>Points!I3</f>
        <v>5</v>
      </c>
      <c r="G3" s="3">
        <f>Points!J3</f>
        <v>6</v>
      </c>
      <c r="H3" s="3">
        <f>Points!K3</f>
        <v>4</v>
      </c>
      <c r="I3" s="3">
        <f>Points!L3</f>
        <v>6</v>
      </c>
      <c r="J3" s="3">
        <f>Points!M3</f>
        <v>5</v>
      </c>
    </row>
    <row r="4" spans="1:10" x14ac:dyDescent="0.45">
      <c r="A4" t="str">
        <f>"****" &amp;  RIGHT(Points!C4,4)</f>
        <v>****2614</v>
      </c>
      <c r="B4" s="3">
        <f>Points!E4</f>
        <v>6</v>
      </c>
      <c r="C4" s="3">
        <f>Points!F4</f>
        <v>6</v>
      </c>
      <c r="D4" s="3">
        <f>Points!G4</f>
        <v>4.5</v>
      </c>
      <c r="E4" s="3">
        <f>Points!H4</f>
        <v>5.2</v>
      </c>
      <c r="F4" s="3">
        <f>Points!I4</f>
        <v>4</v>
      </c>
      <c r="G4" s="3">
        <f>Points!J4</f>
        <v>5</v>
      </c>
      <c r="H4" s="3">
        <f>Points!K4</f>
        <v>5</v>
      </c>
      <c r="I4" s="3">
        <f>Points!L4</f>
        <v>5</v>
      </c>
      <c r="J4" s="3">
        <f>Points!M4</f>
        <v>4</v>
      </c>
    </row>
    <row r="5" spans="1:10" x14ac:dyDescent="0.45">
      <c r="A5" t="str">
        <f>"****" &amp;  RIGHT(Points!C5,4)</f>
        <v>****3375</v>
      </c>
      <c r="B5" s="3">
        <f>Points!E5</f>
        <v>6</v>
      </c>
      <c r="C5" s="3">
        <f>Points!F5</f>
        <v>6</v>
      </c>
      <c r="D5" s="3">
        <f>Points!G5</f>
        <v>6</v>
      </c>
      <c r="E5" s="3">
        <f>Points!H5</f>
        <v>5</v>
      </c>
      <c r="F5" s="3">
        <f>Points!I5</f>
        <v>6</v>
      </c>
      <c r="G5" s="3">
        <f>Points!J5</f>
        <v>6</v>
      </c>
      <c r="H5" s="3">
        <f>Points!K5</f>
        <v>5</v>
      </c>
      <c r="I5" s="3">
        <f>Points!L5</f>
        <v>6</v>
      </c>
      <c r="J5" s="3">
        <f>Points!M5</f>
        <v>6</v>
      </c>
    </row>
    <row r="6" spans="1:10" x14ac:dyDescent="0.45">
      <c r="A6" t="str">
        <f>"****" &amp;  RIGHT(Points!C6,4)</f>
        <v>****6840</v>
      </c>
      <c r="B6" s="3">
        <f>Points!E6</f>
        <v>6</v>
      </c>
      <c r="C6" s="3">
        <f>Points!F6</f>
        <v>2</v>
      </c>
      <c r="D6" s="3">
        <f>Points!G6</f>
        <v>0</v>
      </c>
      <c r="E6" s="3">
        <f>Points!H6</f>
        <v>0</v>
      </c>
      <c r="F6" s="3">
        <f>Points!I6</f>
        <v>0</v>
      </c>
      <c r="G6" s="3">
        <f>Points!J6</f>
        <v>0</v>
      </c>
      <c r="H6" s="3">
        <f>Points!K6</f>
        <v>0</v>
      </c>
      <c r="I6" s="3">
        <f>Points!L6</f>
        <v>0</v>
      </c>
      <c r="J6" s="3">
        <f>Points!M6</f>
        <v>0</v>
      </c>
    </row>
    <row r="7" spans="1:10" x14ac:dyDescent="0.45">
      <c r="A7" t="str">
        <f>"****" &amp;  RIGHT(Points!C7,4)</f>
        <v>****1880</v>
      </c>
      <c r="B7" s="3">
        <f>Points!E7</f>
        <v>6</v>
      </c>
      <c r="C7" s="3">
        <f>Points!F7</f>
        <v>6</v>
      </c>
      <c r="D7" s="3">
        <f>Points!G7</f>
        <v>6</v>
      </c>
      <c r="E7" s="3">
        <f>Points!H7</f>
        <v>5.5</v>
      </c>
      <c r="F7" s="3">
        <f>Points!I7</f>
        <v>0</v>
      </c>
      <c r="G7" s="3">
        <f>Points!J7</f>
        <v>6</v>
      </c>
      <c r="H7" s="3">
        <f>Points!K7</f>
        <v>5</v>
      </c>
      <c r="I7" s="3">
        <f>Points!L7</f>
        <v>0</v>
      </c>
      <c r="J7" s="3">
        <f>Points!M7</f>
        <v>0</v>
      </c>
    </row>
    <row r="8" spans="1:10" x14ac:dyDescent="0.45">
      <c r="A8" t="str">
        <f>"****" &amp;  RIGHT(Points!C8,4)</f>
        <v>****3609</v>
      </c>
      <c r="B8" s="3">
        <f>Points!E8</f>
        <v>6</v>
      </c>
      <c r="C8" s="3">
        <f>Points!F8</f>
        <v>6</v>
      </c>
      <c r="D8" s="3">
        <f>Points!G8</f>
        <v>5.4</v>
      </c>
      <c r="E8" s="3">
        <f>Points!H8</f>
        <v>5.5</v>
      </c>
      <c r="F8" s="3">
        <f>Points!I8</f>
        <v>6</v>
      </c>
      <c r="G8" s="3">
        <f>Points!J8</f>
        <v>6</v>
      </c>
      <c r="H8" s="3">
        <f>Points!K8</f>
        <v>6</v>
      </c>
      <c r="I8" s="3">
        <f>Points!L8</f>
        <v>6</v>
      </c>
      <c r="J8" s="3">
        <f>Points!M8</f>
        <v>6</v>
      </c>
    </row>
    <row r="9" spans="1:10" x14ac:dyDescent="0.45">
      <c r="A9" t="str">
        <f>"****" &amp;  RIGHT(Points!C9,4)</f>
        <v>****3734</v>
      </c>
      <c r="B9" s="3">
        <f>Points!E9</f>
        <v>6</v>
      </c>
      <c r="C9" s="3">
        <f>Points!F9</f>
        <v>6</v>
      </c>
      <c r="D9" s="3">
        <f>Points!G9</f>
        <v>6</v>
      </c>
      <c r="E9" s="3">
        <f>Points!H9</f>
        <v>4.5</v>
      </c>
      <c r="F9" s="3">
        <f>Points!I9</f>
        <v>6</v>
      </c>
      <c r="G9" s="3">
        <f>Points!J9</f>
        <v>6</v>
      </c>
      <c r="H9" s="3">
        <f>Points!K9</f>
        <v>5</v>
      </c>
      <c r="I9" s="3">
        <f>Points!L9</f>
        <v>6</v>
      </c>
      <c r="J9" s="3">
        <f>Points!M9</f>
        <v>5</v>
      </c>
    </row>
    <row r="10" spans="1:10" x14ac:dyDescent="0.45">
      <c r="A10" t="str">
        <f>"****" &amp;  RIGHT(Points!C10,4)</f>
        <v>****4826</v>
      </c>
      <c r="B10" s="3">
        <f>Points!E10</f>
        <v>6</v>
      </c>
      <c r="C10" s="3">
        <f>Points!F10</f>
        <v>6</v>
      </c>
      <c r="D10" s="3">
        <f>Points!G10</f>
        <v>5.2</v>
      </c>
      <c r="E10" s="3">
        <f>Points!H10</f>
        <v>6</v>
      </c>
      <c r="F10" s="3">
        <f>Points!I10</f>
        <v>6</v>
      </c>
      <c r="G10" s="3">
        <f>Points!J10</f>
        <v>4</v>
      </c>
      <c r="H10" s="3">
        <f>Points!K10</f>
        <v>6</v>
      </c>
      <c r="I10" s="3">
        <f>Points!L10</f>
        <v>5.5</v>
      </c>
      <c r="J10" s="3">
        <f>Points!M10</f>
        <v>5</v>
      </c>
    </row>
    <row r="11" spans="1:10" x14ac:dyDescent="0.45">
      <c r="A11" t="str">
        <f>"****" &amp;  RIGHT(Points!C11,4)</f>
        <v>****2654</v>
      </c>
      <c r="B11" s="3">
        <f>Points!E11</f>
        <v>6</v>
      </c>
      <c r="C11" s="3">
        <f>Points!F11</f>
        <v>6</v>
      </c>
      <c r="D11" s="3">
        <f>Points!G11</f>
        <v>6</v>
      </c>
      <c r="E11" s="3">
        <f>Points!H11</f>
        <v>5.5</v>
      </c>
      <c r="F11" s="3">
        <f>Points!I11</f>
        <v>6</v>
      </c>
      <c r="G11" s="3">
        <f>Points!J11</f>
        <v>6</v>
      </c>
      <c r="H11" s="3">
        <f>Points!K11</f>
        <v>5</v>
      </c>
      <c r="I11" s="3">
        <f>Points!L11</f>
        <v>6</v>
      </c>
      <c r="J11" s="3">
        <f>Points!M11</f>
        <v>5</v>
      </c>
    </row>
    <row r="12" spans="1:10" x14ac:dyDescent="0.45">
      <c r="A12" t="str">
        <f>"****" &amp;  RIGHT(Points!C12,4)</f>
        <v>****0677</v>
      </c>
      <c r="B12" s="3">
        <f>Points!E12</f>
        <v>6</v>
      </c>
      <c r="C12" s="3">
        <f>Points!F12</f>
        <v>2</v>
      </c>
      <c r="D12" s="3">
        <f>Points!G12</f>
        <v>0</v>
      </c>
      <c r="E12" s="3">
        <f>Points!H12</f>
        <v>0</v>
      </c>
      <c r="F12" s="3">
        <f>Points!I12</f>
        <v>0</v>
      </c>
      <c r="G12" s="3">
        <f>Points!J12</f>
        <v>0</v>
      </c>
      <c r="H12" s="3">
        <f>Points!K12</f>
        <v>0</v>
      </c>
      <c r="I12" s="3">
        <f>Points!L12</f>
        <v>0</v>
      </c>
      <c r="J12" s="3">
        <f>Points!M12</f>
        <v>0</v>
      </c>
    </row>
    <row r="13" spans="1:10" x14ac:dyDescent="0.45">
      <c r="A13" t="str">
        <f>"****" &amp;  RIGHT(Points!C13,4)</f>
        <v>****5592</v>
      </c>
      <c r="B13" s="3">
        <f>Points!E13</f>
        <v>6</v>
      </c>
      <c r="C13" s="3">
        <f>Points!F13</f>
        <v>6</v>
      </c>
      <c r="D13" s="3">
        <f>Points!G13</f>
        <v>5</v>
      </c>
      <c r="E13" s="3">
        <f>Points!H13</f>
        <v>6</v>
      </c>
      <c r="F13" s="3">
        <f>Points!I13</f>
        <v>6</v>
      </c>
      <c r="G13" s="3">
        <f>Points!J13</f>
        <v>4</v>
      </c>
      <c r="H13" s="3">
        <f>Points!K13</f>
        <v>6</v>
      </c>
      <c r="I13" s="3">
        <f>Points!L13</f>
        <v>6</v>
      </c>
      <c r="J13" s="3">
        <f>Points!M13</f>
        <v>5</v>
      </c>
    </row>
    <row r="14" spans="1:10" x14ac:dyDescent="0.45">
      <c r="A14" t="str">
        <f>"****" &amp;  RIGHT(Points!C14,4)</f>
        <v>****4186</v>
      </c>
      <c r="B14" s="3">
        <f>Points!E14</f>
        <v>6</v>
      </c>
      <c r="C14" s="3">
        <f>Points!F14</f>
        <v>3</v>
      </c>
      <c r="D14" s="3">
        <f>Points!G14</f>
        <v>4.8</v>
      </c>
      <c r="E14" s="3">
        <f>Points!H14</f>
        <v>2.5</v>
      </c>
      <c r="F14" s="3">
        <f>Points!I14</f>
        <v>6</v>
      </c>
      <c r="G14" s="3">
        <f>Points!J14</f>
        <v>3</v>
      </c>
      <c r="H14" s="3">
        <f>Points!K14</f>
        <v>5</v>
      </c>
      <c r="I14" s="3">
        <f>Points!L14</f>
        <v>5</v>
      </c>
      <c r="J14" s="3">
        <f>Points!M14</f>
        <v>4</v>
      </c>
    </row>
    <row r="15" spans="1:10" x14ac:dyDescent="0.45">
      <c r="A15" t="str">
        <f>"****" &amp;  RIGHT(Points!C15,4)</f>
        <v>****0996</v>
      </c>
      <c r="B15" s="3">
        <f>Points!E15</f>
        <v>6</v>
      </c>
      <c r="C15" s="3">
        <f>Points!F15</f>
        <v>6</v>
      </c>
      <c r="D15" s="3">
        <f>Points!G15</f>
        <v>5.2</v>
      </c>
      <c r="E15" s="3">
        <f>Points!H15</f>
        <v>6</v>
      </c>
      <c r="F15" s="3">
        <f>Points!I15</f>
        <v>6</v>
      </c>
      <c r="G15" s="3">
        <f>Points!J15</f>
        <v>5</v>
      </c>
      <c r="H15" s="3">
        <f>Points!K15</f>
        <v>6</v>
      </c>
      <c r="I15" s="3">
        <f>Points!L15</f>
        <v>6</v>
      </c>
      <c r="J15" s="3">
        <f>Points!M15</f>
        <v>6</v>
      </c>
    </row>
    <row r="16" spans="1:10" x14ac:dyDescent="0.45">
      <c r="A16" t="str">
        <f>"****" &amp;  RIGHT(Points!C16,4)</f>
        <v>****0119</v>
      </c>
      <c r="B16" s="3">
        <f>Points!E16</f>
        <v>6</v>
      </c>
      <c r="C16" s="3">
        <f>Points!F16</f>
        <v>0</v>
      </c>
      <c r="D16" s="3">
        <f>Points!G16</f>
        <v>0</v>
      </c>
      <c r="E16" s="3">
        <f>Points!H16</f>
        <v>3</v>
      </c>
      <c r="F16" s="3">
        <f>Points!I16</f>
        <v>0</v>
      </c>
      <c r="G16" s="3">
        <f>Points!J16</f>
        <v>0</v>
      </c>
      <c r="H16" s="3">
        <f>Points!K16</f>
        <v>6</v>
      </c>
      <c r="I16" s="3">
        <f>Points!L16</f>
        <v>5</v>
      </c>
      <c r="J16" s="3">
        <f>Points!M16</f>
        <v>4</v>
      </c>
    </row>
    <row r="17" spans="1:10" x14ac:dyDescent="0.45">
      <c r="A17" t="str">
        <f>"****" &amp;  RIGHT(Points!C17,4)</f>
        <v>****1507</v>
      </c>
      <c r="B17" s="3">
        <f>Points!E17</f>
        <v>6</v>
      </c>
      <c r="C17" s="3">
        <f>Points!F17</f>
        <v>6</v>
      </c>
      <c r="D17" s="3">
        <f>Points!G17</f>
        <v>6</v>
      </c>
      <c r="E17" s="3">
        <f>Points!H17</f>
        <v>6</v>
      </c>
      <c r="F17" s="3">
        <f>Points!I17</f>
        <v>6</v>
      </c>
      <c r="G17" s="3">
        <f>Points!J17</f>
        <v>6</v>
      </c>
      <c r="H17" s="3">
        <f>Points!K17</f>
        <v>6</v>
      </c>
      <c r="I17" s="3">
        <f>Points!L17</f>
        <v>5</v>
      </c>
      <c r="J17" s="3">
        <f>Points!M17</f>
        <v>4</v>
      </c>
    </row>
    <row r="18" spans="1:10" x14ac:dyDescent="0.45">
      <c r="A18" t="str">
        <f>"****" &amp;  RIGHT(Points!C18,4)</f>
        <v>****4829</v>
      </c>
      <c r="B18" s="3">
        <f>Points!E18</f>
        <v>6</v>
      </c>
      <c r="C18" s="3">
        <f>Points!F18</f>
        <v>6</v>
      </c>
      <c r="D18" s="3">
        <f>Points!G18</f>
        <v>5.5</v>
      </c>
      <c r="E18" s="3">
        <f>Points!H18</f>
        <v>6</v>
      </c>
      <c r="F18" s="3">
        <f>Points!I18</f>
        <v>6</v>
      </c>
      <c r="G18" s="3">
        <f>Points!J18</f>
        <v>5</v>
      </c>
      <c r="H18" s="3">
        <f>Points!K18</f>
        <v>4</v>
      </c>
      <c r="I18" s="3">
        <f>Points!L18</f>
        <v>5.5</v>
      </c>
      <c r="J18" s="3">
        <f>Points!M18</f>
        <v>6</v>
      </c>
    </row>
    <row r="19" spans="1:10" x14ac:dyDescent="0.45">
      <c r="A19" t="str">
        <f>"****" &amp;  RIGHT(Points!C19,4)</f>
        <v>****5185</v>
      </c>
      <c r="B19" s="3">
        <f>Points!E19</f>
        <v>6</v>
      </c>
      <c r="C19" s="3">
        <f>Points!F19</f>
        <v>1.5</v>
      </c>
      <c r="D19" s="3">
        <f>Points!G19</f>
        <v>0</v>
      </c>
      <c r="E19" s="3">
        <f>Points!H19</f>
        <v>0</v>
      </c>
      <c r="F19" s="3">
        <f>Points!I19</f>
        <v>0</v>
      </c>
      <c r="G19" s="3">
        <f>Points!J19</f>
        <v>0</v>
      </c>
      <c r="H19" s="3">
        <f>Points!K19</f>
        <v>0</v>
      </c>
      <c r="I19" s="3">
        <f>Points!L19</f>
        <v>0</v>
      </c>
      <c r="J19" s="3">
        <f>Points!M19</f>
        <v>0</v>
      </c>
    </row>
    <row r="20" spans="1:10" x14ac:dyDescent="0.45">
      <c r="A20" t="str">
        <f>"****" &amp;  RIGHT(Points!C20,4)</f>
        <v>****8335</v>
      </c>
      <c r="B20" s="3">
        <f>Points!E20</f>
        <v>6</v>
      </c>
      <c r="C20" s="3">
        <f>Points!F20</f>
        <v>6</v>
      </c>
      <c r="D20" s="3">
        <f>Points!G20</f>
        <v>4.9000000000000004</v>
      </c>
      <c r="E20" s="3">
        <f>Points!H20</f>
        <v>2.5</v>
      </c>
      <c r="F20" s="3">
        <f>Points!I20</f>
        <v>5</v>
      </c>
      <c r="G20" s="3">
        <f>Points!J20</f>
        <v>4</v>
      </c>
      <c r="H20" s="3">
        <f>Points!K20</f>
        <v>5</v>
      </c>
      <c r="I20" s="3">
        <f>Points!L20</f>
        <v>5</v>
      </c>
      <c r="J20" s="3">
        <f>Points!M20</f>
        <v>2</v>
      </c>
    </row>
    <row r="21" spans="1:10" x14ac:dyDescent="0.45">
      <c r="A21" t="str">
        <f>"****" &amp;  RIGHT(Points!C21,4)</f>
        <v>****0826</v>
      </c>
      <c r="B21" s="3">
        <f>Points!E21</f>
        <v>6</v>
      </c>
      <c r="C21" s="3">
        <f>Points!F21</f>
        <v>6</v>
      </c>
      <c r="D21" s="3">
        <f>Points!G21</f>
        <v>5.2</v>
      </c>
      <c r="E21" s="3">
        <f>Points!H21</f>
        <v>4</v>
      </c>
      <c r="F21" s="3">
        <f>Points!I21</f>
        <v>6</v>
      </c>
      <c r="G21" s="3">
        <f>Points!J21</f>
        <v>4</v>
      </c>
      <c r="H21" s="3">
        <f>Points!K21</f>
        <v>6</v>
      </c>
      <c r="I21" s="3">
        <f>Points!L21</f>
        <v>6</v>
      </c>
      <c r="J21" s="3">
        <f>Points!M21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showRuler="0" workbookViewId="0">
      <selection sqref="A1:A22"/>
    </sheetView>
  </sheetViews>
  <sheetFormatPr defaultColWidth="10.85546875" defaultRowHeight="15.9" x14ac:dyDescent="0.45"/>
  <sheetData>
    <row r="1" spans="1:11" x14ac:dyDescent="0.45">
      <c r="A1" s="6">
        <v>9201880</v>
      </c>
      <c r="B1" s="5">
        <v>0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3</v>
      </c>
      <c r="J1" s="5">
        <v>3</v>
      </c>
      <c r="K1" s="5">
        <f>I1+J1</f>
        <v>6</v>
      </c>
    </row>
    <row r="2" spans="1:11" x14ac:dyDescent="0.45">
      <c r="A2" s="4">
        <v>15745185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f t="shared" ref="K2:K22" si="0">I2+J2</f>
        <v>0</v>
      </c>
    </row>
    <row r="3" spans="1:11" x14ac:dyDescent="0.45">
      <c r="A3" s="4">
        <v>15123375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6</v>
      </c>
      <c r="I3" s="5">
        <v>3</v>
      </c>
      <c r="J3" s="5">
        <v>3</v>
      </c>
      <c r="K3" s="5">
        <f t="shared" si="0"/>
        <v>6</v>
      </c>
    </row>
    <row r="4" spans="1:11" x14ac:dyDescent="0.45">
      <c r="A4" s="4">
        <v>14140826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6</v>
      </c>
      <c r="I4" s="5">
        <v>2</v>
      </c>
      <c r="J4" s="5">
        <v>2</v>
      </c>
      <c r="K4" s="5">
        <f t="shared" si="0"/>
        <v>4</v>
      </c>
    </row>
    <row r="5" spans="1:11" x14ac:dyDescent="0.45">
      <c r="A5" s="4">
        <v>12922654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6</v>
      </c>
      <c r="I5" s="5">
        <v>3</v>
      </c>
      <c r="J5" s="5">
        <v>3</v>
      </c>
      <c r="K5" s="5">
        <f t="shared" si="0"/>
        <v>6</v>
      </c>
    </row>
    <row r="6" spans="1:11" x14ac:dyDescent="0.45">
      <c r="A6" s="4">
        <v>11111507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6</v>
      </c>
      <c r="I6" s="5">
        <v>3</v>
      </c>
      <c r="J6" s="5">
        <v>3</v>
      </c>
      <c r="K6" s="5">
        <f t="shared" si="0"/>
        <v>6</v>
      </c>
    </row>
    <row r="7" spans="1:11" x14ac:dyDescent="0.45">
      <c r="A7" s="4">
        <v>15102353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f t="shared" si="0"/>
        <v>0</v>
      </c>
    </row>
    <row r="8" spans="1:11" x14ac:dyDescent="0.45">
      <c r="A8" s="4">
        <v>14100119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f t="shared" si="0"/>
        <v>0</v>
      </c>
    </row>
    <row r="9" spans="1:11" x14ac:dyDescent="0.45">
      <c r="A9" s="4">
        <v>12113742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6</v>
      </c>
      <c r="I9" s="5">
        <v>3</v>
      </c>
      <c r="J9" s="5">
        <v>2</v>
      </c>
      <c r="K9" s="5">
        <f t="shared" si="0"/>
        <v>5</v>
      </c>
    </row>
    <row r="10" spans="1:11" x14ac:dyDescent="0.45">
      <c r="A10" s="4">
        <v>13123609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6</v>
      </c>
      <c r="I10" s="5">
        <v>3</v>
      </c>
      <c r="J10" s="5">
        <v>3</v>
      </c>
      <c r="K10" s="5">
        <f t="shared" si="0"/>
        <v>6</v>
      </c>
    </row>
    <row r="11" spans="1:11" x14ac:dyDescent="0.45">
      <c r="A11" s="4">
        <v>11924826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6</v>
      </c>
      <c r="I11" s="5">
        <v>2</v>
      </c>
      <c r="J11" s="5">
        <v>2</v>
      </c>
      <c r="K11" s="5">
        <f t="shared" si="0"/>
        <v>4</v>
      </c>
    </row>
    <row r="12" spans="1:11" x14ac:dyDescent="0.45">
      <c r="A12" s="4">
        <v>11201290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1</v>
      </c>
      <c r="H12" s="5">
        <v>5</v>
      </c>
      <c r="I12" s="5">
        <v>3</v>
      </c>
      <c r="J12" s="5">
        <v>3</v>
      </c>
      <c r="K12" s="5">
        <f t="shared" si="0"/>
        <v>6</v>
      </c>
    </row>
    <row r="13" spans="1:11" x14ac:dyDescent="0.45">
      <c r="A13" s="4">
        <v>16114829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6</v>
      </c>
      <c r="I13" s="5">
        <v>3</v>
      </c>
      <c r="J13" s="5">
        <v>2</v>
      </c>
      <c r="K13" s="5">
        <f t="shared" si="0"/>
        <v>5</v>
      </c>
    </row>
    <row r="14" spans="1:11" x14ac:dyDescent="0.45">
      <c r="A14" s="4">
        <v>10102614</v>
      </c>
      <c r="B14" s="5">
        <v>0</v>
      </c>
      <c r="C14" s="5">
        <v>0</v>
      </c>
      <c r="D14" s="5">
        <v>1</v>
      </c>
      <c r="E14" s="5">
        <v>1</v>
      </c>
      <c r="F14" s="5">
        <v>1</v>
      </c>
      <c r="G14" s="5">
        <v>1</v>
      </c>
      <c r="H14" s="5">
        <v>4</v>
      </c>
      <c r="I14" s="5">
        <v>2</v>
      </c>
      <c r="J14" s="5">
        <v>3</v>
      </c>
      <c r="K14" s="5">
        <f t="shared" si="0"/>
        <v>5</v>
      </c>
    </row>
    <row r="15" spans="1:11" x14ac:dyDescent="0.45">
      <c r="A15" s="4">
        <v>9125592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6</v>
      </c>
      <c r="I15" s="5">
        <v>2</v>
      </c>
      <c r="J15" s="5">
        <v>2</v>
      </c>
      <c r="K15" s="5">
        <f t="shared" si="0"/>
        <v>4</v>
      </c>
    </row>
    <row r="16" spans="1:11" x14ac:dyDescent="0.45">
      <c r="A16" s="4">
        <v>13208335</v>
      </c>
      <c r="B16" s="5">
        <v>1</v>
      </c>
      <c r="C16" s="5">
        <v>0</v>
      </c>
      <c r="D16" s="5">
        <v>1</v>
      </c>
      <c r="E16" s="5">
        <v>1</v>
      </c>
      <c r="F16" s="5">
        <v>1</v>
      </c>
      <c r="G16" s="5">
        <v>1</v>
      </c>
      <c r="H16" s="5">
        <v>5</v>
      </c>
      <c r="I16" s="5">
        <v>2</v>
      </c>
      <c r="J16" s="5">
        <v>2</v>
      </c>
      <c r="K16" s="5">
        <f t="shared" si="0"/>
        <v>4</v>
      </c>
    </row>
    <row r="17" spans="1:11" x14ac:dyDescent="0.45">
      <c r="A17" s="4">
        <v>13103734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6</v>
      </c>
      <c r="I17" s="5">
        <v>3</v>
      </c>
      <c r="J17" s="5">
        <v>3</v>
      </c>
      <c r="K17" s="5">
        <f t="shared" si="0"/>
        <v>6</v>
      </c>
    </row>
    <row r="18" spans="1:11" x14ac:dyDescent="0.45">
      <c r="A18" s="4">
        <v>12100996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6</v>
      </c>
      <c r="I18" s="5">
        <v>2</v>
      </c>
      <c r="J18" s="5">
        <v>3</v>
      </c>
      <c r="K18" s="5">
        <f t="shared" si="0"/>
        <v>5</v>
      </c>
    </row>
    <row r="19" spans="1:11" x14ac:dyDescent="0.45">
      <c r="A19" s="4">
        <v>11214186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6</v>
      </c>
      <c r="I19" s="5">
        <v>1</v>
      </c>
      <c r="J19" s="5">
        <v>2</v>
      </c>
      <c r="K19" s="5">
        <f t="shared" si="0"/>
        <v>3</v>
      </c>
    </row>
    <row r="20" spans="1:11" x14ac:dyDescent="0.45">
      <c r="A20" s="4">
        <v>15126840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f t="shared" si="0"/>
        <v>0</v>
      </c>
    </row>
    <row r="21" spans="1:11" x14ac:dyDescent="0.45">
      <c r="A21" s="4">
        <v>16501405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f t="shared" si="0"/>
        <v>0</v>
      </c>
    </row>
    <row r="22" spans="1:11" x14ac:dyDescent="0.45">
      <c r="A22" s="7">
        <v>16200677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showRuler="0" workbookViewId="0">
      <selection activeCell="F24" sqref="F24"/>
    </sheetView>
  </sheetViews>
  <sheetFormatPr defaultColWidth="10.85546875" defaultRowHeight="15.9" x14ac:dyDescent="0.45"/>
  <sheetData>
    <row r="1" spans="1:5" x14ac:dyDescent="0.45">
      <c r="A1" s="6">
        <v>9201880</v>
      </c>
      <c r="B1">
        <v>0</v>
      </c>
      <c r="C1">
        <v>0</v>
      </c>
      <c r="D1">
        <v>0</v>
      </c>
      <c r="E1">
        <f>SUM(B1:D1)</f>
        <v>0</v>
      </c>
    </row>
    <row r="2" spans="1:5" x14ac:dyDescent="0.45">
      <c r="A2" s="4">
        <v>15745185</v>
      </c>
      <c r="B2">
        <v>0</v>
      </c>
      <c r="C2">
        <v>0</v>
      </c>
      <c r="D2">
        <v>0</v>
      </c>
      <c r="E2">
        <f t="shared" ref="E2:E22" si="0">SUM(B2:D2)</f>
        <v>0</v>
      </c>
    </row>
    <row r="3" spans="1:5" x14ac:dyDescent="0.45">
      <c r="A3" s="4">
        <v>15123375</v>
      </c>
      <c r="B3">
        <v>1</v>
      </c>
      <c r="C3">
        <v>3</v>
      </c>
      <c r="D3">
        <v>2</v>
      </c>
      <c r="E3">
        <f t="shared" si="0"/>
        <v>6</v>
      </c>
    </row>
    <row r="4" spans="1:5" x14ac:dyDescent="0.45">
      <c r="A4" s="4">
        <v>14140826</v>
      </c>
      <c r="B4">
        <v>0</v>
      </c>
      <c r="C4">
        <v>0</v>
      </c>
      <c r="D4">
        <v>0</v>
      </c>
      <c r="E4">
        <f t="shared" si="0"/>
        <v>0</v>
      </c>
    </row>
    <row r="5" spans="1:5" x14ac:dyDescent="0.45">
      <c r="A5" s="4">
        <v>12922654</v>
      </c>
      <c r="B5">
        <v>1</v>
      </c>
      <c r="C5">
        <v>2</v>
      </c>
      <c r="D5">
        <v>2</v>
      </c>
      <c r="E5">
        <f t="shared" si="0"/>
        <v>5</v>
      </c>
    </row>
    <row r="6" spans="1:5" x14ac:dyDescent="0.45">
      <c r="A6" s="4">
        <v>11111507</v>
      </c>
      <c r="B6">
        <v>1</v>
      </c>
      <c r="C6">
        <v>2</v>
      </c>
      <c r="D6">
        <v>1</v>
      </c>
      <c r="E6">
        <f t="shared" si="0"/>
        <v>4</v>
      </c>
    </row>
    <row r="7" spans="1:5" x14ac:dyDescent="0.45">
      <c r="A7" s="4">
        <v>15102353</v>
      </c>
      <c r="B7">
        <v>0</v>
      </c>
      <c r="C7">
        <v>0</v>
      </c>
      <c r="D7">
        <v>0</v>
      </c>
      <c r="E7">
        <f t="shared" si="0"/>
        <v>0</v>
      </c>
    </row>
    <row r="8" spans="1:5" x14ac:dyDescent="0.45">
      <c r="A8" s="4">
        <v>14100119</v>
      </c>
      <c r="B8">
        <v>1</v>
      </c>
      <c r="C8">
        <v>2</v>
      </c>
      <c r="D8">
        <v>1</v>
      </c>
      <c r="E8">
        <f t="shared" si="0"/>
        <v>4</v>
      </c>
    </row>
    <row r="9" spans="1:5" x14ac:dyDescent="0.45">
      <c r="A9" s="4">
        <v>12113742</v>
      </c>
      <c r="B9">
        <v>1</v>
      </c>
      <c r="C9">
        <v>3</v>
      </c>
      <c r="D9">
        <v>1</v>
      </c>
      <c r="E9">
        <f t="shared" si="0"/>
        <v>5</v>
      </c>
    </row>
    <row r="10" spans="1:5" x14ac:dyDescent="0.45">
      <c r="A10" s="4">
        <v>13123609</v>
      </c>
      <c r="B10">
        <v>2</v>
      </c>
      <c r="C10">
        <v>3</v>
      </c>
      <c r="D10">
        <v>1</v>
      </c>
      <c r="E10">
        <f t="shared" si="0"/>
        <v>6</v>
      </c>
    </row>
    <row r="11" spans="1:5" x14ac:dyDescent="0.45">
      <c r="A11" s="4">
        <v>11924826</v>
      </c>
      <c r="B11">
        <v>1</v>
      </c>
      <c r="C11">
        <v>3</v>
      </c>
      <c r="D11">
        <v>1</v>
      </c>
      <c r="E11">
        <f t="shared" si="0"/>
        <v>5</v>
      </c>
    </row>
    <row r="12" spans="1:5" x14ac:dyDescent="0.45">
      <c r="A12" s="4">
        <v>11201290</v>
      </c>
      <c r="B12">
        <v>1</v>
      </c>
      <c r="C12">
        <v>2</v>
      </c>
      <c r="D12">
        <v>2</v>
      </c>
      <c r="E12">
        <f t="shared" si="0"/>
        <v>5</v>
      </c>
    </row>
    <row r="13" spans="1:5" x14ac:dyDescent="0.45">
      <c r="A13" s="4">
        <v>16114829</v>
      </c>
      <c r="B13">
        <v>1</v>
      </c>
      <c r="C13">
        <v>3</v>
      </c>
      <c r="D13">
        <v>2</v>
      </c>
      <c r="E13">
        <f t="shared" si="0"/>
        <v>6</v>
      </c>
    </row>
    <row r="14" spans="1:5" x14ac:dyDescent="0.45">
      <c r="A14" s="4">
        <v>10102614</v>
      </c>
      <c r="B14">
        <v>1</v>
      </c>
      <c r="C14">
        <v>2</v>
      </c>
      <c r="D14">
        <v>1</v>
      </c>
      <c r="E14">
        <f t="shared" si="0"/>
        <v>4</v>
      </c>
    </row>
    <row r="15" spans="1:5" x14ac:dyDescent="0.45">
      <c r="A15" s="4">
        <v>9125592</v>
      </c>
      <c r="B15">
        <v>1</v>
      </c>
      <c r="C15">
        <v>3</v>
      </c>
      <c r="D15">
        <v>1</v>
      </c>
      <c r="E15">
        <f t="shared" si="0"/>
        <v>5</v>
      </c>
    </row>
    <row r="16" spans="1:5" x14ac:dyDescent="0.45">
      <c r="A16" s="4">
        <v>13208335</v>
      </c>
      <c r="B16">
        <v>0</v>
      </c>
      <c r="C16">
        <v>2</v>
      </c>
      <c r="D16">
        <v>0</v>
      </c>
      <c r="E16">
        <f t="shared" si="0"/>
        <v>2</v>
      </c>
    </row>
    <row r="17" spans="1:5" x14ac:dyDescent="0.45">
      <c r="A17" s="4">
        <v>13103734</v>
      </c>
      <c r="B17">
        <v>1</v>
      </c>
      <c r="C17">
        <v>2</v>
      </c>
      <c r="D17">
        <v>2</v>
      </c>
      <c r="E17">
        <f t="shared" si="0"/>
        <v>5</v>
      </c>
    </row>
    <row r="18" spans="1:5" x14ac:dyDescent="0.45">
      <c r="A18" s="4">
        <v>12100996</v>
      </c>
      <c r="B18">
        <v>1</v>
      </c>
      <c r="C18">
        <v>3</v>
      </c>
      <c r="D18">
        <v>2</v>
      </c>
      <c r="E18">
        <f t="shared" si="0"/>
        <v>6</v>
      </c>
    </row>
    <row r="19" spans="1:5" x14ac:dyDescent="0.45">
      <c r="A19" s="4">
        <v>11214186</v>
      </c>
      <c r="B19">
        <v>0</v>
      </c>
      <c r="C19">
        <v>3</v>
      </c>
      <c r="D19">
        <v>1</v>
      </c>
      <c r="E19">
        <f t="shared" si="0"/>
        <v>4</v>
      </c>
    </row>
    <row r="20" spans="1:5" x14ac:dyDescent="0.45">
      <c r="A20" s="4">
        <v>15126840</v>
      </c>
      <c r="B20">
        <v>0</v>
      </c>
      <c r="C20">
        <v>0</v>
      </c>
      <c r="D20">
        <v>0</v>
      </c>
      <c r="E20">
        <f t="shared" si="0"/>
        <v>0</v>
      </c>
    </row>
    <row r="21" spans="1:5" x14ac:dyDescent="0.45">
      <c r="A21" s="4">
        <v>16501405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45">
      <c r="A22" s="7">
        <v>16200677</v>
      </c>
      <c r="B22">
        <v>0</v>
      </c>
      <c r="C22">
        <v>0</v>
      </c>
      <c r="D22">
        <v>0</v>
      </c>
      <c r="E22">
        <f t="shared" si="0"/>
        <v>0</v>
      </c>
    </row>
  </sheetData>
  <pageMargins left="0.75" right="0.75" top="1" bottom="1" header="0.5" footer="0.5"/>
  <ignoredErrors>
    <ignoredError sqref="E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6"/>
  <sheetViews>
    <sheetView tabSelected="1" showRuler="0" topLeftCell="L1" zoomScale="150" zoomScaleNormal="150" zoomScalePageLayoutView="150" workbookViewId="0">
      <selection activeCell="S21" sqref="S21"/>
    </sheetView>
  </sheetViews>
  <sheetFormatPr defaultColWidth="10.85546875" defaultRowHeight="15.9" x14ac:dyDescent="0.45"/>
  <cols>
    <col min="1" max="1" width="19.640625" customWidth="1"/>
    <col min="2" max="2" width="11.35546875" customWidth="1"/>
    <col min="3" max="3" width="24.35546875" customWidth="1"/>
    <col min="4" max="4" width="8.140625" customWidth="1"/>
    <col min="5" max="5" width="6.85546875" customWidth="1"/>
    <col min="6" max="6" width="5.85546875" customWidth="1"/>
    <col min="7" max="7" width="9.140625" customWidth="1"/>
    <col min="8" max="8" width="5.640625" style="3" customWidth="1"/>
    <col min="9" max="9" width="6.640625" style="3" customWidth="1"/>
    <col min="10" max="10" width="7.640625" customWidth="1"/>
    <col min="11" max="11" width="6.35546875" customWidth="1"/>
    <col min="12" max="12" width="5.640625" customWidth="1"/>
    <col min="13" max="13" width="7" customWidth="1"/>
    <col min="14" max="14" width="6.85546875" customWidth="1"/>
    <col min="16" max="16" width="20.85546875" customWidth="1"/>
    <col min="17" max="18" width="28.35546875" customWidth="1"/>
  </cols>
  <sheetData>
    <row r="1" spans="1:20" x14ac:dyDescent="0.45">
      <c r="A1" t="s">
        <v>0</v>
      </c>
      <c r="B1" t="s">
        <v>1</v>
      </c>
      <c r="C1" t="s">
        <v>67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83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88</v>
      </c>
      <c r="P1" s="3" t="s">
        <v>91</v>
      </c>
      <c r="Q1" s="3" t="s">
        <v>90</v>
      </c>
      <c r="R1" s="3" t="s">
        <v>92</v>
      </c>
      <c r="S1" s="3" t="s">
        <v>86</v>
      </c>
      <c r="T1" s="3" t="s">
        <v>93</v>
      </c>
    </row>
    <row r="2" spans="1:20" x14ac:dyDescent="0.45">
      <c r="A2" t="s">
        <v>15</v>
      </c>
      <c r="B2" t="s">
        <v>16</v>
      </c>
      <c r="C2">
        <f t="shared" ref="C2:C18" si="0">INT(SUBSTITUTE(B2,"-",""))</f>
        <v>13103734</v>
      </c>
      <c r="D2" s="3">
        <v>2</v>
      </c>
      <c r="E2" s="3">
        <v>3</v>
      </c>
      <c r="F2" s="3">
        <v>1</v>
      </c>
      <c r="G2" s="3">
        <v>3</v>
      </c>
      <c r="H2" s="3">
        <v>2</v>
      </c>
      <c r="I2" s="3">
        <v>4</v>
      </c>
      <c r="J2" s="3">
        <v>4</v>
      </c>
      <c r="K2" s="3">
        <v>2</v>
      </c>
      <c r="L2" s="3">
        <v>2</v>
      </c>
      <c r="M2" s="3">
        <v>2</v>
      </c>
      <c r="N2" s="3">
        <v>4</v>
      </c>
      <c r="O2">
        <f t="shared" ref="O2:O17" si="1">SUM(D2:N2)</f>
        <v>29</v>
      </c>
      <c r="P2">
        <f>ROUND(O2*70/30,0)</f>
        <v>68</v>
      </c>
      <c r="Q2" s="3">
        <v>28</v>
      </c>
      <c r="R2" s="3">
        <f>P2+Q2</f>
        <v>96</v>
      </c>
      <c r="S2">
        <f>1+ROUND(10*R2/100,0)/2</f>
        <v>6</v>
      </c>
      <c r="T2">
        <f>S2</f>
        <v>6</v>
      </c>
    </row>
    <row r="3" spans="1:20" x14ac:dyDescent="0.45">
      <c r="A3" t="s">
        <v>8</v>
      </c>
      <c r="B3" t="s">
        <v>6</v>
      </c>
      <c r="C3">
        <f t="shared" si="0"/>
        <v>10102614</v>
      </c>
      <c r="D3" s="3">
        <v>2</v>
      </c>
      <c r="E3" s="3">
        <v>1.5</v>
      </c>
      <c r="F3" s="3">
        <v>1.5</v>
      </c>
      <c r="G3" s="3">
        <v>3</v>
      </c>
      <c r="H3" s="3">
        <v>2</v>
      </c>
      <c r="I3" s="3">
        <v>4</v>
      </c>
      <c r="J3" s="3">
        <v>3</v>
      </c>
      <c r="K3" s="3">
        <v>2</v>
      </c>
      <c r="L3" s="3">
        <v>2</v>
      </c>
      <c r="M3" s="3">
        <v>2</v>
      </c>
      <c r="N3" s="3">
        <v>4</v>
      </c>
      <c r="O3">
        <f t="shared" si="1"/>
        <v>27</v>
      </c>
      <c r="P3">
        <f t="shared" ref="P3:P18" si="2">ROUND(O3*70/30,0)</f>
        <v>63</v>
      </c>
      <c r="Q3" s="3">
        <v>25</v>
      </c>
      <c r="R3" s="3">
        <f t="shared" ref="R3:R18" si="3">P3+Q3</f>
        <v>88</v>
      </c>
      <c r="S3">
        <f t="shared" ref="S3:S18" si="4">1+ROUND(10*R3/100,0)/2</f>
        <v>5.5</v>
      </c>
      <c r="T3">
        <f t="shared" ref="T3:T17" si="5">S3</f>
        <v>5.5</v>
      </c>
    </row>
    <row r="4" spans="1:20" x14ac:dyDescent="0.45">
      <c r="A4" t="s">
        <v>37</v>
      </c>
      <c r="B4" t="s">
        <v>38</v>
      </c>
      <c r="C4">
        <f t="shared" si="0"/>
        <v>11111507</v>
      </c>
      <c r="D4" s="3">
        <v>2</v>
      </c>
      <c r="E4" s="3">
        <v>1.5</v>
      </c>
      <c r="F4" s="3">
        <v>1</v>
      </c>
      <c r="G4" s="3">
        <v>2</v>
      </c>
      <c r="H4" s="3">
        <v>2</v>
      </c>
      <c r="I4" s="3">
        <v>4</v>
      </c>
      <c r="J4" s="3">
        <v>4</v>
      </c>
      <c r="K4" s="3">
        <v>2</v>
      </c>
      <c r="L4" s="3">
        <v>2</v>
      </c>
      <c r="M4" s="3">
        <v>2</v>
      </c>
      <c r="N4" s="3">
        <v>4</v>
      </c>
      <c r="O4">
        <f t="shared" si="1"/>
        <v>26.5</v>
      </c>
      <c r="P4">
        <f t="shared" si="2"/>
        <v>62</v>
      </c>
      <c r="Q4" s="3">
        <v>28</v>
      </c>
      <c r="R4" s="3">
        <f t="shared" si="3"/>
        <v>90</v>
      </c>
      <c r="S4">
        <f t="shared" si="4"/>
        <v>5.5</v>
      </c>
      <c r="T4">
        <f t="shared" si="5"/>
        <v>5.5</v>
      </c>
    </row>
    <row r="5" spans="1:20" x14ac:dyDescent="0.45">
      <c r="A5" t="s">
        <v>40</v>
      </c>
      <c r="B5" t="s">
        <v>41</v>
      </c>
      <c r="C5">
        <f t="shared" si="0"/>
        <v>16114829</v>
      </c>
      <c r="D5" s="3">
        <v>2</v>
      </c>
      <c r="E5" s="3">
        <v>2</v>
      </c>
      <c r="F5" s="3">
        <v>1</v>
      </c>
      <c r="G5" s="3">
        <v>2</v>
      </c>
      <c r="H5" s="3">
        <v>2</v>
      </c>
      <c r="I5" s="3">
        <v>4</v>
      </c>
      <c r="J5" s="3">
        <v>4</v>
      </c>
      <c r="K5" s="3">
        <v>2</v>
      </c>
      <c r="L5" s="3">
        <v>2</v>
      </c>
      <c r="M5" s="3">
        <v>2</v>
      </c>
      <c r="N5" s="3">
        <v>3</v>
      </c>
      <c r="O5">
        <f t="shared" si="1"/>
        <v>26</v>
      </c>
      <c r="P5">
        <f t="shared" si="2"/>
        <v>61</v>
      </c>
      <c r="Q5" s="3">
        <v>28</v>
      </c>
      <c r="R5" s="3">
        <f t="shared" si="3"/>
        <v>89</v>
      </c>
      <c r="S5">
        <f t="shared" si="4"/>
        <v>5.5</v>
      </c>
      <c r="T5">
        <f t="shared" si="5"/>
        <v>5.5</v>
      </c>
    </row>
    <row r="6" spans="1:20" x14ac:dyDescent="0.45">
      <c r="A6" t="s">
        <v>7</v>
      </c>
      <c r="B6" t="s">
        <v>9</v>
      </c>
      <c r="C6">
        <f t="shared" si="0"/>
        <v>15123375</v>
      </c>
      <c r="D6" s="3">
        <v>1.5</v>
      </c>
      <c r="E6" s="3">
        <v>2.5</v>
      </c>
      <c r="F6" s="3">
        <v>2</v>
      </c>
      <c r="G6" s="3">
        <v>3</v>
      </c>
      <c r="H6" s="3">
        <v>2</v>
      </c>
      <c r="I6" s="3">
        <v>4</v>
      </c>
      <c r="J6" s="3">
        <v>4</v>
      </c>
      <c r="K6" s="3">
        <v>2</v>
      </c>
      <c r="L6" s="3">
        <v>2</v>
      </c>
      <c r="M6" s="3">
        <v>1</v>
      </c>
      <c r="N6" s="3">
        <v>1</v>
      </c>
      <c r="O6">
        <f t="shared" si="1"/>
        <v>25</v>
      </c>
      <c r="P6">
        <f t="shared" si="2"/>
        <v>58</v>
      </c>
      <c r="Q6" s="3">
        <v>29</v>
      </c>
      <c r="R6" s="3">
        <f t="shared" si="3"/>
        <v>87</v>
      </c>
      <c r="S6">
        <f t="shared" si="4"/>
        <v>5.5</v>
      </c>
      <c r="T6">
        <f t="shared" si="5"/>
        <v>5.5</v>
      </c>
    </row>
    <row r="7" spans="1:20" x14ac:dyDescent="0.45">
      <c r="A7" t="s">
        <v>4</v>
      </c>
      <c r="B7" t="s">
        <v>2</v>
      </c>
      <c r="C7">
        <f t="shared" si="0"/>
        <v>12113742</v>
      </c>
      <c r="D7" s="3">
        <v>2</v>
      </c>
      <c r="E7" s="3">
        <v>2.5</v>
      </c>
      <c r="F7" s="3">
        <v>1</v>
      </c>
      <c r="G7" s="3">
        <v>3</v>
      </c>
      <c r="H7" s="3">
        <v>2</v>
      </c>
      <c r="I7" s="3">
        <v>3</v>
      </c>
      <c r="J7" s="3">
        <v>3</v>
      </c>
      <c r="K7" s="3">
        <v>1.5</v>
      </c>
      <c r="L7" s="3">
        <v>2</v>
      </c>
      <c r="M7" s="3">
        <v>1.5</v>
      </c>
      <c r="N7" s="3">
        <v>3</v>
      </c>
      <c r="O7">
        <f t="shared" si="1"/>
        <v>24.5</v>
      </c>
      <c r="P7">
        <f t="shared" si="2"/>
        <v>57</v>
      </c>
      <c r="Q7" s="3">
        <v>29</v>
      </c>
      <c r="R7" s="3">
        <f t="shared" si="3"/>
        <v>86</v>
      </c>
      <c r="S7">
        <f t="shared" si="4"/>
        <v>5.5</v>
      </c>
      <c r="T7">
        <f t="shared" si="5"/>
        <v>5.5</v>
      </c>
    </row>
    <row r="8" spans="1:20" x14ac:dyDescent="0.45">
      <c r="A8" t="s">
        <v>11</v>
      </c>
      <c r="B8" t="s">
        <v>12</v>
      </c>
      <c r="C8">
        <f t="shared" si="0"/>
        <v>9201880</v>
      </c>
      <c r="D8" s="3">
        <v>2</v>
      </c>
      <c r="E8" s="3">
        <v>2</v>
      </c>
      <c r="F8" s="3">
        <v>2</v>
      </c>
      <c r="G8" s="3">
        <v>3</v>
      </c>
      <c r="H8" s="3">
        <v>2</v>
      </c>
      <c r="I8" s="3">
        <v>1</v>
      </c>
      <c r="J8" s="3">
        <v>4</v>
      </c>
      <c r="K8" s="3">
        <v>1.5</v>
      </c>
      <c r="L8" s="3">
        <v>2</v>
      </c>
      <c r="M8" s="3">
        <v>2</v>
      </c>
      <c r="N8" s="3">
        <v>3</v>
      </c>
      <c r="O8">
        <f t="shared" si="1"/>
        <v>24.5</v>
      </c>
      <c r="P8">
        <f t="shared" si="2"/>
        <v>57</v>
      </c>
      <c r="Q8" s="3">
        <v>19</v>
      </c>
      <c r="R8" s="3">
        <f t="shared" si="3"/>
        <v>76</v>
      </c>
      <c r="S8">
        <f t="shared" si="4"/>
        <v>5</v>
      </c>
      <c r="T8">
        <f t="shared" si="5"/>
        <v>5</v>
      </c>
    </row>
    <row r="9" spans="1:20" x14ac:dyDescent="0.45">
      <c r="A9" t="s">
        <v>25</v>
      </c>
      <c r="B9" t="s">
        <v>30</v>
      </c>
      <c r="C9">
        <f t="shared" si="0"/>
        <v>9125592</v>
      </c>
      <c r="D9" s="3">
        <v>1</v>
      </c>
      <c r="E9" s="3">
        <v>2</v>
      </c>
      <c r="F9" s="3">
        <v>1</v>
      </c>
      <c r="G9" s="3">
        <v>2</v>
      </c>
      <c r="H9" s="3">
        <v>2</v>
      </c>
      <c r="I9" s="3">
        <v>2</v>
      </c>
      <c r="J9" s="3">
        <v>4</v>
      </c>
      <c r="K9" s="3">
        <v>2</v>
      </c>
      <c r="L9" s="3">
        <v>2</v>
      </c>
      <c r="M9" s="3">
        <v>2</v>
      </c>
      <c r="N9" s="3">
        <v>3</v>
      </c>
      <c r="O9">
        <f t="shared" si="1"/>
        <v>23</v>
      </c>
      <c r="P9">
        <f t="shared" si="2"/>
        <v>54</v>
      </c>
      <c r="Q9" s="3">
        <v>28</v>
      </c>
      <c r="R9" s="3">
        <f t="shared" si="3"/>
        <v>82</v>
      </c>
      <c r="S9">
        <f t="shared" si="4"/>
        <v>5</v>
      </c>
      <c r="T9">
        <f t="shared" si="5"/>
        <v>5</v>
      </c>
    </row>
    <row r="10" spans="1:20" x14ac:dyDescent="0.45">
      <c r="A10" t="s">
        <v>3</v>
      </c>
      <c r="B10" t="s">
        <v>5</v>
      </c>
      <c r="C10">
        <f t="shared" si="0"/>
        <v>11201290</v>
      </c>
      <c r="D10" s="3">
        <v>1.5</v>
      </c>
      <c r="E10" s="3">
        <v>1</v>
      </c>
      <c r="F10" s="3">
        <v>1</v>
      </c>
      <c r="G10" s="3">
        <v>3</v>
      </c>
      <c r="H10" s="3">
        <v>2</v>
      </c>
      <c r="I10" s="3">
        <v>3</v>
      </c>
      <c r="J10" s="3">
        <v>4</v>
      </c>
      <c r="K10" s="3">
        <v>1</v>
      </c>
      <c r="L10" s="3">
        <v>2</v>
      </c>
      <c r="M10">
        <v>2</v>
      </c>
      <c r="N10" s="3">
        <v>2</v>
      </c>
      <c r="O10">
        <f t="shared" si="1"/>
        <v>22.5</v>
      </c>
      <c r="P10">
        <f t="shared" si="2"/>
        <v>53</v>
      </c>
      <c r="Q10" s="3">
        <v>24</v>
      </c>
      <c r="R10" s="3">
        <f t="shared" si="3"/>
        <v>77</v>
      </c>
      <c r="S10">
        <f t="shared" si="4"/>
        <v>5</v>
      </c>
      <c r="T10">
        <f t="shared" si="5"/>
        <v>5</v>
      </c>
    </row>
    <row r="11" spans="1:20" x14ac:dyDescent="0.45">
      <c r="A11" t="s">
        <v>17</v>
      </c>
      <c r="B11" t="s">
        <v>18</v>
      </c>
      <c r="C11">
        <f t="shared" si="0"/>
        <v>11924826</v>
      </c>
      <c r="D11" s="3">
        <v>2</v>
      </c>
      <c r="E11" s="3">
        <v>0</v>
      </c>
      <c r="F11" s="3">
        <v>1</v>
      </c>
      <c r="G11" s="3">
        <v>2</v>
      </c>
      <c r="H11" s="3">
        <v>2</v>
      </c>
      <c r="I11" s="3">
        <v>2</v>
      </c>
      <c r="J11" s="3">
        <v>4</v>
      </c>
      <c r="K11" s="3">
        <v>2</v>
      </c>
      <c r="L11" s="3">
        <v>2</v>
      </c>
      <c r="M11" s="3">
        <v>1.5</v>
      </c>
      <c r="N11" s="3">
        <v>3</v>
      </c>
      <c r="O11">
        <f t="shared" si="1"/>
        <v>21.5</v>
      </c>
      <c r="P11">
        <f t="shared" si="2"/>
        <v>50</v>
      </c>
      <c r="Q11" s="3">
        <v>28</v>
      </c>
      <c r="R11" s="3">
        <f t="shared" si="3"/>
        <v>78</v>
      </c>
      <c r="S11">
        <f t="shared" si="4"/>
        <v>5</v>
      </c>
      <c r="T11">
        <f t="shared" si="5"/>
        <v>5</v>
      </c>
    </row>
    <row r="12" spans="1:20" x14ac:dyDescent="0.45">
      <c r="A12" t="s">
        <v>31</v>
      </c>
      <c r="B12" t="s">
        <v>32</v>
      </c>
      <c r="C12">
        <f t="shared" si="0"/>
        <v>12100996</v>
      </c>
      <c r="D12" s="3">
        <v>2</v>
      </c>
      <c r="E12" s="3">
        <v>0</v>
      </c>
      <c r="F12" s="3">
        <v>1</v>
      </c>
      <c r="G12" s="3">
        <v>1.5</v>
      </c>
      <c r="H12" s="3">
        <v>2</v>
      </c>
      <c r="I12" s="3">
        <v>2</v>
      </c>
      <c r="J12" s="3">
        <v>4</v>
      </c>
      <c r="K12" s="3">
        <v>2</v>
      </c>
      <c r="L12" s="3">
        <v>1</v>
      </c>
      <c r="M12" s="3">
        <v>2</v>
      </c>
      <c r="N12" s="3">
        <v>4</v>
      </c>
      <c r="O12">
        <f t="shared" si="1"/>
        <v>21.5</v>
      </c>
      <c r="P12">
        <f t="shared" si="2"/>
        <v>50</v>
      </c>
      <c r="Q12" s="3">
        <v>29</v>
      </c>
      <c r="R12" s="3">
        <f t="shared" si="3"/>
        <v>79</v>
      </c>
      <c r="S12">
        <f t="shared" si="4"/>
        <v>5</v>
      </c>
      <c r="T12">
        <f t="shared" si="5"/>
        <v>5</v>
      </c>
    </row>
    <row r="13" spans="1:20" x14ac:dyDescent="0.45">
      <c r="A13" t="s">
        <v>13</v>
      </c>
      <c r="B13" t="s">
        <v>14</v>
      </c>
      <c r="C13">
        <f t="shared" si="0"/>
        <v>13123609</v>
      </c>
      <c r="D13" s="3">
        <v>2</v>
      </c>
      <c r="E13" s="3">
        <v>2</v>
      </c>
      <c r="F13" s="3">
        <v>2</v>
      </c>
      <c r="G13" s="3">
        <v>1.5</v>
      </c>
      <c r="H13" s="3">
        <v>0.5</v>
      </c>
      <c r="I13" s="3">
        <v>2</v>
      </c>
      <c r="J13" s="3">
        <v>3</v>
      </c>
      <c r="K13" s="3">
        <v>2</v>
      </c>
      <c r="L13" s="3">
        <v>2</v>
      </c>
      <c r="M13" s="3">
        <v>2</v>
      </c>
      <c r="N13" s="3">
        <v>1</v>
      </c>
      <c r="O13">
        <f t="shared" si="1"/>
        <v>20</v>
      </c>
      <c r="P13">
        <f t="shared" si="2"/>
        <v>47</v>
      </c>
      <c r="Q13" s="3">
        <v>29</v>
      </c>
      <c r="R13" s="3">
        <f t="shared" si="3"/>
        <v>76</v>
      </c>
      <c r="S13">
        <f t="shared" si="4"/>
        <v>5</v>
      </c>
      <c r="T13">
        <f t="shared" si="5"/>
        <v>5</v>
      </c>
    </row>
    <row r="14" spans="1:20" x14ac:dyDescent="0.45">
      <c r="A14" t="s">
        <v>61</v>
      </c>
      <c r="B14" t="s">
        <v>63</v>
      </c>
      <c r="C14">
        <f t="shared" si="0"/>
        <v>14140826</v>
      </c>
      <c r="D14" s="3">
        <v>2</v>
      </c>
      <c r="E14" s="3">
        <v>1</v>
      </c>
      <c r="F14" s="3">
        <v>1</v>
      </c>
      <c r="G14" s="3">
        <v>2</v>
      </c>
      <c r="H14" s="3">
        <v>2</v>
      </c>
      <c r="I14" s="3">
        <v>2</v>
      </c>
      <c r="J14" s="3">
        <v>3</v>
      </c>
      <c r="K14" s="3">
        <v>2</v>
      </c>
      <c r="L14" s="3">
        <v>2</v>
      </c>
      <c r="M14" s="3">
        <v>1.5</v>
      </c>
      <c r="N14" s="3">
        <v>0.25</v>
      </c>
      <c r="O14">
        <f t="shared" si="1"/>
        <v>18.75</v>
      </c>
      <c r="P14">
        <f t="shared" si="2"/>
        <v>44</v>
      </c>
      <c r="Q14" s="3">
        <v>24</v>
      </c>
      <c r="R14" s="3">
        <f t="shared" si="3"/>
        <v>68</v>
      </c>
      <c r="S14">
        <f t="shared" si="4"/>
        <v>4.5</v>
      </c>
      <c r="T14">
        <f t="shared" si="5"/>
        <v>4.5</v>
      </c>
    </row>
    <row r="15" spans="1:20" x14ac:dyDescent="0.45">
      <c r="A15" t="s">
        <v>19</v>
      </c>
      <c r="B15" t="s">
        <v>20</v>
      </c>
      <c r="C15">
        <f t="shared" si="0"/>
        <v>12922654</v>
      </c>
      <c r="D15" s="3">
        <v>2</v>
      </c>
      <c r="E15" s="3">
        <v>1</v>
      </c>
      <c r="F15" s="3">
        <v>2</v>
      </c>
      <c r="G15" s="3">
        <v>1</v>
      </c>
      <c r="H15" s="3">
        <v>1</v>
      </c>
      <c r="I15" s="3">
        <v>2</v>
      </c>
      <c r="J15" s="3">
        <v>2</v>
      </c>
      <c r="K15" s="3">
        <v>0.5</v>
      </c>
      <c r="L15" s="3">
        <v>2</v>
      </c>
      <c r="M15" s="3">
        <v>1.5</v>
      </c>
      <c r="N15" s="3">
        <v>2</v>
      </c>
      <c r="O15">
        <f t="shared" si="1"/>
        <v>17</v>
      </c>
      <c r="P15">
        <f t="shared" si="2"/>
        <v>40</v>
      </c>
      <c r="Q15" s="3">
        <v>29</v>
      </c>
      <c r="R15" s="3">
        <f t="shared" si="3"/>
        <v>69</v>
      </c>
      <c r="S15">
        <f t="shared" si="4"/>
        <v>4.5</v>
      </c>
      <c r="T15">
        <f t="shared" si="5"/>
        <v>4.5</v>
      </c>
    </row>
    <row r="16" spans="1:20" x14ac:dyDescent="0.45">
      <c r="A16" t="s">
        <v>46</v>
      </c>
      <c r="B16" t="s">
        <v>47</v>
      </c>
      <c r="C16">
        <f t="shared" si="0"/>
        <v>13208335</v>
      </c>
      <c r="D16" s="3">
        <v>1</v>
      </c>
      <c r="E16" s="3">
        <v>2</v>
      </c>
      <c r="F16" s="3">
        <v>1</v>
      </c>
      <c r="G16" s="3">
        <v>1</v>
      </c>
      <c r="H16" s="3">
        <v>1</v>
      </c>
      <c r="I16" s="3">
        <v>0</v>
      </c>
      <c r="J16" s="3">
        <v>4</v>
      </c>
      <c r="K16" s="3">
        <v>0</v>
      </c>
      <c r="L16" s="3">
        <v>2</v>
      </c>
      <c r="M16" s="3">
        <v>1</v>
      </c>
      <c r="N16" s="3">
        <v>3</v>
      </c>
      <c r="O16">
        <f t="shared" si="1"/>
        <v>16</v>
      </c>
      <c r="P16">
        <f t="shared" si="2"/>
        <v>37</v>
      </c>
      <c r="Q16" s="3">
        <v>22</v>
      </c>
      <c r="R16" s="3">
        <f t="shared" si="3"/>
        <v>59</v>
      </c>
      <c r="S16">
        <f t="shared" si="4"/>
        <v>4</v>
      </c>
      <c r="T16">
        <f t="shared" si="5"/>
        <v>4</v>
      </c>
    </row>
    <row r="17" spans="1:20" x14ac:dyDescent="0.45">
      <c r="A17" t="s">
        <v>27</v>
      </c>
      <c r="B17" t="s">
        <v>28</v>
      </c>
      <c r="C17">
        <f t="shared" si="0"/>
        <v>11214186</v>
      </c>
      <c r="D17" s="3">
        <v>1.5</v>
      </c>
      <c r="E17" s="3">
        <v>0.5</v>
      </c>
      <c r="F17" s="3">
        <v>2</v>
      </c>
      <c r="G17" s="3">
        <v>1.5</v>
      </c>
      <c r="H17" s="3">
        <v>0</v>
      </c>
      <c r="I17" s="3">
        <v>0.5</v>
      </c>
      <c r="J17" s="3">
        <v>3</v>
      </c>
      <c r="K17" s="3">
        <v>2</v>
      </c>
      <c r="L17" s="3">
        <v>0</v>
      </c>
      <c r="M17" s="3">
        <v>0.5</v>
      </c>
      <c r="N17" s="3">
        <v>3.5</v>
      </c>
      <c r="O17">
        <f t="shared" si="1"/>
        <v>15</v>
      </c>
      <c r="P17">
        <f t="shared" si="2"/>
        <v>35</v>
      </c>
      <c r="Q17" s="3">
        <v>22</v>
      </c>
      <c r="R17" s="3">
        <f t="shared" si="3"/>
        <v>57</v>
      </c>
      <c r="S17">
        <f t="shared" si="4"/>
        <v>4</v>
      </c>
      <c r="T17">
        <f t="shared" si="5"/>
        <v>4</v>
      </c>
    </row>
    <row r="18" spans="1:20" x14ac:dyDescent="0.45">
      <c r="A18" t="s">
        <v>34</v>
      </c>
      <c r="B18" t="s">
        <v>35</v>
      </c>
      <c r="C18">
        <f t="shared" si="0"/>
        <v>14100119</v>
      </c>
      <c r="D18" s="3">
        <v>2</v>
      </c>
      <c r="E18" s="3">
        <v>1</v>
      </c>
      <c r="F18" s="3">
        <v>1</v>
      </c>
      <c r="G18" s="3">
        <v>2</v>
      </c>
      <c r="H18" s="3">
        <v>0</v>
      </c>
      <c r="I18" s="3">
        <v>0</v>
      </c>
      <c r="J18" s="3">
        <v>1</v>
      </c>
      <c r="K18" s="3">
        <v>1</v>
      </c>
      <c r="L18" s="3">
        <v>2</v>
      </c>
      <c r="M18" s="3">
        <v>1.5</v>
      </c>
      <c r="N18" s="3">
        <v>3</v>
      </c>
      <c r="O18">
        <f>SUM(D18:N18)</f>
        <v>14.5</v>
      </c>
      <c r="P18">
        <f t="shared" si="2"/>
        <v>34</v>
      </c>
      <c r="Q18" s="3">
        <v>13</v>
      </c>
      <c r="R18" s="3">
        <f t="shared" si="3"/>
        <v>47</v>
      </c>
      <c r="S18">
        <f t="shared" si="4"/>
        <v>3.5</v>
      </c>
      <c r="T18" s="8">
        <v>4</v>
      </c>
    </row>
    <row r="19" spans="1:20" x14ac:dyDescent="0.45">
      <c r="D19" s="3"/>
      <c r="N19" t="s">
        <v>84</v>
      </c>
      <c r="O19">
        <f>SUM(O2:O18)/17</f>
        <v>21.897058823529413</v>
      </c>
    </row>
    <row r="20" spans="1:20" x14ac:dyDescent="0.45">
      <c r="D20" s="3"/>
      <c r="N20" t="s">
        <v>85</v>
      </c>
      <c r="O20">
        <v>23</v>
      </c>
      <c r="S20" t="s">
        <v>94</v>
      </c>
      <c r="T20">
        <f>AVERAGE(T2:T18)</f>
        <v>4.9705882352941178</v>
      </c>
    </row>
    <row r="21" spans="1:20" x14ac:dyDescent="0.45">
      <c r="D21" s="3"/>
    </row>
    <row r="22" spans="1:20" x14ac:dyDescent="0.45">
      <c r="D22" s="3"/>
    </row>
    <row r="23" spans="1:20" x14ac:dyDescent="0.45">
      <c r="D23" s="3"/>
    </row>
    <row r="24" spans="1:20" x14ac:dyDescent="0.45">
      <c r="B24" s="2"/>
      <c r="C24" s="2"/>
      <c r="D24" s="3"/>
    </row>
    <row r="25" spans="1:20" x14ac:dyDescent="0.45">
      <c r="D25" s="3"/>
    </row>
    <row r="26" spans="1:20" x14ac:dyDescent="0.45">
      <c r="D26" s="3"/>
    </row>
    <row r="27" spans="1:20" x14ac:dyDescent="0.45">
      <c r="B27" s="2"/>
      <c r="C27" s="2"/>
      <c r="D27" s="3"/>
    </row>
    <row r="28" spans="1:20" x14ac:dyDescent="0.45">
      <c r="B28" s="2"/>
      <c r="C28" s="2"/>
      <c r="D28" s="3"/>
    </row>
    <row r="29" spans="1:20" x14ac:dyDescent="0.45">
      <c r="B29" s="2"/>
      <c r="C29" s="2"/>
      <c r="D29" s="3"/>
    </row>
    <row r="30" spans="1:20" x14ac:dyDescent="0.45">
      <c r="D30" s="3"/>
      <c r="H30"/>
      <c r="I30"/>
    </row>
    <row r="31" spans="1:20" x14ac:dyDescent="0.45">
      <c r="D31" s="3"/>
      <c r="H31"/>
      <c r="I31"/>
    </row>
    <row r="32" spans="1:20" x14ac:dyDescent="0.45">
      <c r="D32" s="3"/>
      <c r="H32"/>
      <c r="I32"/>
    </row>
    <row r="33" spans="4:9" x14ac:dyDescent="0.45">
      <c r="D33" s="3"/>
      <c r="H33"/>
      <c r="I33"/>
    </row>
    <row r="34" spans="4:9" x14ac:dyDescent="0.45">
      <c r="D34" s="3"/>
      <c r="H34"/>
      <c r="I34"/>
    </row>
    <row r="35" spans="4:9" x14ac:dyDescent="0.45">
      <c r="D35" s="3"/>
      <c r="H35"/>
      <c r="I35"/>
    </row>
    <row r="36" spans="4:9" x14ac:dyDescent="0.45">
      <c r="D36" s="3"/>
      <c r="H36"/>
      <c r="I36"/>
    </row>
    <row r="46" spans="4:9" x14ac:dyDescent="0.45">
      <c r="D46" s="2"/>
      <c r="H46"/>
      <c r="I46"/>
    </row>
  </sheetData>
  <sortState ref="A2:O18">
    <sortCondition descending="1" ref="O2:O1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Points</vt:lpstr>
      <vt:lpstr>For piazza</vt:lpstr>
      <vt:lpstr>Ex 5-6</vt:lpstr>
      <vt:lpstr>Ex 12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Nevena</dc:creator>
  <cp:lastModifiedBy>Pascal Gadient</cp:lastModifiedBy>
  <dcterms:created xsi:type="dcterms:W3CDTF">2016-10-11T12:26:11Z</dcterms:created>
  <dcterms:modified xsi:type="dcterms:W3CDTF">2018-09-17T06:41:37Z</dcterms:modified>
</cp:coreProperties>
</file>