
<file path=[Content_Types].xml><?xml version="1.0" encoding="utf-8"?>
<Types xmlns="http://schemas.openxmlformats.org/package/2006/content-types">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Documents\DA Sparta\Capstone Project\"/>
    </mc:Choice>
  </mc:AlternateContent>
  <xr:revisionPtr revIDLastSave="0" documentId="13_ncr:1_{9088ED88-E798-49B2-9193-570FE5435B3C}" xr6:coauthVersionLast="47" xr6:coauthVersionMax="47" xr10:uidLastSave="{00000000-0000-0000-0000-000000000000}"/>
  <bookViews>
    <workbookView xWindow="-120" yWindow="-120" windowWidth="29040" windowHeight="15720" activeTab="6" xr2:uid="{EF09B59F-4766-421E-B991-038C4F22CCC3}"/>
  </bookViews>
  <sheets>
    <sheet name="K-G6" sheetId="1" r:id="rId1"/>
    <sheet name="JHS" sheetId="3" r:id="rId2"/>
    <sheet name="SHS" sheetId="2" r:id="rId3"/>
    <sheet name="Schools" sheetId="7" r:id="rId4"/>
    <sheet name="Calculation" sheetId="4" r:id="rId5"/>
    <sheet name="Ref" sheetId="6" r:id="rId6"/>
    <sheet name="Dashboard" sheetId="5" r:id="rId7"/>
    <sheet name="Summary and Conclusion" sheetId="8" r:id="rId8"/>
  </sheets>
  <definedNames>
    <definedName name="_xlchart.v1.0" hidden="1">Calculation!$F$4:$F$7</definedName>
    <definedName name="_xlchart.v1.1" hidden="1">Calculation!$J$4:$J$7</definedName>
    <definedName name="Elem17">'K-G6'!$A$3:$T$22</definedName>
    <definedName name="Elem18">'K-G6'!$A$25:$T$44</definedName>
    <definedName name="Elem19">'K-G6'!$A$47:$T$66</definedName>
    <definedName name="Elem20">'K-G6'!$A$69:$T$88</definedName>
    <definedName name="Elem21">'K-G6'!$A$91:$T$110</definedName>
    <definedName name="Junio18">JHS!$A$24:$N$43</definedName>
    <definedName name="Junior17">JHS!$A$2:$N$21</definedName>
    <definedName name="Junior19">JHS!$A$46:$N$65</definedName>
    <definedName name="Junior20">JHS!$A$68:$N$87</definedName>
    <definedName name="Junior21">JHS!$A$90:$N$109</definedName>
    <definedName name="Senior17">SHS!$A$2:$W$21</definedName>
    <definedName name="Senior18">SHS!$A$24:$AV$43</definedName>
    <definedName name="Senior19">SHS!$A$46:$AV$65</definedName>
    <definedName name="Senior20">SHS!$A$68:$AV$87</definedName>
    <definedName name="Senior21">SHS!$A$90:$AV$109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42" i="4" l="1"/>
  <c r="N59" i="4" s="1"/>
  <c r="L43" i="4"/>
  <c r="L44" i="4"/>
  <c r="L45" i="4"/>
  <c r="L46" i="4"/>
  <c r="L47" i="4"/>
  <c r="L48" i="4"/>
  <c r="L49" i="4"/>
  <c r="L50" i="4"/>
  <c r="L51" i="4"/>
  <c r="L52" i="4"/>
  <c r="L53" i="4"/>
  <c r="L54" i="4"/>
  <c r="L55" i="4"/>
  <c r="L56" i="4"/>
  <c r="L57" i="4"/>
  <c r="L58" i="4"/>
  <c r="K43" i="4"/>
  <c r="K44" i="4"/>
  <c r="K45" i="4"/>
  <c r="K46" i="4"/>
  <c r="K47" i="4"/>
  <c r="K48" i="4"/>
  <c r="K49" i="4"/>
  <c r="K50" i="4"/>
  <c r="K51" i="4"/>
  <c r="K52" i="4"/>
  <c r="K53" i="4"/>
  <c r="K54" i="4"/>
  <c r="K55" i="4"/>
  <c r="K56" i="4"/>
  <c r="K57" i="4"/>
  <c r="K58" i="4"/>
  <c r="J43" i="4"/>
  <c r="J44" i="4"/>
  <c r="J45" i="4"/>
  <c r="J46" i="4"/>
  <c r="J47" i="4"/>
  <c r="J48" i="4"/>
  <c r="J49" i="4"/>
  <c r="J50" i="4"/>
  <c r="J51" i="4"/>
  <c r="J52" i="4"/>
  <c r="J53" i="4"/>
  <c r="J54" i="4"/>
  <c r="J55" i="4"/>
  <c r="J56" i="4"/>
  <c r="J57" i="4"/>
  <c r="J58" i="4"/>
  <c r="I43" i="4"/>
  <c r="I44" i="4"/>
  <c r="I45" i="4"/>
  <c r="I46" i="4"/>
  <c r="I47" i="4"/>
  <c r="I48" i="4"/>
  <c r="I49" i="4"/>
  <c r="I50" i="4"/>
  <c r="I51" i="4"/>
  <c r="I52" i="4"/>
  <c r="I53" i="4"/>
  <c r="I54" i="4"/>
  <c r="I55" i="4"/>
  <c r="I56" i="4"/>
  <c r="I57" i="4"/>
  <c r="I58" i="4"/>
  <c r="I42" i="4"/>
  <c r="J42" i="4"/>
  <c r="K42" i="4"/>
  <c r="L42" i="4"/>
  <c r="H44" i="4"/>
  <c r="H45" i="4"/>
  <c r="H46" i="4"/>
  <c r="H47" i="4"/>
  <c r="H48" i="4"/>
  <c r="H49" i="4"/>
  <c r="H50" i="4"/>
  <c r="H51" i="4"/>
  <c r="H52" i="4"/>
  <c r="H53" i="4"/>
  <c r="H54" i="4"/>
  <c r="H55" i="4"/>
  <c r="H56" i="4"/>
  <c r="H57" i="4"/>
  <c r="H58" i="4"/>
  <c r="H43" i="4"/>
  <c r="H42" i="4"/>
  <c r="F30" i="4"/>
  <c r="F31" i="4"/>
  <c r="F32" i="4"/>
  <c r="F29" i="4"/>
  <c r="B34" i="4"/>
  <c r="B36" i="4" s="1"/>
  <c r="N48" i="4" l="1"/>
  <c r="N54" i="4"/>
  <c r="N43" i="4"/>
  <c r="N49" i="4"/>
  <c r="N55" i="4"/>
  <c r="N45" i="4"/>
  <c r="N51" i="4"/>
  <c r="N57" i="4"/>
  <c r="N44" i="4"/>
  <c r="N50" i="4"/>
  <c r="N46" i="4"/>
  <c r="N52" i="4"/>
  <c r="N58" i="4"/>
  <c r="N56" i="4"/>
  <c r="N47" i="4"/>
  <c r="N53" i="4"/>
  <c r="B35" i="4"/>
  <c r="A60" i="4"/>
  <c r="F56" i="4"/>
  <c r="F55" i="4"/>
  <c r="E56" i="4"/>
  <c r="E55" i="4"/>
  <c r="D56" i="4"/>
  <c r="D55" i="4"/>
  <c r="C56" i="4"/>
  <c r="C55" i="4"/>
  <c r="B55" i="4"/>
  <c r="F58" i="4"/>
  <c r="F54" i="4"/>
  <c r="F53" i="4"/>
  <c r="F52" i="4"/>
  <c r="F51" i="4"/>
  <c r="E58" i="4"/>
  <c r="E54" i="4"/>
  <c r="E53" i="4"/>
  <c r="E52" i="4"/>
  <c r="E51" i="4"/>
  <c r="D58" i="4"/>
  <c r="D54" i="4"/>
  <c r="D53" i="4"/>
  <c r="D52" i="4"/>
  <c r="D51" i="4"/>
  <c r="C58" i="4"/>
  <c r="C54" i="4"/>
  <c r="C53" i="4"/>
  <c r="C52" i="4"/>
  <c r="C51" i="4"/>
  <c r="B58" i="4"/>
  <c r="B54" i="4"/>
  <c r="B53" i="4"/>
  <c r="B52" i="4"/>
  <c r="B51" i="4"/>
  <c r="F57" i="4"/>
  <c r="F50" i="4"/>
  <c r="F49" i="4"/>
  <c r="F48" i="4"/>
  <c r="F47" i="4"/>
  <c r="F46" i="4"/>
  <c r="F45" i="4"/>
  <c r="F44" i="4"/>
  <c r="E57" i="4"/>
  <c r="E50" i="4"/>
  <c r="E49" i="4"/>
  <c r="E48" i="4"/>
  <c r="E47" i="4"/>
  <c r="E46" i="4"/>
  <c r="E45" i="4"/>
  <c r="E44" i="4"/>
  <c r="D57" i="4"/>
  <c r="D50" i="4"/>
  <c r="D49" i="4"/>
  <c r="D48" i="4"/>
  <c r="D47" i="4"/>
  <c r="D46" i="4"/>
  <c r="D45" i="4"/>
  <c r="D44" i="4"/>
  <c r="C57" i="4"/>
  <c r="C50" i="4"/>
  <c r="C49" i="4"/>
  <c r="C48" i="4"/>
  <c r="C47" i="4"/>
  <c r="C46" i="4"/>
  <c r="C45" i="4"/>
  <c r="C44" i="4"/>
  <c r="B57" i="4"/>
  <c r="B50" i="4"/>
  <c r="B49" i="4"/>
  <c r="B48" i="4"/>
  <c r="B47" i="4"/>
  <c r="B46" i="4"/>
  <c r="B45" i="4"/>
  <c r="B44" i="4"/>
  <c r="B75" i="4" l="1"/>
  <c r="B69" i="4"/>
  <c r="B63" i="4"/>
  <c r="B74" i="4"/>
  <c r="B68" i="4"/>
  <c r="B62" i="4"/>
  <c r="B73" i="4"/>
  <c r="B67" i="4"/>
  <c r="B61" i="4"/>
  <c r="B72" i="4"/>
  <c r="B66" i="4"/>
  <c r="B71" i="4"/>
  <c r="B65" i="4"/>
  <c r="B70" i="4"/>
  <c r="B64" i="4"/>
  <c r="AC9" i="5" a="1"/>
  <c r="AC9" i="5" s="1"/>
  <c r="N19" i="4"/>
  <c r="N36" i="4" s="1"/>
  <c r="N25" i="4" l="1"/>
  <c r="N31" i="4"/>
  <c r="N20" i="4"/>
  <c r="N26" i="4"/>
  <c r="N32" i="4"/>
  <c r="N21" i="4"/>
  <c r="N27" i="4"/>
  <c r="N33" i="4"/>
  <c r="N22" i="4"/>
  <c r="N28" i="4"/>
  <c r="N34" i="4"/>
  <c r="N23" i="4"/>
  <c r="N29" i="4"/>
  <c r="N35" i="4"/>
  <c r="N24" i="4"/>
  <c r="N30" i="4"/>
  <c r="M16" i="4"/>
  <c r="M14" i="4"/>
  <c r="N14" i="4" s="1"/>
  <c r="S5" i="5" s="1"/>
  <c r="E29" i="4"/>
  <c r="E30" i="4"/>
  <c r="E31" i="4"/>
  <c r="E32" i="4"/>
  <c r="E28" i="4"/>
  <c r="M11" i="4"/>
  <c r="N11" i="4" s="1"/>
  <c r="P5" i="5" s="1"/>
  <c r="M8" i="4"/>
  <c r="N8" i="4" s="1"/>
  <c r="M5" i="5" s="1"/>
  <c r="M5" i="4"/>
  <c r="M2" i="4"/>
  <c r="I11" i="4"/>
  <c r="I12" i="4"/>
  <c r="I13" i="4"/>
  <c r="I14" i="4"/>
  <c r="I10" i="4"/>
  <c r="H10" i="4" a="1"/>
  <c r="H10" i="4" s="1"/>
  <c r="C23" i="4" a="1"/>
  <c r="C23" i="4" s="1"/>
  <c r="C22" i="4" a="1"/>
  <c r="C22" i="4" s="1"/>
  <c r="C21" i="4" a="1"/>
  <c r="C21" i="4" s="1"/>
  <c r="C20" i="4" a="1"/>
  <c r="C20" i="4" s="1"/>
  <c r="C19" i="4" a="1"/>
  <c r="C19" i="4" s="1"/>
  <c r="B23" i="4"/>
  <c r="B22" i="4"/>
  <c r="B21" i="4"/>
  <c r="B20" i="4"/>
  <c r="B19" i="4"/>
  <c r="C15" i="4" a="1"/>
  <c r="C15" i="4" s="1"/>
  <c r="C14" i="4" a="1"/>
  <c r="C14" i="4" s="1"/>
  <c r="C13" i="4" a="1"/>
  <c r="C13" i="4" s="1"/>
  <c r="C12" i="4" a="1"/>
  <c r="C12" i="4" s="1"/>
  <c r="C11" i="4" a="1"/>
  <c r="C11" i="4" s="1"/>
  <c r="B15" i="4"/>
  <c r="B14" i="4"/>
  <c r="B13" i="4"/>
  <c r="B12" i="4"/>
  <c r="B11" i="4"/>
  <c r="C7" i="4" a="1"/>
  <c r="C7" i="4" s="1"/>
  <c r="H7" i="4" s="1"/>
  <c r="C6" i="4" a="1"/>
  <c r="C6" i="4" s="1"/>
  <c r="H6" i="4" s="1"/>
  <c r="C5" i="4" a="1"/>
  <c r="C5" i="4" s="1"/>
  <c r="H5" i="4" s="1"/>
  <c r="C4" i="4" a="1"/>
  <c r="C4" i="4" s="1"/>
  <c r="H4" i="4" s="1"/>
  <c r="C3" i="4" a="1"/>
  <c r="C3" i="4" s="1"/>
  <c r="H3" i="4" s="1"/>
  <c r="B7" i="4"/>
  <c r="G7" i="4" s="1"/>
  <c r="B6" i="4"/>
  <c r="G6" i="4" s="1"/>
  <c r="B5" i="4"/>
  <c r="G12" i="4" s="1"/>
  <c r="B4" i="4"/>
  <c r="G4" i="4" s="1"/>
  <c r="J4" i="4" s="1"/>
  <c r="K4" i="4" s="1"/>
  <c r="B3" i="4"/>
  <c r="G3" i="4" s="1"/>
  <c r="Z9" i="5" l="1" a="1"/>
  <c r="Z9" i="5" s="1"/>
  <c r="J7" i="4"/>
  <c r="K7" i="4" s="1"/>
  <c r="G14" i="4"/>
  <c r="N5" i="4" s="1"/>
  <c r="J5" i="5" s="1"/>
  <c r="I7" i="4"/>
  <c r="I5" i="4"/>
  <c r="G10" i="4"/>
  <c r="G5" i="4"/>
  <c r="J5" i="4" s="1"/>
  <c r="K5" i="4" s="1"/>
  <c r="G13" i="4"/>
  <c r="I6" i="4"/>
  <c r="I4" i="4"/>
  <c r="N16" i="4"/>
  <c r="V5" i="5" s="1"/>
  <c r="I3" i="4"/>
  <c r="G11" i="4"/>
  <c r="N2" i="4"/>
  <c r="G5" i="5" s="1"/>
  <c r="J6" i="4" l="1"/>
  <c r="K6"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<sst xmlns="http://schemas.openxmlformats.org/spreadsheetml/2006/main" count="1125" uniqueCount="145">
  <si>
    <t>Region</t>
  </si>
  <si>
    <t>Kindergarten</t>
  </si>
  <si>
    <t>Grade 1</t>
  </si>
  <si>
    <t>Grade 2</t>
  </si>
  <si>
    <t>Grade 3</t>
  </si>
  <si>
    <t>Grade 4</t>
  </si>
  <si>
    <t>Grade 5</t>
  </si>
  <si>
    <t>Grade 6</t>
  </si>
  <si>
    <t>Non-Grade (ES)</t>
  </si>
  <si>
    <t>Total Elementary (K to 6)</t>
  </si>
  <si>
    <t>Male</t>
  </si>
  <si>
    <t>Female</t>
  </si>
  <si>
    <t>Total</t>
  </si>
  <si>
    <t>Region I - Ilocos Region</t>
  </si>
  <si>
    <t>Region II - Cagayan Valley</t>
  </si>
  <si>
    <t>Region III - Central Luzon</t>
  </si>
  <si>
    <t>Region IV-A - CALABARZON</t>
  </si>
  <si>
    <t>Region IV-B - MIMAROPA</t>
  </si>
  <si>
    <t>Region V - Bicol Region</t>
  </si>
  <si>
    <t>Region VI - Western Visayas</t>
  </si>
  <si>
    <t>Region VII - Central Visayas</t>
  </si>
  <si>
    <t>Region VIII - Eastern Visayas</t>
  </si>
  <si>
    <t>Region IX - Zamboanga Peninsula</t>
  </si>
  <si>
    <t>Region X - Northern Mindanao</t>
  </si>
  <si>
    <t>Region XI - Davao Region</t>
  </si>
  <si>
    <t>Region XII - Soccsksargen</t>
  </si>
  <si>
    <t>CARAGA - CARAGA</t>
  </si>
  <si>
    <t>BARMM - Bangsamoro Autonomous Region in Muslim Mindanao</t>
  </si>
  <si>
    <t>CAR - Cordillera Administrative Region</t>
  </si>
  <si>
    <t>NCR - National Capital Region</t>
  </si>
  <si>
    <t>PHILIPPINES TOTAL</t>
  </si>
  <si>
    <t>2016 -2017</t>
  </si>
  <si>
    <t>2017- 2018</t>
  </si>
  <si>
    <t>2018-2019</t>
  </si>
  <si>
    <t>2019-2020</t>
  </si>
  <si>
    <t>2020 - 2021</t>
  </si>
  <si>
    <t>2016-2017</t>
  </si>
  <si>
    <t>Grade 11 (ABM)</t>
  </si>
  <si>
    <t>Grade 11 (HUMSS)</t>
  </si>
  <si>
    <t>Grade 11 (STEM)</t>
  </si>
  <si>
    <t>Grade 11 (GAS)</t>
  </si>
  <si>
    <t>Grade 11 (MARITIME)</t>
  </si>
  <si>
    <t>GRADE 11 (TOTAL ACADEMIC TRACK)</t>
  </si>
  <si>
    <t>Grade 11 (TVL)</t>
  </si>
  <si>
    <t>Grade 11 (SPORTs)</t>
  </si>
  <si>
    <t>Grade 11 (ARTs &amp; DESIGN)</t>
  </si>
  <si>
    <t>GRADE 11 (GRAND TOTAL)</t>
  </si>
  <si>
    <t>2017-2018</t>
  </si>
  <si>
    <t>Grade 12 (ABM)</t>
  </si>
  <si>
    <t>Grade 12 (HUMSS)</t>
  </si>
  <si>
    <t>Grade 12 (STEM)</t>
  </si>
  <si>
    <t>Grade 12 (GAS)</t>
  </si>
  <si>
    <t>Grade 12 (MARITIME)</t>
  </si>
  <si>
    <t>GRADE 12 (TOTAL ACADEMIC TRACK)</t>
  </si>
  <si>
    <t>Grade 12 (TVL)</t>
  </si>
  <si>
    <t>Grade 12 (SPORTs)</t>
  </si>
  <si>
    <t>Grade 12 (ARTs &amp; DESIGN)</t>
  </si>
  <si>
    <t>GRADE 12 (GRAND TOTAL)</t>
  </si>
  <si>
    <t>GRADE 11 &amp; 12 (GRAND TOTAL)</t>
  </si>
  <si>
    <t>2020-2021</t>
  </si>
  <si>
    <t>Grade 7</t>
  </si>
  <si>
    <t>Grade 8</t>
  </si>
  <si>
    <t>Grade 9</t>
  </si>
  <si>
    <t>Grade 10</t>
  </si>
  <si>
    <t>Non-Grade (JHS)</t>
  </si>
  <si>
    <t>Total Secondary (G7 to G10 with NG)</t>
  </si>
  <si>
    <t>Data from: https://www.deped.gov.ph/alternative-learning-system/resources/facts-and-figures/datasets/</t>
  </si>
  <si>
    <t>SY 2016-2017</t>
  </si>
  <si>
    <t>SY 2017-2018</t>
  </si>
  <si>
    <t>SY 2018-2019</t>
  </si>
  <si>
    <t>SY 2019-2020</t>
  </si>
  <si>
    <t>SY 2020-2021</t>
  </si>
  <si>
    <t>Elementary</t>
  </si>
  <si>
    <t>Junior High</t>
  </si>
  <si>
    <t>Senior High</t>
  </si>
  <si>
    <t>Total Number of school</t>
  </si>
  <si>
    <t>Elem</t>
  </si>
  <si>
    <t>JH</t>
  </si>
  <si>
    <t>SH</t>
  </si>
  <si>
    <t>Total no. of students per year</t>
  </si>
  <si>
    <t>Total no. of students per level</t>
  </si>
  <si>
    <t>Total No. of Students</t>
  </si>
  <si>
    <t>Total No. of Schools</t>
  </si>
  <si>
    <t>Year</t>
  </si>
  <si>
    <t>Total no. of students Elem</t>
  </si>
  <si>
    <t>Total no. of students JH</t>
  </si>
  <si>
    <t>Total no. of students SH</t>
  </si>
  <si>
    <t>Difference</t>
  </si>
  <si>
    <t>Percentage growth</t>
  </si>
  <si>
    <t>Enrolment Increase  rate</t>
  </si>
  <si>
    <t>Enrolment Increase rate</t>
  </si>
  <si>
    <t>Per Region</t>
  </si>
  <si>
    <t>Region I</t>
  </si>
  <si>
    <t>Region II</t>
  </si>
  <si>
    <t>Region III</t>
  </si>
  <si>
    <t>Region IV-A</t>
  </si>
  <si>
    <t>Region IV-B</t>
  </si>
  <si>
    <t>Region V</t>
  </si>
  <si>
    <t>Region VI</t>
  </si>
  <si>
    <t>Region VII</t>
  </si>
  <si>
    <t>Region VIII</t>
  </si>
  <si>
    <t>Region IX</t>
  </si>
  <si>
    <t>Region X</t>
  </si>
  <si>
    <t>Region XI</t>
  </si>
  <si>
    <t>Region XII</t>
  </si>
  <si>
    <t>CARAGA</t>
  </si>
  <si>
    <t>BARMM</t>
  </si>
  <si>
    <t>CAR</t>
  </si>
  <si>
    <t>NCR</t>
  </si>
  <si>
    <t>Kinder</t>
  </si>
  <si>
    <t>G1</t>
  </si>
  <si>
    <t>G2</t>
  </si>
  <si>
    <t>G3</t>
  </si>
  <si>
    <t>G4</t>
  </si>
  <si>
    <t>G5</t>
  </si>
  <si>
    <t>G6</t>
  </si>
  <si>
    <t>Non-grade (elem)</t>
  </si>
  <si>
    <t>G7</t>
  </si>
  <si>
    <t>G8</t>
  </si>
  <si>
    <t>G9</t>
  </si>
  <si>
    <t>G10</t>
  </si>
  <si>
    <t>Non-grade (JH)</t>
  </si>
  <si>
    <t>G11</t>
  </si>
  <si>
    <t>G12</t>
  </si>
  <si>
    <t>No. of Schools</t>
  </si>
  <si>
    <t>Grade 11</t>
  </si>
  <si>
    <t>Grade 12</t>
  </si>
  <si>
    <t>Total Elem Students    (K-G6)</t>
  </si>
  <si>
    <t>Total Junior High Students (G7-G10)</t>
  </si>
  <si>
    <t>Total Senior High Students (G11-G12)</t>
  </si>
  <si>
    <t>Summary</t>
  </si>
  <si>
    <t>From S.Y. 2016, there is a slightly significant growth rate untilS.Y 2018. S.Y. 2019 has the lowest percentage of growth rate which is only 0.07% which is an equivalent of 14,000 new enrolees that year.</t>
  </si>
  <si>
    <t>S.Y. 2020 which is the start of the pandemic period has a growth rate of 0.62 %, still low compare to the previous years but has more students enroled than 2019. This means that when the pandemic hits, there is a slight increase in enrolees even the learning module shift in online classes</t>
  </si>
  <si>
    <t xml:space="preserve">Regions IV-A has the most numbers of enrollees, followed by Region III and NCR. </t>
  </si>
  <si>
    <t>Elementary students has the most number of enrollees compared to JH and SH combined. The reason can be students are transfering to private schools after graduation in Elementary but this still needs data from private school sector to confirm</t>
  </si>
  <si>
    <t>There are more Male students than Female students but there is no significant gap between genders</t>
  </si>
  <si>
    <t>Region VI has the most number of schools in the country  followed by regions V, VII and VIII. These regions has less number of enrollees compare to the top 3 regions who has the most number of enrollees.</t>
  </si>
  <si>
    <t>Conclusion</t>
  </si>
  <si>
    <t xml:space="preserve">There is a gap in growth rate of enrolless from 2019 but this happens before the pandemic hits and there are still a slightly increase of enrolees during the pandemic period. This means that the pandemice has no significant effect on enrolment of students in public schools. </t>
  </si>
  <si>
    <t>Parents still decided to enrol their kids even there is a global health emergency happening in the country and DepEd manage to continue the classes on online learning set-up</t>
  </si>
  <si>
    <t xml:space="preserve">Data from S.Y. 2021 up to present is needed to analyze trends during the pandemic period but it is currently not available in DepEd database. </t>
  </si>
  <si>
    <t>No. of schools built in our country is not suited on number of students on each region. There are regions that has most number of enrollees but there are less schools built for them and there are regions with many schools but less enrolees</t>
  </si>
  <si>
    <t>Grade level with the most number of enrollees varies each year but grade level 6 does not change significantly.</t>
  </si>
  <si>
    <t>DepEd did a good job on keeping students to still enrol in public schools despite of the challenges we face when the pandemic hits, they manage to increase no. of enrollees and find solutions so that there will be no learners left behind even in a health crisis.</t>
  </si>
  <si>
    <t>No. of Enrollees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</si>
</sst>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8" x14ac:knownFonts="1">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sz val="8"/>
      <name val="Calibri"/>
      <family val="2"/>
      <scheme val="minor"/>
    </font>
    <font>
      <b/>
      <sz val="10"/>
      <color theme="1"/>
      <name val="Calibri"/>
      <family val="2"/>
      <scheme val="minor"/>
    </font>
    <font>
      <b/>
      <sz val="12"/>
      <color theme="1"/>
      <name val="Calibri"/>
      <family val="2"/>
      <scheme val="minor"/>
    </font>
    <font>
      <b/>
      <sz val="15"/>
      <color theme="3"/>
      <name val="Calibri"/>
      <family val="2"/>
      <scheme val="minor"/>
    </font>
  </fonts>
  <fills count="11">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7" tint="0.39997558519241921"/>
        <bgColor indexed="64"/>
      </patternFill>
    </fill>
    <fill>
      <patternFill patternType="solid">
        <fgColor theme="7" tint="-0.249977111117893"/>
        <bgColor indexed="64"/>
      </patternFill>
    </fill>
    <fill>
      <patternFill patternType="solid">
        <fgColor theme="0"/>
        <bgColor indexed="64"/>
      </patternFill>
    </fill>
  </fills>
  <borders count="18">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ck">
        <color theme="4"/>
      </bottom>
      <diagonal/>
    </border>
  </borders>
  <cellStyleXfs count="5">
    <xf numFmtId="0" fontId="0" fillId="0" borderId="0"/>
    <xf numFmtId="43" fontId="1" fillId="0" borderId="0" applyFont="0" applyFill="0" applyBorder="0" applyAlignment="0" applyProtection="0"/>
    <xf numFmtId="9" fontId="1" fillId="0" borderId="0" applyFont="0" applyFill="0" applyBorder="0" applyAlignment="0" applyProtection="0"/>
    <xf numFmtId="0" fontId="3" fillId="0" borderId="0"/>
    <xf numFmtId="0" fontId="7" fillId="0" borderId="17" applyNumberFormat="0" applyFill="0" applyAlignment="0" applyProtection="0"/>
  </cellStyleXfs>
  <cellXfs count="85">
    <xf numFmtId="0" fontId="0" fillId="0" borderId="0" xfId="0"/>
    <xf numFmtId="0" fontId="0" fillId="0" borderId="2" xfId="0" applyBorder="1"/>
    <xf numFmtId="164" fontId="0" fillId="0" borderId="2" xfId="1" applyNumberFormat="1" applyFont="1" applyBorder="1"/>
    <xf numFmtId="164" fontId="2" fillId="0" borderId="2" xfId="1" applyNumberFormat="1" applyFont="1" applyBorder="1"/>
    <xf numFmtId="0" fontId="2" fillId="0" borderId="0" xfId="0" applyFont="1"/>
    <xf numFmtId="164" fontId="0" fillId="0" borderId="0" xfId="1" applyNumberFormat="1" applyFont="1"/>
    <xf numFmtId="164" fontId="2" fillId="0" borderId="0" xfId="1" applyNumberFormat="1" applyFont="1"/>
    <xf numFmtId="0" fontId="2" fillId="2" borderId="0" xfId="0" applyFont="1" applyFill="1"/>
    <xf numFmtId="0" fontId="2" fillId="3" borderId="2" xfId="0" applyFont="1" applyFill="1" applyBorder="1"/>
    <xf numFmtId="164" fontId="2" fillId="3" borderId="2" xfId="1" applyNumberFormat="1" applyFont="1" applyFill="1" applyBorder="1"/>
    <xf numFmtId="0" fontId="0" fillId="2" borderId="0" xfId="0" applyFill="1"/>
    <xf numFmtId="0" fontId="2" fillId="4" borderId="2" xfId="0" applyFont="1" applyFill="1" applyBorder="1"/>
    <xf numFmtId="164" fontId="2" fillId="4" borderId="2" xfId="1" applyNumberFormat="1" applyFont="1" applyFill="1" applyBorder="1"/>
    <xf numFmtId="0" fontId="2" fillId="5" borderId="2" xfId="0" applyFont="1" applyFill="1" applyBorder="1"/>
    <xf numFmtId="164" fontId="2" fillId="5" borderId="2" xfId="1" applyNumberFormat="1" applyFont="1" applyFill="1" applyBorder="1"/>
    <xf numFmtId="164" fontId="0" fillId="2" borderId="0" xfId="1" applyNumberFormat="1" applyFont="1" applyFill="1" applyBorder="1"/>
    <xf numFmtId="0" fontId="2" fillId="4" borderId="3" xfId="0" applyFont="1" applyFill="1" applyBorder="1" applyAlignment="1">
      <alignment vertical="center"/>
    </xf>
    <xf numFmtId="0" fontId="2" fillId="4" borderId="1" xfId="0" applyFont="1" applyFill="1" applyBorder="1" applyAlignment="1">
      <alignment vertical="center"/>
    </xf>
    <xf numFmtId="0" fontId="2" fillId="3" borderId="3" xfId="0" applyFont="1" applyFill="1" applyBorder="1" applyAlignment="1">
      <alignment vertical="center"/>
    </xf>
    <xf numFmtId="0" fontId="2" fillId="3" borderId="1" xfId="0" applyFont="1" applyFill="1" applyBorder="1" applyAlignment="1">
      <alignment vertical="center"/>
    </xf>
    <xf numFmtId="0" fontId="2" fillId="3" borderId="3" xfId="0" applyFont="1" applyFill="1" applyBorder="1" applyAlignment="1">
      <alignment vertical="center" wrapText="1"/>
    </xf>
    <xf numFmtId="0" fontId="2" fillId="3" borderId="1" xfId="0" applyFont="1" applyFill="1" applyBorder="1" applyAlignment="1">
      <alignment vertical="center" wrapText="1"/>
    </xf>
    <xf numFmtId="0" fontId="2" fillId="5" borderId="3" xfId="0" applyFont="1" applyFill="1" applyBorder="1" applyAlignment="1">
      <alignment vertical="center"/>
    </xf>
    <xf numFmtId="0" fontId="2" fillId="5" borderId="1" xfId="0" applyFont="1" applyFill="1" applyBorder="1" applyAlignment="1">
      <alignment vertical="center"/>
    </xf>
    <xf numFmtId="0" fontId="2" fillId="5" borderId="3" xfId="0" applyFont="1" applyFill="1" applyBorder="1" applyAlignment="1">
      <alignment vertical="center" wrapText="1"/>
    </xf>
    <xf numFmtId="0" fontId="2" fillId="5" borderId="1" xfId="0" applyFont="1" applyFill="1" applyBorder="1" applyAlignment="1">
      <alignment vertical="center" wrapText="1"/>
    </xf>
    <xf numFmtId="0" fontId="0" fillId="5" borderId="3" xfId="0" applyFill="1" applyBorder="1" applyAlignment="1">
      <alignment vertical="center"/>
    </xf>
    <xf numFmtId="0" fontId="0" fillId="5" borderId="1" xfId="0" applyFill="1" applyBorder="1" applyAlignment="1">
      <alignment vertical="center"/>
    </xf>
    <xf numFmtId="164" fontId="0" fillId="0" borderId="0" xfId="0" applyNumberFormat="1"/>
    <xf numFmtId="164" fontId="2" fillId="0" borderId="0" xfId="0" applyNumberFormat="1" applyFont="1"/>
    <xf numFmtId="1" fontId="0" fillId="0" borderId="0" xfId="2" applyNumberFormat="1" applyFont="1"/>
    <xf numFmtId="43" fontId="0" fillId="0" borderId="0" xfId="0" applyNumberFormat="1"/>
    <xf numFmtId="10" fontId="0" fillId="0" borderId="0" xfId="2" applyNumberFormat="1" applyFont="1"/>
    <xf numFmtId="164" fontId="0" fillId="0" borderId="2" xfId="0" applyNumberFormat="1" applyBorder="1"/>
    <xf numFmtId="0" fontId="0" fillId="0" borderId="16" xfId="0" applyBorder="1"/>
    <xf numFmtId="164" fontId="0" fillId="0" borderId="16" xfId="0" applyNumberFormat="1" applyBorder="1"/>
    <xf numFmtId="0" fontId="0" fillId="0" borderId="0" xfId="0" applyBorder="1"/>
    <xf numFmtId="0" fontId="0" fillId="6" borderId="2" xfId="0" applyFill="1" applyBorder="1"/>
    <xf numFmtId="0" fontId="0" fillId="7" borderId="0" xfId="0" applyFill="1" applyBorder="1"/>
    <xf numFmtId="164" fontId="0" fillId="7" borderId="2" xfId="1" applyNumberFormat="1" applyFont="1" applyFill="1" applyBorder="1"/>
    <xf numFmtId="0" fontId="0" fillId="7" borderId="0" xfId="0" applyFill="1"/>
    <xf numFmtId="0" fontId="0" fillId="8" borderId="2" xfId="0" applyFill="1" applyBorder="1"/>
    <xf numFmtId="0" fontId="7" fillId="10" borderId="17" xfId="4" applyFill="1"/>
    <xf numFmtId="0" fontId="0" fillId="10" borderId="0" xfId="0" applyFill="1"/>
    <xf numFmtId="0" fontId="2" fillId="4" borderId="16" xfId="0" applyFont="1" applyFill="1" applyBorder="1" applyAlignment="1">
      <alignment horizontal="center"/>
    </xf>
    <xf numFmtId="0" fontId="2" fillId="4" borderId="15" xfId="0" applyFont="1" applyFill="1" applyBorder="1" applyAlignment="1">
      <alignment horizontal="center"/>
    </xf>
    <xf numFmtId="0" fontId="2" fillId="4" borderId="3" xfId="0" applyFont="1" applyFill="1" applyBorder="1" applyAlignment="1">
      <alignment horizontal="center" vertical="center"/>
    </xf>
    <xf numFmtId="0" fontId="2" fillId="4" borderId="1" xfId="0" applyFont="1" applyFill="1" applyBorder="1" applyAlignment="1">
      <alignment horizontal="center" vertical="center"/>
    </xf>
    <xf numFmtId="0" fontId="5" fillId="9" borderId="4" xfId="0" applyFont="1" applyFill="1" applyBorder="1" applyAlignment="1">
      <alignment horizontal="center" vertical="center"/>
    </xf>
    <xf numFmtId="0" fontId="5" fillId="9" borderId="5" xfId="0" applyFont="1" applyFill="1" applyBorder="1" applyAlignment="1">
      <alignment horizontal="center" vertical="center"/>
    </xf>
    <xf numFmtId="0" fontId="5" fillId="9" borderId="6" xfId="0" applyFont="1" applyFill="1" applyBorder="1" applyAlignment="1">
      <alignment horizontal="center" vertical="center"/>
    </xf>
    <xf numFmtId="0" fontId="5" fillId="9" borderId="7" xfId="0" applyFont="1" applyFill="1" applyBorder="1" applyAlignment="1">
      <alignment horizontal="center" vertical="center"/>
    </xf>
    <xf numFmtId="3" fontId="2" fillId="6" borderId="4" xfId="0" applyNumberFormat="1" applyFont="1" applyFill="1" applyBorder="1" applyAlignment="1">
      <alignment horizontal="center" vertical="center"/>
    </xf>
    <xf numFmtId="3" fontId="2" fillId="6" borderId="5" xfId="0" applyNumberFormat="1" applyFont="1" applyFill="1" applyBorder="1" applyAlignment="1">
      <alignment horizontal="center" vertical="center"/>
    </xf>
    <xf numFmtId="3" fontId="2" fillId="6" borderId="8" xfId="0" applyNumberFormat="1" applyFont="1" applyFill="1" applyBorder="1" applyAlignment="1">
      <alignment horizontal="center" vertical="center"/>
    </xf>
    <xf numFmtId="3" fontId="2" fillId="6" borderId="9" xfId="0" applyNumberFormat="1" applyFont="1" applyFill="1" applyBorder="1" applyAlignment="1">
      <alignment horizontal="center" vertical="center"/>
    </xf>
    <xf numFmtId="0" fontId="5" fillId="9" borderId="4" xfId="0" applyFont="1" applyFill="1" applyBorder="1" applyAlignment="1">
      <alignment horizontal="center" vertical="center" wrapText="1"/>
    </xf>
    <xf numFmtId="0" fontId="5" fillId="9" borderId="5" xfId="0" applyFont="1" applyFill="1" applyBorder="1" applyAlignment="1">
      <alignment horizontal="center" vertical="center" wrapText="1"/>
    </xf>
    <xf numFmtId="0" fontId="5" fillId="9" borderId="6" xfId="0" applyFont="1" applyFill="1" applyBorder="1" applyAlignment="1">
      <alignment horizontal="center" vertical="center" wrapText="1"/>
    </xf>
    <xf numFmtId="0" fontId="5" fillId="9" borderId="7" xfId="0" applyFont="1" applyFill="1" applyBorder="1" applyAlignment="1">
      <alignment horizontal="center" vertical="center" wrapText="1"/>
    </xf>
    <xf numFmtId="0" fontId="5" fillId="9" borderId="8" xfId="0" applyFont="1" applyFill="1" applyBorder="1" applyAlignment="1">
      <alignment horizontal="center" vertical="center" wrapText="1"/>
    </xf>
    <xf numFmtId="0" fontId="5" fillId="9" borderId="9" xfId="0" applyFont="1" applyFill="1" applyBorder="1" applyAlignment="1">
      <alignment horizontal="center" vertical="center" wrapText="1"/>
    </xf>
    <xf numFmtId="0" fontId="6" fillId="9" borderId="12" xfId="0" applyFont="1" applyFill="1" applyBorder="1" applyAlignment="1">
      <alignment horizontal="center" vertical="center"/>
    </xf>
    <xf numFmtId="0" fontId="6" fillId="9" borderId="13" xfId="0" applyFont="1" applyFill="1" applyBorder="1" applyAlignment="1">
      <alignment horizontal="center" vertical="center"/>
    </xf>
    <xf numFmtId="0" fontId="6" fillId="9" borderId="14" xfId="0" applyFont="1" applyFill="1" applyBorder="1" applyAlignment="1">
      <alignment horizontal="center" vertical="center"/>
    </xf>
    <xf numFmtId="0" fontId="2" fillId="6" borderId="4" xfId="0" applyFont="1" applyFill="1" applyBorder="1" applyAlignment="1">
      <alignment horizontal="center" vertical="center"/>
    </xf>
    <xf numFmtId="0" fontId="2" fillId="6" borderId="10" xfId="0" applyFont="1" applyFill="1" applyBorder="1" applyAlignment="1">
      <alignment horizontal="center" vertical="center"/>
    </xf>
    <xf numFmtId="0" fontId="2" fillId="6" borderId="5" xfId="0" applyFont="1" applyFill="1" applyBorder="1" applyAlignment="1">
      <alignment horizontal="center" vertical="center"/>
    </xf>
    <xf numFmtId="0" fontId="2" fillId="6" borderId="8" xfId="0" applyFont="1" applyFill="1" applyBorder="1" applyAlignment="1">
      <alignment horizontal="center" vertical="center"/>
    </xf>
    <xf numFmtId="0" fontId="2" fillId="6" borderId="11" xfId="0" applyFont="1" applyFill="1" applyBorder="1" applyAlignment="1">
      <alignment horizontal="center" vertical="center"/>
    </xf>
    <xf numFmtId="0" fontId="2" fillId="6" borderId="9" xfId="0" applyFont="1" applyFill="1" applyBorder="1" applyAlignment="1">
      <alignment horizontal="center" vertical="center"/>
    </xf>
    <xf numFmtId="0" fontId="2" fillId="9" borderId="4" xfId="0" applyFont="1" applyFill="1" applyBorder="1" applyAlignment="1">
      <alignment horizontal="center" vertical="center" wrapText="1"/>
    </xf>
    <xf numFmtId="0" fontId="2" fillId="9" borderId="5" xfId="0" applyFont="1" applyFill="1" applyBorder="1" applyAlignment="1">
      <alignment horizontal="center" vertical="center" wrapText="1"/>
    </xf>
    <xf numFmtId="0" fontId="2" fillId="9" borderId="6" xfId="0" applyFont="1" applyFill="1" applyBorder="1" applyAlignment="1">
      <alignment horizontal="center" vertical="center" wrapText="1"/>
    </xf>
    <xf numFmtId="0" fontId="2" fillId="9" borderId="7" xfId="0" applyFont="1" applyFill="1" applyBorder="1" applyAlignment="1">
      <alignment horizontal="center" vertical="center" wrapText="1"/>
    </xf>
    <xf numFmtId="0" fontId="2" fillId="9" borderId="8" xfId="0" applyFont="1" applyFill="1" applyBorder="1" applyAlignment="1">
      <alignment horizontal="center" vertical="center" wrapText="1"/>
    </xf>
    <xf numFmtId="0" fontId="2" fillId="9" borderId="9" xfId="0" applyFont="1" applyFill="1" applyBorder="1" applyAlignment="1">
      <alignment horizontal="center" vertical="center" wrapText="1"/>
    </xf>
    <xf numFmtId="3" fontId="5" fillId="6" borderId="4" xfId="0" applyNumberFormat="1" applyFont="1" applyFill="1" applyBorder="1" applyAlignment="1">
      <alignment horizontal="center" vertical="center"/>
    </xf>
    <xf numFmtId="3" fontId="5" fillId="6" borderId="5" xfId="0" applyNumberFormat="1" applyFont="1" applyFill="1" applyBorder="1" applyAlignment="1">
      <alignment horizontal="center" vertical="center"/>
    </xf>
    <xf numFmtId="3" fontId="5" fillId="6" borderId="8" xfId="0" applyNumberFormat="1" applyFont="1" applyFill="1" applyBorder="1" applyAlignment="1">
      <alignment horizontal="center" vertical="center"/>
    </xf>
    <xf numFmtId="3" fontId="5" fillId="6" borderId="9" xfId="0" applyNumberFormat="1" applyFont="1" applyFill="1" applyBorder="1" applyAlignment="1">
      <alignment horizontal="center" vertical="center"/>
    </xf>
    <xf numFmtId="10" fontId="2" fillId="6" borderId="4" xfId="2" applyNumberFormat="1" applyFont="1" applyFill="1" applyBorder="1" applyAlignment="1">
      <alignment horizontal="center" vertical="center"/>
    </xf>
    <xf numFmtId="10" fontId="2" fillId="6" borderId="5" xfId="2" applyNumberFormat="1" applyFont="1" applyFill="1" applyBorder="1" applyAlignment="1">
      <alignment horizontal="center" vertical="center"/>
    </xf>
    <xf numFmtId="10" fontId="2" fillId="6" borderId="8" xfId="2" applyNumberFormat="1" applyFont="1" applyFill="1" applyBorder="1" applyAlignment="1">
      <alignment horizontal="center" vertical="center"/>
    </xf>
    <xf numFmtId="10" fontId="2" fillId="6" borderId="9" xfId="2" applyNumberFormat="1" applyFont="1" applyFill="1" applyBorder="1" applyAlignment="1">
      <alignment horizontal="center" vertical="center"/>
    </xf>
  </cellXfs>
  <cellStyles count="5">
    <cellStyle name="Comma" xfId="1" builtinId="3"/>
    <cellStyle name="Heading 1" xfId="4" builtinId="16"/>
    <cellStyle name="Normal" xfId="0" builtinId="0"/>
    <cellStyle name="Normal 3" xfId="3" xr:uid="{5D197E5A-D4BA-452D-85FA-C62E0BAAB201}"/>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PH"/>
              <a:t>No. of enrollees per Year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4">
                  <a:lumMod val="60000"/>
                  <a:lumOff val="40000"/>
                </a:schemeClr>
              </a:solidFill>
              <a:round/>
            </a:ln>
            <a:effectLst/>
          </c:spPr>
          <c:marker>
            <c:symbol val="circle"/>
            <c:size val="5"/>
            <c:spPr>
              <a:solidFill>
                <a:schemeClr val="accent1"/>
              </a:solidFill>
              <a:ln w="9525">
                <a:solidFill>
                  <a:schemeClr val="accent4">
                    <a:lumMod val="75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Calculation!$F$3:$F$7</c:f>
              <c:strCache>
                <c:ptCount val="5"/>
                <c:pt idx="0">
                  <c:v>2016-2017</c:v>
                </c:pt>
                <c:pt idx="1">
                  <c:v>2017-2018</c:v>
                </c:pt>
                <c:pt idx="2">
                  <c:v>2018-2019</c:v>
                </c:pt>
                <c:pt idx="3">
                  <c:v>2019-2020</c:v>
                </c:pt>
                <c:pt idx="4">
                  <c:v>2020-2021</c:v>
                </c:pt>
              </c:strCache>
            </c:strRef>
          </c:cat>
          <c:val>
            <c:numRef>
              <c:f>Calculation!$G$3:$G$7</c:f>
              <c:numCache>
                <c:formatCode>_(* #,##0_);_(* \(#,##0\);_(* "-"??_);_(@_)</c:formatCode>
                <c:ptCount val="5"/>
                <c:pt idx="0">
                  <c:v>21398088</c:v>
                </c:pt>
                <c:pt idx="1">
                  <c:v>22096820</c:v>
                </c:pt>
                <c:pt idx="2">
                  <c:v>22558138</c:v>
                </c:pt>
                <c:pt idx="3">
                  <c:v>22572923</c:v>
                </c:pt>
                <c:pt idx="4">
                  <c:v>22712409</c:v>
                </c:pt>
              </c:numCache>
            </c:numRef>
          </c:val>
          <c:smooth val="0"/>
          <c:extLst>
            <c:ext xmlns:c16="http://schemas.microsoft.com/office/drawing/2014/chart" uri="{C3380CC4-5D6E-409C-BE32-E72D297353CC}">
              <c16:uniqueId val="{00000000-36FB-44EA-A2AC-3FE187033F60}"/>
            </c:ext>
          </c:extLst>
        </c:ser>
        <c:dLbls>
          <c:showLegendKey val="0"/>
          <c:showVal val="0"/>
          <c:showCatName val="0"/>
          <c:showSerName val="0"/>
          <c:showPercent val="0"/>
          <c:showBubbleSize val="0"/>
        </c:dLbls>
        <c:marker val="1"/>
        <c:smooth val="0"/>
        <c:axId val="1358113536"/>
        <c:axId val="1358121856"/>
      </c:lineChart>
      <c:catAx>
        <c:axId val="13581135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358121856"/>
        <c:crosses val="autoZero"/>
        <c:auto val="1"/>
        <c:lblAlgn val="ctr"/>
        <c:lblOffset val="100"/>
        <c:noMultiLvlLbl val="0"/>
      </c:catAx>
      <c:valAx>
        <c:axId val="1358121856"/>
        <c:scaling>
          <c:orientation val="minMax"/>
        </c:scaling>
        <c:delete val="1"/>
        <c:axPos val="l"/>
        <c:numFmt formatCode="_(* #,##0_);_(* \(#,##0\);_(* &quot;-&quot;??_);_(@_)" sourceLinked="1"/>
        <c:majorTickMark val="none"/>
        <c:minorTickMark val="none"/>
        <c:tickLblPos val="nextTo"/>
        <c:crossAx val="13581135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65000"/>
        <a:lumOff val="35000"/>
      </a:schemeClr>
    </a:solidFill>
    <a:ln w="9525" cap="flat" cmpd="sng" algn="ct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a:outerShdw blurRad="50800" dist="38100" dir="16200000" rotWithShape="0">
        <a:prstClr val="black">
          <a:alpha val="40000"/>
        </a:prstClr>
      </a:outerShdw>
    </a:effectLst>
  </c:spPr>
  <c:txPr>
    <a:bodyPr/>
    <a:lstStyle/>
    <a:p>
      <a:pPr>
        <a:defRPr>
          <a:solidFill>
            <a:schemeClr val="bg1"/>
          </a:solidFill>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PH">
                <a:solidFill>
                  <a:schemeClr val="bg1"/>
                </a:solidFill>
              </a:rPr>
              <a:t>Enrollees per Level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lotArea>
      <c:layout/>
      <c:barChart>
        <c:barDir val="bar"/>
        <c:grouping val="percentStacked"/>
        <c:varyColors val="0"/>
        <c:ser>
          <c:idx val="0"/>
          <c:order val="0"/>
          <c:tx>
            <c:strRef>
              <c:f>Calculation!$G$9</c:f>
              <c:strCache>
                <c:ptCount val="1"/>
                <c:pt idx="0">
                  <c:v>Elem</c:v>
                </c:pt>
              </c:strCache>
            </c:strRef>
          </c:tx>
          <c:spPr>
            <a:solidFill>
              <a:schemeClr val="accent4">
                <a:lumMod val="60000"/>
                <a:lumOff val="40000"/>
              </a:schemeClr>
            </a:solidFill>
            <a:ln>
              <a:noFill/>
            </a:ln>
            <a:effectLst/>
          </c:spPr>
          <c:invertIfNegative val="0"/>
          <c:cat>
            <c:strRef>
              <c:f>Calculation!$F$10:$F$14</c:f>
              <c:strCache>
                <c:ptCount val="5"/>
                <c:pt idx="0">
                  <c:v>2016-2017</c:v>
                </c:pt>
                <c:pt idx="1">
                  <c:v>2017-2018</c:v>
                </c:pt>
                <c:pt idx="2">
                  <c:v>2018-2019</c:v>
                </c:pt>
                <c:pt idx="3">
                  <c:v>2019-2020</c:v>
                </c:pt>
                <c:pt idx="4">
                  <c:v>2020-2021</c:v>
                </c:pt>
              </c:strCache>
            </c:strRef>
          </c:cat>
          <c:val>
            <c:numRef>
              <c:f>Calculation!$G$10:$G$14</c:f>
              <c:numCache>
                <c:formatCode>_(* #,##0_);_(* \(#,##0\);_(* "-"??_);_(@_)</c:formatCode>
                <c:ptCount val="5"/>
                <c:pt idx="0">
                  <c:v>14488231</c:v>
                </c:pt>
                <c:pt idx="1">
                  <c:v>14289445</c:v>
                </c:pt>
                <c:pt idx="2">
                  <c:v>14118252</c:v>
                </c:pt>
                <c:pt idx="3">
                  <c:v>13801750</c:v>
                </c:pt>
                <c:pt idx="4">
                  <c:v>13681248</c:v>
                </c:pt>
              </c:numCache>
            </c:numRef>
          </c:val>
          <c:extLst>
            <c:ext xmlns:c16="http://schemas.microsoft.com/office/drawing/2014/chart" uri="{C3380CC4-5D6E-409C-BE32-E72D297353CC}">
              <c16:uniqueId val="{00000000-ACCA-4E1C-A552-ACECE3F5F3DA}"/>
            </c:ext>
          </c:extLst>
        </c:ser>
        <c:ser>
          <c:idx val="1"/>
          <c:order val="1"/>
          <c:tx>
            <c:strRef>
              <c:f>Calculation!$H$9</c:f>
              <c:strCache>
                <c:ptCount val="1"/>
                <c:pt idx="0">
                  <c:v>JH</c:v>
                </c:pt>
              </c:strCache>
            </c:strRef>
          </c:tx>
          <c:spPr>
            <a:solidFill>
              <a:schemeClr val="accent4">
                <a:lumMod val="75000"/>
              </a:schemeClr>
            </a:solidFill>
            <a:ln>
              <a:noFill/>
            </a:ln>
            <a:effectLst/>
          </c:spPr>
          <c:invertIfNegative val="0"/>
          <c:cat>
            <c:strRef>
              <c:f>Calculation!$F$10:$F$14</c:f>
              <c:strCache>
                <c:ptCount val="5"/>
                <c:pt idx="0">
                  <c:v>2016-2017</c:v>
                </c:pt>
                <c:pt idx="1">
                  <c:v>2017-2018</c:v>
                </c:pt>
                <c:pt idx="2">
                  <c:v>2018-2019</c:v>
                </c:pt>
                <c:pt idx="3">
                  <c:v>2019-2020</c:v>
                </c:pt>
                <c:pt idx="4">
                  <c:v>2020-2021</c:v>
                </c:pt>
              </c:strCache>
            </c:strRef>
          </c:cat>
          <c:val>
            <c:numRef>
              <c:f>Calculation!$H$10:$H$14</c:f>
              <c:numCache>
                <c:formatCode>_(* #,##0_);_(* \(#,##0\);_(* "-"??_);_(@_)</c:formatCode>
                <c:ptCount val="5"/>
                <c:pt idx="0">
                  <c:v>6177876</c:v>
                </c:pt>
                <c:pt idx="1">
                  <c:v>6412233</c:v>
                </c:pt>
                <c:pt idx="2">
                  <c:v>6840249</c:v>
                </c:pt>
                <c:pt idx="3">
                  <c:v>7004355</c:v>
                </c:pt>
                <c:pt idx="4">
                  <c:v>7043981</c:v>
                </c:pt>
              </c:numCache>
            </c:numRef>
          </c:val>
          <c:extLst>
            <c:ext xmlns:c16="http://schemas.microsoft.com/office/drawing/2014/chart" uri="{C3380CC4-5D6E-409C-BE32-E72D297353CC}">
              <c16:uniqueId val="{00000001-ACCA-4E1C-A552-ACECE3F5F3DA}"/>
            </c:ext>
          </c:extLst>
        </c:ser>
        <c:ser>
          <c:idx val="2"/>
          <c:order val="2"/>
          <c:tx>
            <c:strRef>
              <c:f>Calculation!$I$9</c:f>
              <c:strCache>
                <c:ptCount val="1"/>
                <c:pt idx="0">
                  <c:v>SH</c:v>
                </c:pt>
              </c:strCache>
            </c:strRef>
          </c:tx>
          <c:spPr>
            <a:solidFill>
              <a:schemeClr val="accent4">
                <a:lumMod val="20000"/>
                <a:lumOff val="80000"/>
              </a:schemeClr>
            </a:solidFill>
            <a:ln>
              <a:noFill/>
            </a:ln>
            <a:effectLst/>
          </c:spPr>
          <c:invertIfNegative val="0"/>
          <c:cat>
            <c:strRef>
              <c:f>Calculation!$F$10:$F$14</c:f>
              <c:strCache>
                <c:ptCount val="5"/>
                <c:pt idx="0">
                  <c:v>2016-2017</c:v>
                </c:pt>
                <c:pt idx="1">
                  <c:v>2017-2018</c:v>
                </c:pt>
                <c:pt idx="2">
                  <c:v>2018-2019</c:v>
                </c:pt>
                <c:pt idx="3">
                  <c:v>2019-2020</c:v>
                </c:pt>
                <c:pt idx="4">
                  <c:v>2020-2021</c:v>
                </c:pt>
              </c:strCache>
            </c:strRef>
          </c:cat>
          <c:val>
            <c:numRef>
              <c:f>Calculation!$I$10:$I$14</c:f>
              <c:numCache>
                <c:formatCode>_(* #,##0_);_(* \(#,##0\);_(* "-"??_);_(@_)</c:formatCode>
                <c:ptCount val="5"/>
                <c:pt idx="0">
                  <c:v>731981</c:v>
                </c:pt>
                <c:pt idx="1">
                  <c:v>1395142</c:v>
                </c:pt>
                <c:pt idx="2">
                  <c:v>1599637</c:v>
                </c:pt>
                <c:pt idx="3">
                  <c:v>1766818</c:v>
                </c:pt>
                <c:pt idx="4">
                  <c:v>1987180</c:v>
                </c:pt>
              </c:numCache>
            </c:numRef>
          </c:val>
          <c:extLst>
            <c:ext xmlns:c16="http://schemas.microsoft.com/office/drawing/2014/chart" uri="{C3380CC4-5D6E-409C-BE32-E72D297353CC}">
              <c16:uniqueId val="{00000002-ACCA-4E1C-A552-ACECE3F5F3DA}"/>
            </c:ext>
          </c:extLst>
        </c:ser>
        <c:dLbls>
          <c:showLegendKey val="0"/>
          <c:showVal val="0"/>
          <c:showCatName val="0"/>
          <c:showSerName val="0"/>
          <c:showPercent val="0"/>
          <c:showBubbleSize val="0"/>
        </c:dLbls>
        <c:gapWidth val="150"/>
        <c:overlap val="100"/>
        <c:axId val="1478920704"/>
        <c:axId val="1478911552"/>
      </c:barChart>
      <c:catAx>
        <c:axId val="14789207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478911552"/>
        <c:crosses val="autoZero"/>
        <c:auto val="1"/>
        <c:lblAlgn val="ctr"/>
        <c:lblOffset val="100"/>
        <c:noMultiLvlLbl val="0"/>
      </c:catAx>
      <c:valAx>
        <c:axId val="1478911552"/>
        <c:scaling>
          <c:orientation val="minMax"/>
        </c:scaling>
        <c:delete val="1"/>
        <c:axPos val="b"/>
        <c:numFmt formatCode="0%" sourceLinked="1"/>
        <c:majorTickMark val="none"/>
        <c:minorTickMark val="none"/>
        <c:tickLblPos val="nextTo"/>
        <c:crossAx val="147892070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showDLblsOverMax val="0"/>
  </c:chart>
  <c:spPr>
    <a:solidFill>
      <a:schemeClr val="tx1">
        <a:lumMod val="65000"/>
        <a:lumOff val="35000"/>
      </a:schemeClr>
    </a:solidFill>
    <a:ln w="9525" cap="flat" cmpd="sng" algn="ctr">
      <a:solidFill>
        <a:schemeClr val="tx1">
          <a:lumMod val="15000"/>
          <a:lumOff val="85000"/>
        </a:schemeClr>
      </a:solidFill>
      <a:round/>
    </a:ln>
    <a:effectLst>
      <a:outerShdw blurRad="50800" dist="38100" dir="16200000" rotWithShape="0">
        <a:prstClr val="black">
          <a:alpha val="40000"/>
        </a:prstClr>
      </a:outerShdw>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PH">
                <a:solidFill>
                  <a:schemeClr val="bg1"/>
                </a:solidFill>
              </a:rPr>
              <a:t>No. of enrollees per Level</a:t>
            </a:r>
          </a:p>
        </c:rich>
      </c:tx>
      <c:layout>
        <c:manualLayout>
          <c:xMode val="edge"/>
          <c:yMode val="edge"/>
          <c:x val="0.51114758542506133"/>
          <c:y val="3.744493631706236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lotArea>
      <c:layout>
        <c:manualLayout>
          <c:layoutTarget val="inner"/>
          <c:xMode val="edge"/>
          <c:yMode val="edge"/>
          <c:x val="0.15752599000242343"/>
          <c:y val="1.6055186439546988E-2"/>
          <c:w val="0.8424740099975766"/>
          <c:h val="0.97181928921565963"/>
        </c:manualLayout>
      </c:layout>
      <c:barChart>
        <c:barDir val="bar"/>
        <c:grouping val="clustered"/>
        <c:varyColors val="0"/>
        <c:ser>
          <c:idx val="0"/>
          <c:order val="0"/>
          <c:spPr>
            <a:solidFill>
              <a:schemeClr val="accent4">
                <a:lumMod val="60000"/>
                <a:lumOff val="40000"/>
              </a:schemeClr>
            </a:solidFill>
            <a:ln>
              <a:noFill/>
            </a:ln>
            <a:effectLst/>
          </c:spPr>
          <c:invertIfNegative val="0"/>
          <c:cat>
            <c:strRef>
              <c:f>Calculation!$A$61:$A$75</c:f>
              <c:strCache>
                <c:ptCount val="15"/>
                <c:pt idx="0">
                  <c:v>Kinder</c:v>
                </c:pt>
                <c:pt idx="1">
                  <c:v>Grade 1</c:v>
                </c:pt>
                <c:pt idx="2">
                  <c:v>Grade 2</c:v>
                </c:pt>
                <c:pt idx="3">
                  <c:v>Grade 3</c:v>
                </c:pt>
                <c:pt idx="4">
                  <c:v>Grade 4</c:v>
                </c:pt>
                <c:pt idx="5">
                  <c:v>Grade 5</c:v>
                </c:pt>
                <c:pt idx="6">
                  <c:v>Grade 6</c:v>
                </c:pt>
                <c:pt idx="7">
                  <c:v>Grade 7</c:v>
                </c:pt>
                <c:pt idx="8">
                  <c:v>Grade 8</c:v>
                </c:pt>
                <c:pt idx="9">
                  <c:v>Grade 9</c:v>
                </c:pt>
                <c:pt idx="10">
                  <c:v>Grade 10</c:v>
                </c:pt>
                <c:pt idx="11">
                  <c:v>Grade 11</c:v>
                </c:pt>
                <c:pt idx="12">
                  <c:v>Grade 12</c:v>
                </c:pt>
                <c:pt idx="13">
                  <c:v>Non-grade (elem)</c:v>
                </c:pt>
                <c:pt idx="14">
                  <c:v>Non-grade (JH)</c:v>
                </c:pt>
              </c:strCache>
            </c:strRef>
          </c:cat>
          <c:val>
            <c:numRef>
              <c:f>Calculation!$B$61:$B$75</c:f>
              <c:numCache>
                <c:formatCode>_(* #,##0_);_(* \(#,##0\);_(* "-"??_);_(@_)</c:formatCode>
                <c:ptCount val="15"/>
                <c:pt idx="0">
                  <c:v>1927619</c:v>
                </c:pt>
                <c:pt idx="1">
                  <c:v>1911095</c:v>
                </c:pt>
                <c:pt idx="2">
                  <c:v>2168542</c:v>
                </c:pt>
                <c:pt idx="3">
                  <c:v>2065527</c:v>
                </c:pt>
                <c:pt idx="4">
                  <c:v>1716997</c:v>
                </c:pt>
                <c:pt idx="5">
                  <c:v>1883581</c:v>
                </c:pt>
                <c:pt idx="6">
                  <c:v>1953530</c:v>
                </c:pt>
                <c:pt idx="7">
                  <c:v>1799118</c:v>
                </c:pt>
                <c:pt idx="8">
                  <c:v>1804306</c:v>
                </c:pt>
                <c:pt idx="9">
                  <c:v>1822478</c:v>
                </c:pt>
                <c:pt idx="10">
                  <c:v>1616475</c:v>
                </c:pt>
                <c:pt idx="11">
                  <c:v>1104019</c:v>
                </c:pt>
                <c:pt idx="12">
                  <c:v>883161</c:v>
                </c:pt>
                <c:pt idx="13">
                  <c:v>54357</c:v>
                </c:pt>
                <c:pt idx="14">
                  <c:v>1604</c:v>
                </c:pt>
              </c:numCache>
            </c:numRef>
          </c:val>
          <c:extLst>
            <c:ext xmlns:c16="http://schemas.microsoft.com/office/drawing/2014/chart" uri="{C3380CC4-5D6E-409C-BE32-E72D297353CC}">
              <c16:uniqueId val="{00000001-8FBC-4BCB-B8CF-B0B9E2720EE2}"/>
            </c:ext>
          </c:extLst>
        </c:ser>
        <c:dLbls>
          <c:showLegendKey val="0"/>
          <c:showVal val="0"/>
          <c:showCatName val="0"/>
          <c:showSerName val="0"/>
          <c:showPercent val="0"/>
          <c:showBubbleSize val="0"/>
        </c:dLbls>
        <c:gapWidth val="182"/>
        <c:axId val="1577120384"/>
        <c:axId val="1577109568"/>
      </c:barChart>
      <c:catAx>
        <c:axId val="15771203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577109568"/>
        <c:crosses val="autoZero"/>
        <c:auto val="1"/>
        <c:lblAlgn val="ctr"/>
        <c:lblOffset val="100"/>
        <c:noMultiLvlLbl val="0"/>
      </c:catAx>
      <c:valAx>
        <c:axId val="1577109568"/>
        <c:scaling>
          <c:orientation val="minMax"/>
        </c:scaling>
        <c:delete val="1"/>
        <c:axPos val="b"/>
        <c:numFmt formatCode="_(* #,##0_);_(* \(#,##0\);_(* &quot;-&quot;??_);_(@_)" sourceLinked="1"/>
        <c:majorTickMark val="none"/>
        <c:minorTickMark val="none"/>
        <c:tickLblPos val="nextTo"/>
        <c:crossAx val="15771203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65000"/>
        <a:lumOff val="35000"/>
      </a:schemeClr>
    </a:solidFill>
    <a:ln w="9525" cap="flat" cmpd="sng" algn="ctr">
      <a:solidFill>
        <a:schemeClr val="tx1">
          <a:lumMod val="15000"/>
          <a:lumOff val="85000"/>
        </a:schemeClr>
      </a:solidFill>
      <a:round/>
    </a:ln>
    <a:effectLst>
      <a:outerShdw blurRad="50800" dist="38100" dir="13500000" algn="br" rotWithShape="0">
        <a:prstClr val="black">
          <a:alpha val="40000"/>
        </a:prstClr>
      </a:outerShdw>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PH">
                <a:solidFill>
                  <a:schemeClr val="bg1"/>
                </a:solidFill>
              </a:rPr>
              <a:t>Male</a:t>
            </a:r>
            <a:r>
              <a:rPr lang="en-PH" baseline="0">
                <a:solidFill>
                  <a:schemeClr val="bg1"/>
                </a:solidFill>
              </a:rPr>
              <a:t> - Female Ratio</a:t>
            </a:r>
            <a:endParaRPr lang="en-PH">
              <a:solidFill>
                <a:schemeClr val="bg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lotArea>
      <c:layout/>
      <c:pieChart>
        <c:varyColors val="1"/>
        <c:ser>
          <c:idx val="0"/>
          <c:order val="0"/>
          <c:spPr>
            <a:solidFill>
              <a:schemeClr val="accent4">
                <a:lumMod val="60000"/>
                <a:lumOff val="40000"/>
              </a:schemeClr>
            </a:solidFill>
          </c:spPr>
          <c:explosion val="2"/>
          <c:dPt>
            <c:idx val="0"/>
            <c:bubble3D val="0"/>
            <c:explosion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01-05AF-4523-9F97-24B12D32A287}"/>
              </c:ext>
            </c:extLst>
          </c:dPt>
          <c:dPt>
            <c:idx val="1"/>
            <c:bubble3D val="0"/>
            <c:explosion val="14"/>
            <c:spPr>
              <a:solidFill>
                <a:schemeClr val="accent4">
                  <a:lumMod val="20000"/>
                  <a:lumOff val="80000"/>
                </a:schemeClr>
              </a:solidFill>
              <a:ln w="19050">
                <a:solidFill>
                  <a:schemeClr val="lt1"/>
                </a:solidFill>
              </a:ln>
              <a:effectLst/>
            </c:spPr>
            <c:extLst>
              <c:ext xmlns:c16="http://schemas.microsoft.com/office/drawing/2014/chart" uri="{C3380CC4-5D6E-409C-BE32-E72D297353CC}">
                <c16:uniqueId val="{00000003-05AF-4523-9F97-24B12D32A28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Calculation!$A$35:$A$36</c:f>
              <c:strCache>
                <c:ptCount val="2"/>
                <c:pt idx="0">
                  <c:v>Male</c:v>
                </c:pt>
                <c:pt idx="1">
                  <c:v>Female</c:v>
                </c:pt>
              </c:strCache>
            </c:strRef>
          </c:cat>
          <c:val>
            <c:numRef>
              <c:f>Calculation!$B$35:$B$36</c:f>
              <c:numCache>
                <c:formatCode>General</c:formatCode>
                <c:ptCount val="2"/>
                <c:pt idx="0">
                  <c:v>11591148</c:v>
                </c:pt>
                <c:pt idx="1">
                  <c:v>11121261</c:v>
                </c:pt>
              </c:numCache>
            </c:numRef>
          </c:val>
          <c:extLst>
            <c:ext xmlns:c16="http://schemas.microsoft.com/office/drawing/2014/chart" uri="{C3380CC4-5D6E-409C-BE32-E72D297353CC}">
              <c16:uniqueId val="{00000004-05AF-4523-9F97-24B12D32A287}"/>
            </c:ext>
          </c:extLst>
        </c:ser>
        <c:dLbls>
          <c:showLegendKey val="0"/>
          <c:showVal val="0"/>
          <c:showCatName val="0"/>
          <c:showSerName val="0"/>
          <c:showPercent val="0"/>
          <c:showBubbleSize val="0"/>
          <c:showLeaderLines val="1"/>
        </c:dLbls>
        <c:firstSliceAng val="180"/>
      </c:pieChart>
      <c:spPr>
        <a:noFill/>
        <a:ln>
          <a:noFill/>
        </a:ln>
        <a:effectLst/>
      </c:spPr>
    </c:plotArea>
    <c:legend>
      <c:legendPos val="l"/>
      <c:layout>
        <c:manualLayout>
          <c:xMode val="edge"/>
          <c:yMode val="edge"/>
          <c:x val="3.8408779149519894E-2"/>
          <c:y val="0.34555966923970705"/>
          <c:w val="0.25539980341963425"/>
          <c:h val="0.4828113494997353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65000"/>
        <a:lumOff val="35000"/>
      </a:schemeClr>
    </a:solidFill>
    <a:ln w="9525" cap="flat" cmpd="sng" algn="ctr">
      <a:solidFill>
        <a:schemeClr val="tx1">
          <a:lumMod val="15000"/>
          <a:lumOff val="85000"/>
        </a:schemeClr>
      </a:solidFill>
      <a:round/>
    </a:ln>
    <a:effectLst>
      <a:outerShdw blurRad="76200" dir="18900000" sy="23000" kx="-1200000" algn="bl" rotWithShape="0">
        <a:prstClr val="black">
          <a:alpha val="20000"/>
        </a:prstClr>
      </a:outerShdw>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bg1"/>
                </a:solidFill>
                <a:latin typeface="+mn-lt"/>
                <a:ea typeface="+mn-ea"/>
                <a:cs typeface="+mn-cs"/>
              </a:defRPr>
            </a:pPr>
            <a:r>
              <a:rPr lang="en-US" sz="1400" b="0" i="0" u="none" strike="noStrike" baseline="0">
                <a:solidFill>
                  <a:schemeClr val="bg1"/>
                </a:solidFill>
                <a:latin typeface="Calibri" panose="020F0502020204030204"/>
              </a:rPr>
              <a:t>Increase in no. of Schools</a:t>
            </a:r>
          </a:p>
        </c:rich>
      </c:tx>
      <c:overlay val="0"/>
      <c:spPr>
        <a:noFill/>
        <a:ln>
          <a:noFill/>
        </a:ln>
        <a:effectLst/>
      </c:spPr>
      <c:txPr>
        <a:bodyPr rot="0" spcFirstLastPara="1" vertOverflow="ellipsis" vert="horz" wrap="square" anchor="ctr" anchorCtr="1"/>
        <a:lstStyle/>
        <a:p>
          <a:pPr>
            <a:defRPr sz="1400" b="0" i="0" u="none" strike="noStrike" baseline="0">
              <a:solidFill>
                <a:schemeClr val="bg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4">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Calculation!$A$28:$A$32</c:f>
              <c:strCache>
                <c:ptCount val="5"/>
                <c:pt idx="0">
                  <c:v>2016-2017</c:v>
                </c:pt>
                <c:pt idx="1">
                  <c:v>2017-2018</c:v>
                </c:pt>
                <c:pt idx="2">
                  <c:v>2018-2019</c:v>
                </c:pt>
                <c:pt idx="3">
                  <c:v>2019-2020</c:v>
                </c:pt>
                <c:pt idx="4">
                  <c:v>2020-2021</c:v>
                </c:pt>
              </c:strCache>
            </c:strRef>
          </c:cat>
          <c:val>
            <c:numRef>
              <c:f>Calculation!$E$28:$E$32</c:f>
              <c:numCache>
                <c:formatCode>_(* #,##0_);_(* \(#,##0\);_(* "-"??_);_(@_)</c:formatCode>
                <c:ptCount val="5"/>
                <c:pt idx="0">
                  <c:v>53044</c:v>
                </c:pt>
                <c:pt idx="1">
                  <c:v>53943</c:v>
                </c:pt>
                <c:pt idx="2">
                  <c:v>54707</c:v>
                </c:pt>
                <c:pt idx="3">
                  <c:v>55502</c:v>
                </c:pt>
                <c:pt idx="4">
                  <c:v>56147</c:v>
                </c:pt>
              </c:numCache>
            </c:numRef>
          </c:val>
          <c:extLst>
            <c:ext xmlns:c16="http://schemas.microsoft.com/office/drawing/2014/chart" uri="{C3380CC4-5D6E-409C-BE32-E72D297353CC}">
              <c16:uniqueId val="{00000000-F50D-4925-82BD-A578005F68BF}"/>
            </c:ext>
          </c:extLst>
        </c:ser>
        <c:dLbls>
          <c:showLegendKey val="0"/>
          <c:showVal val="1"/>
          <c:showCatName val="0"/>
          <c:showSerName val="0"/>
          <c:showPercent val="0"/>
          <c:showBubbleSize val="0"/>
        </c:dLbls>
        <c:gapWidth val="6"/>
        <c:axId val="805895615"/>
        <c:axId val="805892703"/>
      </c:barChart>
      <c:catAx>
        <c:axId val="8058956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solidFill>
                  <a:schemeClr val="bg1"/>
                </a:solidFill>
                <a:latin typeface="+mn-lt"/>
                <a:ea typeface="+mn-ea"/>
                <a:cs typeface="+mn-cs"/>
              </a:defRPr>
            </a:pPr>
            <a:endParaRPr lang="en-US"/>
          </a:p>
        </c:txPr>
        <c:crossAx val="805892703"/>
        <c:crosses val="autoZero"/>
        <c:auto val="1"/>
        <c:lblAlgn val="ctr"/>
        <c:lblOffset val="100"/>
        <c:noMultiLvlLbl val="0"/>
      </c:catAx>
      <c:valAx>
        <c:axId val="805892703"/>
        <c:scaling>
          <c:orientation val="minMax"/>
        </c:scaling>
        <c:delete val="1"/>
        <c:axPos val="l"/>
        <c:numFmt formatCode="_(* #,##0_);_(* \(#,##0\);_(* &quot;-&quot;??_);_(@_)" sourceLinked="1"/>
        <c:majorTickMark val="none"/>
        <c:minorTickMark val="none"/>
        <c:tickLblPos val="nextTo"/>
        <c:crossAx val="8058956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65000"/>
        <a:lumOff val="35000"/>
      </a:schemeClr>
    </a:solidFill>
    <a:ln w="9525" cap="flat" cmpd="sng" algn="ctr">
      <a:solidFill>
        <a:schemeClr val="tx1">
          <a:lumMod val="15000"/>
          <a:lumOff val="85000"/>
        </a:schemeClr>
      </a:solidFill>
      <a:round/>
    </a:ln>
    <a:effectLst>
      <a:outerShdw blurRad="50800" dist="38100" dir="16200000" rotWithShape="0">
        <a:prstClr val="black">
          <a:alpha val="40000"/>
        </a:prstClr>
      </a:outerShdw>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_xlchart.v1.1</cx:f>
      </cx:numDim>
    </cx:data>
  </cx:chartData>
  <cx:chart>
    <cx:title pos="t" align="ctr" overlay="0">
      <cx:tx>
        <cx:txData>
          <cx:v>Increase in no. of Enrollees</cx:v>
        </cx:txData>
      </cx:tx>
      <cx:txPr>
        <a:bodyPr spcFirstLastPara="1" vertOverflow="ellipsis" horzOverflow="overflow" wrap="square" lIns="0" tIns="0" rIns="0" bIns="0" anchor="ctr" anchorCtr="1"/>
        <a:lstStyle/>
        <a:p>
          <a:pPr algn="ctr" rtl="0">
            <a:defRPr>
              <a:solidFill>
                <a:schemeClr val="bg1"/>
              </a:solidFill>
            </a:defRPr>
          </a:pPr>
          <a:r>
            <a:rPr lang="en-US" sz="1400" b="0" i="0" u="none" strike="noStrike" baseline="0">
              <a:solidFill>
                <a:schemeClr val="bg1"/>
              </a:solidFill>
              <a:latin typeface="Calibri" panose="020F0502020204030204"/>
            </a:rPr>
            <a:t>Increase in no. of Enrollees</a:t>
          </a:r>
        </a:p>
      </cx:txPr>
    </cx:title>
    <cx:plotArea>
      <cx:plotAreaRegion>
        <cx:series layoutId="waterfall" uniqueId="{85730120-4C18-469B-8442-63408B11A876}">
          <cx:spPr>
            <a:solidFill>
              <a:schemeClr val="accent4">
                <a:lumMod val="60000"/>
                <a:lumOff val="40000"/>
              </a:schemeClr>
            </a:solidFill>
          </cx:spPr>
          <cx:dataLabels pos="outEnd">
            <cx:txPr>
              <a:bodyPr vertOverflow="overflow" horzOverflow="overflow" wrap="square" lIns="0" tIns="0" rIns="0" bIns="0"/>
              <a:lstStyle/>
              <a:p>
                <a:pPr algn="ctr" rtl="0">
                  <a:defRPr sz="900" b="0" i="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en-PH">
                  <a:solidFill>
                    <a:schemeClr val="bg1"/>
                  </a:solidFill>
                </a:endParaRPr>
              </a:p>
            </cx:txPr>
            <cx:visibility seriesName="0" categoryName="0" value="1"/>
            <cx:separator>, </cx:separator>
          </cx:dataLabels>
          <cx:dataId val="0"/>
          <cx:layoutPr>
            <cx:subtotals/>
          </cx:layoutPr>
        </cx:series>
      </cx:plotAreaRegion>
      <cx:axis id="0">
        <cx:catScaling gapWidth="0.5"/>
        <cx:tickLabels/>
        <cx:txPr>
          <a:bodyPr vertOverflow="overflow" horzOverflow="overflow" wrap="square" lIns="0" tIns="0" rIns="0" bIns="0"/>
          <a:lstStyle/>
          <a:p>
            <a:pPr algn="ctr" rtl="0">
              <a:defRPr sz="900" b="0" i="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en-PH">
              <a:solidFill>
                <a:schemeClr val="bg1"/>
              </a:solidFill>
            </a:endParaRPr>
          </a:p>
        </cx:txPr>
      </cx:axis>
      <cx:axis id="1" hidden="1">
        <cx:valScaling/>
        <cx:tickLabels/>
        <cx:txPr>
          <a:bodyPr vertOverflow="overflow" horzOverflow="overflow" wrap="square" lIns="0" tIns="0" rIns="0" bIns="0"/>
          <a:lstStyle/>
          <a:p>
            <a:pPr algn="ctr" rtl="0">
              <a:defRPr sz="900" b="0" i="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en-PH">
              <a:solidFill>
                <a:schemeClr val="bg1"/>
              </a:solidFill>
            </a:endParaRPr>
          </a:p>
        </cx:txPr>
      </cx:axis>
    </cx:plotArea>
  </cx:chart>
  <cx:spPr>
    <a:solidFill>
      <a:schemeClr val="tx1">
        <a:lumMod val="65000"/>
        <a:lumOff val="35000"/>
      </a:schemeClr>
    </a:solidFill>
    <a:ln cap="rnd">
      <a:solidFill>
        <a:schemeClr val="accent1"/>
      </a:solidFill>
    </a:ln>
    <a:effectLst>
      <a:outerShdw blurRad="50800" dist="38100" dir="16200000" rotWithShape="0">
        <a:prstClr val="black">
          <a:alpha val="40000"/>
        </a:prstClr>
      </a:outerShdw>
    </a:effectLst>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5.xml"/><Relationship Id="rId13" Type="http://schemas.openxmlformats.org/officeDocument/2006/relationships/image" Target="../media/image5.png"/><Relationship Id="rId18" Type="http://schemas.microsoft.com/office/2007/relationships/hdphoto" Target="../media/hdphoto5.wdp"/><Relationship Id="rId26" Type="http://schemas.microsoft.com/office/2007/relationships/hdphoto" Target="../media/hdphoto9.wdp"/><Relationship Id="rId3" Type="http://schemas.openxmlformats.org/officeDocument/2006/relationships/chart" Target="../charts/chart1.xml"/><Relationship Id="rId21" Type="http://schemas.openxmlformats.org/officeDocument/2006/relationships/image" Target="../media/image9.png"/><Relationship Id="rId7" Type="http://schemas.openxmlformats.org/officeDocument/2006/relationships/chart" Target="../charts/chart4.xml"/><Relationship Id="rId12" Type="http://schemas.microsoft.com/office/2007/relationships/hdphoto" Target="../media/hdphoto2.wdp"/><Relationship Id="rId17" Type="http://schemas.openxmlformats.org/officeDocument/2006/relationships/image" Target="../media/image7.png"/><Relationship Id="rId25" Type="http://schemas.openxmlformats.org/officeDocument/2006/relationships/image" Target="../media/image11.png"/><Relationship Id="rId2" Type="http://schemas.openxmlformats.org/officeDocument/2006/relationships/image" Target="../media/image2.png"/><Relationship Id="rId16" Type="http://schemas.microsoft.com/office/2007/relationships/hdphoto" Target="../media/hdphoto4.wdp"/><Relationship Id="rId20" Type="http://schemas.microsoft.com/office/2007/relationships/hdphoto" Target="../media/hdphoto6.wdp"/><Relationship Id="rId1" Type="http://schemas.openxmlformats.org/officeDocument/2006/relationships/image" Target="../media/image1.png"/><Relationship Id="rId6" Type="http://schemas.openxmlformats.org/officeDocument/2006/relationships/chart" Target="../charts/chart3.xml"/><Relationship Id="rId11" Type="http://schemas.openxmlformats.org/officeDocument/2006/relationships/image" Target="../media/image4.png"/><Relationship Id="rId24" Type="http://schemas.microsoft.com/office/2007/relationships/hdphoto" Target="../media/hdphoto8.wdp"/><Relationship Id="rId5" Type="http://schemas.openxmlformats.org/officeDocument/2006/relationships/chart" Target="../charts/chart2.xml"/><Relationship Id="rId15" Type="http://schemas.openxmlformats.org/officeDocument/2006/relationships/image" Target="../media/image6.png"/><Relationship Id="rId23" Type="http://schemas.openxmlformats.org/officeDocument/2006/relationships/image" Target="../media/image10.png"/><Relationship Id="rId10" Type="http://schemas.microsoft.com/office/2007/relationships/hdphoto" Target="../media/hdphoto1.wdp"/><Relationship Id="rId19" Type="http://schemas.openxmlformats.org/officeDocument/2006/relationships/image" Target="../media/image8.png"/><Relationship Id="rId4" Type="http://schemas.microsoft.com/office/2014/relationships/chartEx" Target="../charts/chartEx1.xml"/><Relationship Id="rId9" Type="http://schemas.openxmlformats.org/officeDocument/2006/relationships/image" Target="../media/image3.png"/><Relationship Id="rId14" Type="http://schemas.microsoft.com/office/2007/relationships/hdphoto" Target="../media/hdphoto3.wdp"/><Relationship Id="rId22" Type="http://schemas.microsoft.com/office/2007/relationships/hdphoto" Target="../media/hdphoto7.wdp"/></Relationships>
</file>

<file path=xl/drawings/drawing1.xml><?xml version="1.0" encoding="utf-8"?>
<xdr:wsDr xmlns:xdr="http://schemas.openxmlformats.org/drawingml/2006/spreadsheetDrawing" xmlns:a="http://schemas.openxmlformats.org/drawingml/2006/main">
  <xdr:twoCellAnchor>
    <xdr:from>
      <xdr:col>0</xdr:col>
      <xdr:colOff>209550</xdr:colOff>
      <xdr:row>1</xdr:row>
      <xdr:rowOff>19050</xdr:rowOff>
    </xdr:from>
    <xdr:to>
      <xdr:col>4</xdr:col>
      <xdr:colOff>571500</xdr:colOff>
      <xdr:row>6</xdr:row>
      <xdr:rowOff>0</xdr:rowOff>
    </xdr:to>
    <xdr:sp macro="" textlink="">
      <xdr:nvSpPr>
        <xdr:cNvPr id="2" name="Rectangle: Rounded Corners 1">
          <a:extLst>
            <a:ext uri="{FF2B5EF4-FFF2-40B4-BE49-F238E27FC236}">
              <a16:creationId xmlns:a16="http://schemas.microsoft.com/office/drawing/2014/main" id="{053682EE-299D-448B-8653-941E56DFDBEE}"/>
            </a:ext>
          </a:extLst>
        </xdr:cNvPr>
        <xdr:cNvSpPr/>
      </xdr:nvSpPr>
      <xdr:spPr>
        <a:xfrm>
          <a:off x="209550" y="228600"/>
          <a:ext cx="2409825" cy="933450"/>
        </a:xfrm>
        <a:prstGeom prst="roundRect">
          <a:avLst/>
        </a:prstGeom>
        <a:ln/>
        <a:effectLst>
          <a:glow rad="101600">
            <a:schemeClr val="accent2">
              <a:satMod val="175000"/>
              <a:alpha val="40000"/>
            </a:schemeClr>
          </a:glow>
        </a:effectLst>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lang="en-PH" sz="1100"/>
        </a:p>
      </xdr:txBody>
    </xdr:sp>
    <xdr:clientData/>
  </xdr:twoCellAnchor>
  <xdr:twoCellAnchor>
    <xdr:from>
      <xdr:col>1</xdr:col>
      <xdr:colOff>114300</xdr:colOff>
      <xdr:row>1</xdr:row>
      <xdr:rowOff>66675</xdr:rowOff>
    </xdr:from>
    <xdr:to>
      <xdr:col>4</xdr:col>
      <xdr:colOff>485776</xdr:colOff>
      <xdr:row>3</xdr:row>
      <xdr:rowOff>104775</xdr:rowOff>
    </xdr:to>
    <xdr:sp macro="" textlink="">
      <xdr:nvSpPr>
        <xdr:cNvPr id="3" name="TextBox 2">
          <a:extLst>
            <a:ext uri="{FF2B5EF4-FFF2-40B4-BE49-F238E27FC236}">
              <a16:creationId xmlns:a16="http://schemas.microsoft.com/office/drawing/2014/main" id="{7C90435C-3858-4A26-8748-5E6F19D59B98}"/>
            </a:ext>
          </a:extLst>
        </xdr:cNvPr>
        <xdr:cNvSpPr txBox="1"/>
      </xdr:nvSpPr>
      <xdr:spPr>
        <a:xfrm>
          <a:off x="333375" y="276225"/>
          <a:ext cx="2200276" cy="4191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200" b="0">
              <a:latin typeface="Bauhaus 93" panose="04030905020B02020C02" pitchFamily="82" charset="0"/>
            </a:rPr>
            <a:t>DepEd Enrolment Dashboard</a:t>
          </a:r>
        </a:p>
      </xdr:txBody>
    </xdr:sp>
    <xdr:clientData/>
  </xdr:twoCellAnchor>
  <xdr:twoCellAnchor>
    <xdr:from>
      <xdr:col>1</xdr:col>
      <xdr:colOff>85726</xdr:colOff>
      <xdr:row>2</xdr:row>
      <xdr:rowOff>142875</xdr:rowOff>
    </xdr:from>
    <xdr:to>
      <xdr:col>4</xdr:col>
      <xdr:colOff>504826</xdr:colOff>
      <xdr:row>4</xdr:row>
      <xdr:rowOff>104775</xdr:rowOff>
    </xdr:to>
    <xdr:sp macro="" textlink="">
      <xdr:nvSpPr>
        <xdr:cNvPr id="4" name="TextBox 3">
          <a:extLst>
            <a:ext uri="{FF2B5EF4-FFF2-40B4-BE49-F238E27FC236}">
              <a16:creationId xmlns:a16="http://schemas.microsoft.com/office/drawing/2014/main" id="{4F7A54CD-15E1-4E9C-89F5-51331E52CF52}"/>
            </a:ext>
          </a:extLst>
        </xdr:cNvPr>
        <xdr:cNvSpPr txBox="1"/>
      </xdr:nvSpPr>
      <xdr:spPr>
        <a:xfrm>
          <a:off x="304801" y="552450"/>
          <a:ext cx="2247900" cy="3714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000">
              <a:latin typeface="Bauhaus 93" panose="04030905020B02020C02" pitchFamily="82" charset="0"/>
            </a:rPr>
            <a:t>Public School</a:t>
          </a:r>
          <a:r>
            <a:rPr lang="en-PH" sz="1000" baseline="0">
              <a:latin typeface="Bauhaus 93" panose="04030905020B02020C02" pitchFamily="82" charset="0"/>
            </a:rPr>
            <a:t> sector S.Y. 2016-2021</a:t>
          </a:r>
          <a:endParaRPr lang="en-PH" sz="1000">
            <a:latin typeface="Bauhaus 93" panose="04030905020B02020C02" pitchFamily="82" charset="0"/>
          </a:endParaRPr>
        </a:p>
      </xdr:txBody>
    </xdr:sp>
    <xdr:clientData/>
  </xdr:twoCellAnchor>
  <xdr:twoCellAnchor editAs="oneCell">
    <xdr:from>
      <xdr:col>1</xdr:col>
      <xdr:colOff>323851</xdr:colOff>
      <xdr:row>3</xdr:row>
      <xdr:rowOff>174058</xdr:rowOff>
    </xdr:from>
    <xdr:to>
      <xdr:col>2</xdr:col>
      <xdr:colOff>381001</xdr:colOff>
      <xdr:row>5</xdr:row>
      <xdr:rowOff>114300</xdr:rowOff>
    </xdr:to>
    <xdr:pic>
      <xdr:nvPicPr>
        <xdr:cNvPr id="5" name="Picture 4" descr="Logo-DepEd (1) | Department of Education">
          <a:extLst>
            <a:ext uri="{FF2B5EF4-FFF2-40B4-BE49-F238E27FC236}">
              <a16:creationId xmlns:a16="http://schemas.microsoft.com/office/drawing/2014/main" id="{F23E5680-65B9-49B3-91B5-EA883401966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42926" y="764608"/>
          <a:ext cx="666750" cy="34029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523876</xdr:colOff>
      <xdr:row>3</xdr:row>
      <xdr:rowOff>161925</xdr:rowOff>
    </xdr:from>
    <xdr:to>
      <xdr:col>4</xdr:col>
      <xdr:colOff>276225</xdr:colOff>
      <xdr:row>5</xdr:row>
      <xdr:rowOff>123824</xdr:rowOff>
    </xdr:to>
    <xdr:pic>
      <xdr:nvPicPr>
        <xdr:cNvPr id="7" name="Picture 6" descr="School - Free buildings icons">
          <a:extLst>
            <a:ext uri="{FF2B5EF4-FFF2-40B4-BE49-F238E27FC236}">
              <a16:creationId xmlns:a16="http://schemas.microsoft.com/office/drawing/2014/main" id="{196617FB-8E2E-490F-BFB4-EE5167A46226}"/>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962151" y="752475"/>
          <a:ext cx="361949" cy="36194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19050</xdr:colOff>
      <xdr:row>6</xdr:row>
      <xdr:rowOff>176212</xdr:rowOff>
    </xdr:from>
    <xdr:to>
      <xdr:col>10</xdr:col>
      <xdr:colOff>533400</xdr:colOff>
      <xdr:row>21</xdr:row>
      <xdr:rowOff>66676</xdr:rowOff>
    </xdr:to>
    <xdr:graphicFrame macro="">
      <xdr:nvGraphicFramePr>
        <xdr:cNvPr id="8" name="Chart 1">
          <a:extLst>
            <a:ext uri="{FF2B5EF4-FFF2-40B4-BE49-F238E27FC236}">
              <a16:creationId xmlns:a16="http://schemas.microsoft.com/office/drawing/2014/main" id="{FE1AA8CE-4589-463D-997F-102D9F9237D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90487</xdr:colOff>
      <xdr:row>22</xdr:row>
      <xdr:rowOff>104775</xdr:rowOff>
    </xdr:from>
    <xdr:to>
      <xdr:col>16</xdr:col>
      <xdr:colOff>200025</xdr:colOff>
      <xdr:row>34</xdr:row>
      <xdr:rowOff>142875</xdr:rowOff>
    </xdr:to>
    <mc:AlternateContent xmlns:mc="http://schemas.openxmlformats.org/markup-compatibility/2006">
      <mc:Choice xmlns:cx1="http://schemas.microsoft.com/office/drawing/2015/9/8/chartex" Requires="cx1">
        <xdr:graphicFrame macro="">
          <xdr:nvGraphicFramePr>
            <xdr:cNvPr id="9" name="Chart 2">
              <a:extLst>
                <a:ext uri="{FF2B5EF4-FFF2-40B4-BE49-F238E27FC236}">
                  <a16:creationId xmlns:a16="http://schemas.microsoft.com/office/drawing/2014/main" id="{5A3ED053-A8BF-4C90-B393-FE5C7D388FF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4157662" y="4371975"/>
              <a:ext cx="3729038" cy="2324100"/>
            </a:xfrm>
            <a:prstGeom prst="rect">
              <a:avLst/>
            </a:prstGeom>
            <a:solidFill>
              <a:prstClr val="white"/>
            </a:solidFill>
            <a:ln w="1">
              <a:solidFill>
                <a:prstClr val="green"/>
              </a:solidFill>
            </a:ln>
          </xdr:spPr>
          <xdr:txBody>
            <a:bodyPr vertOverflow="clip" horzOverflow="clip"/>
            <a:lstStyle/>
            <a:p>
              <a:r>
                <a:rPr lang="en-PH"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16</xdr:col>
      <xdr:colOff>314325</xdr:colOff>
      <xdr:row>22</xdr:row>
      <xdr:rowOff>85724</xdr:rowOff>
    </xdr:from>
    <xdr:to>
      <xdr:col>24</xdr:col>
      <xdr:colOff>361950</xdr:colOff>
      <xdr:row>34</xdr:row>
      <xdr:rowOff>152400</xdr:rowOff>
    </xdr:to>
    <xdr:graphicFrame macro="">
      <xdr:nvGraphicFramePr>
        <xdr:cNvPr id="12" name="Chart 7">
          <a:extLst>
            <a:ext uri="{FF2B5EF4-FFF2-40B4-BE49-F238E27FC236}">
              <a16:creationId xmlns:a16="http://schemas.microsoft.com/office/drawing/2014/main" id="{4ADD9759-1CE9-4FA4-840A-FCDD8321C3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95250</xdr:colOff>
      <xdr:row>6</xdr:row>
      <xdr:rowOff>166686</xdr:rowOff>
    </xdr:from>
    <xdr:to>
      <xdr:col>24</xdr:col>
      <xdr:colOff>352425</xdr:colOff>
      <xdr:row>21</xdr:row>
      <xdr:rowOff>66675</xdr:rowOff>
    </xdr:to>
    <xdr:graphicFrame macro="">
      <xdr:nvGraphicFramePr>
        <xdr:cNvPr id="11" name="Chart 6">
          <a:extLst>
            <a:ext uri="{FF2B5EF4-FFF2-40B4-BE49-F238E27FC236}">
              <a16:creationId xmlns:a16="http://schemas.microsoft.com/office/drawing/2014/main" id="{17E23F73-4C67-40A6-8629-11D74D0F59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24</xdr:col>
      <xdr:colOff>581025</xdr:colOff>
      <xdr:row>25</xdr:row>
      <xdr:rowOff>161925</xdr:rowOff>
    </xdr:from>
    <xdr:to>
      <xdr:col>27</xdr:col>
      <xdr:colOff>76200</xdr:colOff>
      <xdr:row>34</xdr:row>
      <xdr:rowOff>161925</xdr:rowOff>
    </xdr:to>
    <xdr:graphicFrame macro="">
      <xdr:nvGraphicFramePr>
        <xdr:cNvPr id="14" name="Chart 2">
          <a:extLst>
            <a:ext uri="{FF2B5EF4-FFF2-40B4-BE49-F238E27FC236}">
              <a16:creationId xmlns:a16="http://schemas.microsoft.com/office/drawing/2014/main" id="{2E90CA56-C15D-4D9D-AC97-2261A1CCB86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xdr:col>
      <xdr:colOff>38100</xdr:colOff>
      <xdr:row>22</xdr:row>
      <xdr:rowOff>104775</xdr:rowOff>
    </xdr:from>
    <xdr:to>
      <xdr:col>7</xdr:col>
      <xdr:colOff>571500</xdr:colOff>
      <xdr:row>34</xdr:row>
      <xdr:rowOff>142875</xdr:rowOff>
    </xdr:to>
    <xdr:graphicFrame macro="">
      <xdr:nvGraphicFramePr>
        <xdr:cNvPr id="15" name="Chart 3">
          <a:extLst>
            <a:ext uri="{FF2B5EF4-FFF2-40B4-BE49-F238E27FC236}">
              <a16:creationId xmlns:a16="http://schemas.microsoft.com/office/drawing/2014/main" id="{BFAF7E2A-3653-4858-AAC2-345E3D7FCD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28</xdr:col>
      <xdr:colOff>438150</xdr:colOff>
      <xdr:row>31</xdr:row>
      <xdr:rowOff>76200</xdr:rowOff>
    </xdr:from>
    <xdr:to>
      <xdr:col>30</xdr:col>
      <xdr:colOff>161925</xdr:colOff>
      <xdr:row>34</xdr:row>
      <xdr:rowOff>66674</xdr:rowOff>
    </xdr:to>
    <xdr:sp macro="" textlink="">
      <xdr:nvSpPr>
        <xdr:cNvPr id="16" name="Rectangle: Rounded Corners 15">
          <a:extLst>
            <a:ext uri="{FF2B5EF4-FFF2-40B4-BE49-F238E27FC236}">
              <a16:creationId xmlns:a16="http://schemas.microsoft.com/office/drawing/2014/main" id="{8CC61F62-307D-431B-973C-E4D97E444E5B}"/>
            </a:ext>
          </a:extLst>
        </xdr:cNvPr>
        <xdr:cNvSpPr/>
      </xdr:nvSpPr>
      <xdr:spPr>
        <a:xfrm>
          <a:off x="14554200" y="6057900"/>
          <a:ext cx="1400175" cy="561974"/>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a:effectLst>
          <a:softEdge rad="63500"/>
        </a:effectLst>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l"/>
          <a:r>
            <a:rPr lang="en-PH" sz="1050">
              <a:solidFill>
                <a:sysClr val="windowText" lastClr="000000"/>
              </a:solidFill>
              <a:latin typeface="Bahnschrift" panose="020B0502040204020203" pitchFamily="34" charset="0"/>
            </a:rPr>
            <a:t>Dashboard by:</a:t>
          </a:r>
        </a:p>
        <a:p>
          <a:pPr algn="l"/>
          <a:r>
            <a:rPr lang="en-PH" sz="1050">
              <a:solidFill>
                <a:sysClr val="windowText" lastClr="000000"/>
              </a:solidFill>
              <a:latin typeface="Bahnschrift" panose="020B0502040204020203" pitchFamily="34" charset="0"/>
            </a:rPr>
            <a:t>Jose Dino C. Abaya</a:t>
          </a:r>
        </a:p>
      </xdr:txBody>
    </xdr:sp>
    <xdr:clientData/>
  </xdr:twoCellAnchor>
  <xdr:twoCellAnchor editAs="oneCell">
    <xdr:from>
      <xdr:col>17</xdr:col>
      <xdr:colOff>76200</xdr:colOff>
      <xdr:row>4</xdr:row>
      <xdr:rowOff>19050</xdr:rowOff>
    </xdr:from>
    <xdr:to>
      <xdr:col>18</xdr:col>
      <xdr:colOff>238125</xdr:colOff>
      <xdr:row>5</xdr:row>
      <xdr:rowOff>171450</xdr:rowOff>
    </xdr:to>
    <xdr:pic>
      <xdr:nvPicPr>
        <xdr:cNvPr id="17" name="Picture 16" descr="School Special Lineal color icon">
          <a:extLst>
            <a:ext uri="{FF2B5EF4-FFF2-40B4-BE49-F238E27FC236}">
              <a16:creationId xmlns:a16="http://schemas.microsoft.com/office/drawing/2014/main" id="{F14954B8-79DE-44D8-9C9D-320DD456969F}"/>
            </a:ext>
          </a:extLst>
        </xdr:cNvPr>
        <xdr:cNvPicPr>
          <a:picLocks noChangeAspect="1" noChangeArrowheads="1"/>
        </xdr:cNvPicPr>
      </xdr:nvPicPr>
      <xdr:blipFill>
        <a:blip xmlns:r="http://schemas.openxmlformats.org/officeDocument/2006/relationships" r:embed="rId9" cstate="print">
          <a:extLst>
            <a:ext uri="{BEBA8EAE-BF5A-486C-A8C5-ECC9F3942E4B}">
              <a14:imgProps xmlns:a14="http://schemas.microsoft.com/office/drawing/2010/main">
                <a14:imgLayer r:embed="rId10">
                  <a14:imgEffect>
                    <a14:backgroundRemoval t="7317" b="90244" l="3252" r="96748">
                      <a14:foregroundMark x1="5691" y1="45528" x2="8943" y2="56098"/>
                      <a14:foregroundMark x1="49593" y1="90244" x2="59350" y2="90244"/>
                      <a14:foregroundMark x1="92683" y1="82114" x2="92683" y2="69106"/>
                      <a14:foregroundMark x1="95122" y1="46341" x2="96748" y2="42276"/>
                      <a14:foregroundMark x1="54472" y1="10569" x2="60163" y2="10569"/>
                      <a14:foregroundMark x1="54472" y1="10569" x2="52033" y2="10569"/>
                      <a14:foregroundMark x1="49593" y1="10569" x2="49593" y2="17886"/>
                      <a14:foregroundMark x1="50407" y1="8130" x2="50407" y2="21138"/>
                      <a14:foregroundMark x1="51220" y1="8943" x2="51220" y2="8943"/>
                      <a14:foregroundMark x1="55285" y1="8943" x2="55285" y2="8943"/>
                      <a14:foregroundMark x1="52033" y1="9756" x2="52033" y2="9756"/>
                      <a14:foregroundMark x1="50407" y1="21138" x2="50407" y2="21138"/>
                    </a14:backgroundRemoval>
                  </a14:imgEffect>
                </a14:imgLayer>
              </a14:imgProps>
            </a:ext>
            <a:ext uri="{28A0092B-C50C-407E-A947-70E740481C1C}">
              <a14:useLocalDpi xmlns:a14="http://schemas.microsoft.com/office/drawing/2010/main" val="0"/>
            </a:ext>
          </a:extLst>
        </a:blip>
        <a:srcRect/>
        <a:stretch>
          <a:fillRect/>
        </a:stretch>
      </xdr:blipFill>
      <xdr:spPr bwMode="auto">
        <a:xfrm>
          <a:off x="8372475" y="838200"/>
          <a:ext cx="352425" cy="352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28575</xdr:colOff>
      <xdr:row>4</xdr:row>
      <xdr:rowOff>28575</xdr:rowOff>
    </xdr:from>
    <xdr:to>
      <xdr:col>15</xdr:col>
      <xdr:colOff>228600</xdr:colOff>
      <xdr:row>6</xdr:row>
      <xdr:rowOff>19050</xdr:rowOff>
    </xdr:to>
    <xdr:pic>
      <xdr:nvPicPr>
        <xdr:cNvPr id="18" name="Picture 17" descr="The K to 12 Basic Education Program | Official Gazette of ...">
          <a:extLst>
            <a:ext uri="{FF2B5EF4-FFF2-40B4-BE49-F238E27FC236}">
              <a16:creationId xmlns:a16="http://schemas.microsoft.com/office/drawing/2014/main" id="{3501A307-56CB-427A-9D1E-812AD42DE928}"/>
            </a:ext>
          </a:extLst>
        </xdr:cNvPr>
        <xdr:cNvPicPr>
          <a:picLocks noChangeAspect="1" noChangeArrowheads="1"/>
        </xdr:cNvPicPr>
      </xdr:nvPicPr>
      <xdr:blipFill>
        <a:blip xmlns:r="http://schemas.openxmlformats.org/officeDocument/2006/relationships" r:embed="rId11" cstate="print">
          <a:extLst>
            <a:ext uri="{BEBA8EAE-BF5A-486C-A8C5-ECC9F3942E4B}">
              <a14:imgProps xmlns:a14="http://schemas.microsoft.com/office/drawing/2010/main">
                <a14:imgLayer r:embed="rId12">
                  <a14:imgEffect>
                    <a14:backgroundRemoval t="4202" b="97479" l="4202" r="94958">
                      <a14:foregroundMark x1="93842" y1="22649" x2="94118" y2="22689"/>
                      <a14:foregroundMark x1="91777" y1="22346" x2="93537" y2="22604"/>
                      <a14:foregroundMark x1="31092" y1="13445" x2="90879" y2="22214"/>
                      <a14:foregroundMark x1="54622" y1="5882" x2="36975" y2="7563"/>
                      <a14:foregroundMark x1="47899" y1="11765" x2="27731" y2="57143"/>
                      <a14:foregroundMark x1="27731" y1="57143" x2="73950" y2="84874"/>
                      <a14:foregroundMark x1="73950" y1="84874" x2="73950" y2="82353"/>
                      <a14:foregroundMark x1="84874" y1="35294" x2="68067" y2="85714"/>
                      <a14:foregroundMark x1="68067" y1="85714" x2="66387" y2="85714"/>
                      <a14:foregroundMark x1="81513" y1="51261" x2="59664" y2="90756"/>
                      <a14:foregroundMark x1="59664" y1="90756" x2="45378" y2="93277"/>
                      <a14:foregroundMark x1="5882" y1="42017" x2="7563" y2="55462"/>
                      <a14:foregroundMark x1="59664" y1="66387" x2="78151" y2="69748"/>
                      <a14:foregroundMark x1="95798" y1="47059" x2="95798" y2="54622"/>
                      <a14:foregroundMark x1="50420" y1="97479" x2="65546" y2="93277"/>
                      <a14:backgroundMark x1="94118" y1="21849" x2="94958" y2="18487"/>
                      <a14:backgroundMark x1="92437" y1="22689" x2="91597" y2="14286"/>
                      <a14:backgroundMark x1="90756" y1="21849" x2="89916" y2="16807"/>
                    </a14:backgroundRemoval>
                  </a14:imgEffect>
                </a14:imgLayer>
              </a14:imgProps>
            </a:ext>
            <a:ext uri="{28A0092B-C50C-407E-A947-70E740481C1C}">
              <a14:useLocalDpi xmlns:a14="http://schemas.microsoft.com/office/drawing/2010/main" val="0"/>
            </a:ext>
          </a:extLst>
        </a:blip>
        <a:srcRect/>
        <a:stretch>
          <a:fillRect/>
        </a:stretch>
      </xdr:blipFill>
      <xdr:spPr bwMode="auto">
        <a:xfrm>
          <a:off x="6915150" y="847725"/>
          <a:ext cx="390525" cy="390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1</xdr:colOff>
      <xdr:row>3</xdr:row>
      <xdr:rowOff>180976</xdr:rowOff>
    </xdr:from>
    <xdr:to>
      <xdr:col>9</xdr:col>
      <xdr:colOff>341513</xdr:colOff>
      <xdr:row>5</xdr:row>
      <xdr:rowOff>199386</xdr:rowOff>
    </xdr:to>
    <xdr:pic>
      <xdr:nvPicPr>
        <xdr:cNvPr id="20" name="Picture 19" descr="Elementary English Learner Instruction - Elementary Student Icon - Free  Transparent PNG Clipart Images Download">
          <a:extLst>
            <a:ext uri="{FF2B5EF4-FFF2-40B4-BE49-F238E27FC236}">
              <a16:creationId xmlns:a16="http://schemas.microsoft.com/office/drawing/2014/main" id="{835BE27B-60E4-4B09-A35F-E31F6AAF417D}"/>
            </a:ext>
          </a:extLst>
        </xdr:cNvPr>
        <xdr:cNvPicPr>
          <a:picLocks noChangeAspect="1" noChangeArrowheads="1"/>
        </xdr:cNvPicPr>
      </xdr:nvPicPr>
      <xdr:blipFill>
        <a:blip xmlns:r="http://schemas.openxmlformats.org/officeDocument/2006/relationships" r:embed="rId13" cstate="print">
          <a:extLst>
            <a:ext uri="{BEBA8EAE-BF5A-486C-A8C5-ECC9F3942E4B}">
              <a14:imgProps xmlns:a14="http://schemas.microsoft.com/office/drawing/2010/main">
                <a14:imgLayer r:embed="rId14">
                  <a14:imgEffect>
                    <a14:backgroundRemoval t="8543" b="89950" l="4743" r="95257">
                      <a14:foregroundMark x1="40316" y1="28141" x2="37549" y2="35678"/>
                      <a14:foregroundMark x1="40316" y1="29648" x2="31621" y2="32161"/>
                      <a14:foregroundMark x1="39921" y1="31658" x2="35573" y2="42211"/>
                      <a14:foregroundMark x1="40711" y1="36181" x2="35178" y2="55779"/>
                      <a14:foregroundMark x1="44664" y1="41206" x2="43874" y2="52261"/>
                      <a14:foregroundMark x1="45455" y1="41709" x2="35573" y2="56784"/>
                      <a14:foregroundMark x1="32411" y1="40704" x2="32411" y2="55779"/>
                      <a14:foregroundMark x1="62451" y1="44724" x2="62451" y2="56784"/>
                      <a14:foregroundMark x1="51779" y1="90452" x2="45455" y2="90452"/>
                      <a14:foregroundMark x1="90119" y1="76884" x2="95257" y2="76884"/>
                      <a14:foregroundMark x1="52964" y1="9548" x2="51176" y2="9470"/>
                      <a14:foregroundMark x1="7905" y1="77387" x2="4743" y2="76884"/>
                      <a14:foregroundMark x1="44664" y1="11055" x2="49407" y2="11055"/>
                      <a14:foregroundMark x1="50198" y1="9548" x2="43083" y2="10050"/>
                      <a14:backgroundMark x1="7510" y1="77889" x2="7510" y2="77889"/>
                      <a14:backgroundMark x1="50385" y1="9103" x2="51383" y2="9045"/>
                      <a14:backgroundMark x1="42688" y1="9548" x2="42818" y2="9540"/>
                      <a14:backgroundMark x1="42039" y1="8040" x2="39921" y2="8040"/>
                    </a14:backgroundRemoval>
                  </a14:imgEffect>
                </a14:imgLayer>
              </a14:imgProps>
            </a:ext>
            <a:ext uri="{28A0092B-C50C-407E-A947-70E740481C1C}">
              <a14:useLocalDpi xmlns:a14="http://schemas.microsoft.com/office/drawing/2010/main" val="0"/>
            </a:ext>
          </a:extLst>
        </a:blip>
        <a:srcRect/>
        <a:stretch>
          <a:fillRect/>
        </a:stretch>
      </xdr:blipFill>
      <xdr:spPr bwMode="auto">
        <a:xfrm>
          <a:off x="4067176" y="800101"/>
          <a:ext cx="532012" cy="4184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3</xdr:row>
      <xdr:rowOff>180975</xdr:rowOff>
    </xdr:from>
    <xdr:to>
      <xdr:col>12</xdr:col>
      <xdr:colOff>265802</xdr:colOff>
      <xdr:row>5</xdr:row>
      <xdr:rowOff>187378</xdr:rowOff>
    </xdr:to>
    <xdr:pic>
      <xdr:nvPicPr>
        <xdr:cNvPr id="22" name="Picture 21" descr="Registration For Under Graduate - Student Icon Png - Free Transparent PNG  Download - PNGkey">
          <a:extLst>
            <a:ext uri="{FF2B5EF4-FFF2-40B4-BE49-F238E27FC236}">
              <a16:creationId xmlns:a16="http://schemas.microsoft.com/office/drawing/2014/main" id="{7D95AFC3-20BC-4AB6-ADDB-28874D4642FD}"/>
            </a:ext>
          </a:extLst>
        </xdr:cNvPr>
        <xdr:cNvPicPr>
          <a:picLocks noChangeAspect="1" noChangeArrowheads="1"/>
        </xdr:cNvPicPr>
      </xdr:nvPicPr>
      <xdr:blipFill>
        <a:blip xmlns:r="http://schemas.openxmlformats.org/officeDocument/2006/relationships" r:embed="rId15" cstate="print">
          <a:extLst>
            <a:ext uri="{BEBA8EAE-BF5A-486C-A8C5-ECC9F3942E4B}">
              <a14:imgProps xmlns:a14="http://schemas.microsoft.com/office/drawing/2010/main">
                <a14:imgLayer r:embed="rId16">
                  <a14:imgEffect>
                    <a14:backgroundRemoval t="8491" b="92453" l="9664" r="89916">
                      <a14:foregroundMark x1="46218" y1="8491" x2="61182" y2="8491"/>
                      <a14:foregroundMark x1="50000" y1="92453" x2="53361" y2="91509"/>
                      <a14:backgroundMark x1="64706" y1="8019" x2="64706" y2="8019"/>
                      <a14:backgroundMark x1="67647" y1="8491" x2="60924" y2="8019"/>
                    </a14:backgroundRemoval>
                  </a14:imgEffect>
                </a14:imgLayer>
              </a14:imgProps>
            </a:ext>
            <a:ext uri="{28A0092B-C50C-407E-A947-70E740481C1C}">
              <a14:useLocalDpi xmlns:a14="http://schemas.microsoft.com/office/drawing/2010/main" val="0"/>
            </a:ext>
          </a:extLst>
        </a:blip>
        <a:srcRect/>
        <a:stretch>
          <a:fillRect/>
        </a:stretch>
      </xdr:blipFill>
      <xdr:spPr bwMode="auto">
        <a:xfrm>
          <a:off x="5476875" y="800100"/>
          <a:ext cx="456302" cy="40645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25</xdr:col>
      <xdr:colOff>590551</xdr:colOff>
      <xdr:row>3</xdr:row>
      <xdr:rowOff>28576</xdr:rowOff>
    </xdr:from>
    <xdr:to>
      <xdr:col>26</xdr:col>
      <xdr:colOff>228600</xdr:colOff>
      <xdr:row>5</xdr:row>
      <xdr:rowOff>114300</xdr:rowOff>
    </xdr:to>
    <xdr:pic>
      <xdr:nvPicPr>
        <xdr:cNvPr id="23" name="Picture 22" descr="Calendar - Free interface icons">
          <a:extLst>
            <a:ext uri="{FF2B5EF4-FFF2-40B4-BE49-F238E27FC236}">
              <a16:creationId xmlns:a16="http://schemas.microsoft.com/office/drawing/2014/main" id="{030CC014-8BCE-482B-A8EC-D06A055A4542}"/>
            </a:ext>
          </a:extLst>
        </xdr:cNvPr>
        <xdr:cNvPicPr>
          <a:picLocks noChangeAspect="1" noChangeArrowheads="1"/>
        </xdr:cNvPicPr>
      </xdr:nvPicPr>
      <xdr:blipFill>
        <a:blip xmlns:r="http://schemas.openxmlformats.org/officeDocument/2006/relationships" r:embed="rId17" cstate="print">
          <a:extLst>
            <a:ext uri="{BEBA8EAE-BF5A-486C-A8C5-ECC9F3942E4B}">
              <a14:imgProps xmlns:a14="http://schemas.microsoft.com/office/drawing/2010/main">
                <a14:imgLayer r:embed="rId18">
                  <a14:imgEffect>
                    <a14:backgroundRemoval t="4889" b="92000" l="2667" r="93778">
                      <a14:foregroundMark x1="44000" y1="16000" x2="18932" y2="16417"/>
                      <a14:foregroundMark x1="17034" y1="16670" x2="16903" y2="16770"/>
                      <a14:foregroundMark x1="39111" y1="9333" x2="68000" y2="8889"/>
                      <a14:foregroundMark x1="88444" y1="40000" x2="80444" y2="74222"/>
                      <a14:foregroundMark x1="90222" y1="53333" x2="71111" y2="85333"/>
                      <a14:foregroundMark x1="93333" y1="53778" x2="93778" y2="52000"/>
                      <a14:foregroundMark x1="58667" y1="92444" x2="40000" y2="92444"/>
                      <a14:foregroundMark x1="49778" y1="4889" x2="49778" y2="4889"/>
                      <a14:backgroundMark x1="17333" y1="17333" x2="5778" y2="20444"/>
                      <a14:backgroundMark x1="17333" y1="16000" x2="19556" y2="14222"/>
                      <a14:backgroundMark x1="8444" y1="23111" x2="7111" y2="25333"/>
                      <a14:backgroundMark x1="18667" y1="16000" x2="17333" y2="16000"/>
                      <a14:backgroundMark x1="7556" y1="24444" x2="4000" y2="29333"/>
                    </a14:backgroundRemoval>
                  </a14:imgEffect>
                </a14:imgLayer>
              </a14:imgProps>
            </a:ext>
            <a:ext uri="{28A0092B-C50C-407E-A947-70E740481C1C}">
              <a14:useLocalDpi xmlns:a14="http://schemas.microsoft.com/office/drawing/2010/main" val="0"/>
            </a:ext>
          </a:extLst>
        </a:blip>
        <a:srcRect/>
        <a:stretch>
          <a:fillRect/>
        </a:stretch>
      </xdr:blipFill>
      <xdr:spPr bwMode="auto">
        <a:xfrm>
          <a:off x="12506326" y="647701"/>
          <a:ext cx="485774" cy="4857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38100</xdr:colOff>
      <xdr:row>4</xdr:row>
      <xdr:rowOff>28575</xdr:rowOff>
    </xdr:from>
    <xdr:to>
      <xdr:col>6</xdr:col>
      <xdr:colOff>181689</xdr:colOff>
      <xdr:row>5</xdr:row>
      <xdr:rowOff>182084</xdr:rowOff>
    </xdr:to>
    <xdr:pic>
      <xdr:nvPicPr>
        <xdr:cNvPr id="24" name="Picture 23" descr="Student Icon Vector Art, Icons, and Graphics for Free Download">
          <a:extLst>
            <a:ext uri="{FF2B5EF4-FFF2-40B4-BE49-F238E27FC236}">
              <a16:creationId xmlns:a16="http://schemas.microsoft.com/office/drawing/2014/main" id="{9CC00AC4-7A74-4C1C-8AB7-6FBF65C0CB2E}"/>
            </a:ext>
          </a:extLst>
        </xdr:cNvPr>
        <xdr:cNvPicPr>
          <a:picLocks noChangeAspect="1" noChangeArrowheads="1"/>
        </xdr:cNvPicPr>
      </xdr:nvPicPr>
      <xdr:blipFill>
        <a:blip xmlns:r="http://schemas.openxmlformats.org/officeDocument/2006/relationships" r:embed="rId19" cstate="print">
          <a:extLst>
            <a:ext uri="{BEBA8EAE-BF5A-486C-A8C5-ECC9F3942E4B}">
              <a14:imgProps xmlns:a14="http://schemas.microsoft.com/office/drawing/2010/main">
                <a14:imgLayer r:embed="rId20">
                  <a14:imgEffect>
                    <a14:backgroundRemoval t="4000" b="96000" l="3704" r="92593">
                      <a14:foregroundMark x1="50265" y1="14500" x2="50265" y2="14500"/>
                      <a14:foregroundMark x1="51852" y1="8500" x2="47619" y2="20500"/>
                      <a14:foregroundMark x1="54497" y1="6000" x2="49206" y2="28000"/>
                      <a14:foregroundMark x1="52910" y1="4000" x2="47619" y2="4500"/>
                      <a14:foregroundMark x1="7937" y1="44000" x2="7937" y2="77000"/>
                      <a14:foregroundMark x1="7937" y1="77000" x2="7937" y2="77000"/>
                      <a14:foregroundMark x1="11111" y1="49500" x2="21693" y2="75500"/>
                      <a14:foregroundMark x1="21693" y1="75500" x2="40212" y2="74500"/>
                      <a14:foregroundMark x1="26455" y1="61500" x2="68783" y2="65500"/>
                      <a14:foregroundMark x1="60847" y1="42500" x2="32804" y2="68000"/>
                      <a14:foregroundMark x1="32804" y1="68000" x2="34392" y2="67000"/>
                      <a14:foregroundMark x1="59259" y1="40000" x2="28571" y2="50500"/>
                      <a14:foregroundMark x1="28571" y1="50500" x2="27513" y2="52000"/>
                      <a14:foregroundMark x1="81481" y1="60500" x2="75132" y2="78000"/>
                      <a14:foregroundMark x1="91005" y1="46500" x2="88360" y2="74500"/>
                      <a14:foregroundMark x1="88360" y1="74500" x2="88360" y2="72500"/>
                      <a14:foregroundMark x1="92593" y1="45000" x2="90476" y2="84500"/>
                      <a14:foregroundMark x1="46032" y1="96000" x2="51852" y2="95000"/>
                      <a14:foregroundMark x1="3704" y1="60500" x2="3704" y2="65500"/>
                      <a14:foregroundMark x1="65079" y1="76500" x2="56085" y2="81000"/>
                    </a14:backgroundRemoval>
                  </a14:imgEffect>
                </a14:imgLayer>
              </a14:imgProps>
            </a:ext>
            <a:ext uri="{28A0092B-C50C-407E-A947-70E740481C1C}">
              <a14:useLocalDpi xmlns:a14="http://schemas.microsoft.com/office/drawing/2010/main" val="0"/>
            </a:ext>
          </a:extLst>
        </a:blip>
        <a:srcRect/>
        <a:stretch>
          <a:fillRect/>
        </a:stretch>
      </xdr:blipFill>
      <xdr:spPr bwMode="auto">
        <a:xfrm>
          <a:off x="2695575" y="847725"/>
          <a:ext cx="334089" cy="35353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561976</xdr:colOff>
      <xdr:row>3</xdr:row>
      <xdr:rowOff>133350</xdr:rowOff>
    </xdr:from>
    <xdr:to>
      <xdr:col>3</xdr:col>
      <xdr:colOff>419100</xdr:colOff>
      <xdr:row>5</xdr:row>
      <xdr:rowOff>200024</xdr:rowOff>
    </xdr:to>
    <xdr:pic>
      <xdr:nvPicPr>
        <xdr:cNvPr id="25" name="Picture 24" descr="Student Icon Vector Art, Icons, and Graphics for Free Download">
          <a:extLst>
            <a:ext uri="{FF2B5EF4-FFF2-40B4-BE49-F238E27FC236}">
              <a16:creationId xmlns:a16="http://schemas.microsoft.com/office/drawing/2014/main" id="{B0EF6488-4255-4BA3-84B2-14C8B5B251C1}"/>
            </a:ext>
          </a:extLst>
        </xdr:cNvPr>
        <xdr:cNvPicPr>
          <a:picLocks noChangeAspect="1" noChangeArrowheads="1"/>
        </xdr:cNvPicPr>
      </xdr:nvPicPr>
      <xdr:blipFill>
        <a:blip xmlns:r="http://schemas.openxmlformats.org/officeDocument/2006/relationships" r:embed="rId21" cstate="print">
          <a:extLst>
            <a:ext uri="{BEBA8EAE-BF5A-486C-A8C5-ECC9F3942E4B}">
              <a14:imgProps xmlns:a14="http://schemas.microsoft.com/office/drawing/2010/main">
                <a14:imgLayer r:embed="rId22">
                  <a14:imgEffect>
                    <a14:backgroundRemoval t="10000" b="90000" l="10000" r="90000">
                      <a14:foregroundMark x1="44000" y1="22000" x2="52000" y2="52000"/>
                      <a14:foregroundMark x1="55000" y1="21000" x2="51000" y2="40500"/>
                      <a14:foregroundMark x1="46000" y1="31000" x2="60000" y2="29000"/>
                      <a14:foregroundMark x1="61000" y1="23500" x2="59000" y2="31000"/>
                      <a14:foregroundMark x1="58500" y1="20500" x2="48500" y2="22000"/>
                      <a14:foregroundMark x1="65500" y1="20500" x2="67000" y2="23000"/>
                      <a14:foregroundMark x1="40500" y1="28000" x2="39500" y2="25000"/>
                      <a14:foregroundMark x1="37500" y1="26500" x2="35500" y2="24500"/>
                      <a14:foregroundMark x1="64500" y1="24500" x2="74500" y2="23000"/>
                      <a14:foregroundMark x1="36000" y1="26500" x2="36000" y2="26500"/>
                    </a14:backgroundRemoval>
                  </a14:imgEffect>
                </a14:imgLayer>
              </a14:imgProps>
            </a:ext>
            <a:ext uri="{28A0092B-C50C-407E-A947-70E740481C1C}">
              <a14:useLocalDpi xmlns:a14="http://schemas.microsoft.com/office/drawing/2010/main" val="0"/>
            </a:ext>
          </a:extLst>
        </a:blip>
        <a:srcRect/>
        <a:stretch>
          <a:fillRect/>
        </a:stretch>
      </xdr:blipFill>
      <xdr:spPr bwMode="auto">
        <a:xfrm>
          <a:off x="1390651" y="752475"/>
          <a:ext cx="466724" cy="4667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25</xdr:col>
      <xdr:colOff>466725</xdr:colOff>
      <xdr:row>31</xdr:row>
      <xdr:rowOff>9525</xdr:rowOff>
    </xdr:from>
    <xdr:to>
      <xdr:col>26</xdr:col>
      <xdr:colOff>38100</xdr:colOff>
      <xdr:row>33</xdr:row>
      <xdr:rowOff>47625</xdr:rowOff>
    </xdr:to>
    <xdr:pic>
      <xdr:nvPicPr>
        <xdr:cNvPr id="26" name="Picture 25" descr="Female Symbol Images - Free Download on Freepik">
          <a:extLst>
            <a:ext uri="{FF2B5EF4-FFF2-40B4-BE49-F238E27FC236}">
              <a16:creationId xmlns:a16="http://schemas.microsoft.com/office/drawing/2014/main" id="{3F092783-469D-49E4-81AE-1784DDDE3D4F}"/>
            </a:ext>
          </a:extLst>
        </xdr:cNvPr>
        <xdr:cNvPicPr>
          <a:picLocks noChangeAspect="1" noChangeArrowheads="1"/>
        </xdr:cNvPicPr>
      </xdr:nvPicPr>
      <xdr:blipFill>
        <a:blip xmlns:r="http://schemas.openxmlformats.org/officeDocument/2006/relationships" r:embed="rId23" cstate="print">
          <a:extLst>
            <a:ext uri="{BEBA8EAE-BF5A-486C-A8C5-ECC9F3942E4B}">
              <a14:imgProps xmlns:a14="http://schemas.microsoft.com/office/drawing/2010/main">
                <a14:imgLayer r:embed="rId24">
                  <a14:imgEffect>
                    <a14:backgroundRemoval t="10000" b="90000" l="10000" r="90000">
                      <a14:foregroundMark x1="50000" y1="23134" x2="38060" y2="26866"/>
                      <a14:foregroundMark x1="38060" y1="28358" x2="35821" y2="43284"/>
                      <a14:foregroundMark x1="51734" y1="50746" x2="57463" y2="50746"/>
                      <a14:foregroundMark x1="41045" y1="50746" x2="47463" y2="50746"/>
                      <a14:foregroundMark x1="60802" y1="48936" x2="65672" y2="34328"/>
                      <a14:foregroundMark x1="60447" y1="50000" x2="60802" y2="48936"/>
                      <a14:foregroundMark x1="59701" y1="52239" x2="60447" y2="50000"/>
                      <a14:foregroundMark x1="65672" y1="26866" x2="65188" y2="26382"/>
                      <a14:backgroundMark x1="51064" y1="35106" x2="54255" y2="35106"/>
                      <a14:backgroundMark x1="48936" y1="47872" x2="54255" y2="45745"/>
                      <a14:backgroundMark x1="48936" y1="51064" x2="52128" y2="50000"/>
                      <a14:backgroundMark x1="63830" y1="19149" x2="67021" y2="25532"/>
                      <a14:backgroundMark x1="52128" y1="50000" x2="52128" y2="50000"/>
                      <a14:backgroundMark x1="65957" y1="24468" x2="65957" y2="24468"/>
                      <a14:backgroundMark x1="48936" y1="48936" x2="48936" y2="48936"/>
                      <a14:backgroundMark x1="47872" y1="50000" x2="47872" y2="50000"/>
                    </a14:backgroundRemoval>
                  </a14:imgEffect>
                </a14:imgLayer>
              </a14:imgProps>
            </a:ext>
            <a:ext uri="{28A0092B-C50C-407E-A947-70E740481C1C}">
              <a14:useLocalDpi xmlns:a14="http://schemas.microsoft.com/office/drawing/2010/main" val="0"/>
            </a:ext>
          </a:extLst>
        </a:blip>
        <a:srcRect/>
        <a:stretch>
          <a:fillRect/>
        </a:stretch>
      </xdr:blipFill>
      <xdr:spPr bwMode="auto">
        <a:xfrm>
          <a:off x="12382500" y="5991225"/>
          <a:ext cx="419100" cy="419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25</xdr:col>
      <xdr:colOff>504827</xdr:colOff>
      <xdr:row>29</xdr:row>
      <xdr:rowOff>66675</xdr:rowOff>
    </xdr:from>
    <xdr:to>
      <xdr:col>25</xdr:col>
      <xdr:colOff>742951</xdr:colOff>
      <xdr:row>30</xdr:row>
      <xdr:rowOff>114299</xdr:rowOff>
    </xdr:to>
    <xdr:pic>
      <xdr:nvPicPr>
        <xdr:cNvPr id="27" name="Picture 26" descr="Male Symbol Isolated Icon on Transparent Background 17178570 PNG">
          <a:extLst>
            <a:ext uri="{FF2B5EF4-FFF2-40B4-BE49-F238E27FC236}">
              <a16:creationId xmlns:a16="http://schemas.microsoft.com/office/drawing/2014/main" id="{AE60D4A9-2583-473B-AB6B-36D95F06C29E}"/>
            </a:ext>
          </a:extLst>
        </xdr:cNvPr>
        <xdr:cNvPicPr>
          <a:picLocks noChangeAspect="1" noChangeArrowheads="1"/>
        </xdr:cNvPicPr>
      </xdr:nvPicPr>
      <xdr:blipFill>
        <a:blip xmlns:r="http://schemas.openxmlformats.org/officeDocument/2006/relationships" r:embed="rId25" cstate="print">
          <a:extLst>
            <a:ext uri="{BEBA8EAE-BF5A-486C-A8C5-ECC9F3942E4B}">
              <a14:imgProps xmlns:a14="http://schemas.microsoft.com/office/drawing/2010/main">
                <a14:imgLayer r:embed="rId26">
                  <a14:imgEffect>
                    <a14:backgroundRemoval t="10000" b="90000" l="10000" r="90000">
                      <a14:foregroundMark x1="83636" y1="14545" x2="85455" y2="21818"/>
                    </a14:backgroundRemoval>
                  </a14:imgEffect>
                </a14:imgLayer>
              </a14:imgProps>
            </a:ext>
            <a:ext uri="{28A0092B-C50C-407E-A947-70E740481C1C}">
              <a14:useLocalDpi xmlns:a14="http://schemas.microsoft.com/office/drawing/2010/main" val="0"/>
            </a:ext>
          </a:extLst>
        </a:blip>
        <a:srcRect/>
        <a:stretch>
          <a:fillRect/>
        </a:stretch>
      </xdr:blipFill>
      <xdr:spPr bwMode="auto">
        <a:xfrm>
          <a:off x="12420602" y="5667375"/>
          <a:ext cx="238124" cy="2381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EBE5F-284B-4A17-A3E2-AA973FCBB9E4}">
  <sheetPr>
    <tabColor rgb="FF00B050"/>
  </sheetPr>
  <dimension ref="A2:T110"/>
  <sheetViews>
    <sheetView topLeftCell="A79" workbookViewId="0">
      <selection activeCell="B66" sqref="B66"/>
    </sheetView>
  </sheetViews>
  <sheetFormatPr defaultRowHeight="15" x14ac:dyDescent="0.25"/>
  <cols>
    <col min="1" max="1" width="59" bestFit="1" customWidth="1"/>
    <col min="2" max="2" width="13.42578125" bestFit="1" customWidth="1"/>
    <col min="3" max="3" width="13.28515625" bestFit="1" customWidth="1"/>
    <col min="4" max="15" width="13.5703125" bestFit="1" customWidth="1"/>
    <col min="16" max="17" width="10.85546875" bestFit="1" customWidth="1"/>
    <col min="18" max="19" width="13.5703125" bestFit="1" customWidth="1"/>
    <col min="20" max="20" width="14.5703125" bestFit="1" customWidth="1"/>
  </cols>
  <sheetData>
    <row r="2" spans="1:20" x14ac:dyDescent="0.25">
      <c r="A2" s="7" t="s">
        <v>31</v>
      </c>
    </row>
    <row r="3" spans="1:20" x14ac:dyDescent="0.25">
      <c r="A3" s="46" t="s">
        <v>0</v>
      </c>
      <c r="B3" s="44" t="s">
        <v>1</v>
      </c>
      <c r="C3" s="45"/>
      <c r="D3" s="44" t="s">
        <v>2</v>
      </c>
      <c r="E3" s="45"/>
      <c r="F3" s="44" t="s">
        <v>3</v>
      </c>
      <c r="G3" s="45"/>
      <c r="H3" s="44" t="s">
        <v>4</v>
      </c>
      <c r="I3" s="45"/>
      <c r="J3" s="44" t="s">
        <v>5</v>
      </c>
      <c r="K3" s="45"/>
      <c r="L3" s="44" t="s">
        <v>6</v>
      </c>
      <c r="M3" s="45"/>
      <c r="N3" s="44" t="s">
        <v>7</v>
      </c>
      <c r="O3" s="45"/>
      <c r="P3" s="44" t="s">
        <v>8</v>
      </c>
      <c r="Q3" s="45"/>
      <c r="R3" s="44" t="s">
        <v>9</v>
      </c>
      <c r="S3" s="45"/>
      <c r="T3" s="46" t="s">
        <v>12</v>
      </c>
    </row>
    <row r="4" spans="1:20" x14ac:dyDescent="0.25">
      <c r="A4" s="47"/>
      <c r="B4" s="11" t="s">
        <v>10</v>
      </c>
      <c r="C4" s="11" t="s">
        <v>11</v>
      </c>
      <c r="D4" s="11" t="s">
        <v>10</v>
      </c>
      <c r="E4" s="11" t="s">
        <v>11</v>
      </c>
      <c r="F4" s="11" t="s">
        <v>10</v>
      </c>
      <c r="G4" s="11" t="s">
        <v>11</v>
      </c>
      <c r="H4" s="11" t="s">
        <v>10</v>
      </c>
      <c r="I4" s="11" t="s">
        <v>11</v>
      </c>
      <c r="J4" s="11" t="s">
        <v>10</v>
      </c>
      <c r="K4" s="11" t="s">
        <v>11</v>
      </c>
      <c r="L4" s="11" t="s">
        <v>10</v>
      </c>
      <c r="M4" s="11" t="s">
        <v>11</v>
      </c>
      <c r="N4" s="11" t="s">
        <v>10</v>
      </c>
      <c r="O4" s="11" t="s">
        <v>11</v>
      </c>
      <c r="P4" s="11" t="s">
        <v>10</v>
      </c>
      <c r="Q4" s="11" t="s">
        <v>11</v>
      </c>
      <c r="R4" s="11" t="s">
        <v>10</v>
      </c>
      <c r="S4" s="11" t="s">
        <v>11</v>
      </c>
      <c r="T4" s="47"/>
    </row>
    <row r="5" spans="1:20" x14ac:dyDescent="0.25">
      <c r="A5" s="1" t="s">
        <v>13</v>
      </c>
      <c r="B5" s="2">
        <v>39232</v>
      </c>
      <c r="C5" s="2">
        <v>35480</v>
      </c>
      <c r="D5" s="2">
        <v>46703</v>
      </c>
      <c r="E5" s="2">
        <v>43240</v>
      </c>
      <c r="F5" s="2">
        <v>49503</v>
      </c>
      <c r="G5" s="2">
        <v>45633</v>
      </c>
      <c r="H5" s="2">
        <v>54119</v>
      </c>
      <c r="I5" s="2">
        <v>48891</v>
      </c>
      <c r="J5" s="2">
        <v>55918</v>
      </c>
      <c r="K5" s="2">
        <v>49453</v>
      </c>
      <c r="L5" s="2">
        <v>58032</v>
      </c>
      <c r="M5" s="2">
        <v>50894</v>
      </c>
      <c r="N5" s="2">
        <v>54243</v>
      </c>
      <c r="O5" s="2">
        <v>50309</v>
      </c>
      <c r="P5" s="2">
        <v>1485</v>
      </c>
      <c r="Q5" s="2">
        <v>1052</v>
      </c>
      <c r="R5" s="2">
        <v>359235</v>
      </c>
      <c r="S5" s="2">
        <v>324952</v>
      </c>
      <c r="T5" s="2">
        <v>684187</v>
      </c>
    </row>
    <row r="6" spans="1:20" x14ac:dyDescent="0.25">
      <c r="A6" s="1" t="s">
        <v>14</v>
      </c>
      <c r="B6" s="2">
        <v>28563</v>
      </c>
      <c r="C6" s="2">
        <v>25948</v>
      </c>
      <c r="D6" s="2">
        <v>35348</v>
      </c>
      <c r="E6" s="2">
        <v>32559</v>
      </c>
      <c r="F6" s="2">
        <v>37764</v>
      </c>
      <c r="G6" s="2">
        <v>34727</v>
      </c>
      <c r="H6" s="2">
        <v>39079</v>
      </c>
      <c r="I6" s="2">
        <v>35913</v>
      </c>
      <c r="J6" s="2">
        <v>38621</v>
      </c>
      <c r="K6" s="2">
        <v>35194</v>
      </c>
      <c r="L6" s="2">
        <v>41140</v>
      </c>
      <c r="M6" s="2">
        <v>37039</v>
      </c>
      <c r="N6" s="2">
        <v>36500</v>
      </c>
      <c r="O6" s="2">
        <v>34300</v>
      </c>
      <c r="P6" s="2">
        <v>837</v>
      </c>
      <c r="Q6" s="2">
        <v>559</v>
      </c>
      <c r="R6" s="2">
        <v>257852</v>
      </c>
      <c r="S6" s="2">
        <v>236239</v>
      </c>
      <c r="T6" s="2">
        <v>494091</v>
      </c>
    </row>
    <row r="7" spans="1:20" x14ac:dyDescent="0.25">
      <c r="A7" s="1" t="s">
        <v>15</v>
      </c>
      <c r="B7" s="2">
        <v>89150</v>
      </c>
      <c r="C7" s="2">
        <v>80324</v>
      </c>
      <c r="D7" s="2">
        <v>102642</v>
      </c>
      <c r="E7" s="2">
        <v>94879</v>
      </c>
      <c r="F7" s="2">
        <v>108267</v>
      </c>
      <c r="G7" s="2">
        <v>99993</v>
      </c>
      <c r="H7" s="2">
        <v>117636</v>
      </c>
      <c r="I7" s="2">
        <v>108025</v>
      </c>
      <c r="J7" s="2">
        <v>118165</v>
      </c>
      <c r="K7" s="2">
        <v>107658</v>
      </c>
      <c r="L7" s="2">
        <v>122640</v>
      </c>
      <c r="M7" s="2">
        <v>110290</v>
      </c>
      <c r="N7" s="2">
        <v>112402</v>
      </c>
      <c r="O7" s="2">
        <v>105990</v>
      </c>
      <c r="P7" s="2">
        <v>2925</v>
      </c>
      <c r="Q7" s="2">
        <v>1846</v>
      </c>
      <c r="R7" s="2">
        <v>773827</v>
      </c>
      <c r="S7" s="2">
        <v>709005</v>
      </c>
      <c r="T7" s="2">
        <v>1482832</v>
      </c>
    </row>
    <row r="8" spans="1:20" x14ac:dyDescent="0.25">
      <c r="A8" s="1" t="s">
        <v>16</v>
      </c>
      <c r="B8" s="2">
        <v>108743</v>
      </c>
      <c r="C8" s="2">
        <v>97463</v>
      </c>
      <c r="D8" s="2">
        <v>121530</v>
      </c>
      <c r="E8" s="2">
        <v>113428</v>
      </c>
      <c r="F8" s="2">
        <v>137509</v>
      </c>
      <c r="G8" s="2">
        <v>127271</v>
      </c>
      <c r="H8" s="2">
        <v>144402</v>
      </c>
      <c r="I8" s="2">
        <v>132922</v>
      </c>
      <c r="J8" s="2">
        <v>145620</v>
      </c>
      <c r="K8" s="2">
        <v>133005</v>
      </c>
      <c r="L8" s="2">
        <v>157651</v>
      </c>
      <c r="M8" s="2">
        <v>140698</v>
      </c>
      <c r="N8" s="2">
        <v>139416</v>
      </c>
      <c r="O8" s="2">
        <v>131882</v>
      </c>
      <c r="P8" s="2">
        <v>4841</v>
      </c>
      <c r="Q8" s="2">
        <v>3064</v>
      </c>
      <c r="R8" s="2">
        <v>959712</v>
      </c>
      <c r="S8" s="2">
        <v>879733</v>
      </c>
      <c r="T8" s="2">
        <v>1839445</v>
      </c>
    </row>
    <row r="9" spans="1:20" x14ac:dyDescent="0.25">
      <c r="A9" s="1" t="s">
        <v>17</v>
      </c>
      <c r="B9" s="2">
        <v>30487</v>
      </c>
      <c r="C9" s="2">
        <v>27857</v>
      </c>
      <c r="D9" s="2">
        <v>37865</v>
      </c>
      <c r="E9" s="2">
        <v>34439</v>
      </c>
      <c r="F9" s="2">
        <v>37780</v>
      </c>
      <c r="G9" s="2">
        <v>34560</v>
      </c>
      <c r="H9" s="2">
        <v>39690</v>
      </c>
      <c r="I9" s="2">
        <v>36017</v>
      </c>
      <c r="J9" s="2">
        <v>39371</v>
      </c>
      <c r="K9" s="2">
        <v>35623</v>
      </c>
      <c r="L9" s="2">
        <v>44777</v>
      </c>
      <c r="M9" s="2">
        <v>38596</v>
      </c>
      <c r="N9" s="2">
        <v>39368</v>
      </c>
      <c r="O9" s="2">
        <v>37525</v>
      </c>
      <c r="P9" s="2">
        <v>798</v>
      </c>
      <c r="Q9" s="2">
        <v>550</v>
      </c>
      <c r="R9" s="2">
        <v>270136</v>
      </c>
      <c r="S9" s="2">
        <v>245167</v>
      </c>
      <c r="T9" s="2">
        <v>515303</v>
      </c>
    </row>
    <row r="10" spans="1:20" x14ac:dyDescent="0.25">
      <c r="A10" s="1" t="s">
        <v>18</v>
      </c>
      <c r="B10" s="2">
        <v>60511</v>
      </c>
      <c r="C10" s="2">
        <v>54215</v>
      </c>
      <c r="D10" s="2">
        <v>74066</v>
      </c>
      <c r="E10" s="2">
        <v>66290</v>
      </c>
      <c r="F10" s="2">
        <v>71437</v>
      </c>
      <c r="G10" s="2">
        <v>64319</v>
      </c>
      <c r="H10" s="2">
        <v>75888</v>
      </c>
      <c r="I10" s="2">
        <v>69254</v>
      </c>
      <c r="J10" s="2">
        <v>80525</v>
      </c>
      <c r="K10" s="2">
        <v>71638</v>
      </c>
      <c r="L10" s="2">
        <v>96178</v>
      </c>
      <c r="M10" s="2">
        <v>81848</v>
      </c>
      <c r="N10" s="2">
        <v>83190</v>
      </c>
      <c r="O10" s="2">
        <v>77855</v>
      </c>
      <c r="P10" s="2">
        <v>1144</v>
      </c>
      <c r="Q10" s="2">
        <v>775</v>
      </c>
      <c r="R10" s="2">
        <v>542939</v>
      </c>
      <c r="S10" s="2">
        <v>486194</v>
      </c>
      <c r="T10" s="2">
        <v>1029133</v>
      </c>
    </row>
    <row r="11" spans="1:20" x14ac:dyDescent="0.25">
      <c r="A11" s="1" t="s">
        <v>19</v>
      </c>
      <c r="B11" s="2">
        <v>54844</v>
      </c>
      <c r="C11" s="2">
        <v>50624</v>
      </c>
      <c r="D11" s="2">
        <v>79751</v>
      </c>
      <c r="E11" s="2">
        <v>72333</v>
      </c>
      <c r="F11" s="2">
        <v>81883</v>
      </c>
      <c r="G11" s="2">
        <v>74206</v>
      </c>
      <c r="H11" s="2">
        <v>88035</v>
      </c>
      <c r="I11" s="2">
        <v>79202</v>
      </c>
      <c r="J11" s="2">
        <v>92769</v>
      </c>
      <c r="K11" s="2">
        <v>82562</v>
      </c>
      <c r="L11" s="2">
        <v>108849</v>
      </c>
      <c r="M11" s="2">
        <v>91890</v>
      </c>
      <c r="N11" s="2">
        <v>89439</v>
      </c>
      <c r="O11" s="2">
        <v>84008</v>
      </c>
      <c r="P11" s="2">
        <v>2393</v>
      </c>
      <c r="Q11" s="2">
        <v>1574</v>
      </c>
      <c r="R11" s="2">
        <v>597963</v>
      </c>
      <c r="S11" s="2">
        <v>536399</v>
      </c>
      <c r="T11" s="2">
        <v>1134362</v>
      </c>
    </row>
    <row r="12" spans="1:20" x14ac:dyDescent="0.25">
      <c r="A12" s="1" t="s">
        <v>20</v>
      </c>
      <c r="B12" s="2">
        <v>58864</v>
      </c>
      <c r="C12" s="2">
        <v>54409</v>
      </c>
      <c r="D12" s="2">
        <v>79634</v>
      </c>
      <c r="E12" s="2">
        <v>71239</v>
      </c>
      <c r="F12" s="2">
        <v>84262</v>
      </c>
      <c r="G12" s="2">
        <v>75853</v>
      </c>
      <c r="H12" s="2">
        <v>86302</v>
      </c>
      <c r="I12" s="2">
        <v>78325</v>
      </c>
      <c r="J12" s="2">
        <v>89152</v>
      </c>
      <c r="K12" s="2">
        <v>78958</v>
      </c>
      <c r="L12" s="2">
        <v>104273</v>
      </c>
      <c r="M12" s="2">
        <v>90962</v>
      </c>
      <c r="N12" s="2">
        <v>86259</v>
      </c>
      <c r="O12" s="2">
        <v>82390</v>
      </c>
      <c r="P12" s="2">
        <v>2184</v>
      </c>
      <c r="Q12" s="2">
        <v>1454</v>
      </c>
      <c r="R12" s="2">
        <v>590930</v>
      </c>
      <c r="S12" s="2">
        <v>533590</v>
      </c>
      <c r="T12" s="2">
        <v>1124520</v>
      </c>
    </row>
    <row r="13" spans="1:20" x14ac:dyDescent="0.25">
      <c r="A13" s="1" t="s">
        <v>21</v>
      </c>
      <c r="B13" s="2">
        <v>44879</v>
      </c>
      <c r="C13" s="2">
        <v>40395</v>
      </c>
      <c r="D13" s="2">
        <v>51012</v>
      </c>
      <c r="E13" s="2">
        <v>46603</v>
      </c>
      <c r="F13" s="2">
        <v>51137</v>
      </c>
      <c r="G13" s="2">
        <v>46606</v>
      </c>
      <c r="H13" s="2">
        <v>57061</v>
      </c>
      <c r="I13" s="2">
        <v>51579</v>
      </c>
      <c r="J13" s="2">
        <v>58556</v>
      </c>
      <c r="K13" s="2">
        <v>51581</v>
      </c>
      <c r="L13" s="2">
        <v>64259</v>
      </c>
      <c r="M13" s="2">
        <v>56245</v>
      </c>
      <c r="N13" s="2">
        <v>59389</v>
      </c>
      <c r="O13" s="2">
        <v>56097</v>
      </c>
      <c r="P13" s="2">
        <v>829</v>
      </c>
      <c r="Q13" s="2">
        <v>594</v>
      </c>
      <c r="R13" s="2">
        <v>387122</v>
      </c>
      <c r="S13" s="2">
        <v>349700</v>
      </c>
      <c r="T13" s="2">
        <v>736822</v>
      </c>
    </row>
    <row r="14" spans="1:20" x14ac:dyDescent="0.25">
      <c r="A14" s="1" t="s">
        <v>22</v>
      </c>
      <c r="B14" s="2">
        <v>37001</v>
      </c>
      <c r="C14" s="2">
        <v>34049</v>
      </c>
      <c r="D14" s="2">
        <v>40808</v>
      </c>
      <c r="E14" s="2">
        <v>37853</v>
      </c>
      <c r="F14" s="2">
        <v>43407</v>
      </c>
      <c r="G14" s="2">
        <v>40070</v>
      </c>
      <c r="H14" s="2">
        <v>48109</v>
      </c>
      <c r="I14" s="2">
        <v>43735</v>
      </c>
      <c r="J14" s="2">
        <v>50001</v>
      </c>
      <c r="K14" s="2">
        <v>44645</v>
      </c>
      <c r="L14" s="2">
        <v>57733</v>
      </c>
      <c r="M14" s="2">
        <v>50416</v>
      </c>
      <c r="N14" s="2">
        <v>46238</v>
      </c>
      <c r="O14" s="2">
        <v>44786</v>
      </c>
      <c r="P14" s="2">
        <v>1134</v>
      </c>
      <c r="Q14" s="2">
        <v>760</v>
      </c>
      <c r="R14" s="2">
        <v>324431</v>
      </c>
      <c r="S14" s="2">
        <v>296314</v>
      </c>
      <c r="T14" s="2">
        <v>620745</v>
      </c>
    </row>
    <row r="15" spans="1:20" x14ac:dyDescent="0.25">
      <c r="A15" s="1" t="s">
        <v>23</v>
      </c>
      <c r="B15" s="2">
        <v>44554</v>
      </c>
      <c r="C15" s="2">
        <v>41151</v>
      </c>
      <c r="D15" s="2">
        <v>54449</v>
      </c>
      <c r="E15" s="2">
        <v>49551</v>
      </c>
      <c r="F15" s="2">
        <v>56691</v>
      </c>
      <c r="G15" s="2">
        <v>50645</v>
      </c>
      <c r="H15" s="2">
        <v>57383</v>
      </c>
      <c r="I15" s="2">
        <v>51583</v>
      </c>
      <c r="J15" s="2">
        <v>58797</v>
      </c>
      <c r="K15" s="2">
        <v>53202</v>
      </c>
      <c r="L15" s="2">
        <v>62844</v>
      </c>
      <c r="M15" s="2">
        <v>56513</v>
      </c>
      <c r="N15" s="2">
        <v>54358</v>
      </c>
      <c r="O15" s="2">
        <v>52944</v>
      </c>
      <c r="P15" s="2">
        <v>1242</v>
      </c>
      <c r="Q15" s="2">
        <v>784</v>
      </c>
      <c r="R15" s="2">
        <v>390318</v>
      </c>
      <c r="S15" s="2">
        <v>356373</v>
      </c>
      <c r="T15" s="2">
        <v>746691</v>
      </c>
    </row>
    <row r="16" spans="1:20" x14ac:dyDescent="0.25">
      <c r="A16" s="1" t="s">
        <v>24</v>
      </c>
      <c r="B16" s="2">
        <v>41604</v>
      </c>
      <c r="C16" s="2">
        <v>37703</v>
      </c>
      <c r="D16" s="2">
        <v>53707</v>
      </c>
      <c r="E16" s="2">
        <v>49650</v>
      </c>
      <c r="F16" s="2">
        <v>56919</v>
      </c>
      <c r="G16" s="2">
        <v>52146</v>
      </c>
      <c r="H16" s="2">
        <v>56255</v>
      </c>
      <c r="I16" s="2">
        <v>51218</v>
      </c>
      <c r="J16" s="2">
        <v>61872</v>
      </c>
      <c r="K16" s="2">
        <v>54812</v>
      </c>
      <c r="L16" s="2">
        <v>67902</v>
      </c>
      <c r="M16" s="2">
        <v>60610</v>
      </c>
      <c r="N16" s="2">
        <v>57252</v>
      </c>
      <c r="O16" s="2">
        <v>55298</v>
      </c>
      <c r="P16" s="2">
        <v>1667</v>
      </c>
      <c r="Q16" s="2">
        <v>1037</v>
      </c>
      <c r="R16" s="2">
        <v>397178</v>
      </c>
      <c r="S16" s="2">
        <v>362474</v>
      </c>
      <c r="T16" s="2">
        <v>759652</v>
      </c>
    </row>
    <row r="17" spans="1:20" x14ac:dyDescent="0.25">
      <c r="A17" s="1" t="s">
        <v>25</v>
      </c>
      <c r="B17" s="2">
        <v>42275</v>
      </c>
      <c r="C17" s="2">
        <v>39462</v>
      </c>
      <c r="D17" s="2">
        <v>50752</v>
      </c>
      <c r="E17" s="2">
        <v>47691</v>
      </c>
      <c r="F17" s="2">
        <v>54646</v>
      </c>
      <c r="G17" s="2">
        <v>50464</v>
      </c>
      <c r="H17" s="2">
        <v>56607</v>
      </c>
      <c r="I17" s="2">
        <v>51977</v>
      </c>
      <c r="J17" s="2">
        <v>56128</v>
      </c>
      <c r="K17" s="2">
        <v>51777</v>
      </c>
      <c r="L17" s="2">
        <v>59720</v>
      </c>
      <c r="M17" s="2">
        <v>54927</v>
      </c>
      <c r="N17" s="2">
        <v>52157</v>
      </c>
      <c r="O17" s="2">
        <v>51437</v>
      </c>
      <c r="P17" s="2">
        <v>758</v>
      </c>
      <c r="Q17" s="2">
        <v>499</v>
      </c>
      <c r="R17" s="2">
        <v>373043</v>
      </c>
      <c r="S17" s="2">
        <v>348234</v>
      </c>
      <c r="T17" s="2">
        <v>721277</v>
      </c>
    </row>
    <row r="18" spans="1:20" x14ac:dyDescent="0.25">
      <c r="A18" s="1" t="s">
        <v>26</v>
      </c>
      <c r="B18" s="2">
        <v>25793</v>
      </c>
      <c r="C18" s="2">
        <v>23841</v>
      </c>
      <c r="D18" s="2">
        <v>33456</v>
      </c>
      <c r="E18" s="2">
        <v>30254</v>
      </c>
      <c r="F18" s="2">
        <v>33739</v>
      </c>
      <c r="G18" s="2">
        <v>30696</v>
      </c>
      <c r="H18" s="2">
        <v>35257</v>
      </c>
      <c r="I18" s="2">
        <v>31524</v>
      </c>
      <c r="J18" s="2">
        <v>34873</v>
      </c>
      <c r="K18" s="2">
        <v>31123</v>
      </c>
      <c r="L18" s="2">
        <v>36828</v>
      </c>
      <c r="M18" s="2">
        <v>33169</v>
      </c>
      <c r="N18" s="2">
        <v>34418</v>
      </c>
      <c r="O18" s="2">
        <v>32546</v>
      </c>
      <c r="P18" s="2">
        <v>783</v>
      </c>
      <c r="Q18" s="2">
        <v>545</v>
      </c>
      <c r="R18" s="2">
        <v>235147</v>
      </c>
      <c r="S18" s="2">
        <v>213698</v>
      </c>
      <c r="T18" s="2">
        <v>448845</v>
      </c>
    </row>
    <row r="19" spans="1:20" x14ac:dyDescent="0.25">
      <c r="A19" s="1" t="s">
        <v>27</v>
      </c>
      <c r="B19" s="2">
        <v>39781</v>
      </c>
      <c r="C19" s="2">
        <v>41544</v>
      </c>
      <c r="D19" s="2">
        <v>53728</v>
      </c>
      <c r="E19" s="2">
        <v>53322</v>
      </c>
      <c r="F19" s="2">
        <v>48579</v>
      </c>
      <c r="G19" s="2">
        <v>49097</v>
      </c>
      <c r="H19" s="2">
        <v>45168</v>
      </c>
      <c r="I19" s="2">
        <v>46206</v>
      </c>
      <c r="J19" s="2">
        <v>40933</v>
      </c>
      <c r="K19" s="2">
        <v>42522</v>
      </c>
      <c r="L19" s="2">
        <v>36388</v>
      </c>
      <c r="M19" s="2">
        <v>39871</v>
      </c>
      <c r="N19" s="2">
        <v>30693</v>
      </c>
      <c r="O19" s="2">
        <v>35623</v>
      </c>
      <c r="P19" s="2">
        <v>78</v>
      </c>
      <c r="Q19" s="2">
        <v>36</v>
      </c>
      <c r="R19" s="2">
        <v>295348</v>
      </c>
      <c r="S19" s="2">
        <v>308221</v>
      </c>
      <c r="T19" s="2">
        <v>603569</v>
      </c>
    </row>
    <row r="20" spans="1:20" x14ac:dyDescent="0.25">
      <c r="A20" s="1" t="s">
        <v>28</v>
      </c>
      <c r="B20" s="2">
        <v>13504</v>
      </c>
      <c r="C20" s="2">
        <v>12255</v>
      </c>
      <c r="D20" s="2">
        <v>16418</v>
      </c>
      <c r="E20" s="2">
        <v>14712</v>
      </c>
      <c r="F20" s="2">
        <v>16939</v>
      </c>
      <c r="G20" s="2">
        <v>15698</v>
      </c>
      <c r="H20" s="2">
        <v>18055</v>
      </c>
      <c r="I20" s="2">
        <v>16367</v>
      </c>
      <c r="J20" s="2">
        <v>18620</v>
      </c>
      <c r="K20" s="2">
        <v>16687</v>
      </c>
      <c r="L20" s="2">
        <v>19991</v>
      </c>
      <c r="M20" s="2">
        <v>17488</v>
      </c>
      <c r="N20" s="2">
        <v>18043</v>
      </c>
      <c r="O20" s="2">
        <v>16661</v>
      </c>
      <c r="P20" s="2">
        <v>505</v>
      </c>
      <c r="Q20" s="2">
        <v>234</v>
      </c>
      <c r="R20" s="2">
        <v>122075</v>
      </c>
      <c r="S20" s="2">
        <v>110102</v>
      </c>
      <c r="T20" s="2">
        <v>232177</v>
      </c>
    </row>
    <row r="21" spans="1:20" x14ac:dyDescent="0.25">
      <c r="A21" s="1" t="s">
        <v>29</v>
      </c>
      <c r="B21" s="2">
        <v>72719</v>
      </c>
      <c r="C21" s="2">
        <v>67530</v>
      </c>
      <c r="D21" s="2">
        <v>90110</v>
      </c>
      <c r="E21" s="2">
        <v>84316</v>
      </c>
      <c r="F21" s="2">
        <v>97590</v>
      </c>
      <c r="G21" s="2">
        <v>91727</v>
      </c>
      <c r="H21" s="2">
        <v>104028</v>
      </c>
      <c r="I21" s="2">
        <v>97071</v>
      </c>
      <c r="J21" s="2">
        <v>103886</v>
      </c>
      <c r="K21" s="2">
        <v>96602</v>
      </c>
      <c r="L21" s="2">
        <v>106546</v>
      </c>
      <c r="M21" s="2">
        <v>98656</v>
      </c>
      <c r="N21" s="2">
        <v>99180</v>
      </c>
      <c r="O21" s="2">
        <v>95793</v>
      </c>
      <c r="P21" s="2">
        <v>5708</v>
      </c>
      <c r="Q21" s="2">
        <v>3118</v>
      </c>
      <c r="R21" s="2">
        <v>679767</v>
      </c>
      <c r="S21" s="2">
        <v>634813</v>
      </c>
      <c r="T21" s="2">
        <v>1314580</v>
      </c>
    </row>
    <row r="22" spans="1:20" x14ac:dyDescent="0.25">
      <c r="A22" s="11" t="s">
        <v>30</v>
      </c>
      <c r="B22" s="12">
        <v>832504</v>
      </c>
      <c r="C22" s="12">
        <v>764250</v>
      </c>
      <c r="D22" s="12">
        <v>1021979</v>
      </c>
      <c r="E22" s="12">
        <v>942359</v>
      </c>
      <c r="F22" s="12">
        <v>1068052</v>
      </c>
      <c r="G22" s="12">
        <v>983711</v>
      </c>
      <c r="H22" s="12">
        <v>1123074</v>
      </c>
      <c r="I22" s="12">
        <v>1029809</v>
      </c>
      <c r="J22" s="12">
        <v>1143807</v>
      </c>
      <c r="K22" s="12">
        <v>1037042</v>
      </c>
      <c r="L22" s="12">
        <v>1245751</v>
      </c>
      <c r="M22" s="12">
        <v>1110112</v>
      </c>
      <c r="N22" s="12">
        <v>1092545</v>
      </c>
      <c r="O22" s="12">
        <v>1045444</v>
      </c>
      <c r="P22" s="12">
        <v>29311</v>
      </c>
      <c r="Q22" s="12">
        <v>18481</v>
      </c>
      <c r="R22" s="12">
        <v>7557023</v>
      </c>
      <c r="S22" s="12">
        <v>6931208</v>
      </c>
      <c r="T22" s="12">
        <v>14488231</v>
      </c>
    </row>
    <row r="24" spans="1:20" x14ac:dyDescent="0.25">
      <c r="A24" s="7" t="s">
        <v>32</v>
      </c>
    </row>
    <row r="25" spans="1:20" x14ac:dyDescent="0.25">
      <c r="A25" s="16" t="s">
        <v>0</v>
      </c>
      <c r="B25" s="11" t="s">
        <v>1</v>
      </c>
      <c r="C25" s="11"/>
      <c r="D25" s="11" t="s">
        <v>2</v>
      </c>
      <c r="E25" s="11"/>
      <c r="F25" s="11" t="s">
        <v>3</v>
      </c>
      <c r="G25" s="11"/>
      <c r="H25" s="11" t="s">
        <v>4</v>
      </c>
      <c r="I25" s="11"/>
      <c r="J25" s="11" t="s">
        <v>5</v>
      </c>
      <c r="K25" s="11"/>
      <c r="L25" s="11" t="s">
        <v>6</v>
      </c>
      <c r="M25" s="11"/>
      <c r="N25" s="11" t="s">
        <v>7</v>
      </c>
      <c r="O25" s="11"/>
      <c r="P25" s="11" t="s">
        <v>8</v>
      </c>
      <c r="Q25" s="11"/>
      <c r="R25" s="11" t="s">
        <v>9</v>
      </c>
      <c r="S25" s="11"/>
      <c r="T25" s="11"/>
    </row>
    <row r="26" spans="1:20" x14ac:dyDescent="0.25">
      <c r="A26" s="17"/>
      <c r="B26" s="11" t="s">
        <v>10</v>
      </c>
      <c r="C26" s="11" t="s">
        <v>11</v>
      </c>
      <c r="D26" s="11" t="s">
        <v>10</v>
      </c>
      <c r="E26" s="11" t="s">
        <v>11</v>
      </c>
      <c r="F26" s="11" t="s">
        <v>10</v>
      </c>
      <c r="G26" s="11" t="s">
        <v>11</v>
      </c>
      <c r="H26" s="11" t="s">
        <v>10</v>
      </c>
      <c r="I26" s="11" t="s">
        <v>11</v>
      </c>
      <c r="J26" s="11" t="s">
        <v>10</v>
      </c>
      <c r="K26" s="11" t="s">
        <v>11</v>
      </c>
      <c r="L26" s="11" t="s">
        <v>10</v>
      </c>
      <c r="M26" s="11" t="s">
        <v>11</v>
      </c>
      <c r="N26" s="11" t="s">
        <v>10</v>
      </c>
      <c r="O26" s="11" t="s">
        <v>11</v>
      </c>
      <c r="P26" s="11" t="s">
        <v>10</v>
      </c>
      <c r="Q26" s="11" t="s">
        <v>11</v>
      </c>
      <c r="R26" s="11" t="s">
        <v>10</v>
      </c>
      <c r="S26" s="11" t="s">
        <v>11</v>
      </c>
      <c r="T26" s="11" t="s">
        <v>12</v>
      </c>
    </row>
    <row r="27" spans="1:20" x14ac:dyDescent="0.25">
      <c r="A27" s="1" t="s">
        <v>13</v>
      </c>
      <c r="B27" s="2">
        <v>49686</v>
      </c>
      <c r="C27" s="2">
        <v>45133</v>
      </c>
      <c r="D27" s="2">
        <v>41165</v>
      </c>
      <c r="E27" s="2">
        <v>36991</v>
      </c>
      <c r="F27" s="2">
        <v>46221</v>
      </c>
      <c r="G27" s="2">
        <v>42912</v>
      </c>
      <c r="H27" s="2">
        <v>49464</v>
      </c>
      <c r="I27" s="2">
        <v>45664</v>
      </c>
      <c r="J27" s="2">
        <v>53775</v>
      </c>
      <c r="K27" s="2">
        <v>48760</v>
      </c>
      <c r="L27" s="2">
        <v>55381</v>
      </c>
      <c r="M27" s="2">
        <v>49271</v>
      </c>
      <c r="N27" s="2">
        <v>57064</v>
      </c>
      <c r="O27" s="2">
        <v>50539</v>
      </c>
      <c r="P27" s="2">
        <v>1534</v>
      </c>
      <c r="Q27" s="2">
        <v>1000</v>
      </c>
      <c r="R27" s="2">
        <v>354290</v>
      </c>
      <c r="S27" s="2">
        <v>320270</v>
      </c>
      <c r="T27" s="2">
        <v>674560</v>
      </c>
    </row>
    <row r="28" spans="1:20" x14ac:dyDescent="0.25">
      <c r="A28" s="1" t="s">
        <v>14</v>
      </c>
      <c r="B28" s="2">
        <v>36545</v>
      </c>
      <c r="C28" s="2">
        <v>33651</v>
      </c>
      <c r="D28" s="2">
        <v>30873</v>
      </c>
      <c r="E28" s="2">
        <v>27608</v>
      </c>
      <c r="F28" s="2">
        <v>34528</v>
      </c>
      <c r="G28" s="2">
        <v>32154</v>
      </c>
      <c r="H28" s="2">
        <v>37272</v>
      </c>
      <c r="I28" s="2">
        <v>34552</v>
      </c>
      <c r="J28" s="2">
        <v>38349</v>
      </c>
      <c r="K28" s="2">
        <v>35638</v>
      </c>
      <c r="L28" s="2">
        <v>37883</v>
      </c>
      <c r="M28" s="2">
        <v>34900</v>
      </c>
      <c r="N28" s="2">
        <v>39947</v>
      </c>
      <c r="O28" s="2">
        <v>36591</v>
      </c>
      <c r="P28" s="2">
        <v>948</v>
      </c>
      <c r="Q28" s="2">
        <v>586</v>
      </c>
      <c r="R28" s="2">
        <v>256345</v>
      </c>
      <c r="S28" s="2">
        <v>235680</v>
      </c>
      <c r="T28" s="2">
        <v>492025</v>
      </c>
    </row>
    <row r="29" spans="1:20" x14ac:dyDescent="0.25">
      <c r="A29" s="1" t="s">
        <v>15</v>
      </c>
      <c r="B29" s="2">
        <v>111762</v>
      </c>
      <c r="C29" s="2">
        <v>102792</v>
      </c>
      <c r="D29" s="2">
        <v>92996</v>
      </c>
      <c r="E29" s="2">
        <v>83769</v>
      </c>
      <c r="F29" s="2">
        <v>101598</v>
      </c>
      <c r="G29" s="2">
        <v>94575</v>
      </c>
      <c r="H29" s="2">
        <v>107922</v>
      </c>
      <c r="I29" s="2">
        <v>100033</v>
      </c>
      <c r="J29" s="2">
        <v>116205</v>
      </c>
      <c r="K29" s="2">
        <v>107880</v>
      </c>
      <c r="L29" s="2">
        <v>116625</v>
      </c>
      <c r="M29" s="2">
        <v>107239</v>
      </c>
      <c r="N29" s="2">
        <v>119450</v>
      </c>
      <c r="O29" s="2">
        <v>109270</v>
      </c>
      <c r="P29" s="2">
        <v>3413</v>
      </c>
      <c r="Q29" s="2">
        <v>2238</v>
      </c>
      <c r="R29" s="2">
        <v>769971</v>
      </c>
      <c r="S29" s="2">
        <v>707796</v>
      </c>
      <c r="T29" s="2">
        <v>1477767</v>
      </c>
    </row>
    <row r="30" spans="1:20" x14ac:dyDescent="0.25">
      <c r="A30" s="1" t="s">
        <v>16</v>
      </c>
      <c r="B30" s="2">
        <v>141092</v>
      </c>
      <c r="C30" s="2">
        <v>130051</v>
      </c>
      <c r="D30" s="2">
        <v>116283</v>
      </c>
      <c r="E30" s="2">
        <v>103955</v>
      </c>
      <c r="F30" s="2">
        <v>122347</v>
      </c>
      <c r="G30" s="2">
        <v>114489</v>
      </c>
      <c r="H30" s="2">
        <v>136857</v>
      </c>
      <c r="I30" s="2">
        <v>127942</v>
      </c>
      <c r="J30" s="2">
        <v>143151</v>
      </c>
      <c r="K30" s="2">
        <v>132858</v>
      </c>
      <c r="L30" s="2">
        <v>143470</v>
      </c>
      <c r="M30" s="2">
        <v>132820</v>
      </c>
      <c r="N30" s="2">
        <v>153564</v>
      </c>
      <c r="O30" s="2">
        <v>139717</v>
      </c>
      <c r="P30" s="2">
        <v>5221</v>
      </c>
      <c r="Q30" s="2">
        <v>3192</v>
      </c>
      <c r="R30" s="2">
        <v>961985</v>
      </c>
      <c r="S30" s="2">
        <v>885024</v>
      </c>
      <c r="T30" s="2">
        <v>1847009</v>
      </c>
    </row>
    <row r="31" spans="1:20" x14ac:dyDescent="0.25">
      <c r="A31" s="1" t="s">
        <v>17</v>
      </c>
      <c r="B31" s="2">
        <v>37067</v>
      </c>
      <c r="C31" s="2">
        <v>34239</v>
      </c>
      <c r="D31" s="2">
        <v>33609</v>
      </c>
      <c r="E31" s="2">
        <v>29949</v>
      </c>
      <c r="F31" s="2">
        <v>36616</v>
      </c>
      <c r="G31" s="2">
        <v>33675</v>
      </c>
      <c r="H31" s="2">
        <v>37244</v>
      </c>
      <c r="I31" s="2">
        <v>34203</v>
      </c>
      <c r="J31" s="2">
        <v>38671</v>
      </c>
      <c r="K31" s="2">
        <v>35595</v>
      </c>
      <c r="L31" s="2">
        <v>38327</v>
      </c>
      <c r="M31" s="2">
        <v>35218</v>
      </c>
      <c r="N31" s="2">
        <v>42585</v>
      </c>
      <c r="O31" s="2">
        <v>37785</v>
      </c>
      <c r="P31" s="2">
        <v>872</v>
      </c>
      <c r="Q31" s="2">
        <v>591</v>
      </c>
      <c r="R31" s="2">
        <v>264991</v>
      </c>
      <c r="S31" s="2">
        <v>241255</v>
      </c>
      <c r="T31" s="2">
        <v>506246</v>
      </c>
    </row>
    <row r="32" spans="1:20" x14ac:dyDescent="0.25">
      <c r="A32" s="1" t="s">
        <v>18</v>
      </c>
      <c r="B32" s="2">
        <v>73862</v>
      </c>
      <c r="C32" s="2">
        <v>67448</v>
      </c>
      <c r="D32" s="2">
        <v>66624</v>
      </c>
      <c r="E32" s="2">
        <v>57873</v>
      </c>
      <c r="F32" s="2">
        <v>70661</v>
      </c>
      <c r="G32" s="2">
        <v>64225</v>
      </c>
      <c r="H32" s="2">
        <v>70382</v>
      </c>
      <c r="I32" s="2">
        <v>63820</v>
      </c>
      <c r="J32" s="2">
        <v>74441</v>
      </c>
      <c r="K32" s="2">
        <v>68443</v>
      </c>
      <c r="L32" s="2">
        <v>78524</v>
      </c>
      <c r="M32" s="2">
        <v>70674</v>
      </c>
      <c r="N32" s="2">
        <v>92448</v>
      </c>
      <c r="O32" s="2">
        <v>80470</v>
      </c>
      <c r="P32" s="2">
        <v>1358</v>
      </c>
      <c r="Q32" s="2">
        <v>896</v>
      </c>
      <c r="R32" s="2">
        <v>528300</v>
      </c>
      <c r="S32" s="2">
        <v>473849</v>
      </c>
      <c r="T32" s="2">
        <v>1002149</v>
      </c>
    </row>
    <row r="33" spans="1:20" x14ac:dyDescent="0.25">
      <c r="A33" s="1" t="s">
        <v>19</v>
      </c>
      <c r="B33" s="2">
        <v>76847</v>
      </c>
      <c r="C33" s="2">
        <v>70938</v>
      </c>
      <c r="D33" s="2">
        <v>65120</v>
      </c>
      <c r="E33" s="2">
        <v>58585</v>
      </c>
      <c r="F33" s="2">
        <v>77535</v>
      </c>
      <c r="G33" s="2">
        <v>71204</v>
      </c>
      <c r="H33" s="2">
        <v>81109</v>
      </c>
      <c r="I33" s="2">
        <v>73968</v>
      </c>
      <c r="J33" s="2">
        <v>87032</v>
      </c>
      <c r="K33" s="2">
        <v>78910</v>
      </c>
      <c r="L33" s="2">
        <v>90806</v>
      </c>
      <c r="M33" s="2">
        <v>82093</v>
      </c>
      <c r="N33" s="2">
        <v>104668</v>
      </c>
      <c r="O33" s="2">
        <v>90698</v>
      </c>
      <c r="P33" s="2">
        <v>2583</v>
      </c>
      <c r="Q33" s="2">
        <v>1745</v>
      </c>
      <c r="R33" s="2">
        <v>585700</v>
      </c>
      <c r="S33" s="2">
        <v>528141</v>
      </c>
      <c r="T33" s="2">
        <v>1113841</v>
      </c>
    </row>
    <row r="34" spans="1:20" x14ac:dyDescent="0.25">
      <c r="A34" s="1" t="s">
        <v>20</v>
      </c>
      <c r="B34" s="2">
        <v>81224</v>
      </c>
      <c r="C34" s="2">
        <v>74389</v>
      </c>
      <c r="D34" s="2">
        <v>65553</v>
      </c>
      <c r="E34" s="2">
        <v>58832</v>
      </c>
      <c r="F34" s="2">
        <v>76977</v>
      </c>
      <c r="G34" s="2">
        <v>69956</v>
      </c>
      <c r="H34" s="2">
        <v>82951</v>
      </c>
      <c r="I34" s="2">
        <v>75325</v>
      </c>
      <c r="J34" s="2">
        <v>84819</v>
      </c>
      <c r="K34" s="2">
        <v>77757</v>
      </c>
      <c r="L34" s="2">
        <v>86513</v>
      </c>
      <c r="M34" s="2">
        <v>78178</v>
      </c>
      <c r="N34" s="2">
        <v>100278</v>
      </c>
      <c r="O34" s="2">
        <v>89566</v>
      </c>
      <c r="P34" s="2">
        <v>2411</v>
      </c>
      <c r="Q34" s="2">
        <v>1568</v>
      </c>
      <c r="R34" s="2">
        <v>580726</v>
      </c>
      <c r="S34" s="2">
        <v>525571</v>
      </c>
      <c r="T34" s="2">
        <v>1106297</v>
      </c>
    </row>
    <row r="35" spans="1:20" x14ac:dyDescent="0.25">
      <c r="A35" s="1" t="s">
        <v>21</v>
      </c>
      <c r="B35" s="2">
        <v>53567</v>
      </c>
      <c r="C35" s="2">
        <v>49422</v>
      </c>
      <c r="D35" s="2">
        <v>47394</v>
      </c>
      <c r="E35" s="2">
        <v>42143</v>
      </c>
      <c r="F35" s="2">
        <v>49685</v>
      </c>
      <c r="G35" s="2">
        <v>45709</v>
      </c>
      <c r="H35" s="2">
        <v>50785</v>
      </c>
      <c r="I35" s="2">
        <v>46322</v>
      </c>
      <c r="J35" s="2">
        <v>55783</v>
      </c>
      <c r="K35" s="2">
        <v>51207</v>
      </c>
      <c r="L35" s="2">
        <v>57290</v>
      </c>
      <c r="M35" s="2">
        <v>51070</v>
      </c>
      <c r="N35" s="2">
        <v>61829</v>
      </c>
      <c r="O35" s="2">
        <v>55372</v>
      </c>
      <c r="P35" s="2">
        <v>941</v>
      </c>
      <c r="Q35" s="2">
        <v>644</v>
      </c>
      <c r="R35" s="2">
        <v>377274</v>
      </c>
      <c r="S35" s="2">
        <v>341889</v>
      </c>
      <c r="T35" s="2">
        <v>719163</v>
      </c>
    </row>
    <row r="36" spans="1:20" x14ac:dyDescent="0.25">
      <c r="A36" s="1" t="s">
        <v>22</v>
      </c>
      <c r="B36" s="2">
        <v>44027</v>
      </c>
      <c r="C36" s="2">
        <v>41061</v>
      </c>
      <c r="D36" s="2">
        <v>39404</v>
      </c>
      <c r="E36" s="2">
        <v>35885</v>
      </c>
      <c r="F36" s="2">
        <v>39883</v>
      </c>
      <c r="G36" s="2">
        <v>37300</v>
      </c>
      <c r="H36" s="2">
        <v>42837</v>
      </c>
      <c r="I36" s="2">
        <v>39592</v>
      </c>
      <c r="J36" s="2">
        <v>46476</v>
      </c>
      <c r="K36" s="2">
        <v>42881</v>
      </c>
      <c r="L36" s="2">
        <v>47944</v>
      </c>
      <c r="M36" s="2">
        <v>43730</v>
      </c>
      <c r="N36" s="2">
        <v>53761</v>
      </c>
      <c r="O36" s="2">
        <v>48877</v>
      </c>
      <c r="P36" s="2">
        <v>1332</v>
      </c>
      <c r="Q36" s="2">
        <v>869</v>
      </c>
      <c r="R36" s="2">
        <v>315664</v>
      </c>
      <c r="S36" s="2">
        <v>290195</v>
      </c>
      <c r="T36" s="2">
        <v>605859</v>
      </c>
    </row>
    <row r="37" spans="1:20" x14ac:dyDescent="0.25">
      <c r="A37" s="1" t="s">
        <v>23</v>
      </c>
      <c r="B37" s="2">
        <v>54384</v>
      </c>
      <c r="C37" s="2">
        <v>50430</v>
      </c>
      <c r="D37" s="2">
        <v>49344</v>
      </c>
      <c r="E37" s="2">
        <v>44834</v>
      </c>
      <c r="F37" s="2">
        <v>52865</v>
      </c>
      <c r="G37" s="2">
        <v>48657</v>
      </c>
      <c r="H37" s="2">
        <v>55750</v>
      </c>
      <c r="I37" s="2">
        <v>50216</v>
      </c>
      <c r="J37" s="2">
        <v>55770</v>
      </c>
      <c r="K37" s="2">
        <v>51174</v>
      </c>
      <c r="L37" s="2">
        <v>56834</v>
      </c>
      <c r="M37" s="2">
        <v>52550</v>
      </c>
      <c r="N37" s="2">
        <v>59863</v>
      </c>
      <c r="O37" s="2">
        <v>55583</v>
      </c>
      <c r="P37" s="2">
        <v>1501</v>
      </c>
      <c r="Q37" s="2">
        <v>964</v>
      </c>
      <c r="R37" s="2">
        <v>386311</v>
      </c>
      <c r="S37" s="2">
        <v>354408</v>
      </c>
      <c r="T37" s="2">
        <v>740719</v>
      </c>
    </row>
    <row r="38" spans="1:20" x14ac:dyDescent="0.25">
      <c r="A38" s="1" t="s">
        <v>24</v>
      </c>
      <c r="B38" s="2">
        <v>55291</v>
      </c>
      <c r="C38" s="2">
        <v>51508</v>
      </c>
      <c r="D38" s="2">
        <v>44925</v>
      </c>
      <c r="E38" s="2">
        <v>40078</v>
      </c>
      <c r="F38" s="2">
        <v>52991</v>
      </c>
      <c r="G38" s="2">
        <v>49043</v>
      </c>
      <c r="H38" s="2">
        <v>56471</v>
      </c>
      <c r="I38" s="2">
        <v>51818</v>
      </c>
      <c r="J38" s="2">
        <v>55206</v>
      </c>
      <c r="K38" s="2">
        <v>50918</v>
      </c>
      <c r="L38" s="2">
        <v>59857</v>
      </c>
      <c r="M38" s="2">
        <v>54185</v>
      </c>
      <c r="N38" s="2">
        <v>64365</v>
      </c>
      <c r="O38" s="2">
        <v>59414</v>
      </c>
      <c r="P38" s="2">
        <v>1945</v>
      </c>
      <c r="Q38" s="2">
        <v>1184</v>
      </c>
      <c r="R38" s="2">
        <v>391051</v>
      </c>
      <c r="S38" s="2">
        <v>358148</v>
      </c>
      <c r="T38" s="2">
        <v>749199</v>
      </c>
    </row>
    <row r="39" spans="1:20" x14ac:dyDescent="0.25">
      <c r="A39" s="1" t="s">
        <v>25</v>
      </c>
      <c r="B39" s="2">
        <v>54158</v>
      </c>
      <c r="C39" s="2">
        <v>49987</v>
      </c>
      <c r="D39" s="2">
        <v>44282</v>
      </c>
      <c r="E39" s="2">
        <v>41194</v>
      </c>
      <c r="F39" s="2">
        <v>49848</v>
      </c>
      <c r="G39" s="2">
        <v>46974</v>
      </c>
      <c r="H39" s="2">
        <v>53894</v>
      </c>
      <c r="I39" s="2">
        <v>49924</v>
      </c>
      <c r="J39" s="2">
        <v>55588</v>
      </c>
      <c r="K39" s="2">
        <v>51549</v>
      </c>
      <c r="L39" s="2">
        <v>54602</v>
      </c>
      <c r="M39" s="2">
        <v>51233</v>
      </c>
      <c r="N39" s="2">
        <v>57085</v>
      </c>
      <c r="O39" s="2">
        <v>53928</v>
      </c>
      <c r="P39" s="2">
        <v>826</v>
      </c>
      <c r="Q39" s="2">
        <v>585</v>
      </c>
      <c r="R39" s="2">
        <v>370283</v>
      </c>
      <c r="S39" s="2">
        <v>345374</v>
      </c>
      <c r="T39" s="2">
        <v>715657</v>
      </c>
    </row>
    <row r="40" spans="1:20" x14ac:dyDescent="0.25">
      <c r="A40" s="1" t="s">
        <v>26</v>
      </c>
      <c r="B40" s="2">
        <v>32181</v>
      </c>
      <c r="C40" s="2">
        <v>29476</v>
      </c>
      <c r="D40" s="2">
        <v>29002</v>
      </c>
      <c r="E40" s="2">
        <v>26037</v>
      </c>
      <c r="F40" s="2">
        <v>32140</v>
      </c>
      <c r="G40" s="2">
        <v>29473</v>
      </c>
      <c r="H40" s="2">
        <v>32957</v>
      </c>
      <c r="I40" s="2">
        <v>30404</v>
      </c>
      <c r="J40" s="2">
        <v>34181</v>
      </c>
      <c r="K40" s="2">
        <v>31140</v>
      </c>
      <c r="L40" s="2">
        <v>33875</v>
      </c>
      <c r="M40" s="2">
        <v>30730</v>
      </c>
      <c r="N40" s="2">
        <v>35450</v>
      </c>
      <c r="O40" s="2">
        <v>32595</v>
      </c>
      <c r="P40" s="2">
        <v>927</v>
      </c>
      <c r="Q40" s="2">
        <v>643</v>
      </c>
      <c r="R40" s="2">
        <v>230713</v>
      </c>
      <c r="S40" s="2">
        <v>210498</v>
      </c>
      <c r="T40" s="2">
        <v>441211</v>
      </c>
    </row>
    <row r="41" spans="1:20" x14ac:dyDescent="0.25">
      <c r="A41" s="1" t="s">
        <v>27</v>
      </c>
      <c r="B41" s="2">
        <v>43290</v>
      </c>
      <c r="C41" s="2">
        <v>43759</v>
      </c>
      <c r="D41" s="2">
        <v>47311</v>
      </c>
      <c r="E41" s="2">
        <v>46737</v>
      </c>
      <c r="F41" s="2">
        <v>45678</v>
      </c>
      <c r="G41" s="2">
        <v>45781</v>
      </c>
      <c r="H41" s="2">
        <v>42227</v>
      </c>
      <c r="I41" s="2">
        <v>42473</v>
      </c>
      <c r="J41" s="2">
        <v>39862</v>
      </c>
      <c r="K41" s="2">
        <v>40889</v>
      </c>
      <c r="L41" s="2">
        <v>36500</v>
      </c>
      <c r="M41" s="2">
        <v>38789</v>
      </c>
      <c r="N41" s="2">
        <v>32441</v>
      </c>
      <c r="O41" s="2">
        <v>36523</v>
      </c>
      <c r="P41" s="2">
        <v>65</v>
      </c>
      <c r="Q41" s="2">
        <v>59</v>
      </c>
      <c r="R41" s="2">
        <v>287374</v>
      </c>
      <c r="S41" s="2">
        <v>295010</v>
      </c>
      <c r="T41" s="2">
        <v>582384</v>
      </c>
    </row>
    <row r="42" spans="1:20" x14ac:dyDescent="0.25">
      <c r="A42" s="1" t="s">
        <v>28</v>
      </c>
      <c r="B42" s="2">
        <v>16035</v>
      </c>
      <c r="C42" s="2">
        <v>14754</v>
      </c>
      <c r="D42" s="2">
        <v>14311</v>
      </c>
      <c r="E42" s="2">
        <v>12815</v>
      </c>
      <c r="F42" s="2">
        <v>16023</v>
      </c>
      <c r="G42" s="2">
        <v>14547</v>
      </c>
      <c r="H42" s="2">
        <v>16772</v>
      </c>
      <c r="I42" s="2">
        <v>15593</v>
      </c>
      <c r="J42" s="2">
        <v>17780</v>
      </c>
      <c r="K42" s="2">
        <v>16199</v>
      </c>
      <c r="L42" s="2">
        <v>18249</v>
      </c>
      <c r="M42" s="2">
        <v>16524</v>
      </c>
      <c r="N42" s="2">
        <v>19279</v>
      </c>
      <c r="O42" s="2">
        <v>17246</v>
      </c>
      <c r="P42" s="2">
        <v>562</v>
      </c>
      <c r="Q42" s="2">
        <v>270</v>
      </c>
      <c r="R42" s="2">
        <v>119011</v>
      </c>
      <c r="S42" s="2">
        <v>107948</v>
      </c>
      <c r="T42" s="2">
        <v>226959</v>
      </c>
    </row>
    <row r="43" spans="1:20" x14ac:dyDescent="0.25">
      <c r="A43" s="1" t="s">
        <v>29</v>
      </c>
      <c r="B43" s="2">
        <v>90060</v>
      </c>
      <c r="C43" s="2">
        <v>83206</v>
      </c>
      <c r="D43" s="2">
        <v>82282</v>
      </c>
      <c r="E43" s="2">
        <v>75616</v>
      </c>
      <c r="F43" s="2">
        <v>88531</v>
      </c>
      <c r="G43" s="2">
        <v>83688</v>
      </c>
      <c r="H43" s="2">
        <v>95600</v>
      </c>
      <c r="I43" s="2">
        <v>90296</v>
      </c>
      <c r="J43" s="2">
        <v>100665</v>
      </c>
      <c r="K43" s="2">
        <v>95037</v>
      </c>
      <c r="L43" s="2">
        <v>100726</v>
      </c>
      <c r="M43" s="2">
        <v>94801</v>
      </c>
      <c r="N43" s="2">
        <v>102740</v>
      </c>
      <c r="O43" s="2">
        <v>96540</v>
      </c>
      <c r="P43" s="2">
        <v>5660</v>
      </c>
      <c r="Q43" s="2">
        <v>2952</v>
      </c>
      <c r="R43" s="2">
        <v>666264</v>
      </c>
      <c r="S43" s="2">
        <v>622136</v>
      </c>
      <c r="T43" s="2">
        <v>1288400</v>
      </c>
    </row>
    <row r="44" spans="1:20" x14ac:dyDescent="0.25">
      <c r="A44" s="11" t="s">
        <v>30</v>
      </c>
      <c r="B44" s="12">
        <v>1051078</v>
      </c>
      <c r="C44" s="12">
        <v>972244</v>
      </c>
      <c r="D44" s="12">
        <v>910478</v>
      </c>
      <c r="E44" s="12">
        <v>822901</v>
      </c>
      <c r="F44" s="12">
        <v>994127</v>
      </c>
      <c r="G44" s="12">
        <v>924362</v>
      </c>
      <c r="H44" s="12">
        <v>1050494</v>
      </c>
      <c r="I44" s="12">
        <v>972145</v>
      </c>
      <c r="J44" s="12">
        <v>1097754</v>
      </c>
      <c r="K44" s="12">
        <v>1016835</v>
      </c>
      <c r="L44" s="12">
        <v>1113406</v>
      </c>
      <c r="M44" s="12">
        <v>1024005</v>
      </c>
      <c r="N44" s="12">
        <v>1196817</v>
      </c>
      <c r="O44" s="12">
        <v>1090714</v>
      </c>
      <c r="P44" s="12">
        <v>32099</v>
      </c>
      <c r="Q44" s="12">
        <v>19986</v>
      </c>
      <c r="R44" s="12">
        <v>7446253</v>
      </c>
      <c r="S44" s="12">
        <v>6843192</v>
      </c>
      <c r="T44" s="12">
        <v>14289445</v>
      </c>
    </row>
    <row r="46" spans="1:20" x14ac:dyDescent="0.25">
      <c r="A46" s="7" t="s">
        <v>33</v>
      </c>
    </row>
    <row r="47" spans="1:20" x14ac:dyDescent="0.25">
      <c r="A47" s="16" t="s">
        <v>0</v>
      </c>
      <c r="B47" s="11" t="s">
        <v>1</v>
      </c>
      <c r="C47" s="11"/>
      <c r="D47" s="11" t="s">
        <v>2</v>
      </c>
      <c r="E47" s="11"/>
      <c r="F47" s="11" t="s">
        <v>3</v>
      </c>
      <c r="G47" s="11"/>
      <c r="H47" s="11" t="s">
        <v>4</v>
      </c>
      <c r="I47" s="11"/>
      <c r="J47" s="11" t="s">
        <v>5</v>
      </c>
      <c r="K47" s="11"/>
      <c r="L47" s="11" t="s">
        <v>6</v>
      </c>
      <c r="M47" s="11"/>
      <c r="N47" s="11" t="s">
        <v>7</v>
      </c>
      <c r="O47" s="11"/>
      <c r="P47" s="11" t="s">
        <v>8</v>
      </c>
      <c r="Q47" s="11"/>
      <c r="R47" s="11" t="s">
        <v>9</v>
      </c>
      <c r="S47" s="11"/>
      <c r="T47" s="11"/>
    </row>
    <row r="48" spans="1:20" x14ac:dyDescent="0.25">
      <c r="A48" s="17"/>
      <c r="B48" s="11" t="s">
        <v>10</v>
      </c>
      <c r="C48" s="11" t="s">
        <v>11</v>
      </c>
      <c r="D48" s="11" t="s">
        <v>10</v>
      </c>
      <c r="E48" s="11" t="s">
        <v>11</v>
      </c>
      <c r="F48" s="11" t="s">
        <v>10</v>
      </c>
      <c r="G48" s="11" t="s">
        <v>11</v>
      </c>
      <c r="H48" s="11" t="s">
        <v>10</v>
      </c>
      <c r="I48" s="11" t="s">
        <v>11</v>
      </c>
      <c r="J48" s="11" t="s">
        <v>10</v>
      </c>
      <c r="K48" s="11" t="s">
        <v>11</v>
      </c>
      <c r="L48" s="11" t="s">
        <v>10</v>
      </c>
      <c r="M48" s="11" t="s">
        <v>11</v>
      </c>
      <c r="N48" s="11" t="s">
        <v>10</v>
      </c>
      <c r="O48" s="11" t="s">
        <v>11</v>
      </c>
      <c r="P48" s="11" t="s">
        <v>10</v>
      </c>
      <c r="Q48" s="11" t="s">
        <v>11</v>
      </c>
      <c r="R48" s="11" t="s">
        <v>10</v>
      </c>
      <c r="S48" s="11" t="s">
        <v>11</v>
      </c>
      <c r="T48" s="11" t="s">
        <v>12</v>
      </c>
    </row>
    <row r="49" spans="1:20" x14ac:dyDescent="0.25">
      <c r="A49" s="1" t="s">
        <v>13</v>
      </c>
      <c r="B49" s="2">
        <v>51219</v>
      </c>
      <c r="C49" s="2">
        <v>47999</v>
      </c>
      <c r="D49" s="2">
        <v>50640</v>
      </c>
      <c r="E49" s="2">
        <v>45980</v>
      </c>
      <c r="F49" s="2">
        <v>40830</v>
      </c>
      <c r="G49" s="2">
        <v>37016</v>
      </c>
      <c r="H49" s="2">
        <v>46222</v>
      </c>
      <c r="I49" s="2">
        <v>42932</v>
      </c>
      <c r="J49" s="2">
        <v>49234</v>
      </c>
      <c r="K49" s="2">
        <v>45681</v>
      </c>
      <c r="L49" s="2">
        <v>53255</v>
      </c>
      <c r="M49" s="2">
        <v>48739</v>
      </c>
      <c r="N49" s="2">
        <v>54463</v>
      </c>
      <c r="O49" s="2">
        <v>49001</v>
      </c>
      <c r="P49" s="2">
        <v>1601</v>
      </c>
      <c r="Q49" s="2">
        <v>1022</v>
      </c>
      <c r="R49" s="2">
        <v>347464</v>
      </c>
      <c r="S49" s="2">
        <v>318370</v>
      </c>
      <c r="T49" s="2">
        <v>665834</v>
      </c>
    </row>
    <row r="50" spans="1:20" x14ac:dyDescent="0.25">
      <c r="A50" s="1" t="s">
        <v>14</v>
      </c>
      <c r="B50" s="2">
        <v>38973</v>
      </c>
      <c r="C50" s="2">
        <v>36835</v>
      </c>
      <c r="D50" s="2">
        <v>38128</v>
      </c>
      <c r="E50" s="2">
        <v>35048</v>
      </c>
      <c r="F50" s="2">
        <v>30802</v>
      </c>
      <c r="G50" s="2">
        <v>27824</v>
      </c>
      <c r="H50" s="2">
        <v>34360</v>
      </c>
      <c r="I50" s="2">
        <v>32085</v>
      </c>
      <c r="J50" s="2">
        <v>36881</v>
      </c>
      <c r="K50" s="2">
        <v>34469</v>
      </c>
      <c r="L50" s="2">
        <v>37837</v>
      </c>
      <c r="M50" s="2">
        <v>35499</v>
      </c>
      <c r="N50" s="2">
        <v>37137</v>
      </c>
      <c r="O50" s="2">
        <v>34678</v>
      </c>
      <c r="P50" s="2">
        <v>856</v>
      </c>
      <c r="Q50" s="2">
        <v>571</v>
      </c>
      <c r="R50" s="2">
        <v>254974</v>
      </c>
      <c r="S50" s="2">
        <v>237009</v>
      </c>
      <c r="T50" s="2">
        <v>491983</v>
      </c>
    </row>
    <row r="51" spans="1:20" x14ac:dyDescent="0.25">
      <c r="A51" s="1" t="s">
        <v>15</v>
      </c>
      <c r="B51" s="2">
        <v>117791</v>
      </c>
      <c r="C51" s="2">
        <v>111241</v>
      </c>
      <c r="D51" s="2">
        <v>115039</v>
      </c>
      <c r="E51" s="2">
        <v>105326</v>
      </c>
      <c r="F51" s="2">
        <v>92849</v>
      </c>
      <c r="G51" s="2">
        <v>84085</v>
      </c>
      <c r="H51" s="2">
        <v>101964</v>
      </c>
      <c r="I51" s="2">
        <v>95249</v>
      </c>
      <c r="J51" s="2">
        <v>107770</v>
      </c>
      <c r="K51" s="2">
        <v>100385</v>
      </c>
      <c r="L51" s="2">
        <v>115159</v>
      </c>
      <c r="M51" s="2">
        <v>108076</v>
      </c>
      <c r="N51" s="2">
        <v>114390</v>
      </c>
      <c r="O51" s="2">
        <v>106799</v>
      </c>
      <c r="P51" s="2">
        <v>3806</v>
      </c>
      <c r="Q51" s="2">
        <v>2376</v>
      </c>
      <c r="R51" s="2">
        <v>768768</v>
      </c>
      <c r="S51" s="2">
        <v>713537</v>
      </c>
      <c r="T51" s="2">
        <v>1482305</v>
      </c>
    </row>
    <row r="52" spans="1:20" x14ac:dyDescent="0.25">
      <c r="A52" s="1" t="s">
        <v>16</v>
      </c>
      <c r="B52" s="2">
        <v>146586</v>
      </c>
      <c r="C52" s="2">
        <v>137993</v>
      </c>
      <c r="D52" s="2">
        <v>146180</v>
      </c>
      <c r="E52" s="2">
        <v>133925</v>
      </c>
      <c r="F52" s="2">
        <v>117681</v>
      </c>
      <c r="G52" s="2">
        <v>106260</v>
      </c>
      <c r="H52" s="2">
        <v>123948</v>
      </c>
      <c r="I52" s="2">
        <v>116632</v>
      </c>
      <c r="J52" s="2">
        <v>136820</v>
      </c>
      <c r="K52" s="2">
        <v>129055</v>
      </c>
      <c r="L52" s="2">
        <v>142389</v>
      </c>
      <c r="M52" s="2">
        <v>133627</v>
      </c>
      <c r="N52" s="2">
        <v>141337</v>
      </c>
      <c r="O52" s="2">
        <v>132930</v>
      </c>
      <c r="P52" s="2">
        <v>5491</v>
      </c>
      <c r="Q52" s="2">
        <v>3290</v>
      </c>
      <c r="R52" s="2">
        <v>960432</v>
      </c>
      <c r="S52" s="2">
        <v>893712</v>
      </c>
      <c r="T52" s="2">
        <v>1854144</v>
      </c>
    </row>
    <row r="53" spans="1:20" x14ac:dyDescent="0.25">
      <c r="A53" s="1" t="s">
        <v>17</v>
      </c>
      <c r="B53" s="2">
        <v>38749</v>
      </c>
      <c r="C53" s="2">
        <v>36134</v>
      </c>
      <c r="D53" s="2">
        <v>39751</v>
      </c>
      <c r="E53" s="2">
        <v>36066</v>
      </c>
      <c r="F53" s="2">
        <v>33022</v>
      </c>
      <c r="G53" s="2">
        <v>29689</v>
      </c>
      <c r="H53" s="2">
        <v>36195</v>
      </c>
      <c r="I53" s="2">
        <v>33282</v>
      </c>
      <c r="J53" s="2">
        <v>36445</v>
      </c>
      <c r="K53" s="2">
        <v>34051</v>
      </c>
      <c r="L53" s="2">
        <v>37686</v>
      </c>
      <c r="M53" s="2">
        <v>35296</v>
      </c>
      <c r="N53" s="2">
        <v>37009</v>
      </c>
      <c r="O53" s="2">
        <v>34678</v>
      </c>
      <c r="P53" s="2">
        <v>903</v>
      </c>
      <c r="Q53" s="2">
        <v>600</v>
      </c>
      <c r="R53" s="2">
        <v>259760</v>
      </c>
      <c r="S53" s="2">
        <v>239796</v>
      </c>
      <c r="T53" s="2">
        <v>499556</v>
      </c>
    </row>
    <row r="54" spans="1:20" x14ac:dyDescent="0.25">
      <c r="A54" s="1" t="s">
        <v>18</v>
      </c>
      <c r="B54" s="2">
        <v>74371</v>
      </c>
      <c r="C54" s="2">
        <v>67879</v>
      </c>
      <c r="D54" s="2">
        <v>78605</v>
      </c>
      <c r="E54" s="2">
        <v>70511</v>
      </c>
      <c r="F54" s="2">
        <v>64427</v>
      </c>
      <c r="G54" s="2">
        <v>56776</v>
      </c>
      <c r="H54" s="2">
        <v>69460</v>
      </c>
      <c r="I54" s="2">
        <v>63586</v>
      </c>
      <c r="J54" s="2">
        <v>69223</v>
      </c>
      <c r="K54" s="2">
        <v>63366</v>
      </c>
      <c r="L54" s="2">
        <v>73099</v>
      </c>
      <c r="M54" s="2">
        <v>67995</v>
      </c>
      <c r="N54" s="2">
        <v>76549</v>
      </c>
      <c r="O54" s="2">
        <v>70121</v>
      </c>
      <c r="P54" s="2">
        <v>1393</v>
      </c>
      <c r="Q54" s="2">
        <v>947</v>
      </c>
      <c r="R54" s="2">
        <v>507127</v>
      </c>
      <c r="S54" s="2">
        <v>461181</v>
      </c>
      <c r="T54" s="2">
        <v>968308</v>
      </c>
    </row>
    <row r="55" spans="1:20" x14ac:dyDescent="0.25">
      <c r="A55" s="1" t="s">
        <v>19</v>
      </c>
      <c r="B55" s="2">
        <v>76777</v>
      </c>
      <c r="C55" s="2">
        <v>71769</v>
      </c>
      <c r="D55" s="2">
        <v>84129</v>
      </c>
      <c r="E55" s="2">
        <v>76196</v>
      </c>
      <c r="F55" s="2">
        <v>68236</v>
      </c>
      <c r="G55" s="2">
        <v>61586</v>
      </c>
      <c r="H55" s="2">
        <v>77253</v>
      </c>
      <c r="I55" s="2">
        <v>71014</v>
      </c>
      <c r="J55" s="2">
        <v>80463</v>
      </c>
      <c r="K55" s="2">
        <v>73748</v>
      </c>
      <c r="L55" s="2">
        <v>85804</v>
      </c>
      <c r="M55" s="2">
        <v>78702</v>
      </c>
      <c r="N55" s="2">
        <v>88476</v>
      </c>
      <c r="O55" s="2">
        <v>81412</v>
      </c>
      <c r="P55" s="2">
        <v>2784</v>
      </c>
      <c r="Q55" s="2">
        <v>1943</v>
      </c>
      <c r="R55" s="2">
        <v>563922</v>
      </c>
      <c r="S55" s="2">
        <v>516370</v>
      </c>
      <c r="T55" s="2">
        <v>1080292</v>
      </c>
    </row>
    <row r="56" spans="1:20" x14ac:dyDescent="0.25">
      <c r="A56" s="1" t="s">
        <v>20</v>
      </c>
      <c r="B56" s="2">
        <v>81531</v>
      </c>
      <c r="C56" s="2">
        <v>75923</v>
      </c>
      <c r="D56" s="2">
        <v>85395</v>
      </c>
      <c r="E56" s="2">
        <v>77423</v>
      </c>
      <c r="F56" s="2">
        <v>65979</v>
      </c>
      <c r="G56" s="2">
        <v>59383</v>
      </c>
      <c r="H56" s="2">
        <v>76822</v>
      </c>
      <c r="I56" s="2">
        <v>70247</v>
      </c>
      <c r="J56" s="2">
        <v>82317</v>
      </c>
      <c r="K56" s="2">
        <v>75473</v>
      </c>
      <c r="L56" s="2">
        <v>83662</v>
      </c>
      <c r="M56" s="2">
        <v>77722</v>
      </c>
      <c r="N56" s="2">
        <v>84336</v>
      </c>
      <c r="O56" s="2">
        <v>77945</v>
      </c>
      <c r="P56" s="2">
        <v>2342</v>
      </c>
      <c r="Q56" s="2">
        <v>1498</v>
      </c>
      <c r="R56" s="2">
        <v>562384</v>
      </c>
      <c r="S56" s="2">
        <v>515614</v>
      </c>
      <c r="T56" s="2">
        <v>1077998</v>
      </c>
    </row>
    <row r="57" spans="1:20" x14ac:dyDescent="0.25">
      <c r="A57" s="1" t="s">
        <v>21</v>
      </c>
      <c r="B57" s="2">
        <v>54318</v>
      </c>
      <c r="C57" s="2">
        <v>51120</v>
      </c>
      <c r="D57" s="2">
        <v>55318</v>
      </c>
      <c r="E57" s="2">
        <v>50744</v>
      </c>
      <c r="F57" s="2">
        <v>46211</v>
      </c>
      <c r="G57" s="2">
        <v>41577</v>
      </c>
      <c r="H57" s="2">
        <v>49033</v>
      </c>
      <c r="I57" s="2">
        <v>45368</v>
      </c>
      <c r="J57" s="2">
        <v>49991</v>
      </c>
      <c r="K57" s="2">
        <v>46077</v>
      </c>
      <c r="L57" s="2">
        <v>54511</v>
      </c>
      <c r="M57" s="2">
        <v>50728</v>
      </c>
      <c r="N57" s="2">
        <v>55379</v>
      </c>
      <c r="O57" s="2">
        <v>50295</v>
      </c>
      <c r="P57" s="2">
        <v>921</v>
      </c>
      <c r="Q57" s="2">
        <v>561</v>
      </c>
      <c r="R57" s="2">
        <v>365682</v>
      </c>
      <c r="S57" s="2">
        <v>336470</v>
      </c>
      <c r="T57" s="2">
        <v>702152</v>
      </c>
    </row>
    <row r="58" spans="1:20" x14ac:dyDescent="0.25">
      <c r="A58" s="1" t="s">
        <v>22</v>
      </c>
      <c r="B58" s="2">
        <v>45161</v>
      </c>
      <c r="C58" s="2">
        <v>41926</v>
      </c>
      <c r="D58" s="2">
        <v>46728</v>
      </c>
      <c r="E58" s="2">
        <v>43182</v>
      </c>
      <c r="F58" s="2">
        <v>39161</v>
      </c>
      <c r="G58" s="2">
        <v>35990</v>
      </c>
      <c r="H58" s="2">
        <v>39887</v>
      </c>
      <c r="I58" s="2">
        <v>37501</v>
      </c>
      <c r="J58" s="2">
        <v>42549</v>
      </c>
      <c r="K58" s="2">
        <v>39581</v>
      </c>
      <c r="L58" s="2">
        <v>45750</v>
      </c>
      <c r="M58" s="2">
        <v>42730</v>
      </c>
      <c r="N58" s="2">
        <v>45688</v>
      </c>
      <c r="O58" s="2">
        <v>43114</v>
      </c>
      <c r="P58" s="2">
        <v>1645</v>
      </c>
      <c r="Q58" s="2">
        <v>1067</v>
      </c>
      <c r="R58" s="2">
        <v>306569</v>
      </c>
      <c r="S58" s="2">
        <v>285091</v>
      </c>
      <c r="T58" s="2">
        <v>591660</v>
      </c>
    </row>
    <row r="59" spans="1:20" x14ac:dyDescent="0.25">
      <c r="A59" s="1" t="s">
        <v>23</v>
      </c>
      <c r="B59" s="2">
        <v>58636</v>
      </c>
      <c r="C59" s="2">
        <v>54571</v>
      </c>
      <c r="D59" s="2">
        <v>56604</v>
      </c>
      <c r="E59" s="2">
        <v>52261</v>
      </c>
      <c r="F59" s="2">
        <v>49161</v>
      </c>
      <c r="G59" s="2">
        <v>44849</v>
      </c>
      <c r="H59" s="2">
        <v>52286</v>
      </c>
      <c r="I59" s="2">
        <v>48152</v>
      </c>
      <c r="J59" s="2">
        <v>54465</v>
      </c>
      <c r="K59" s="2">
        <v>49677</v>
      </c>
      <c r="L59" s="2">
        <v>54538</v>
      </c>
      <c r="M59" s="2">
        <v>50702</v>
      </c>
      <c r="N59" s="2">
        <v>54665</v>
      </c>
      <c r="O59" s="2">
        <v>51738</v>
      </c>
      <c r="P59" s="2">
        <v>1662</v>
      </c>
      <c r="Q59" s="2">
        <v>987</v>
      </c>
      <c r="R59" s="2">
        <v>382017</v>
      </c>
      <c r="S59" s="2">
        <v>352937</v>
      </c>
      <c r="T59" s="2">
        <v>734954</v>
      </c>
    </row>
    <row r="60" spans="1:20" x14ac:dyDescent="0.25">
      <c r="A60" s="1" t="s">
        <v>24</v>
      </c>
      <c r="B60" s="2">
        <v>55884</v>
      </c>
      <c r="C60" s="2">
        <v>52551</v>
      </c>
      <c r="D60" s="2">
        <v>57293</v>
      </c>
      <c r="E60" s="2">
        <v>53283</v>
      </c>
      <c r="F60" s="2">
        <v>44850</v>
      </c>
      <c r="G60" s="2">
        <v>40219</v>
      </c>
      <c r="H60" s="2">
        <v>52879</v>
      </c>
      <c r="I60" s="2">
        <v>49238</v>
      </c>
      <c r="J60" s="2">
        <v>55454</v>
      </c>
      <c r="K60" s="2">
        <v>51777</v>
      </c>
      <c r="L60" s="2">
        <v>54228</v>
      </c>
      <c r="M60" s="2">
        <v>50957</v>
      </c>
      <c r="N60" s="2">
        <v>57217</v>
      </c>
      <c r="O60" s="2">
        <v>53649</v>
      </c>
      <c r="P60" s="2">
        <v>2234</v>
      </c>
      <c r="Q60" s="2">
        <v>1252</v>
      </c>
      <c r="R60" s="2">
        <v>380039</v>
      </c>
      <c r="S60" s="2">
        <v>352926</v>
      </c>
      <c r="T60" s="2">
        <v>732965</v>
      </c>
    </row>
    <row r="61" spans="1:20" x14ac:dyDescent="0.25">
      <c r="A61" s="1" t="s">
        <v>25</v>
      </c>
      <c r="B61" s="2">
        <v>55676</v>
      </c>
      <c r="C61" s="2">
        <v>52600</v>
      </c>
      <c r="D61" s="2">
        <v>54800</v>
      </c>
      <c r="E61" s="2">
        <v>50552</v>
      </c>
      <c r="F61" s="2">
        <v>45015</v>
      </c>
      <c r="G61" s="2">
        <v>41965</v>
      </c>
      <c r="H61" s="2">
        <v>49551</v>
      </c>
      <c r="I61" s="2">
        <v>46853</v>
      </c>
      <c r="J61" s="2">
        <v>53059</v>
      </c>
      <c r="K61" s="2">
        <v>49756</v>
      </c>
      <c r="L61" s="2">
        <v>54084</v>
      </c>
      <c r="M61" s="2">
        <v>51161</v>
      </c>
      <c r="N61" s="2">
        <v>52426</v>
      </c>
      <c r="O61" s="2">
        <v>50428</v>
      </c>
      <c r="P61" s="2">
        <v>866</v>
      </c>
      <c r="Q61" s="2">
        <v>557</v>
      </c>
      <c r="R61" s="2">
        <v>365477</v>
      </c>
      <c r="S61" s="2">
        <v>343872</v>
      </c>
      <c r="T61" s="2">
        <v>709349</v>
      </c>
    </row>
    <row r="62" spans="1:20" x14ac:dyDescent="0.25">
      <c r="A62" s="1" t="s">
        <v>26</v>
      </c>
      <c r="B62" s="2">
        <v>34312</v>
      </c>
      <c r="C62" s="2">
        <v>32032</v>
      </c>
      <c r="D62" s="2">
        <v>33764</v>
      </c>
      <c r="E62" s="2">
        <v>30785</v>
      </c>
      <c r="F62" s="2">
        <v>28667</v>
      </c>
      <c r="G62" s="2">
        <v>25881</v>
      </c>
      <c r="H62" s="2">
        <v>31666</v>
      </c>
      <c r="I62" s="2">
        <v>29305</v>
      </c>
      <c r="J62" s="2">
        <v>32352</v>
      </c>
      <c r="K62" s="2">
        <v>30133</v>
      </c>
      <c r="L62" s="2">
        <v>33306</v>
      </c>
      <c r="M62" s="2">
        <v>30860</v>
      </c>
      <c r="N62" s="2">
        <v>32541</v>
      </c>
      <c r="O62" s="2">
        <v>30371</v>
      </c>
      <c r="P62" s="2">
        <v>915</v>
      </c>
      <c r="Q62" s="2">
        <v>628</v>
      </c>
      <c r="R62" s="2">
        <v>227523</v>
      </c>
      <c r="S62" s="2">
        <v>209995</v>
      </c>
      <c r="T62" s="2">
        <v>437518</v>
      </c>
    </row>
    <row r="63" spans="1:20" x14ac:dyDescent="0.25">
      <c r="A63" s="1" t="s">
        <v>27</v>
      </c>
      <c r="B63" s="2">
        <v>48247</v>
      </c>
      <c r="C63" s="2">
        <v>48692</v>
      </c>
      <c r="D63" s="2">
        <v>47316</v>
      </c>
      <c r="E63" s="2">
        <v>46407</v>
      </c>
      <c r="F63" s="2">
        <v>44320</v>
      </c>
      <c r="G63" s="2">
        <v>43857</v>
      </c>
      <c r="H63" s="2">
        <v>41761</v>
      </c>
      <c r="I63" s="2">
        <v>41601</v>
      </c>
      <c r="J63" s="2">
        <v>38553</v>
      </c>
      <c r="K63" s="2">
        <v>39321</v>
      </c>
      <c r="L63" s="2">
        <v>36370</v>
      </c>
      <c r="M63" s="2">
        <v>38484</v>
      </c>
      <c r="N63" s="2">
        <v>33618</v>
      </c>
      <c r="O63" s="2">
        <v>37001</v>
      </c>
      <c r="P63" s="2">
        <v>131</v>
      </c>
      <c r="Q63" s="2">
        <v>113</v>
      </c>
      <c r="R63" s="2">
        <v>290316</v>
      </c>
      <c r="S63" s="2">
        <v>295476</v>
      </c>
      <c r="T63" s="2">
        <v>585792</v>
      </c>
    </row>
    <row r="64" spans="1:20" x14ac:dyDescent="0.25">
      <c r="A64" s="1" t="s">
        <v>28</v>
      </c>
      <c r="B64" s="2">
        <v>17165</v>
      </c>
      <c r="C64" s="2">
        <v>16281</v>
      </c>
      <c r="D64" s="2">
        <v>16659</v>
      </c>
      <c r="E64" s="2">
        <v>15175</v>
      </c>
      <c r="F64" s="2">
        <v>14422</v>
      </c>
      <c r="G64" s="2">
        <v>12953</v>
      </c>
      <c r="H64" s="2">
        <v>15914</v>
      </c>
      <c r="I64" s="2">
        <v>14568</v>
      </c>
      <c r="J64" s="2">
        <v>16736</v>
      </c>
      <c r="K64" s="2">
        <v>15602</v>
      </c>
      <c r="L64" s="2">
        <v>17569</v>
      </c>
      <c r="M64" s="2">
        <v>16085</v>
      </c>
      <c r="N64" s="2">
        <v>17865</v>
      </c>
      <c r="O64" s="2">
        <v>16426</v>
      </c>
      <c r="P64" s="2">
        <v>405</v>
      </c>
      <c r="Q64" s="2">
        <v>203</v>
      </c>
      <c r="R64" s="2">
        <v>116735</v>
      </c>
      <c r="S64" s="2">
        <v>107293</v>
      </c>
      <c r="T64" s="2">
        <v>224028</v>
      </c>
    </row>
    <row r="65" spans="1:20" x14ac:dyDescent="0.25">
      <c r="A65" s="1" t="s">
        <v>29</v>
      </c>
      <c r="B65" s="2">
        <v>92745</v>
      </c>
      <c r="C65" s="2">
        <v>86988</v>
      </c>
      <c r="D65" s="2">
        <v>97297</v>
      </c>
      <c r="E65" s="2">
        <v>89392</v>
      </c>
      <c r="F65" s="2">
        <v>83514</v>
      </c>
      <c r="G65" s="2">
        <v>77346</v>
      </c>
      <c r="H65" s="2">
        <v>88393</v>
      </c>
      <c r="I65" s="2">
        <v>83449</v>
      </c>
      <c r="J65" s="2">
        <v>94422</v>
      </c>
      <c r="K65" s="2">
        <v>89997</v>
      </c>
      <c r="L65" s="2">
        <v>99301</v>
      </c>
      <c r="M65" s="2">
        <v>94872</v>
      </c>
      <c r="N65" s="2">
        <v>98667</v>
      </c>
      <c r="O65" s="2">
        <v>93954</v>
      </c>
      <c r="P65" s="2">
        <v>5979</v>
      </c>
      <c r="Q65" s="2">
        <v>3098</v>
      </c>
      <c r="R65" s="2">
        <v>660318</v>
      </c>
      <c r="S65" s="2">
        <v>619096</v>
      </c>
      <c r="T65" s="2">
        <v>1279414</v>
      </c>
    </row>
    <row r="66" spans="1:20" x14ac:dyDescent="0.25">
      <c r="A66" s="11" t="s">
        <v>30</v>
      </c>
      <c r="B66" s="12">
        <v>1088141</v>
      </c>
      <c r="C66" s="12">
        <v>1022534</v>
      </c>
      <c r="D66" s="12">
        <v>1103646</v>
      </c>
      <c r="E66" s="12">
        <v>1012256</v>
      </c>
      <c r="F66" s="12">
        <v>909147</v>
      </c>
      <c r="G66" s="12">
        <v>827256</v>
      </c>
      <c r="H66" s="12">
        <v>987594</v>
      </c>
      <c r="I66" s="12">
        <v>921062</v>
      </c>
      <c r="J66" s="12">
        <v>1036734</v>
      </c>
      <c r="K66" s="12">
        <v>968149</v>
      </c>
      <c r="L66" s="12">
        <v>1078548</v>
      </c>
      <c r="M66" s="12">
        <v>1012235</v>
      </c>
      <c r="N66" s="12">
        <v>1081763</v>
      </c>
      <c r="O66" s="12">
        <v>1014540</v>
      </c>
      <c r="P66" s="12">
        <v>33934</v>
      </c>
      <c r="Q66" s="12">
        <v>20713</v>
      </c>
      <c r="R66" s="12">
        <v>7319507</v>
      </c>
      <c r="S66" s="12">
        <v>6798745</v>
      </c>
      <c r="T66" s="12">
        <v>14118252</v>
      </c>
    </row>
    <row r="68" spans="1:20" x14ac:dyDescent="0.25">
      <c r="A68" s="7" t="s">
        <v>34</v>
      </c>
    </row>
    <row r="69" spans="1:20" x14ac:dyDescent="0.25">
      <c r="A69" s="16" t="s">
        <v>0</v>
      </c>
      <c r="B69" s="11" t="s">
        <v>1</v>
      </c>
      <c r="C69" s="11"/>
      <c r="D69" s="11" t="s">
        <v>2</v>
      </c>
      <c r="E69" s="11"/>
      <c r="F69" s="11" t="s">
        <v>3</v>
      </c>
      <c r="G69" s="11"/>
      <c r="H69" s="11" t="s">
        <v>4</v>
      </c>
      <c r="I69" s="11"/>
      <c r="J69" s="11" t="s">
        <v>5</v>
      </c>
      <c r="K69" s="11"/>
      <c r="L69" s="11" t="s">
        <v>6</v>
      </c>
      <c r="M69" s="11"/>
      <c r="N69" s="11" t="s">
        <v>7</v>
      </c>
      <c r="O69" s="11"/>
      <c r="P69" s="11" t="s">
        <v>8</v>
      </c>
      <c r="Q69" s="11"/>
      <c r="R69" s="11" t="s">
        <v>9</v>
      </c>
      <c r="S69" s="11"/>
      <c r="T69" s="11"/>
    </row>
    <row r="70" spans="1:20" x14ac:dyDescent="0.25">
      <c r="A70" s="17"/>
      <c r="B70" s="11" t="s">
        <v>10</v>
      </c>
      <c r="C70" s="11" t="s">
        <v>11</v>
      </c>
      <c r="D70" s="11" t="s">
        <v>10</v>
      </c>
      <c r="E70" s="11" t="s">
        <v>11</v>
      </c>
      <c r="F70" s="11" t="s">
        <v>10</v>
      </c>
      <c r="G70" s="11" t="s">
        <v>11</v>
      </c>
      <c r="H70" s="11" t="s">
        <v>10</v>
      </c>
      <c r="I70" s="11" t="s">
        <v>11</v>
      </c>
      <c r="J70" s="11" t="s">
        <v>10</v>
      </c>
      <c r="K70" s="11" t="s">
        <v>11</v>
      </c>
      <c r="L70" s="11" t="s">
        <v>10</v>
      </c>
      <c r="M70" s="11" t="s">
        <v>11</v>
      </c>
      <c r="N70" s="11" t="s">
        <v>10</v>
      </c>
      <c r="O70" s="11" t="s">
        <v>11</v>
      </c>
      <c r="P70" s="11" t="s">
        <v>10</v>
      </c>
      <c r="Q70" s="11" t="s">
        <v>11</v>
      </c>
      <c r="R70" s="11" t="s">
        <v>10</v>
      </c>
      <c r="S70" s="11" t="s">
        <v>11</v>
      </c>
      <c r="T70" s="11" t="s">
        <v>12</v>
      </c>
    </row>
    <row r="71" spans="1:20" x14ac:dyDescent="0.25">
      <c r="A71" s="1" t="s">
        <v>13</v>
      </c>
      <c r="B71" s="2">
        <v>40180</v>
      </c>
      <c r="C71" s="2">
        <v>35779</v>
      </c>
      <c r="D71" s="2">
        <v>52903</v>
      </c>
      <c r="E71" s="2">
        <v>49278</v>
      </c>
      <c r="F71" s="2">
        <v>50177</v>
      </c>
      <c r="G71" s="2">
        <v>45802</v>
      </c>
      <c r="H71" s="2">
        <v>40931</v>
      </c>
      <c r="I71" s="2">
        <v>37062</v>
      </c>
      <c r="J71" s="2">
        <v>46231</v>
      </c>
      <c r="K71" s="2">
        <v>42969</v>
      </c>
      <c r="L71" s="2">
        <v>49086</v>
      </c>
      <c r="M71" s="2">
        <v>45706</v>
      </c>
      <c r="N71" s="2">
        <v>52709</v>
      </c>
      <c r="O71" s="2">
        <v>48525</v>
      </c>
      <c r="P71" s="2">
        <v>1741</v>
      </c>
      <c r="Q71" s="2">
        <v>1092</v>
      </c>
      <c r="R71" s="2">
        <v>333958</v>
      </c>
      <c r="S71" s="2">
        <v>306213</v>
      </c>
      <c r="T71" s="2">
        <v>640171</v>
      </c>
    </row>
    <row r="72" spans="1:20" x14ac:dyDescent="0.25">
      <c r="A72" s="1" t="s">
        <v>14</v>
      </c>
      <c r="B72" s="2">
        <v>30519</v>
      </c>
      <c r="C72" s="2">
        <v>26906</v>
      </c>
      <c r="D72" s="2">
        <v>40641</v>
      </c>
      <c r="E72" s="2">
        <v>38025</v>
      </c>
      <c r="F72" s="2">
        <v>37636</v>
      </c>
      <c r="G72" s="2">
        <v>34877</v>
      </c>
      <c r="H72" s="2">
        <v>30706</v>
      </c>
      <c r="I72" s="2">
        <v>27846</v>
      </c>
      <c r="J72" s="2">
        <v>34155</v>
      </c>
      <c r="K72" s="2">
        <v>32046</v>
      </c>
      <c r="L72" s="2">
        <v>36565</v>
      </c>
      <c r="M72" s="2">
        <v>34388</v>
      </c>
      <c r="N72" s="2">
        <v>37230</v>
      </c>
      <c r="O72" s="2">
        <v>35369</v>
      </c>
      <c r="P72" s="2">
        <v>883</v>
      </c>
      <c r="Q72" s="2">
        <v>579</v>
      </c>
      <c r="R72" s="2">
        <v>248335</v>
      </c>
      <c r="S72" s="2">
        <v>230036</v>
      </c>
      <c r="T72" s="2">
        <v>478371</v>
      </c>
    </row>
    <row r="73" spans="1:20" x14ac:dyDescent="0.25">
      <c r="A73" s="1" t="s">
        <v>15</v>
      </c>
      <c r="B73" s="2">
        <v>97422</v>
      </c>
      <c r="C73" s="2">
        <v>85944</v>
      </c>
      <c r="D73" s="2">
        <v>121503</v>
      </c>
      <c r="E73" s="2">
        <v>113716</v>
      </c>
      <c r="F73" s="2">
        <v>113317</v>
      </c>
      <c r="G73" s="2">
        <v>104636</v>
      </c>
      <c r="H73" s="2">
        <v>92857</v>
      </c>
      <c r="I73" s="2">
        <v>84725</v>
      </c>
      <c r="J73" s="2">
        <v>101862</v>
      </c>
      <c r="K73" s="2">
        <v>95618</v>
      </c>
      <c r="L73" s="2">
        <v>107350</v>
      </c>
      <c r="M73" s="2">
        <v>100577</v>
      </c>
      <c r="N73" s="2">
        <v>113138</v>
      </c>
      <c r="O73" s="2">
        <v>107523</v>
      </c>
      <c r="P73" s="2">
        <v>4211</v>
      </c>
      <c r="Q73" s="2">
        <v>2535</v>
      </c>
      <c r="R73" s="2">
        <v>751660</v>
      </c>
      <c r="S73" s="2">
        <v>695274</v>
      </c>
      <c r="T73" s="2">
        <v>1446934</v>
      </c>
    </row>
    <row r="74" spans="1:20" x14ac:dyDescent="0.25">
      <c r="A74" s="1" t="s">
        <v>16</v>
      </c>
      <c r="B74" s="2">
        <v>123740</v>
      </c>
      <c r="C74" s="2">
        <v>111917</v>
      </c>
      <c r="D74" s="2">
        <v>153264</v>
      </c>
      <c r="E74" s="2">
        <v>143035</v>
      </c>
      <c r="F74" s="2">
        <v>144599</v>
      </c>
      <c r="G74" s="2">
        <v>133808</v>
      </c>
      <c r="H74" s="2">
        <v>118645</v>
      </c>
      <c r="I74" s="2">
        <v>107517</v>
      </c>
      <c r="J74" s="2">
        <v>124475</v>
      </c>
      <c r="K74" s="2">
        <v>117501</v>
      </c>
      <c r="L74" s="2">
        <v>137106</v>
      </c>
      <c r="M74" s="2">
        <v>129683</v>
      </c>
      <c r="N74" s="2">
        <v>140296</v>
      </c>
      <c r="O74" s="2">
        <v>133566</v>
      </c>
      <c r="P74" s="2">
        <v>6045</v>
      </c>
      <c r="Q74" s="2">
        <v>3560</v>
      </c>
      <c r="R74" s="2">
        <v>948170</v>
      </c>
      <c r="S74" s="2">
        <v>880587</v>
      </c>
      <c r="T74" s="2">
        <v>1828757</v>
      </c>
    </row>
    <row r="75" spans="1:20" x14ac:dyDescent="0.25">
      <c r="A75" s="1" t="s">
        <v>17</v>
      </c>
      <c r="B75" s="2">
        <v>32885</v>
      </c>
      <c r="C75" s="2">
        <v>29695</v>
      </c>
      <c r="D75" s="2">
        <v>42003</v>
      </c>
      <c r="E75" s="2">
        <v>37991</v>
      </c>
      <c r="F75" s="2">
        <v>38318</v>
      </c>
      <c r="G75" s="2">
        <v>35343</v>
      </c>
      <c r="H75" s="2">
        <v>32560</v>
      </c>
      <c r="I75" s="2">
        <v>29661</v>
      </c>
      <c r="J75" s="2">
        <v>35504</v>
      </c>
      <c r="K75" s="2">
        <v>33027</v>
      </c>
      <c r="L75" s="2">
        <v>36040</v>
      </c>
      <c r="M75" s="2">
        <v>33868</v>
      </c>
      <c r="N75" s="2">
        <v>36594</v>
      </c>
      <c r="O75" s="2">
        <v>34815</v>
      </c>
      <c r="P75" s="2">
        <v>957</v>
      </c>
      <c r="Q75" s="2">
        <v>659</v>
      </c>
      <c r="R75" s="2">
        <v>254861</v>
      </c>
      <c r="S75" s="2">
        <v>235059</v>
      </c>
      <c r="T75" s="2">
        <v>489920</v>
      </c>
    </row>
    <row r="76" spans="1:20" x14ac:dyDescent="0.25">
      <c r="A76" s="1" t="s">
        <v>18</v>
      </c>
      <c r="B76" s="2">
        <v>66878</v>
      </c>
      <c r="C76" s="2">
        <v>59431</v>
      </c>
      <c r="D76" s="2">
        <v>79607</v>
      </c>
      <c r="E76" s="2">
        <v>71061</v>
      </c>
      <c r="F76" s="2">
        <v>75136</v>
      </c>
      <c r="G76" s="2">
        <v>68633</v>
      </c>
      <c r="H76" s="2">
        <v>63725</v>
      </c>
      <c r="I76" s="2">
        <v>56410</v>
      </c>
      <c r="J76" s="2">
        <v>68349</v>
      </c>
      <c r="K76" s="2">
        <v>63002</v>
      </c>
      <c r="L76" s="2">
        <v>68177</v>
      </c>
      <c r="M76" s="2">
        <v>63077</v>
      </c>
      <c r="N76" s="2">
        <v>71531</v>
      </c>
      <c r="O76" s="2">
        <v>67405</v>
      </c>
      <c r="P76" s="2">
        <v>1478</v>
      </c>
      <c r="Q76" s="2">
        <v>985</v>
      </c>
      <c r="R76" s="2">
        <v>494881</v>
      </c>
      <c r="S76" s="2">
        <v>450004</v>
      </c>
      <c r="T76" s="2">
        <v>944885</v>
      </c>
    </row>
    <row r="77" spans="1:20" x14ac:dyDescent="0.25">
      <c r="A77" s="1" t="s">
        <v>19</v>
      </c>
      <c r="B77" s="2">
        <v>64036</v>
      </c>
      <c r="C77" s="2">
        <v>57914</v>
      </c>
      <c r="D77" s="2">
        <v>85686</v>
      </c>
      <c r="E77" s="2">
        <v>78475</v>
      </c>
      <c r="F77" s="2">
        <v>82317</v>
      </c>
      <c r="G77" s="2">
        <v>75545</v>
      </c>
      <c r="H77" s="2">
        <v>68129</v>
      </c>
      <c r="I77" s="2">
        <v>61507</v>
      </c>
      <c r="J77" s="2">
        <v>76689</v>
      </c>
      <c r="K77" s="2">
        <v>70957</v>
      </c>
      <c r="L77" s="2">
        <v>79815</v>
      </c>
      <c r="M77" s="2">
        <v>73416</v>
      </c>
      <c r="N77" s="2">
        <v>84039</v>
      </c>
      <c r="O77" s="2">
        <v>78268</v>
      </c>
      <c r="P77" s="2">
        <v>3056</v>
      </c>
      <c r="Q77" s="2">
        <v>2083</v>
      </c>
      <c r="R77" s="2">
        <v>543767</v>
      </c>
      <c r="S77" s="2">
        <v>498165</v>
      </c>
      <c r="T77" s="2">
        <v>1041932</v>
      </c>
    </row>
    <row r="78" spans="1:20" x14ac:dyDescent="0.25">
      <c r="A78" s="1" t="s">
        <v>20</v>
      </c>
      <c r="B78" s="2">
        <v>72258</v>
      </c>
      <c r="C78" s="2">
        <v>65477</v>
      </c>
      <c r="D78" s="2">
        <v>86163</v>
      </c>
      <c r="E78" s="2">
        <v>78877</v>
      </c>
      <c r="F78" s="2">
        <v>83668</v>
      </c>
      <c r="G78" s="2">
        <v>76722</v>
      </c>
      <c r="H78" s="2">
        <v>65901</v>
      </c>
      <c r="I78" s="2">
        <v>59586</v>
      </c>
      <c r="J78" s="2">
        <v>76085</v>
      </c>
      <c r="K78" s="2">
        <v>70154</v>
      </c>
      <c r="L78" s="2">
        <v>80963</v>
      </c>
      <c r="M78" s="2">
        <v>75175</v>
      </c>
      <c r="N78" s="2">
        <v>81791</v>
      </c>
      <c r="O78" s="2">
        <v>77265</v>
      </c>
      <c r="P78" s="2">
        <v>2449</v>
      </c>
      <c r="Q78" s="2">
        <v>1540</v>
      </c>
      <c r="R78" s="2">
        <v>549278</v>
      </c>
      <c r="S78" s="2">
        <v>504796</v>
      </c>
      <c r="T78" s="2">
        <v>1054074</v>
      </c>
    </row>
    <row r="79" spans="1:20" x14ac:dyDescent="0.25">
      <c r="A79" s="1" t="s">
        <v>21</v>
      </c>
      <c r="B79" s="2">
        <v>46154</v>
      </c>
      <c r="C79" s="2">
        <v>41509</v>
      </c>
      <c r="D79" s="2">
        <v>56672</v>
      </c>
      <c r="E79" s="2">
        <v>52393</v>
      </c>
      <c r="F79" s="2">
        <v>53731</v>
      </c>
      <c r="G79" s="2">
        <v>49923</v>
      </c>
      <c r="H79" s="2">
        <v>45902</v>
      </c>
      <c r="I79" s="2">
        <v>41221</v>
      </c>
      <c r="J79" s="2">
        <v>48561</v>
      </c>
      <c r="K79" s="2">
        <v>45110</v>
      </c>
      <c r="L79" s="2">
        <v>49384</v>
      </c>
      <c r="M79" s="2">
        <v>45762</v>
      </c>
      <c r="N79" s="2">
        <v>53174</v>
      </c>
      <c r="O79" s="2">
        <v>50150</v>
      </c>
      <c r="P79" s="2">
        <v>949</v>
      </c>
      <c r="Q79" s="2">
        <v>595</v>
      </c>
      <c r="R79" s="2">
        <v>354527</v>
      </c>
      <c r="S79" s="2">
        <v>326663</v>
      </c>
      <c r="T79" s="2">
        <v>681190</v>
      </c>
    </row>
    <row r="80" spans="1:20" x14ac:dyDescent="0.25">
      <c r="A80" s="1" t="s">
        <v>22</v>
      </c>
      <c r="B80" s="2">
        <v>41785</v>
      </c>
      <c r="C80" s="2">
        <v>37770</v>
      </c>
      <c r="D80" s="2">
        <v>48169</v>
      </c>
      <c r="E80" s="2">
        <v>44231</v>
      </c>
      <c r="F80" s="2">
        <v>45557</v>
      </c>
      <c r="G80" s="2">
        <v>42517</v>
      </c>
      <c r="H80" s="2">
        <v>38786</v>
      </c>
      <c r="I80" s="2">
        <v>35901</v>
      </c>
      <c r="J80" s="2">
        <v>39550</v>
      </c>
      <c r="K80" s="2">
        <v>37344</v>
      </c>
      <c r="L80" s="2">
        <v>41859</v>
      </c>
      <c r="M80" s="2">
        <v>39417</v>
      </c>
      <c r="N80" s="2">
        <v>43815</v>
      </c>
      <c r="O80" s="2">
        <v>42098</v>
      </c>
      <c r="P80" s="2">
        <v>1786</v>
      </c>
      <c r="Q80" s="2">
        <v>1132</v>
      </c>
      <c r="R80" s="2">
        <v>301307</v>
      </c>
      <c r="S80" s="2">
        <v>280410</v>
      </c>
      <c r="T80" s="2">
        <v>581717</v>
      </c>
    </row>
    <row r="81" spans="1:20" x14ac:dyDescent="0.25">
      <c r="A81" s="1" t="s">
        <v>23</v>
      </c>
      <c r="B81" s="2">
        <v>51129</v>
      </c>
      <c r="C81" s="2">
        <v>46441</v>
      </c>
      <c r="D81" s="2">
        <v>60673</v>
      </c>
      <c r="E81" s="2">
        <v>56257</v>
      </c>
      <c r="F81" s="2">
        <v>55674</v>
      </c>
      <c r="G81" s="2">
        <v>51662</v>
      </c>
      <c r="H81" s="2">
        <v>48790</v>
      </c>
      <c r="I81" s="2">
        <v>44769</v>
      </c>
      <c r="J81" s="2">
        <v>51580</v>
      </c>
      <c r="K81" s="2">
        <v>47805</v>
      </c>
      <c r="L81" s="2">
        <v>53396</v>
      </c>
      <c r="M81" s="2">
        <v>49385</v>
      </c>
      <c r="N81" s="2">
        <v>53071</v>
      </c>
      <c r="O81" s="2">
        <v>50240</v>
      </c>
      <c r="P81" s="2">
        <v>1767</v>
      </c>
      <c r="Q81" s="2">
        <v>1070</v>
      </c>
      <c r="R81" s="2">
        <v>376080</v>
      </c>
      <c r="S81" s="2">
        <v>347629</v>
      </c>
      <c r="T81" s="2">
        <v>723709</v>
      </c>
    </row>
    <row r="82" spans="1:20" x14ac:dyDescent="0.25">
      <c r="A82" s="1" t="s">
        <v>24</v>
      </c>
      <c r="B82" s="2">
        <v>49731</v>
      </c>
      <c r="C82" s="2">
        <v>44907</v>
      </c>
      <c r="D82" s="2">
        <v>58339</v>
      </c>
      <c r="E82" s="2">
        <v>54446</v>
      </c>
      <c r="F82" s="2">
        <v>56022</v>
      </c>
      <c r="G82" s="2">
        <v>52471</v>
      </c>
      <c r="H82" s="2">
        <v>45021</v>
      </c>
      <c r="I82" s="2">
        <v>40349</v>
      </c>
      <c r="J82" s="2">
        <v>52159</v>
      </c>
      <c r="K82" s="2">
        <v>49114</v>
      </c>
      <c r="L82" s="2">
        <v>54492</v>
      </c>
      <c r="M82" s="2">
        <v>51667</v>
      </c>
      <c r="N82" s="2">
        <v>52209</v>
      </c>
      <c r="O82" s="2">
        <v>50372</v>
      </c>
      <c r="P82" s="2">
        <v>2285</v>
      </c>
      <c r="Q82" s="2">
        <v>1387</v>
      </c>
      <c r="R82" s="2">
        <v>370258</v>
      </c>
      <c r="S82" s="2">
        <v>344713</v>
      </c>
      <c r="T82" s="2">
        <v>714971</v>
      </c>
    </row>
    <row r="83" spans="1:20" x14ac:dyDescent="0.25">
      <c r="A83" s="1" t="s">
        <v>25</v>
      </c>
      <c r="B83" s="2">
        <v>47645</v>
      </c>
      <c r="C83" s="2">
        <v>43890</v>
      </c>
      <c r="D83" s="2">
        <v>57147</v>
      </c>
      <c r="E83" s="2">
        <v>53798</v>
      </c>
      <c r="F83" s="2">
        <v>53800</v>
      </c>
      <c r="G83" s="2">
        <v>50047</v>
      </c>
      <c r="H83" s="2">
        <v>44791</v>
      </c>
      <c r="I83" s="2">
        <v>41728</v>
      </c>
      <c r="J83" s="2">
        <v>48824</v>
      </c>
      <c r="K83" s="2">
        <v>46512</v>
      </c>
      <c r="L83" s="2">
        <v>52223</v>
      </c>
      <c r="M83" s="2">
        <v>49391</v>
      </c>
      <c r="N83" s="2">
        <v>52549</v>
      </c>
      <c r="O83" s="2">
        <v>50467</v>
      </c>
      <c r="P83" s="2">
        <v>928</v>
      </c>
      <c r="Q83" s="2">
        <v>596</v>
      </c>
      <c r="R83" s="2">
        <v>357907</v>
      </c>
      <c r="S83" s="2">
        <v>336429</v>
      </c>
      <c r="T83" s="2">
        <v>694336</v>
      </c>
    </row>
    <row r="84" spans="1:20" x14ac:dyDescent="0.25">
      <c r="A84" s="1" t="s">
        <v>26</v>
      </c>
      <c r="B84" s="2">
        <v>29010</v>
      </c>
      <c r="C84" s="2">
        <v>25911</v>
      </c>
      <c r="D84" s="2">
        <v>35951</v>
      </c>
      <c r="E84" s="2">
        <v>33287</v>
      </c>
      <c r="F84" s="2">
        <v>33117</v>
      </c>
      <c r="G84" s="2">
        <v>30400</v>
      </c>
      <c r="H84" s="2">
        <v>28451</v>
      </c>
      <c r="I84" s="2">
        <v>25772</v>
      </c>
      <c r="J84" s="2">
        <v>31261</v>
      </c>
      <c r="K84" s="2">
        <v>29122</v>
      </c>
      <c r="L84" s="2">
        <v>31835</v>
      </c>
      <c r="M84" s="2">
        <v>29939</v>
      </c>
      <c r="N84" s="2">
        <v>32584</v>
      </c>
      <c r="O84" s="2">
        <v>30511</v>
      </c>
      <c r="P84" s="2">
        <v>937</v>
      </c>
      <c r="Q84" s="2">
        <v>626</v>
      </c>
      <c r="R84" s="2">
        <v>223146</v>
      </c>
      <c r="S84" s="2">
        <v>205568</v>
      </c>
      <c r="T84" s="2">
        <v>428714</v>
      </c>
    </row>
    <row r="85" spans="1:20" x14ac:dyDescent="0.25">
      <c r="A85" s="1" t="s">
        <v>27</v>
      </c>
      <c r="B85" s="2">
        <v>48133</v>
      </c>
      <c r="C85" s="2">
        <v>48165</v>
      </c>
      <c r="D85" s="2">
        <v>49013</v>
      </c>
      <c r="E85" s="2">
        <v>48045</v>
      </c>
      <c r="F85" s="2">
        <v>44710</v>
      </c>
      <c r="G85" s="2">
        <v>43792</v>
      </c>
      <c r="H85" s="2">
        <v>41061</v>
      </c>
      <c r="I85" s="2">
        <v>40809</v>
      </c>
      <c r="J85" s="2">
        <v>38425</v>
      </c>
      <c r="K85" s="2">
        <v>38628</v>
      </c>
      <c r="L85" s="2">
        <v>35339</v>
      </c>
      <c r="M85" s="2">
        <v>36992</v>
      </c>
      <c r="N85" s="2">
        <v>33181</v>
      </c>
      <c r="O85" s="2">
        <v>36393</v>
      </c>
      <c r="P85" s="2">
        <v>128</v>
      </c>
      <c r="Q85" s="2">
        <v>99</v>
      </c>
      <c r="R85" s="2">
        <v>289990</v>
      </c>
      <c r="S85" s="2">
        <v>292923</v>
      </c>
      <c r="T85" s="2">
        <v>582913</v>
      </c>
    </row>
    <row r="86" spans="1:20" x14ac:dyDescent="0.25">
      <c r="A86" s="1" t="s">
        <v>28</v>
      </c>
      <c r="B86" s="2">
        <v>13895</v>
      </c>
      <c r="C86" s="2">
        <v>12411</v>
      </c>
      <c r="D86" s="2">
        <v>17739</v>
      </c>
      <c r="E86" s="2">
        <v>16705</v>
      </c>
      <c r="F86" s="2">
        <v>16471</v>
      </c>
      <c r="G86" s="2">
        <v>15133</v>
      </c>
      <c r="H86" s="2">
        <v>14324</v>
      </c>
      <c r="I86" s="2">
        <v>12950</v>
      </c>
      <c r="J86" s="2">
        <v>15891</v>
      </c>
      <c r="K86" s="2">
        <v>14565</v>
      </c>
      <c r="L86" s="2">
        <v>16564</v>
      </c>
      <c r="M86" s="2">
        <v>15552</v>
      </c>
      <c r="N86" s="2">
        <v>17281</v>
      </c>
      <c r="O86" s="2">
        <v>16052</v>
      </c>
      <c r="P86" s="2">
        <v>433</v>
      </c>
      <c r="Q86" s="2">
        <v>213</v>
      </c>
      <c r="R86" s="2">
        <v>112598</v>
      </c>
      <c r="S86" s="2">
        <v>103581</v>
      </c>
      <c r="T86" s="2">
        <v>216179</v>
      </c>
    </row>
    <row r="87" spans="1:20" x14ac:dyDescent="0.25">
      <c r="A87" s="1" t="s">
        <v>29</v>
      </c>
      <c r="B87" s="2">
        <v>84265</v>
      </c>
      <c r="C87" s="2">
        <v>77344</v>
      </c>
      <c r="D87" s="2">
        <v>99224</v>
      </c>
      <c r="E87" s="2">
        <v>92449</v>
      </c>
      <c r="F87" s="2">
        <v>95837</v>
      </c>
      <c r="G87" s="2">
        <v>88824</v>
      </c>
      <c r="H87" s="2">
        <v>83345</v>
      </c>
      <c r="I87" s="2">
        <v>77376</v>
      </c>
      <c r="J87" s="2">
        <v>87525</v>
      </c>
      <c r="K87" s="2">
        <v>82911</v>
      </c>
      <c r="L87" s="2">
        <v>93300</v>
      </c>
      <c r="M87" s="2">
        <v>89489</v>
      </c>
      <c r="N87" s="2">
        <v>97626</v>
      </c>
      <c r="O87" s="2">
        <v>94164</v>
      </c>
      <c r="P87" s="2">
        <v>6088</v>
      </c>
      <c r="Q87" s="2">
        <v>3210</v>
      </c>
      <c r="R87" s="2">
        <v>647210</v>
      </c>
      <c r="S87" s="2">
        <v>605767</v>
      </c>
      <c r="T87" s="2">
        <v>1252977</v>
      </c>
    </row>
    <row r="88" spans="1:20" x14ac:dyDescent="0.25">
      <c r="A88" s="11" t="s">
        <v>30</v>
      </c>
      <c r="B88" s="12">
        <v>939665</v>
      </c>
      <c r="C88" s="12">
        <v>851411</v>
      </c>
      <c r="D88" s="12">
        <v>1144697</v>
      </c>
      <c r="E88" s="12">
        <v>1062069</v>
      </c>
      <c r="F88" s="12">
        <v>1080087</v>
      </c>
      <c r="G88" s="12">
        <v>1000135</v>
      </c>
      <c r="H88" s="12">
        <v>903925</v>
      </c>
      <c r="I88" s="12">
        <v>825189</v>
      </c>
      <c r="J88" s="12">
        <v>977126</v>
      </c>
      <c r="K88" s="12">
        <v>916385</v>
      </c>
      <c r="L88" s="12">
        <v>1023494</v>
      </c>
      <c r="M88" s="12">
        <v>963484</v>
      </c>
      <c r="N88" s="12">
        <v>1052818</v>
      </c>
      <c r="O88" s="12">
        <v>1003183</v>
      </c>
      <c r="P88" s="12">
        <v>36121</v>
      </c>
      <c r="Q88" s="12">
        <v>21961</v>
      </c>
      <c r="R88" s="12">
        <v>7157933</v>
      </c>
      <c r="S88" s="12">
        <v>6643817</v>
      </c>
      <c r="T88" s="12">
        <v>13801750</v>
      </c>
    </row>
    <row r="90" spans="1:20" x14ac:dyDescent="0.25">
      <c r="A90" s="7" t="s">
        <v>35</v>
      </c>
    </row>
    <row r="91" spans="1:20" x14ac:dyDescent="0.25">
      <c r="A91" s="16" t="s">
        <v>0</v>
      </c>
      <c r="B91" s="11" t="s">
        <v>1</v>
      </c>
      <c r="C91" s="11"/>
      <c r="D91" s="11" t="s">
        <v>2</v>
      </c>
      <c r="E91" s="11"/>
      <c r="F91" s="11" t="s">
        <v>3</v>
      </c>
      <c r="G91" s="11"/>
      <c r="H91" s="11" t="s">
        <v>4</v>
      </c>
      <c r="I91" s="11"/>
      <c r="J91" s="11" t="s">
        <v>5</v>
      </c>
      <c r="K91" s="11"/>
      <c r="L91" s="11" t="s">
        <v>6</v>
      </c>
      <c r="M91" s="11"/>
      <c r="N91" s="11" t="s">
        <v>7</v>
      </c>
      <c r="O91" s="11"/>
      <c r="P91" s="11" t="s">
        <v>8</v>
      </c>
      <c r="Q91" s="11"/>
      <c r="R91" s="11" t="s">
        <v>9</v>
      </c>
      <c r="S91" s="11"/>
      <c r="T91" s="11"/>
    </row>
    <row r="92" spans="1:20" x14ac:dyDescent="0.25">
      <c r="A92" s="17"/>
      <c r="B92" s="11" t="s">
        <v>10</v>
      </c>
      <c r="C92" s="11" t="s">
        <v>11</v>
      </c>
      <c r="D92" s="11" t="s">
        <v>10</v>
      </c>
      <c r="E92" s="11" t="s">
        <v>11</v>
      </c>
      <c r="F92" s="11" t="s">
        <v>10</v>
      </c>
      <c r="G92" s="11" t="s">
        <v>11</v>
      </c>
      <c r="H92" s="11" t="s">
        <v>10</v>
      </c>
      <c r="I92" s="11" t="s">
        <v>11</v>
      </c>
      <c r="J92" s="11" t="s">
        <v>10</v>
      </c>
      <c r="K92" s="11" t="s">
        <v>11</v>
      </c>
      <c r="L92" s="11" t="s">
        <v>10</v>
      </c>
      <c r="M92" s="11" t="s">
        <v>11</v>
      </c>
      <c r="N92" s="11" t="s">
        <v>10</v>
      </c>
      <c r="O92" s="11" t="s">
        <v>11</v>
      </c>
      <c r="P92" s="11" t="s">
        <v>10</v>
      </c>
      <c r="Q92" s="11" t="s">
        <v>11</v>
      </c>
      <c r="R92" s="11" t="s">
        <v>10</v>
      </c>
      <c r="S92" s="11" t="s">
        <v>11</v>
      </c>
      <c r="T92" s="11" t="s">
        <v>12</v>
      </c>
    </row>
    <row r="93" spans="1:20" x14ac:dyDescent="0.25">
      <c r="A93" s="1" t="s">
        <v>13</v>
      </c>
      <c r="B93" s="2">
        <v>48837</v>
      </c>
      <c r="C93" s="2">
        <v>45279</v>
      </c>
      <c r="D93" s="2">
        <v>43556</v>
      </c>
      <c r="E93" s="2">
        <v>38008</v>
      </c>
      <c r="F93" s="2">
        <v>53444</v>
      </c>
      <c r="G93" s="2">
        <v>50144</v>
      </c>
      <c r="H93" s="2">
        <v>51146</v>
      </c>
      <c r="I93" s="2">
        <v>46841</v>
      </c>
      <c r="J93" s="2">
        <v>41838</v>
      </c>
      <c r="K93" s="2">
        <v>37881</v>
      </c>
      <c r="L93" s="2">
        <v>46944</v>
      </c>
      <c r="M93" s="2">
        <v>43650</v>
      </c>
      <c r="N93" s="2">
        <v>49362</v>
      </c>
      <c r="O93" s="2">
        <v>45958</v>
      </c>
      <c r="P93" s="2">
        <v>1588</v>
      </c>
      <c r="Q93" s="2">
        <v>1027</v>
      </c>
      <c r="R93" s="2">
        <v>336715</v>
      </c>
      <c r="S93" s="2">
        <v>308788</v>
      </c>
      <c r="T93" s="2">
        <v>645503</v>
      </c>
    </row>
    <row r="94" spans="1:20" x14ac:dyDescent="0.25">
      <c r="A94" s="1" t="s">
        <v>14</v>
      </c>
      <c r="B94" s="2">
        <v>36947</v>
      </c>
      <c r="C94" s="2">
        <v>34180</v>
      </c>
      <c r="D94" s="2">
        <v>33335</v>
      </c>
      <c r="E94" s="2">
        <v>28820</v>
      </c>
      <c r="F94" s="2">
        <v>40677</v>
      </c>
      <c r="G94" s="2">
        <v>38430</v>
      </c>
      <c r="H94" s="2">
        <v>38175</v>
      </c>
      <c r="I94" s="2">
        <v>35416</v>
      </c>
      <c r="J94" s="2">
        <v>31149</v>
      </c>
      <c r="K94" s="2">
        <v>28293</v>
      </c>
      <c r="L94" s="2">
        <v>34487</v>
      </c>
      <c r="M94" s="2">
        <v>32407</v>
      </c>
      <c r="N94" s="2">
        <v>36499</v>
      </c>
      <c r="O94" s="2">
        <v>34434</v>
      </c>
      <c r="P94" s="2">
        <v>888</v>
      </c>
      <c r="Q94" s="2">
        <v>564</v>
      </c>
      <c r="R94" s="2">
        <v>252157</v>
      </c>
      <c r="S94" s="2">
        <v>232544</v>
      </c>
      <c r="T94" s="2">
        <v>484701</v>
      </c>
    </row>
    <row r="95" spans="1:20" x14ac:dyDescent="0.25">
      <c r="A95" s="1" t="s">
        <v>15</v>
      </c>
      <c r="B95" s="2">
        <v>106932</v>
      </c>
      <c r="C95" s="2">
        <v>99567</v>
      </c>
      <c r="D95" s="2">
        <v>104009</v>
      </c>
      <c r="E95" s="2">
        <v>90820</v>
      </c>
      <c r="F95" s="2">
        <v>121219</v>
      </c>
      <c r="G95" s="2">
        <v>114636</v>
      </c>
      <c r="H95" s="2">
        <v>114662</v>
      </c>
      <c r="I95" s="2">
        <v>106430</v>
      </c>
      <c r="J95" s="2">
        <v>94087</v>
      </c>
      <c r="K95" s="2">
        <v>86262</v>
      </c>
      <c r="L95" s="2">
        <v>103224</v>
      </c>
      <c r="M95" s="2">
        <v>97328</v>
      </c>
      <c r="N95" s="2">
        <v>106437</v>
      </c>
      <c r="O95" s="2">
        <v>100791</v>
      </c>
      <c r="P95" s="2">
        <v>3817</v>
      </c>
      <c r="Q95" s="2">
        <v>2296</v>
      </c>
      <c r="R95" s="2">
        <v>754387</v>
      </c>
      <c r="S95" s="2">
        <v>698130</v>
      </c>
      <c r="T95" s="2">
        <v>1452517</v>
      </c>
    </row>
    <row r="96" spans="1:20" x14ac:dyDescent="0.25">
      <c r="A96" s="1" t="s">
        <v>16</v>
      </c>
      <c r="B96" s="2">
        <v>133600</v>
      </c>
      <c r="C96" s="2">
        <v>124211</v>
      </c>
      <c r="D96" s="2">
        <v>134311</v>
      </c>
      <c r="E96" s="2">
        <v>119040</v>
      </c>
      <c r="F96" s="2">
        <v>152869</v>
      </c>
      <c r="G96" s="2">
        <v>144681</v>
      </c>
      <c r="H96" s="2">
        <v>146039</v>
      </c>
      <c r="I96" s="2">
        <v>136073</v>
      </c>
      <c r="J96" s="2">
        <v>119212</v>
      </c>
      <c r="K96" s="2">
        <v>109148</v>
      </c>
      <c r="L96" s="2">
        <v>126135</v>
      </c>
      <c r="M96" s="2">
        <v>119914</v>
      </c>
      <c r="N96" s="2">
        <v>135106</v>
      </c>
      <c r="O96" s="2">
        <v>129293</v>
      </c>
      <c r="P96" s="2">
        <v>5646</v>
      </c>
      <c r="Q96" s="2">
        <v>3236</v>
      </c>
      <c r="R96" s="2">
        <v>952918</v>
      </c>
      <c r="S96" s="2">
        <v>885596</v>
      </c>
      <c r="T96" s="2">
        <v>1838514</v>
      </c>
    </row>
    <row r="97" spans="1:20" x14ac:dyDescent="0.25">
      <c r="A97" s="1" t="s">
        <v>17</v>
      </c>
      <c r="B97" s="2">
        <v>37118</v>
      </c>
      <c r="C97" s="2">
        <v>34356</v>
      </c>
      <c r="D97" s="2">
        <v>37227</v>
      </c>
      <c r="E97" s="2">
        <v>32213</v>
      </c>
      <c r="F97" s="2">
        <v>40149</v>
      </c>
      <c r="G97" s="2">
        <v>36958</v>
      </c>
      <c r="H97" s="2">
        <v>37614</v>
      </c>
      <c r="I97" s="2">
        <v>34908</v>
      </c>
      <c r="J97" s="2">
        <v>31818</v>
      </c>
      <c r="K97" s="2">
        <v>29368</v>
      </c>
      <c r="L97" s="2">
        <v>34809</v>
      </c>
      <c r="M97" s="2">
        <v>32618</v>
      </c>
      <c r="N97" s="2">
        <v>35062</v>
      </c>
      <c r="O97" s="2">
        <v>33441</v>
      </c>
      <c r="P97" s="2">
        <v>947</v>
      </c>
      <c r="Q97" s="2">
        <v>670</v>
      </c>
      <c r="R97" s="2">
        <v>254744</v>
      </c>
      <c r="S97" s="2">
        <v>234532</v>
      </c>
      <c r="T97" s="2">
        <v>489276</v>
      </c>
    </row>
    <row r="98" spans="1:20" x14ac:dyDescent="0.25">
      <c r="A98" s="1" t="s">
        <v>18</v>
      </c>
      <c r="B98" s="2">
        <v>64679</v>
      </c>
      <c r="C98" s="2">
        <v>58666</v>
      </c>
      <c r="D98" s="2">
        <v>71493</v>
      </c>
      <c r="E98" s="2">
        <v>61555</v>
      </c>
      <c r="F98" s="2">
        <v>73396</v>
      </c>
      <c r="G98" s="2">
        <v>67089</v>
      </c>
      <c r="H98" s="2">
        <v>71434</v>
      </c>
      <c r="I98" s="2">
        <v>65970</v>
      </c>
      <c r="J98" s="2">
        <v>60695</v>
      </c>
      <c r="K98" s="2">
        <v>54332</v>
      </c>
      <c r="L98" s="2">
        <v>65397</v>
      </c>
      <c r="M98" s="2">
        <v>61034</v>
      </c>
      <c r="N98" s="2">
        <v>65292</v>
      </c>
      <c r="O98" s="2">
        <v>61137</v>
      </c>
      <c r="P98" s="2">
        <v>1236</v>
      </c>
      <c r="Q98" s="2">
        <v>807</v>
      </c>
      <c r="R98" s="2">
        <v>473622</v>
      </c>
      <c r="S98" s="2">
        <v>430590</v>
      </c>
      <c r="T98" s="2">
        <v>904212</v>
      </c>
    </row>
    <row r="99" spans="1:20" x14ac:dyDescent="0.25">
      <c r="A99" s="1" t="s">
        <v>19</v>
      </c>
      <c r="B99" s="2">
        <v>74799</v>
      </c>
      <c r="C99" s="2">
        <v>69483</v>
      </c>
      <c r="D99" s="2">
        <v>74406</v>
      </c>
      <c r="E99" s="2">
        <v>65255</v>
      </c>
      <c r="F99" s="2">
        <v>84721</v>
      </c>
      <c r="G99" s="2">
        <v>78498</v>
      </c>
      <c r="H99" s="2">
        <v>82568</v>
      </c>
      <c r="I99" s="2">
        <v>76019</v>
      </c>
      <c r="J99" s="2">
        <v>68684</v>
      </c>
      <c r="K99" s="2">
        <v>61935</v>
      </c>
      <c r="L99" s="2">
        <v>76795</v>
      </c>
      <c r="M99" s="2">
        <v>71391</v>
      </c>
      <c r="N99" s="2">
        <v>79057</v>
      </c>
      <c r="O99" s="2">
        <v>73438</v>
      </c>
      <c r="P99" s="2">
        <v>2879</v>
      </c>
      <c r="Q99" s="2">
        <v>1907</v>
      </c>
      <c r="R99" s="2">
        <v>543909</v>
      </c>
      <c r="S99" s="2">
        <v>497926</v>
      </c>
      <c r="T99" s="2">
        <v>1041835</v>
      </c>
    </row>
    <row r="100" spans="1:20" x14ac:dyDescent="0.25">
      <c r="A100" s="1" t="s">
        <v>20</v>
      </c>
      <c r="B100" s="2">
        <v>77963</v>
      </c>
      <c r="C100" s="2">
        <v>72272</v>
      </c>
      <c r="D100" s="2">
        <v>77868</v>
      </c>
      <c r="E100" s="2">
        <v>69012</v>
      </c>
      <c r="F100" s="2">
        <v>83877</v>
      </c>
      <c r="G100" s="2">
        <v>77772</v>
      </c>
      <c r="H100" s="2">
        <v>82362</v>
      </c>
      <c r="I100" s="2">
        <v>76021</v>
      </c>
      <c r="J100" s="2">
        <v>65182</v>
      </c>
      <c r="K100" s="2">
        <v>59478</v>
      </c>
      <c r="L100" s="2">
        <v>75207</v>
      </c>
      <c r="M100" s="2">
        <v>69801</v>
      </c>
      <c r="N100" s="2">
        <v>79295</v>
      </c>
      <c r="O100" s="2">
        <v>74652</v>
      </c>
      <c r="P100" s="2">
        <v>2206</v>
      </c>
      <c r="Q100" s="2">
        <v>1354</v>
      </c>
      <c r="R100" s="2">
        <v>543960</v>
      </c>
      <c r="S100" s="2">
        <v>500362</v>
      </c>
      <c r="T100" s="2">
        <v>1044322</v>
      </c>
    </row>
    <row r="101" spans="1:20" x14ac:dyDescent="0.25">
      <c r="A101" s="1" t="s">
        <v>21</v>
      </c>
      <c r="B101" s="2">
        <v>52348</v>
      </c>
      <c r="C101" s="2">
        <v>47638</v>
      </c>
      <c r="D101" s="2">
        <v>50056</v>
      </c>
      <c r="E101" s="2">
        <v>43623</v>
      </c>
      <c r="F101" s="2">
        <v>55245</v>
      </c>
      <c r="G101" s="2">
        <v>51791</v>
      </c>
      <c r="H101" s="2">
        <v>53538</v>
      </c>
      <c r="I101" s="2">
        <v>49788</v>
      </c>
      <c r="J101" s="2">
        <v>45718</v>
      </c>
      <c r="K101" s="2">
        <v>41177</v>
      </c>
      <c r="L101" s="2">
        <v>48378</v>
      </c>
      <c r="M101" s="2">
        <v>45180</v>
      </c>
      <c r="N101" s="2">
        <v>48775</v>
      </c>
      <c r="O101" s="2">
        <v>45678</v>
      </c>
      <c r="P101" s="2">
        <v>828</v>
      </c>
      <c r="Q101" s="2">
        <v>537</v>
      </c>
      <c r="R101" s="2">
        <v>354886</v>
      </c>
      <c r="S101" s="2">
        <v>325412</v>
      </c>
      <c r="T101" s="2">
        <v>680298</v>
      </c>
    </row>
    <row r="102" spans="1:20" x14ac:dyDescent="0.25">
      <c r="A102" s="1" t="s">
        <v>22</v>
      </c>
      <c r="B102" s="2">
        <v>40385</v>
      </c>
      <c r="C102" s="2">
        <v>36879</v>
      </c>
      <c r="D102" s="2">
        <v>44646</v>
      </c>
      <c r="E102" s="2">
        <v>39622</v>
      </c>
      <c r="F102" s="2">
        <v>45822</v>
      </c>
      <c r="G102" s="2">
        <v>42608</v>
      </c>
      <c r="H102" s="2">
        <v>44085</v>
      </c>
      <c r="I102" s="2">
        <v>41317</v>
      </c>
      <c r="J102" s="2">
        <v>37700</v>
      </c>
      <c r="K102" s="2">
        <v>35067</v>
      </c>
      <c r="L102" s="2">
        <v>38656</v>
      </c>
      <c r="M102" s="2">
        <v>36831</v>
      </c>
      <c r="N102" s="2">
        <v>40106</v>
      </c>
      <c r="O102" s="2">
        <v>38481</v>
      </c>
      <c r="P102" s="2">
        <v>1777</v>
      </c>
      <c r="Q102" s="2">
        <v>1145</v>
      </c>
      <c r="R102" s="2">
        <v>293177</v>
      </c>
      <c r="S102" s="2">
        <v>271950</v>
      </c>
      <c r="T102" s="2">
        <v>565127</v>
      </c>
    </row>
    <row r="103" spans="1:20" x14ac:dyDescent="0.25">
      <c r="A103" s="1" t="s">
        <v>23</v>
      </c>
      <c r="B103" s="2">
        <v>52209</v>
      </c>
      <c r="C103" s="2">
        <v>47813</v>
      </c>
      <c r="D103" s="2">
        <v>54271</v>
      </c>
      <c r="E103" s="2">
        <v>48299</v>
      </c>
      <c r="F103" s="2">
        <v>58941</v>
      </c>
      <c r="G103" s="2">
        <v>55016</v>
      </c>
      <c r="H103" s="2">
        <v>54622</v>
      </c>
      <c r="I103" s="2">
        <v>51047</v>
      </c>
      <c r="J103" s="2">
        <v>47683</v>
      </c>
      <c r="K103" s="2">
        <v>44131</v>
      </c>
      <c r="L103" s="2">
        <v>50379</v>
      </c>
      <c r="M103" s="2">
        <v>47119</v>
      </c>
      <c r="N103" s="2">
        <v>51527</v>
      </c>
      <c r="O103" s="2">
        <v>48499</v>
      </c>
      <c r="P103" s="2">
        <v>1665</v>
      </c>
      <c r="Q103" s="2">
        <v>1044</v>
      </c>
      <c r="R103" s="2">
        <v>371297</v>
      </c>
      <c r="S103" s="2">
        <v>342968</v>
      </c>
      <c r="T103" s="2">
        <v>714265</v>
      </c>
    </row>
    <row r="104" spans="1:20" x14ac:dyDescent="0.25">
      <c r="A104" s="1" t="s">
        <v>24</v>
      </c>
      <c r="B104" s="2">
        <v>49507</v>
      </c>
      <c r="C104" s="2">
        <v>45911</v>
      </c>
      <c r="D104" s="2">
        <v>51677</v>
      </c>
      <c r="E104" s="2">
        <v>45892</v>
      </c>
      <c r="F104" s="2">
        <v>55686</v>
      </c>
      <c r="G104" s="2">
        <v>52439</v>
      </c>
      <c r="H104" s="2">
        <v>53904</v>
      </c>
      <c r="I104" s="2">
        <v>50798</v>
      </c>
      <c r="J104" s="2">
        <v>43132</v>
      </c>
      <c r="K104" s="2">
        <v>39215</v>
      </c>
      <c r="L104" s="2">
        <v>50160</v>
      </c>
      <c r="M104" s="2">
        <v>47815</v>
      </c>
      <c r="N104" s="2">
        <v>51425</v>
      </c>
      <c r="O104" s="2">
        <v>49807</v>
      </c>
      <c r="P104" s="2">
        <v>2005</v>
      </c>
      <c r="Q104" s="2">
        <v>1228</v>
      </c>
      <c r="R104" s="2">
        <v>357496</v>
      </c>
      <c r="S104" s="2">
        <v>333105</v>
      </c>
      <c r="T104" s="2">
        <v>690601</v>
      </c>
    </row>
    <row r="105" spans="1:20" x14ac:dyDescent="0.25">
      <c r="A105" s="1" t="s">
        <v>25</v>
      </c>
      <c r="B105" s="2">
        <v>49005</v>
      </c>
      <c r="C105" s="2">
        <v>46285</v>
      </c>
      <c r="D105" s="2">
        <v>50643</v>
      </c>
      <c r="E105" s="2">
        <v>45953</v>
      </c>
      <c r="F105" s="2">
        <v>56792</v>
      </c>
      <c r="G105" s="2">
        <v>53670</v>
      </c>
      <c r="H105" s="2">
        <v>53518</v>
      </c>
      <c r="I105" s="2">
        <v>49784</v>
      </c>
      <c r="J105" s="2">
        <v>44562</v>
      </c>
      <c r="K105" s="2">
        <v>41726</v>
      </c>
      <c r="L105" s="2">
        <v>48495</v>
      </c>
      <c r="M105" s="2">
        <v>46375</v>
      </c>
      <c r="N105" s="2">
        <v>51027</v>
      </c>
      <c r="O105" s="2">
        <v>48696</v>
      </c>
      <c r="P105" s="2">
        <v>897</v>
      </c>
      <c r="Q105" s="2">
        <v>558</v>
      </c>
      <c r="R105" s="2">
        <v>354939</v>
      </c>
      <c r="S105" s="2">
        <v>333047</v>
      </c>
      <c r="T105" s="2">
        <v>687986</v>
      </c>
    </row>
    <row r="106" spans="1:20" x14ac:dyDescent="0.25">
      <c r="A106" s="1" t="s">
        <v>26</v>
      </c>
      <c r="B106" s="2">
        <v>31243</v>
      </c>
      <c r="C106" s="2">
        <v>29099</v>
      </c>
      <c r="D106" s="2">
        <v>31849</v>
      </c>
      <c r="E106" s="2">
        <v>27724</v>
      </c>
      <c r="F106" s="2">
        <v>35207</v>
      </c>
      <c r="G106" s="2">
        <v>32829</v>
      </c>
      <c r="H106" s="2">
        <v>32871</v>
      </c>
      <c r="I106" s="2">
        <v>30353</v>
      </c>
      <c r="J106" s="2">
        <v>28343</v>
      </c>
      <c r="K106" s="2">
        <v>25712</v>
      </c>
      <c r="L106" s="2">
        <v>31172</v>
      </c>
      <c r="M106" s="2">
        <v>28986</v>
      </c>
      <c r="N106" s="2">
        <v>31266</v>
      </c>
      <c r="O106" s="2">
        <v>29808</v>
      </c>
      <c r="P106" s="2">
        <v>904</v>
      </c>
      <c r="Q106" s="2">
        <v>610</v>
      </c>
      <c r="R106" s="2">
        <v>222855</v>
      </c>
      <c r="S106" s="2">
        <v>205121</v>
      </c>
      <c r="T106" s="2">
        <v>427976</v>
      </c>
    </row>
    <row r="107" spans="1:20" x14ac:dyDescent="0.25">
      <c r="A107" s="1" t="s">
        <v>27</v>
      </c>
      <c r="B107" s="2">
        <v>44199</v>
      </c>
      <c r="C107" s="2">
        <v>44019</v>
      </c>
      <c r="D107" s="2">
        <v>46842</v>
      </c>
      <c r="E107" s="2">
        <v>45614</v>
      </c>
      <c r="F107" s="2">
        <v>44534</v>
      </c>
      <c r="G107" s="2">
        <v>43882</v>
      </c>
      <c r="H107" s="2">
        <v>40937</v>
      </c>
      <c r="I107" s="2">
        <v>40246</v>
      </c>
      <c r="J107" s="2">
        <v>37536</v>
      </c>
      <c r="K107" s="2">
        <v>37688</v>
      </c>
      <c r="L107" s="2">
        <v>34688</v>
      </c>
      <c r="M107" s="2">
        <v>35657</v>
      </c>
      <c r="N107" s="2">
        <v>31798</v>
      </c>
      <c r="O107" s="2">
        <v>34470</v>
      </c>
      <c r="P107" s="2">
        <v>131</v>
      </c>
      <c r="Q107" s="2">
        <v>87</v>
      </c>
      <c r="R107" s="2">
        <v>280665</v>
      </c>
      <c r="S107" s="2">
        <v>281663</v>
      </c>
      <c r="T107" s="2">
        <v>562328</v>
      </c>
    </row>
    <row r="108" spans="1:20" x14ac:dyDescent="0.25">
      <c r="A108" s="1" t="s">
        <v>28</v>
      </c>
      <c r="B108" s="2">
        <v>16589</v>
      </c>
      <c r="C108" s="2">
        <v>15212</v>
      </c>
      <c r="D108" s="2">
        <v>15397</v>
      </c>
      <c r="E108" s="2">
        <v>13486</v>
      </c>
      <c r="F108" s="2">
        <v>18074</v>
      </c>
      <c r="G108" s="2">
        <v>17000</v>
      </c>
      <c r="H108" s="2">
        <v>16728</v>
      </c>
      <c r="I108" s="2">
        <v>15358</v>
      </c>
      <c r="J108" s="2">
        <v>14572</v>
      </c>
      <c r="K108" s="2">
        <v>13171</v>
      </c>
      <c r="L108" s="2">
        <v>16147</v>
      </c>
      <c r="M108" s="2">
        <v>14774</v>
      </c>
      <c r="N108" s="2">
        <v>16544</v>
      </c>
      <c r="O108" s="2">
        <v>15715</v>
      </c>
      <c r="P108" s="2">
        <v>400</v>
      </c>
      <c r="Q108" s="2">
        <v>206</v>
      </c>
      <c r="R108" s="2">
        <v>114451</v>
      </c>
      <c r="S108" s="2">
        <v>104922</v>
      </c>
      <c r="T108" s="2">
        <v>219373</v>
      </c>
    </row>
    <row r="109" spans="1:20" x14ac:dyDescent="0.25">
      <c r="A109" s="1" t="s">
        <v>29</v>
      </c>
      <c r="B109" s="2">
        <v>82147</v>
      </c>
      <c r="C109" s="2">
        <v>78242</v>
      </c>
      <c r="D109" s="2">
        <v>91356</v>
      </c>
      <c r="E109" s="2">
        <v>83217</v>
      </c>
      <c r="F109" s="2">
        <v>98195</v>
      </c>
      <c r="G109" s="2">
        <v>92251</v>
      </c>
      <c r="H109" s="2">
        <v>95783</v>
      </c>
      <c r="I109" s="2">
        <v>89172</v>
      </c>
      <c r="J109" s="2">
        <v>82853</v>
      </c>
      <c r="K109" s="2">
        <v>77649</v>
      </c>
      <c r="L109" s="2">
        <v>87859</v>
      </c>
      <c r="M109" s="2">
        <v>83769</v>
      </c>
      <c r="N109" s="2">
        <v>91716</v>
      </c>
      <c r="O109" s="2">
        <v>88938</v>
      </c>
      <c r="P109" s="2">
        <v>6189</v>
      </c>
      <c r="Q109" s="2">
        <v>3078</v>
      </c>
      <c r="R109" s="2">
        <v>636098</v>
      </c>
      <c r="S109" s="2">
        <v>596316</v>
      </c>
      <c r="T109" s="2">
        <v>1232414</v>
      </c>
    </row>
    <row r="110" spans="1:20" x14ac:dyDescent="0.25">
      <c r="A110" s="11" t="s">
        <v>30</v>
      </c>
      <c r="B110" s="9">
        <v>998507</v>
      </c>
      <c r="C110" s="9">
        <v>929112</v>
      </c>
      <c r="D110" s="9">
        <v>1012942</v>
      </c>
      <c r="E110" s="9">
        <v>898153</v>
      </c>
      <c r="F110" s="9">
        <v>1118848</v>
      </c>
      <c r="G110" s="9">
        <v>1049694</v>
      </c>
      <c r="H110" s="9">
        <v>1069986</v>
      </c>
      <c r="I110" s="9">
        <v>995541</v>
      </c>
      <c r="J110" s="9">
        <v>894764</v>
      </c>
      <c r="K110" s="9">
        <v>822233</v>
      </c>
      <c r="L110" s="9">
        <v>968932</v>
      </c>
      <c r="M110" s="9">
        <v>914649</v>
      </c>
      <c r="N110" s="9">
        <v>1000294</v>
      </c>
      <c r="O110" s="9">
        <v>953236</v>
      </c>
      <c r="P110" s="9">
        <v>34003</v>
      </c>
      <c r="Q110" s="9">
        <v>20354</v>
      </c>
      <c r="R110" s="9">
        <v>7098276</v>
      </c>
      <c r="S110" s="9">
        <v>6582972</v>
      </c>
      <c r="T110" s="9">
        <v>13681248</v>
      </c>
    </row>
  </sheetData>
  <mergeCells count="11">
    <mergeCell ref="J3:K3"/>
    <mergeCell ref="A3:A4"/>
    <mergeCell ref="B3:C3"/>
    <mergeCell ref="D3:E3"/>
    <mergeCell ref="F3:G3"/>
    <mergeCell ref="H3:I3"/>
    <mergeCell ref="L3:M3"/>
    <mergeCell ref="N3:O3"/>
    <mergeCell ref="P3:Q3"/>
    <mergeCell ref="R3:S3"/>
    <mergeCell ref="T3:T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25E8BA-F585-49C9-BD41-CDD5E7698B8E}">
  <sheetPr>
    <tabColor rgb="FF00B0F0"/>
  </sheetPr>
  <dimension ref="A1:N109"/>
  <sheetViews>
    <sheetView topLeftCell="A79" workbookViewId="0">
      <selection activeCell="D113" sqref="D113"/>
    </sheetView>
  </sheetViews>
  <sheetFormatPr defaultRowHeight="15" x14ac:dyDescent="0.25"/>
  <cols>
    <col min="1" max="1" width="59" bestFit="1" customWidth="1"/>
    <col min="2" max="5" width="13.42578125" bestFit="1" customWidth="1"/>
    <col min="6" max="7" width="13.28515625" bestFit="1" customWidth="1"/>
    <col min="8" max="8" width="11.85546875" bestFit="1" customWidth="1"/>
    <col min="9" max="9" width="13.28515625" bestFit="1" customWidth="1"/>
    <col min="10" max="10" width="16.140625" bestFit="1" customWidth="1"/>
    <col min="11" max="11" width="9.85546875" bestFit="1" customWidth="1"/>
    <col min="12" max="12" width="33.85546875" bestFit="1" customWidth="1"/>
    <col min="13" max="13" width="13.42578125" bestFit="1" customWidth="1"/>
    <col min="14" max="14" width="13.5703125" bestFit="1" customWidth="1"/>
  </cols>
  <sheetData>
    <row r="1" spans="1:14" x14ac:dyDescent="0.25">
      <c r="A1" s="10" t="s">
        <v>36</v>
      </c>
    </row>
    <row r="2" spans="1:14" x14ac:dyDescent="0.25">
      <c r="A2" s="18" t="s">
        <v>0</v>
      </c>
      <c r="B2" s="8" t="s">
        <v>60</v>
      </c>
      <c r="C2" s="8"/>
      <c r="D2" s="8" t="s">
        <v>61</v>
      </c>
      <c r="E2" s="8"/>
      <c r="F2" s="8" t="s">
        <v>62</v>
      </c>
      <c r="G2" s="8"/>
      <c r="H2" s="8" t="s">
        <v>63</v>
      </c>
      <c r="I2" s="8"/>
      <c r="J2" s="8" t="s">
        <v>64</v>
      </c>
      <c r="K2" s="8"/>
      <c r="L2" s="8" t="s">
        <v>65</v>
      </c>
      <c r="M2" s="8"/>
      <c r="N2" s="8"/>
    </row>
    <row r="3" spans="1:14" x14ac:dyDescent="0.25">
      <c r="A3" s="19"/>
      <c r="B3" s="8" t="s">
        <v>10</v>
      </c>
      <c r="C3" s="8" t="s">
        <v>11</v>
      </c>
      <c r="D3" s="8" t="s">
        <v>10</v>
      </c>
      <c r="E3" s="8" t="s">
        <v>11</v>
      </c>
      <c r="F3" s="8" t="s">
        <v>10</v>
      </c>
      <c r="G3" s="8" t="s">
        <v>11</v>
      </c>
      <c r="H3" s="8" t="s">
        <v>10</v>
      </c>
      <c r="I3" s="8" t="s">
        <v>11</v>
      </c>
      <c r="J3" s="8" t="s">
        <v>10</v>
      </c>
      <c r="K3" s="8" t="s">
        <v>11</v>
      </c>
      <c r="L3" s="8" t="s">
        <v>10</v>
      </c>
      <c r="M3" s="8" t="s">
        <v>11</v>
      </c>
      <c r="N3" s="8" t="s">
        <v>12</v>
      </c>
    </row>
    <row r="4" spans="1:14" x14ac:dyDescent="0.25">
      <c r="A4" s="1" t="s">
        <v>13</v>
      </c>
      <c r="B4" s="2">
        <v>46624</v>
      </c>
      <c r="C4" s="2">
        <v>42663</v>
      </c>
      <c r="D4" s="2">
        <v>42952</v>
      </c>
      <c r="E4" s="2">
        <v>40606</v>
      </c>
      <c r="F4" s="2">
        <v>38932</v>
      </c>
      <c r="G4" s="2">
        <v>38491</v>
      </c>
      <c r="H4" s="2">
        <v>35815</v>
      </c>
      <c r="I4" s="2">
        <v>37220</v>
      </c>
      <c r="J4" s="2">
        <v>25</v>
      </c>
      <c r="K4" s="2">
        <v>14</v>
      </c>
      <c r="L4" s="2">
        <v>164348</v>
      </c>
      <c r="M4" s="2">
        <v>158994</v>
      </c>
      <c r="N4" s="2">
        <v>323342</v>
      </c>
    </row>
    <row r="5" spans="1:14" x14ac:dyDescent="0.25">
      <c r="A5" s="1" t="s">
        <v>14</v>
      </c>
      <c r="B5" s="2">
        <v>29653</v>
      </c>
      <c r="C5" s="2">
        <v>28180</v>
      </c>
      <c r="D5" s="2">
        <v>27034</v>
      </c>
      <c r="E5" s="2">
        <v>26800</v>
      </c>
      <c r="F5" s="2">
        <v>23986</v>
      </c>
      <c r="G5" s="2">
        <v>25259</v>
      </c>
      <c r="H5" s="2">
        <v>21387</v>
      </c>
      <c r="I5" s="2">
        <v>23192</v>
      </c>
      <c r="J5" s="2">
        <v>4</v>
      </c>
      <c r="K5" s="2">
        <v>5</v>
      </c>
      <c r="L5" s="2">
        <v>102064</v>
      </c>
      <c r="M5" s="2">
        <v>103436</v>
      </c>
      <c r="N5" s="2">
        <v>205500</v>
      </c>
    </row>
    <row r="6" spans="1:14" x14ac:dyDescent="0.25">
      <c r="A6" s="1" t="s">
        <v>15</v>
      </c>
      <c r="B6" s="2">
        <v>96265</v>
      </c>
      <c r="C6" s="2">
        <v>90099</v>
      </c>
      <c r="D6" s="2">
        <v>86782</v>
      </c>
      <c r="E6" s="2">
        <v>85312</v>
      </c>
      <c r="F6" s="2">
        <v>79610</v>
      </c>
      <c r="G6" s="2">
        <v>79817</v>
      </c>
      <c r="H6" s="2">
        <v>70809</v>
      </c>
      <c r="I6" s="2">
        <v>75212</v>
      </c>
      <c r="J6" s="2">
        <v>88</v>
      </c>
      <c r="K6" s="2">
        <v>57</v>
      </c>
      <c r="L6" s="2">
        <v>333554</v>
      </c>
      <c r="M6" s="2">
        <v>330497</v>
      </c>
      <c r="N6" s="2">
        <v>664051</v>
      </c>
    </row>
    <row r="7" spans="1:14" x14ac:dyDescent="0.25">
      <c r="A7" s="1" t="s">
        <v>16</v>
      </c>
      <c r="B7" s="2">
        <v>117662</v>
      </c>
      <c r="C7" s="2">
        <v>111641</v>
      </c>
      <c r="D7" s="2">
        <v>106839</v>
      </c>
      <c r="E7" s="2">
        <v>105043</v>
      </c>
      <c r="F7" s="2">
        <v>97911</v>
      </c>
      <c r="G7" s="2">
        <v>100771</v>
      </c>
      <c r="H7" s="2">
        <v>86780</v>
      </c>
      <c r="I7" s="2">
        <v>93311</v>
      </c>
      <c r="J7" s="2">
        <v>280</v>
      </c>
      <c r="K7" s="2">
        <v>256</v>
      </c>
      <c r="L7" s="2">
        <v>409472</v>
      </c>
      <c r="M7" s="2">
        <v>411022</v>
      </c>
      <c r="N7" s="2">
        <v>820494</v>
      </c>
    </row>
    <row r="8" spans="1:14" x14ac:dyDescent="0.25">
      <c r="A8" s="1" t="s">
        <v>17</v>
      </c>
      <c r="B8" s="2">
        <v>32252</v>
      </c>
      <c r="C8" s="2">
        <v>30183</v>
      </c>
      <c r="D8" s="2">
        <v>28441</v>
      </c>
      <c r="E8" s="2">
        <v>28557</v>
      </c>
      <c r="F8" s="2">
        <v>25315</v>
      </c>
      <c r="G8" s="2">
        <v>26612</v>
      </c>
      <c r="H8" s="2">
        <v>21462</v>
      </c>
      <c r="I8" s="2">
        <v>24260</v>
      </c>
      <c r="J8" s="2">
        <v>5</v>
      </c>
      <c r="K8" s="2">
        <v>8</v>
      </c>
      <c r="L8" s="2">
        <v>107475</v>
      </c>
      <c r="M8" s="2">
        <v>109620</v>
      </c>
      <c r="N8" s="2">
        <v>217095</v>
      </c>
    </row>
    <row r="9" spans="1:14" x14ac:dyDescent="0.25">
      <c r="A9" s="1" t="s">
        <v>18</v>
      </c>
      <c r="B9" s="2">
        <v>69109</v>
      </c>
      <c r="C9" s="2">
        <v>65085</v>
      </c>
      <c r="D9" s="2">
        <v>59218</v>
      </c>
      <c r="E9" s="2">
        <v>60113</v>
      </c>
      <c r="F9" s="2">
        <v>51145</v>
      </c>
      <c r="G9" s="2">
        <v>55265</v>
      </c>
      <c r="H9" s="2">
        <v>43074</v>
      </c>
      <c r="I9" s="2">
        <v>49517</v>
      </c>
      <c r="J9" s="2">
        <v>32</v>
      </c>
      <c r="K9" s="2">
        <v>24</v>
      </c>
      <c r="L9" s="2">
        <v>222578</v>
      </c>
      <c r="M9" s="2">
        <v>230004</v>
      </c>
      <c r="N9" s="2">
        <v>452582</v>
      </c>
    </row>
    <row r="10" spans="1:14" x14ac:dyDescent="0.25">
      <c r="A10" s="1" t="s">
        <v>19</v>
      </c>
      <c r="B10" s="2">
        <v>73403</v>
      </c>
      <c r="C10" s="2">
        <v>69006</v>
      </c>
      <c r="D10" s="2">
        <v>66190</v>
      </c>
      <c r="E10" s="2">
        <v>66207</v>
      </c>
      <c r="F10" s="2">
        <v>59015</v>
      </c>
      <c r="G10" s="2">
        <v>60482</v>
      </c>
      <c r="H10" s="2">
        <v>52062</v>
      </c>
      <c r="I10" s="2">
        <v>56365</v>
      </c>
      <c r="J10" s="2">
        <v>36</v>
      </c>
      <c r="K10" s="2">
        <v>40</v>
      </c>
      <c r="L10" s="2">
        <v>250706</v>
      </c>
      <c r="M10" s="2">
        <v>252100</v>
      </c>
      <c r="N10" s="2">
        <v>502806</v>
      </c>
    </row>
    <row r="11" spans="1:14" x14ac:dyDescent="0.25">
      <c r="A11" s="1" t="s">
        <v>20</v>
      </c>
      <c r="B11" s="2">
        <v>73162</v>
      </c>
      <c r="C11" s="2">
        <v>68558</v>
      </c>
      <c r="D11" s="2">
        <v>62789</v>
      </c>
      <c r="E11" s="2">
        <v>63535</v>
      </c>
      <c r="F11" s="2">
        <v>54443</v>
      </c>
      <c r="G11" s="2">
        <v>58328</v>
      </c>
      <c r="H11" s="2">
        <v>47493</v>
      </c>
      <c r="I11" s="2">
        <v>54278</v>
      </c>
      <c r="J11" s="2">
        <v>0</v>
      </c>
      <c r="K11" s="2">
        <v>0</v>
      </c>
      <c r="L11" s="2">
        <v>237887</v>
      </c>
      <c r="M11" s="2">
        <v>244699</v>
      </c>
      <c r="N11" s="2">
        <v>482586</v>
      </c>
    </row>
    <row r="12" spans="1:14" x14ac:dyDescent="0.25">
      <c r="A12" s="1" t="s">
        <v>21</v>
      </c>
      <c r="B12" s="2">
        <v>51753</v>
      </c>
      <c r="C12" s="2">
        <v>48318</v>
      </c>
      <c r="D12" s="2">
        <v>43970</v>
      </c>
      <c r="E12" s="2">
        <v>44562</v>
      </c>
      <c r="F12" s="2">
        <v>38281</v>
      </c>
      <c r="G12" s="2">
        <v>40078</v>
      </c>
      <c r="H12" s="2">
        <v>32216</v>
      </c>
      <c r="I12" s="2">
        <v>36067</v>
      </c>
      <c r="J12" s="2">
        <v>133</v>
      </c>
      <c r="K12" s="2">
        <v>120</v>
      </c>
      <c r="L12" s="2">
        <v>166353</v>
      </c>
      <c r="M12" s="2">
        <v>169145</v>
      </c>
      <c r="N12" s="2">
        <v>335498</v>
      </c>
    </row>
    <row r="13" spans="1:14" x14ac:dyDescent="0.25">
      <c r="A13" s="1" t="s">
        <v>22</v>
      </c>
      <c r="B13" s="2">
        <v>37936</v>
      </c>
      <c r="C13" s="2">
        <v>36956</v>
      </c>
      <c r="D13" s="2">
        <v>30769</v>
      </c>
      <c r="E13" s="2">
        <v>32671</v>
      </c>
      <c r="F13" s="2">
        <v>26198</v>
      </c>
      <c r="G13" s="2">
        <v>29274</v>
      </c>
      <c r="H13" s="2">
        <v>20960</v>
      </c>
      <c r="I13" s="2">
        <v>25201</v>
      </c>
      <c r="J13" s="2">
        <v>6</v>
      </c>
      <c r="K13" s="2">
        <v>0</v>
      </c>
      <c r="L13" s="2">
        <v>115869</v>
      </c>
      <c r="M13" s="2">
        <v>124102</v>
      </c>
      <c r="N13" s="2">
        <v>239971</v>
      </c>
    </row>
    <row r="14" spans="1:14" x14ac:dyDescent="0.25">
      <c r="A14" s="1" t="s">
        <v>23</v>
      </c>
      <c r="B14" s="2">
        <v>40831</v>
      </c>
      <c r="C14" s="2">
        <v>39404</v>
      </c>
      <c r="D14" s="2">
        <v>33690</v>
      </c>
      <c r="E14" s="2">
        <v>34781</v>
      </c>
      <c r="F14" s="2">
        <v>29564</v>
      </c>
      <c r="G14" s="2">
        <v>32265</v>
      </c>
      <c r="H14" s="2">
        <v>24663</v>
      </c>
      <c r="I14" s="2">
        <v>28876</v>
      </c>
      <c r="J14" s="2">
        <v>229</v>
      </c>
      <c r="K14" s="2">
        <v>172</v>
      </c>
      <c r="L14" s="2">
        <v>128977</v>
      </c>
      <c r="M14" s="2">
        <v>135498</v>
      </c>
      <c r="N14" s="2">
        <v>264475</v>
      </c>
    </row>
    <row r="15" spans="1:14" x14ac:dyDescent="0.25">
      <c r="A15" s="1" t="s">
        <v>24</v>
      </c>
      <c r="B15" s="2">
        <v>47241</v>
      </c>
      <c r="C15" s="2">
        <v>46221</v>
      </c>
      <c r="D15" s="2">
        <v>39032</v>
      </c>
      <c r="E15" s="2">
        <v>40324</v>
      </c>
      <c r="F15" s="2">
        <v>32919</v>
      </c>
      <c r="G15" s="2">
        <v>36540</v>
      </c>
      <c r="H15" s="2">
        <v>27226</v>
      </c>
      <c r="I15" s="2">
        <v>31719</v>
      </c>
      <c r="J15" s="2">
        <v>13</v>
      </c>
      <c r="K15" s="2">
        <v>7</v>
      </c>
      <c r="L15" s="2">
        <v>146431</v>
      </c>
      <c r="M15" s="2">
        <v>154811</v>
      </c>
      <c r="N15" s="2">
        <v>301242</v>
      </c>
    </row>
    <row r="16" spans="1:14" x14ac:dyDescent="0.25">
      <c r="A16" s="1" t="s">
        <v>25</v>
      </c>
      <c r="B16" s="2">
        <v>41084</v>
      </c>
      <c r="C16" s="2">
        <v>40899</v>
      </c>
      <c r="D16" s="2">
        <v>35107</v>
      </c>
      <c r="E16" s="2">
        <v>36779</v>
      </c>
      <c r="F16" s="2">
        <v>31032</v>
      </c>
      <c r="G16" s="2">
        <v>33285</v>
      </c>
      <c r="H16" s="2">
        <v>26145</v>
      </c>
      <c r="I16" s="2">
        <v>29936</v>
      </c>
      <c r="J16" s="2">
        <v>28</v>
      </c>
      <c r="K16" s="2">
        <v>12</v>
      </c>
      <c r="L16" s="2">
        <v>133396</v>
      </c>
      <c r="M16" s="2">
        <v>140911</v>
      </c>
      <c r="N16" s="2">
        <v>274307</v>
      </c>
    </row>
    <row r="17" spans="1:14" x14ac:dyDescent="0.25">
      <c r="A17" s="1" t="s">
        <v>26</v>
      </c>
      <c r="B17" s="2">
        <v>27850</v>
      </c>
      <c r="C17" s="2">
        <v>26986</v>
      </c>
      <c r="D17" s="2">
        <v>24282</v>
      </c>
      <c r="E17" s="2">
        <v>24392</v>
      </c>
      <c r="F17" s="2">
        <v>21410</v>
      </c>
      <c r="G17" s="2">
        <v>22360</v>
      </c>
      <c r="H17" s="2">
        <v>18384</v>
      </c>
      <c r="I17" s="2">
        <v>20032</v>
      </c>
      <c r="J17" s="2">
        <v>0</v>
      </c>
      <c r="K17" s="2">
        <v>0</v>
      </c>
      <c r="L17" s="2">
        <v>91926</v>
      </c>
      <c r="M17" s="2">
        <v>93770</v>
      </c>
      <c r="N17" s="2">
        <v>185696</v>
      </c>
    </row>
    <row r="18" spans="1:14" x14ac:dyDescent="0.25">
      <c r="A18" s="1" t="s">
        <v>27</v>
      </c>
      <c r="B18" s="2">
        <v>18728</v>
      </c>
      <c r="C18" s="2">
        <v>22643</v>
      </c>
      <c r="D18" s="2">
        <v>15471</v>
      </c>
      <c r="E18" s="2">
        <v>20287</v>
      </c>
      <c r="F18" s="2">
        <v>13661</v>
      </c>
      <c r="G18" s="2">
        <v>18662</v>
      </c>
      <c r="H18" s="2">
        <v>11933</v>
      </c>
      <c r="I18" s="2">
        <v>16876</v>
      </c>
      <c r="J18" s="2">
        <v>16</v>
      </c>
      <c r="K18" s="2">
        <v>37</v>
      </c>
      <c r="L18" s="2">
        <v>59809</v>
      </c>
      <c r="M18" s="2">
        <v>78505</v>
      </c>
      <c r="N18" s="2">
        <v>138314</v>
      </c>
    </row>
    <row r="19" spans="1:14" x14ac:dyDescent="0.25">
      <c r="A19" s="1" t="s">
        <v>28</v>
      </c>
      <c r="B19" s="2">
        <v>14520</v>
      </c>
      <c r="C19" s="2">
        <v>12911</v>
      </c>
      <c r="D19" s="2">
        <v>12189</v>
      </c>
      <c r="E19" s="2">
        <v>12467</v>
      </c>
      <c r="F19" s="2">
        <v>10927</v>
      </c>
      <c r="G19" s="2">
        <v>11941</v>
      </c>
      <c r="H19" s="2">
        <v>9501</v>
      </c>
      <c r="I19" s="2">
        <v>11256</v>
      </c>
      <c r="J19" s="2">
        <v>11</v>
      </c>
      <c r="K19" s="2">
        <v>16</v>
      </c>
      <c r="L19" s="2">
        <v>47148</v>
      </c>
      <c r="M19" s="2">
        <v>48591</v>
      </c>
      <c r="N19" s="2">
        <v>95739</v>
      </c>
    </row>
    <row r="20" spans="1:14" x14ac:dyDescent="0.25">
      <c r="A20" s="1" t="s">
        <v>29</v>
      </c>
      <c r="B20" s="2">
        <v>95002</v>
      </c>
      <c r="C20" s="2">
        <v>89952</v>
      </c>
      <c r="D20" s="2">
        <v>86295</v>
      </c>
      <c r="E20" s="2">
        <v>86352</v>
      </c>
      <c r="F20" s="2">
        <v>80040</v>
      </c>
      <c r="G20" s="2">
        <v>83850</v>
      </c>
      <c r="H20" s="2">
        <v>73018</v>
      </c>
      <c r="I20" s="2">
        <v>79415</v>
      </c>
      <c r="J20" s="2">
        <v>141</v>
      </c>
      <c r="K20" s="2">
        <v>113</v>
      </c>
      <c r="L20" s="2">
        <v>334496</v>
      </c>
      <c r="M20" s="2">
        <v>339682</v>
      </c>
      <c r="N20" s="2">
        <v>674178</v>
      </c>
    </row>
    <row r="21" spans="1:14" x14ac:dyDescent="0.25">
      <c r="A21" s="9" t="s">
        <v>30</v>
      </c>
      <c r="B21" s="9">
        <v>913075</v>
      </c>
      <c r="C21" s="9">
        <v>869705</v>
      </c>
      <c r="D21" s="9">
        <v>801050</v>
      </c>
      <c r="E21" s="9">
        <v>808788</v>
      </c>
      <c r="F21" s="9">
        <v>714389</v>
      </c>
      <c r="G21" s="9">
        <v>753280</v>
      </c>
      <c r="H21" s="9">
        <v>622928</v>
      </c>
      <c r="I21" s="9">
        <v>692733</v>
      </c>
      <c r="J21" s="9">
        <v>1047</v>
      </c>
      <c r="K21" s="9">
        <v>881</v>
      </c>
      <c r="L21" s="9">
        <v>3052489</v>
      </c>
      <c r="M21" s="9">
        <v>3125387</v>
      </c>
      <c r="N21" s="9">
        <v>6177876</v>
      </c>
    </row>
    <row r="23" spans="1:14" x14ac:dyDescent="0.25">
      <c r="A23" s="10" t="s">
        <v>47</v>
      </c>
    </row>
    <row r="24" spans="1:14" x14ac:dyDescent="0.25">
      <c r="A24" s="18" t="s">
        <v>0</v>
      </c>
      <c r="B24" s="8" t="s">
        <v>60</v>
      </c>
      <c r="C24" s="8"/>
      <c r="D24" s="8" t="s">
        <v>61</v>
      </c>
      <c r="E24" s="8"/>
      <c r="F24" s="8" t="s">
        <v>62</v>
      </c>
      <c r="G24" s="8"/>
      <c r="H24" s="8" t="s">
        <v>63</v>
      </c>
      <c r="I24" s="8"/>
      <c r="J24" s="8" t="s">
        <v>64</v>
      </c>
      <c r="K24" s="8"/>
      <c r="L24" s="8" t="s">
        <v>65</v>
      </c>
      <c r="M24" s="8"/>
      <c r="N24" s="8"/>
    </row>
    <row r="25" spans="1:14" x14ac:dyDescent="0.25">
      <c r="A25" s="19"/>
      <c r="B25" s="8" t="s">
        <v>10</v>
      </c>
      <c r="C25" s="8" t="s">
        <v>11</v>
      </c>
      <c r="D25" s="8" t="s">
        <v>10</v>
      </c>
      <c r="E25" s="8" t="s">
        <v>11</v>
      </c>
      <c r="F25" s="8" t="s">
        <v>10</v>
      </c>
      <c r="G25" s="8" t="s">
        <v>11</v>
      </c>
      <c r="H25" s="8" t="s">
        <v>10</v>
      </c>
      <c r="I25" s="8" t="s">
        <v>11</v>
      </c>
      <c r="J25" s="8" t="s">
        <v>10</v>
      </c>
      <c r="K25" s="8" t="s">
        <v>11</v>
      </c>
      <c r="L25" s="8" t="s">
        <v>10</v>
      </c>
      <c r="M25" s="8" t="s">
        <v>11</v>
      </c>
      <c r="N25" s="8" t="s">
        <v>12</v>
      </c>
    </row>
    <row r="26" spans="1:14" x14ac:dyDescent="0.25">
      <c r="A26" s="1" t="s">
        <v>13</v>
      </c>
      <c r="B26" s="2">
        <v>47626</v>
      </c>
      <c r="C26" s="2">
        <v>43949</v>
      </c>
      <c r="D26" s="2">
        <v>44396</v>
      </c>
      <c r="E26" s="2">
        <v>42060</v>
      </c>
      <c r="F26" s="2">
        <v>40781</v>
      </c>
      <c r="G26" s="2">
        <v>39669</v>
      </c>
      <c r="H26" s="2">
        <v>36474</v>
      </c>
      <c r="I26" s="2">
        <v>37250</v>
      </c>
      <c r="J26" s="2">
        <v>64</v>
      </c>
      <c r="K26" s="2">
        <v>39</v>
      </c>
      <c r="L26" s="2">
        <v>169341</v>
      </c>
      <c r="M26" s="2">
        <v>162967</v>
      </c>
      <c r="N26" s="2">
        <v>332308</v>
      </c>
    </row>
    <row r="27" spans="1:14" x14ac:dyDescent="0.25">
      <c r="A27" s="1" t="s">
        <v>14</v>
      </c>
      <c r="B27" s="2">
        <v>30921</v>
      </c>
      <c r="C27" s="2">
        <v>28819</v>
      </c>
      <c r="D27" s="2">
        <v>27342</v>
      </c>
      <c r="E27" s="2">
        <v>27323</v>
      </c>
      <c r="F27" s="2">
        <v>25024</v>
      </c>
      <c r="G27" s="2">
        <v>25806</v>
      </c>
      <c r="H27" s="2">
        <v>22098</v>
      </c>
      <c r="I27" s="2">
        <v>24112</v>
      </c>
      <c r="J27" s="2">
        <v>21</v>
      </c>
      <c r="K27" s="2">
        <v>15</v>
      </c>
      <c r="L27" s="2">
        <v>105406</v>
      </c>
      <c r="M27" s="2">
        <v>106075</v>
      </c>
      <c r="N27" s="2">
        <v>211481</v>
      </c>
    </row>
    <row r="28" spans="1:14" x14ac:dyDescent="0.25">
      <c r="A28" s="1" t="s">
        <v>15</v>
      </c>
      <c r="B28" s="2">
        <v>96480</v>
      </c>
      <c r="C28" s="2">
        <v>90656</v>
      </c>
      <c r="D28" s="2">
        <v>89077</v>
      </c>
      <c r="E28" s="2">
        <v>87300</v>
      </c>
      <c r="F28" s="2">
        <v>80902</v>
      </c>
      <c r="G28" s="2">
        <v>82399</v>
      </c>
      <c r="H28" s="2">
        <v>72796</v>
      </c>
      <c r="I28" s="2">
        <v>75971</v>
      </c>
      <c r="J28" s="2">
        <v>96</v>
      </c>
      <c r="K28" s="2">
        <v>69</v>
      </c>
      <c r="L28" s="2">
        <v>339351</v>
      </c>
      <c r="M28" s="2">
        <v>336395</v>
      </c>
      <c r="N28" s="2">
        <v>675746</v>
      </c>
    </row>
    <row r="29" spans="1:14" x14ac:dyDescent="0.25">
      <c r="A29" s="1" t="s">
        <v>16</v>
      </c>
      <c r="B29" s="2">
        <v>123889</v>
      </c>
      <c r="C29" s="2">
        <v>115848</v>
      </c>
      <c r="D29" s="2">
        <v>109637</v>
      </c>
      <c r="E29" s="2">
        <v>108430</v>
      </c>
      <c r="F29" s="2">
        <v>100933</v>
      </c>
      <c r="G29" s="2">
        <v>102199</v>
      </c>
      <c r="H29" s="2">
        <v>90581</v>
      </c>
      <c r="I29" s="2">
        <v>96917</v>
      </c>
      <c r="J29" s="2">
        <v>230</v>
      </c>
      <c r="K29" s="2">
        <v>193</v>
      </c>
      <c r="L29" s="2">
        <v>425270</v>
      </c>
      <c r="M29" s="2">
        <v>423587</v>
      </c>
      <c r="N29" s="2">
        <v>848857</v>
      </c>
    </row>
    <row r="30" spans="1:14" x14ac:dyDescent="0.25">
      <c r="A30" s="1" t="s">
        <v>17</v>
      </c>
      <c r="B30" s="2">
        <v>34436</v>
      </c>
      <c r="C30" s="2">
        <v>32349</v>
      </c>
      <c r="D30" s="2">
        <v>29736</v>
      </c>
      <c r="E30" s="2">
        <v>29196</v>
      </c>
      <c r="F30" s="2">
        <v>26364</v>
      </c>
      <c r="G30" s="2">
        <v>27582</v>
      </c>
      <c r="H30" s="2">
        <v>22948</v>
      </c>
      <c r="I30" s="2">
        <v>25260</v>
      </c>
      <c r="J30" s="2">
        <v>15</v>
      </c>
      <c r="K30" s="2">
        <v>7</v>
      </c>
      <c r="L30" s="2">
        <v>113499</v>
      </c>
      <c r="M30" s="2">
        <v>114394</v>
      </c>
      <c r="N30" s="2">
        <v>227893</v>
      </c>
    </row>
    <row r="31" spans="1:14" x14ac:dyDescent="0.25">
      <c r="A31" s="1" t="s">
        <v>18</v>
      </c>
      <c r="B31" s="2">
        <v>73795</v>
      </c>
      <c r="C31" s="2">
        <v>67680</v>
      </c>
      <c r="D31" s="2">
        <v>63446</v>
      </c>
      <c r="E31" s="2">
        <v>63037</v>
      </c>
      <c r="F31" s="2">
        <v>54159</v>
      </c>
      <c r="G31" s="2">
        <v>57715</v>
      </c>
      <c r="H31" s="2">
        <v>46322</v>
      </c>
      <c r="I31" s="2">
        <v>52297</v>
      </c>
      <c r="J31" s="2">
        <v>53</v>
      </c>
      <c r="K31" s="2">
        <v>32</v>
      </c>
      <c r="L31" s="2">
        <v>237775</v>
      </c>
      <c r="M31" s="2">
        <v>240761</v>
      </c>
      <c r="N31" s="2">
        <v>478536</v>
      </c>
    </row>
    <row r="32" spans="1:14" x14ac:dyDescent="0.25">
      <c r="A32" s="1" t="s">
        <v>19</v>
      </c>
      <c r="B32" s="2">
        <v>80017</v>
      </c>
      <c r="C32" s="2">
        <v>74587</v>
      </c>
      <c r="D32" s="2">
        <v>67807</v>
      </c>
      <c r="E32" s="2">
        <v>67109</v>
      </c>
      <c r="F32" s="2">
        <v>61732</v>
      </c>
      <c r="G32" s="2">
        <v>64038</v>
      </c>
      <c r="H32" s="2">
        <v>53864</v>
      </c>
      <c r="I32" s="2">
        <v>57765</v>
      </c>
      <c r="J32" s="2">
        <v>43</v>
      </c>
      <c r="K32" s="2">
        <v>30</v>
      </c>
      <c r="L32" s="2">
        <v>263463</v>
      </c>
      <c r="M32" s="2">
        <v>263529</v>
      </c>
      <c r="N32" s="2">
        <v>526992</v>
      </c>
    </row>
    <row r="33" spans="1:14" x14ac:dyDescent="0.25">
      <c r="A33" s="1" t="s">
        <v>20</v>
      </c>
      <c r="B33" s="2">
        <v>74985</v>
      </c>
      <c r="C33" s="2">
        <v>70703</v>
      </c>
      <c r="D33" s="2">
        <v>65745</v>
      </c>
      <c r="E33" s="2">
        <v>65740</v>
      </c>
      <c r="F33" s="2">
        <v>57329</v>
      </c>
      <c r="G33" s="2">
        <v>60988</v>
      </c>
      <c r="H33" s="2">
        <v>49795</v>
      </c>
      <c r="I33" s="2">
        <v>55468</v>
      </c>
      <c r="J33" s="2">
        <v>407</v>
      </c>
      <c r="K33" s="2">
        <v>390</v>
      </c>
      <c r="L33" s="2">
        <v>248261</v>
      </c>
      <c r="M33" s="2">
        <v>253289</v>
      </c>
      <c r="N33" s="2">
        <v>501550</v>
      </c>
    </row>
    <row r="34" spans="1:14" x14ac:dyDescent="0.25">
      <c r="A34" s="1" t="s">
        <v>21</v>
      </c>
      <c r="B34" s="2">
        <v>53690</v>
      </c>
      <c r="C34" s="2">
        <v>49764</v>
      </c>
      <c r="D34" s="2">
        <v>46209</v>
      </c>
      <c r="E34" s="2">
        <v>46206</v>
      </c>
      <c r="F34" s="2">
        <v>39534</v>
      </c>
      <c r="G34" s="2">
        <v>42320</v>
      </c>
      <c r="H34" s="2">
        <v>33856</v>
      </c>
      <c r="I34" s="2">
        <v>37421</v>
      </c>
      <c r="J34" s="2">
        <v>11</v>
      </c>
      <c r="K34" s="2">
        <v>8</v>
      </c>
      <c r="L34" s="2">
        <v>173300</v>
      </c>
      <c r="M34" s="2">
        <v>175719</v>
      </c>
      <c r="N34" s="2">
        <v>349019</v>
      </c>
    </row>
    <row r="35" spans="1:14" x14ac:dyDescent="0.25">
      <c r="A35" s="1" t="s">
        <v>22</v>
      </c>
      <c r="B35" s="2">
        <v>41449</v>
      </c>
      <c r="C35" s="2">
        <v>39594</v>
      </c>
      <c r="D35" s="2">
        <v>33224</v>
      </c>
      <c r="E35" s="2">
        <v>34914</v>
      </c>
      <c r="F35" s="2">
        <v>27638</v>
      </c>
      <c r="G35" s="2">
        <v>30621</v>
      </c>
      <c r="H35" s="2">
        <v>23122</v>
      </c>
      <c r="I35" s="2">
        <v>27128</v>
      </c>
      <c r="J35" s="2">
        <v>38</v>
      </c>
      <c r="K35" s="2">
        <v>18</v>
      </c>
      <c r="L35" s="2">
        <v>125471</v>
      </c>
      <c r="M35" s="2">
        <v>132275</v>
      </c>
      <c r="N35" s="2">
        <v>257746</v>
      </c>
    </row>
    <row r="36" spans="1:14" x14ac:dyDescent="0.25">
      <c r="A36" s="1" t="s">
        <v>23</v>
      </c>
      <c r="B36" s="2">
        <v>43902</v>
      </c>
      <c r="C36" s="2">
        <v>42739</v>
      </c>
      <c r="D36" s="2">
        <v>35943</v>
      </c>
      <c r="E36" s="2">
        <v>37305</v>
      </c>
      <c r="F36" s="2">
        <v>30479</v>
      </c>
      <c r="G36" s="2">
        <v>33061</v>
      </c>
      <c r="H36" s="2">
        <v>26363</v>
      </c>
      <c r="I36" s="2">
        <v>30393</v>
      </c>
      <c r="J36" s="2">
        <v>339</v>
      </c>
      <c r="K36" s="2">
        <v>234</v>
      </c>
      <c r="L36" s="2">
        <v>137026</v>
      </c>
      <c r="M36" s="2">
        <v>143732</v>
      </c>
      <c r="N36" s="2">
        <v>280758</v>
      </c>
    </row>
    <row r="37" spans="1:14" x14ac:dyDescent="0.25">
      <c r="A37" s="1" t="s">
        <v>24</v>
      </c>
      <c r="B37" s="2">
        <v>51141</v>
      </c>
      <c r="C37" s="2">
        <v>48930</v>
      </c>
      <c r="D37" s="2">
        <v>42328</v>
      </c>
      <c r="E37" s="2">
        <v>43801</v>
      </c>
      <c r="F37" s="2">
        <v>34693</v>
      </c>
      <c r="G37" s="2">
        <v>37869</v>
      </c>
      <c r="H37" s="2">
        <v>29421</v>
      </c>
      <c r="I37" s="2">
        <v>34100</v>
      </c>
      <c r="J37" s="2">
        <v>12</v>
      </c>
      <c r="K37" s="2">
        <v>17</v>
      </c>
      <c r="L37" s="2">
        <v>157595</v>
      </c>
      <c r="M37" s="2">
        <v>164717</v>
      </c>
      <c r="N37" s="2">
        <v>322312</v>
      </c>
    </row>
    <row r="38" spans="1:14" x14ac:dyDescent="0.25">
      <c r="A38" s="1" t="s">
        <v>25</v>
      </c>
      <c r="B38" s="2">
        <v>45271</v>
      </c>
      <c r="C38" s="2">
        <v>44815</v>
      </c>
      <c r="D38" s="2">
        <v>36947</v>
      </c>
      <c r="E38" s="2">
        <v>38677</v>
      </c>
      <c r="F38" s="2">
        <v>31742</v>
      </c>
      <c r="G38" s="2">
        <v>34587</v>
      </c>
      <c r="H38" s="2">
        <v>27843</v>
      </c>
      <c r="I38" s="2">
        <v>30956</v>
      </c>
      <c r="J38" s="2">
        <v>54</v>
      </c>
      <c r="K38" s="2">
        <v>43</v>
      </c>
      <c r="L38" s="2">
        <v>141857</v>
      </c>
      <c r="M38" s="2">
        <v>149078</v>
      </c>
      <c r="N38" s="2">
        <v>290935</v>
      </c>
    </row>
    <row r="39" spans="1:14" x14ac:dyDescent="0.25">
      <c r="A39" s="1" t="s">
        <v>26</v>
      </c>
      <c r="B39" s="2">
        <v>29946</v>
      </c>
      <c r="C39" s="2">
        <v>28126</v>
      </c>
      <c r="D39" s="2">
        <v>25900</v>
      </c>
      <c r="E39" s="2">
        <v>25899</v>
      </c>
      <c r="F39" s="2">
        <v>22616</v>
      </c>
      <c r="G39" s="2">
        <v>23190</v>
      </c>
      <c r="H39" s="2">
        <v>19491</v>
      </c>
      <c r="I39" s="2">
        <v>21067</v>
      </c>
      <c r="J39" s="2">
        <v>2</v>
      </c>
      <c r="K39" s="2">
        <v>4</v>
      </c>
      <c r="L39" s="2">
        <v>97955</v>
      </c>
      <c r="M39" s="2">
        <v>98286</v>
      </c>
      <c r="N39" s="2">
        <v>196241</v>
      </c>
    </row>
    <row r="40" spans="1:14" x14ac:dyDescent="0.25">
      <c r="A40" s="1" t="s">
        <v>27</v>
      </c>
      <c r="B40" s="2">
        <v>19125</v>
      </c>
      <c r="C40" s="2">
        <v>21634</v>
      </c>
      <c r="D40" s="2">
        <v>16079</v>
      </c>
      <c r="E40" s="2">
        <v>20110</v>
      </c>
      <c r="F40" s="2">
        <v>13132</v>
      </c>
      <c r="G40" s="2">
        <v>17407</v>
      </c>
      <c r="H40" s="2">
        <v>11813</v>
      </c>
      <c r="I40" s="2">
        <v>15863</v>
      </c>
      <c r="J40" s="2">
        <v>0</v>
      </c>
      <c r="K40" s="2">
        <v>0</v>
      </c>
      <c r="L40" s="2">
        <v>60149</v>
      </c>
      <c r="M40" s="2">
        <v>75014</v>
      </c>
      <c r="N40" s="2">
        <v>135163</v>
      </c>
    </row>
    <row r="41" spans="1:14" x14ac:dyDescent="0.25">
      <c r="A41" s="1" t="s">
        <v>28</v>
      </c>
      <c r="B41" s="2">
        <v>14725</v>
      </c>
      <c r="C41" s="2">
        <v>13131</v>
      </c>
      <c r="D41" s="2">
        <v>12796</v>
      </c>
      <c r="E41" s="2">
        <v>12636</v>
      </c>
      <c r="F41" s="2">
        <v>11041</v>
      </c>
      <c r="G41" s="2">
        <v>11994</v>
      </c>
      <c r="H41" s="2">
        <v>9872</v>
      </c>
      <c r="I41" s="2">
        <v>11292</v>
      </c>
      <c r="J41" s="2">
        <v>39</v>
      </c>
      <c r="K41" s="2">
        <v>41</v>
      </c>
      <c r="L41" s="2">
        <v>48473</v>
      </c>
      <c r="M41" s="2">
        <v>49094</v>
      </c>
      <c r="N41" s="2">
        <v>97567</v>
      </c>
    </row>
    <row r="42" spans="1:14" x14ac:dyDescent="0.25">
      <c r="A42" s="1" t="s">
        <v>29</v>
      </c>
      <c r="B42" s="2">
        <v>96230</v>
      </c>
      <c r="C42" s="2">
        <v>91226</v>
      </c>
      <c r="D42" s="2">
        <v>87067</v>
      </c>
      <c r="E42" s="2">
        <v>86958</v>
      </c>
      <c r="F42" s="2">
        <v>80336</v>
      </c>
      <c r="G42" s="2">
        <v>83684</v>
      </c>
      <c r="H42" s="2">
        <v>73270</v>
      </c>
      <c r="I42" s="2">
        <v>80016</v>
      </c>
      <c r="J42" s="2">
        <v>199</v>
      </c>
      <c r="K42" s="2">
        <v>143</v>
      </c>
      <c r="L42" s="2">
        <v>337102</v>
      </c>
      <c r="M42" s="2">
        <v>342027</v>
      </c>
      <c r="N42" s="2">
        <v>679129</v>
      </c>
    </row>
    <row r="43" spans="1:14" x14ac:dyDescent="0.25">
      <c r="A43" s="8" t="s">
        <v>30</v>
      </c>
      <c r="B43" s="9">
        <v>957628</v>
      </c>
      <c r="C43" s="9">
        <v>904550</v>
      </c>
      <c r="D43" s="9">
        <v>833679</v>
      </c>
      <c r="E43" s="9">
        <v>836701</v>
      </c>
      <c r="F43" s="9">
        <v>738435</v>
      </c>
      <c r="G43" s="9">
        <v>775129</v>
      </c>
      <c r="H43" s="9">
        <v>649929</v>
      </c>
      <c r="I43" s="9">
        <v>713276</v>
      </c>
      <c r="J43" s="9">
        <v>1623</v>
      </c>
      <c r="K43" s="9">
        <v>1283</v>
      </c>
      <c r="L43" s="9">
        <v>3181294</v>
      </c>
      <c r="M43" s="9">
        <v>3230939</v>
      </c>
      <c r="N43" s="9">
        <v>6412233</v>
      </c>
    </row>
    <row r="44" spans="1:14" x14ac:dyDescent="0.25">
      <c r="L44" s="28"/>
    </row>
    <row r="45" spans="1:14" x14ac:dyDescent="0.25">
      <c r="A45" s="10" t="s">
        <v>33</v>
      </c>
    </row>
    <row r="46" spans="1:14" x14ac:dyDescent="0.25">
      <c r="A46" s="20" t="s">
        <v>0</v>
      </c>
      <c r="B46" s="8" t="s">
        <v>60</v>
      </c>
      <c r="C46" s="8"/>
      <c r="D46" s="8" t="s">
        <v>61</v>
      </c>
      <c r="E46" s="8"/>
      <c r="F46" s="8" t="s">
        <v>62</v>
      </c>
      <c r="G46" s="8"/>
      <c r="H46" s="8" t="s">
        <v>63</v>
      </c>
      <c r="I46" s="8"/>
      <c r="J46" s="8" t="s">
        <v>64</v>
      </c>
      <c r="K46" s="8"/>
      <c r="L46" s="8" t="s">
        <v>65</v>
      </c>
      <c r="M46" s="8"/>
      <c r="N46" s="8"/>
    </row>
    <row r="47" spans="1:14" x14ac:dyDescent="0.25">
      <c r="A47" s="21"/>
      <c r="B47" s="8" t="s">
        <v>10</v>
      </c>
      <c r="C47" s="8" t="s">
        <v>11</v>
      </c>
      <c r="D47" s="8" t="s">
        <v>10</v>
      </c>
      <c r="E47" s="8" t="s">
        <v>11</v>
      </c>
      <c r="F47" s="8" t="s">
        <v>10</v>
      </c>
      <c r="G47" s="8" t="s">
        <v>11</v>
      </c>
      <c r="H47" s="8" t="s">
        <v>10</v>
      </c>
      <c r="I47" s="8" t="s">
        <v>11</v>
      </c>
      <c r="J47" s="8" t="s">
        <v>10</v>
      </c>
      <c r="K47" s="8" t="s">
        <v>11</v>
      </c>
      <c r="L47" s="8" t="s">
        <v>10</v>
      </c>
      <c r="M47" s="8" t="s">
        <v>11</v>
      </c>
      <c r="N47" s="8" t="s">
        <v>12</v>
      </c>
    </row>
    <row r="48" spans="1:14" x14ac:dyDescent="0.25">
      <c r="A48" s="1" t="s">
        <v>13</v>
      </c>
      <c r="B48" s="2">
        <v>50959</v>
      </c>
      <c r="C48" s="2">
        <v>45061</v>
      </c>
      <c r="D48" s="2">
        <v>46330</v>
      </c>
      <c r="E48" s="2">
        <v>43923</v>
      </c>
      <c r="F48" s="2">
        <v>42071</v>
      </c>
      <c r="G48" s="2">
        <v>41221</v>
      </c>
      <c r="H48" s="2">
        <v>38203</v>
      </c>
      <c r="I48" s="2">
        <v>38497</v>
      </c>
      <c r="J48" s="2">
        <v>0</v>
      </c>
      <c r="K48" s="2">
        <v>0</v>
      </c>
      <c r="L48" s="2">
        <v>177563</v>
      </c>
      <c r="M48" s="2">
        <v>168702</v>
      </c>
      <c r="N48" s="2">
        <v>346265</v>
      </c>
    </row>
    <row r="49" spans="1:14" x14ac:dyDescent="0.25">
      <c r="A49" s="1" t="s">
        <v>14</v>
      </c>
      <c r="B49" s="2">
        <v>34406</v>
      </c>
      <c r="C49" s="2">
        <v>31631</v>
      </c>
      <c r="D49" s="2">
        <v>29645</v>
      </c>
      <c r="E49" s="2">
        <v>29030</v>
      </c>
      <c r="F49" s="2">
        <v>25504</v>
      </c>
      <c r="G49" s="2">
        <v>26510</v>
      </c>
      <c r="H49" s="2">
        <v>23230</v>
      </c>
      <c r="I49" s="2">
        <v>24752</v>
      </c>
      <c r="J49" s="2">
        <v>0</v>
      </c>
      <c r="K49" s="2">
        <v>0</v>
      </c>
      <c r="L49" s="2">
        <v>112785</v>
      </c>
      <c r="M49" s="2">
        <v>111923</v>
      </c>
      <c r="N49" s="2">
        <v>224708</v>
      </c>
    </row>
    <row r="50" spans="1:14" x14ac:dyDescent="0.25">
      <c r="A50" s="1" t="s">
        <v>15</v>
      </c>
      <c r="B50" s="2">
        <v>104799</v>
      </c>
      <c r="C50" s="2">
        <v>96174</v>
      </c>
      <c r="D50" s="2">
        <v>93261</v>
      </c>
      <c r="E50" s="2">
        <v>91091</v>
      </c>
      <c r="F50" s="2">
        <v>82944</v>
      </c>
      <c r="G50" s="2">
        <v>84908</v>
      </c>
      <c r="H50" s="2">
        <v>74645</v>
      </c>
      <c r="I50" s="2">
        <v>78918</v>
      </c>
      <c r="J50" s="2">
        <v>0</v>
      </c>
      <c r="K50" s="2">
        <v>0</v>
      </c>
      <c r="L50" s="2">
        <v>355649</v>
      </c>
      <c r="M50" s="2">
        <v>351091</v>
      </c>
      <c r="N50" s="2">
        <v>706740</v>
      </c>
    </row>
    <row r="51" spans="1:14" x14ac:dyDescent="0.25">
      <c r="A51" s="1" t="s">
        <v>16</v>
      </c>
      <c r="B51" s="2">
        <v>139254</v>
      </c>
      <c r="C51" s="2">
        <v>126123</v>
      </c>
      <c r="D51" s="2">
        <v>120100</v>
      </c>
      <c r="E51" s="2">
        <v>116611</v>
      </c>
      <c r="F51" s="2">
        <v>104748</v>
      </c>
      <c r="G51" s="2">
        <v>106844</v>
      </c>
      <c r="H51" s="2">
        <v>93385</v>
      </c>
      <c r="I51" s="2">
        <v>99081</v>
      </c>
      <c r="J51" s="2">
        <v>0</v>
      </c>
      <c r="K51" s="2">
        <v>0</v>
      </c>
      <c r="L51" s="2">
        <v>457487</v>
      </c>
      <c r="M51" s="2">
        <v>448659</v>
      </c>
      <c r="N51" s="2">
        <v>906146</v>
      </c>
    </row>
    <row r="52" spans="1:14" x14ac:dyDescent="0.25">
      <c r="A52" s="1" t="s">
        <v>17</v>
      </c>
      <c r="B52" s="2">
        <v>37235</v>
      </c>
      <c r="C52" s="2">
        <v>33257</v>
      </c>
      <c r="D52" s="2">
        <v>32229</v>
      </c>
      <c r="E52" s="2">
        <v>31805</v>
      </c>
      <c r="F52" s="2">
        <v>27435</v>
      </c>
      <c r="G52" s="2">
        <v>28004</v>
      </c>
      <c r="H52" s="2">
        <v>23857</v>
      </c>
      <c r="I52" s="2">
        <v>26083</v>
      </c>
      <c r="J52" s="2">
        <v>0</v>
      </c>
      <c r="K52" s="2">
        <v>0</v>
      </c>
      <c r="L52" s="2">
        <v>120756</v>
      </c>
      <c r="M52" s="2">
        <v>119149</v>
      </c>
      <c r="N52" s="2">
        <v>239905</v>
      </c>
    </row>
    <row r="53" spans="1:14" x14ac:dyDescent="0.25">
      <c r="A53" s="1" t="s">
        <v>18</v>
      </c>
      <c r="B53" s="2">
        <v>83040</v>
      </c>
      <c r="C53" s="2">
        <v>71858</v>
      </c>
      <c r="D53" s="2">
        <v>69570</v>
      </c>
      <c r="E53" s="2">
        <v>67673</v>
      </c>
      <c r="F53" s="2">
        <v>57758</v>
      </c>
      <c r="G53" s="2">
        <v>60824</v>
      </c>
      <c r="H53" s="2">
        <v>49078</v>
      </c>
      <c r="I53" s="2">
        <v>55170</v>
      </c>
      <c r="J53" s="2">
        <v>0</v>
      </c>
      <c r="K53" s="2">
        <v>0</v>
      </c>
      <c r="L53" s="2">
        <v>259446</v>
      </c>
      <c r="M53" s="2">
        <v>255525</v>
      </c>
      <c r="N53" s="2">
        <v>514971</v>
      </c>
    </row>
    <row r="54" spans="1:14" x14ac:dyDescent="0.25">
      <c r="A54" s="1" t="s">
        <v>19</v>
      </c>
      <c r="B54" s="2">
        <v>94539</v>
      </c>
      <c r="C54" s="2">
        <v>82321</v>
      </c>
      <c r="D54" s="2">
        <v>75867</v>
      </c>
      <c r="E54" s="2">
        <v>74035</v>
      </c>
      <c r="F54" s="2">
        <v>63642</v>
      </c>
      <c r="G54" s="2">
        <v>65399</v>
      </c>
      <c r="H54" s="2">
        <v>56881</v>
      </c>
      <c r="I54" s="2">
        <v>61373</v>
      </c>
      <c r="J54" s="2">
        <v>0</v>
      </c>
      <c r="K54" s="2">
        <v>0</v>
      </c>
      <c r="L54" s="2">
        <v>290929</v>
      </c>
      <c r="M54" s="2">
        <v>283128</v>
      </c>
      <c r="N54" s="2">
        <v>574057</v>
      </c>
    </row>
    <row r="55" spans="1:14" x14ac:dyDescent="0.25">
      <c r="A55" s="1" t="s">
        <v>20</v>
      </c>
      <c r="B55" s="2">
        <v>89913</v>
      </c>
      <c r="C55" s="2">
        <v>80093</v>
      </c>
      <c r="D55" s="2">
        <v>71164</v>
      </c>
      <c r="E55" s="2">
        <v>71204</v>
      </c>
      <c r="F55" s="2">
        <v>60599</v>
      </c>
      <c r="G55" s="2">
        <v>63743</v>
      </c>
      <c r="H55" s="2">
        <v>53002</v>
      </c>
      <c r="I55" s="2">
        <v>58948</v>
      </c>
      <c r="J55" s="2">
        <v>0</v>
      </c>
      <c r="K55" s="2">
        <v>0</v>
      </c>
      <c r="L55" s="2">
        <v>274678</v>
      </c>
      <c r="M55" s="2">
        <v>273988</v>
      </c>
      <c r="N55" s="2">
        <v>548666</v>
      </c>
    </row>
    <row r="56" spans="1:14" x14ac:dyDescent="0.25">
      <c r="A56" s="1" t="s">
        <v>21</v>
      </c>
      <c r="B56" s="2">
        <v>56427</v>
      </c>
      <c r="C56" s="2">
        <v>50412</v>
      </c>
      <c r="D56" s="2">
        <v>49384</v>
      </c>
      <c r="E56" s="2">
        <v>48896</v>
      </c>
      <c r="F56" s="2">
        <v>41831</v>
      </c>
      <c r="G56" s="2">
        <v>44006</v>
      </c>
      <c r="H56" s="2">
        <v>35269</v>
      </c>
      <c r="I56" s="2">
        <v>39676</v>
      </c>
      <c r="J56" s="2">
        <v>0</v>
      </c>
      <c r="K56" s="2">
        <v>0</v>
      </c>
      <c r="L56" s="2">
        <v>182911</v>
      </c>
      <c r="M56" s="2">
        <v>182990</v>
      </c>
      <c r="N56" s="2">
        <v>365901</v>
      </c>
    </row>
    <row r="57" spans="1:14" x14ac:dyDescent="0.25">
      <c r="A57" s="1" t="s">
        <v>22</v>
      </c>
      <c r="B57" s="2">
        <v>49237</v>
      </c>
      <c r="C57" s="2">
        <v>45123</v>
      </c>
      <c r="D57" s="2">
        <v>37649</v>
      </c>
      <c r="E57" s="2">
        <v>39033</v>
      </c>
      <c r="F57" s="2">
        <v>29619</v>
      </c>
      <c r="G57" s="2">
        <v>33018</v>
      </c>
      <c r="H57" s="2">
        <v>24000</v>
      </c>
      <c r="I57" s="2">
        <v>28329</v>
      </c>
      <c r="J57" s="2">
        <v>0</v>
      </c>
      <c r="K57" s="2">
        <v>0</v>
      </c>
      <c r="L57" s="2">
        <v>140505</v>
      </c>
      <c r="M57" s="2">
        <v>145503</v>
      </c>
      <c r="N57" s="2">
        <v>286008</v>
      </c>
    </row>
    <row r="58" spans="1:14" x14ac:dyDescent="0.25">
      <c r="A58" s="1" t="s">
        <v>23</v>
      </c>
      <c r="B58" s="2">
        <v>49960</v>
      </c>
      <c r="C58" s="2">
        <v>46901</v>
      </c>
      <c r="D58" s="2">
        <v>41131</v>
      </c>
      <c r="E58" s="2">
        <v>42741</v>
      </c>
      <c r="F58" s="2">
        <v>32607</v>
      </c>
      <c r="G58" s="2">
        <v>35584</v>
      </c>
      <c r="H58" s="2">
        <v>27854</v>
      </c>
      <c r="I58" s="2">
        <v>31133</v>
      </c>
      <c r="J58" s="2">
        <v>0</v>
      </c>
      <c r="K58" s="2">
        <v>0</v>
      </c>
      <c r="L58" s="2">
        <v>151552</v>
      </c>
      <c r="M58" s="2">
        <v>156359</v>
      </c>
      <c r="N58" s="2">
        <v>307911</v>
      </c>
    </row>
    <row r="59" spans="1:14" x14ac:dyDescent="0.25">
      <c r="A59" s="1" t="s">
        <v>24</v>
      </c>
      <c r="B59" s="2">
        <v>57727</v>
      </c>
      <c r="C59" s="2">
        <v>54059</v>
      </c>
      <c r="D59" s="2">
        <v>47040</v>
      </c>
      <c r="E59" s="2">
        <v>48181</v>
      </c>
      <c r="F59" s="2">
        <v>37835</v>
      </c>
      <c r="G59" s="2">
        <v>41670</v>
      </c>
      <c r="H59" s="2">
        <v>30939</v>
      </c>
      <c r="I59" s="2">
        <v>35734</v>
      </c>
      <c r="J59" s="2">
        <v>0</v>
      </c>
      <c r="K59" s="2">
        <v>0</v>
      </c>
      <c r="L59" s="2">
        <v>173541</v>
      </c>
      <c r="M59" s="2">
        <v>179644</v>
      </c>
      <c r="N59" s="2">
        <v>353185</v>
      </c>
    </row>
    <row r="60" spans="1:14" x14ac:dyDescent="0.25">
      <c r="A60" s="1" t="s">
        <v>25</v>
      </c>
      <c r="B60" s="2">
        <v>49829</v>
      </c>
      <c r="C60" s="2">
        <v>47918</v>
      </c>
      <c r="D60" s="2">
        <v>41451</v>
      </c>
      <c r="E60" s="2">
        <v>43586</v>
      </c>
      <c r="F60" s="2">
        <v>33382</v>
      </c>
      <c r="G60" s="2">
        <v>36660</v>
      </c>
      <c r="H60" s="2">
        <v>28283</v>
      </c>
      <c r="I60" s="2">
        <v>32111</v>
      </c>
      <c r="J60" s="2">
        <v>0</v>
      </c>
      <c r="K60" s="2">
        <v>0</v>
      </c>
      <c r="L60" s="2">
        <v>152945</v>
      </c>
      <c r="M60" s="2">
        <v>160275</v>
      </c>
      <c r="N60" s="2">
        <v>313220</v>
      </c>
    </row>
    <row r="61" spans="1:14" x14ac:dyDescent="0.25">
      <c r="A61" s="1" t="s">
        <v>26</v>
      </c>
      <c r="B61" s="2">
        <v>31399</v>
      </c>
      <c r="C61" s="2">
        <v>28993</v>
      </c>
      <c r="D61" s="2">
        <v>28546</v>
      </c>
      <c r="E61" s="2">
        <v>27879</v>
      </c>
      <c r="F61" s="2">
        <v>23948</v>
      </c>
      <c r="G61" s="2">
        <v>24911</v>
      </c>
      <c r="H61" s="2">
        <v>20536</v>
      </c>
      <c r="I61" s="2">
        <v>21985</v>
      </c>
      <c r="J61" s="2">
        <v>0</v>
      </c>
      <c r="K61" s="2">
        <v>0</v>
      </c>
      <c r="L61" s="2">
        <v>104429</v>
      </c>
      <c r="M61" s="2">
        <v>103768</v>
      </c>
      <c r="N61" s="2">
        <v>208197</v>
      </c>
    </row>
    <row r="62" spans="1:14" x14ac:dyDescent="0.25">
      <c r="A62" s="1" t="s">
        <v>27</v>
      </c>
      <c r="B62" s="2">
        <v>21135</v>
      </c>
      <c r="C62" s="2">
        <v>24037</v>
      </c>
      <c r="D62" s="2">
        <v>17539</v>
      </c>
      <c r="E62" s="2">
        <v>20954</v>
      </c>
      <c r="F62" s="2">
        <v>14581</v>
      </c>
      <c r="G62" s="2">
        <v>18253</v>
      </c>
      <c r="H62" s="2">
        <v>11721</v>
      </c>
      <c r="I62" s="2">
        <v>16014</v>
      </c>
      <c r="J62" s="2">
        <v>0</v>
      </c>
      <c r="K62" s="2">
        <v>0</v>
      </c>
      <c r="L62" s="2">
        <v>64976</v>
      </c>
      <c r="M62" s="2">
        <v>79258</v>
      </c>
      <c r="N62" s="2">
        <v>144234</v>
      </c>
    </row>
    <row r="63" spans="1:14" x14ac:dyDescent="0.25">
      <c r="A63" s="1" t="s">
        <v>28</v>
      </c>
      <c r="B63" s="2">
        <v>15986</v>
      </c>
      <c r="C63" s="2">
        <v>13945</v>
      </c>
      <c r="D63" s="2">
        <v>13377</v>
      </c>
      <c r="E63" s="2">
        <v>13067</v>
      </c>
      <c r="F63" s="2">
        <v>11749</v>
      </c>
      <c r="G63" s="2">
        <v>12380</v>
      </c>
      <c r="H63" s="2">
        <v>10207</v>
      </c>
      <c r="I63" s="2">
        <v>11584</v>
      </c>
      <c r="J63" s="2">
        <v>0</v>
      </c>
      <c r="K63" s="2">
        <v>0</v>
      </c>
      <c r="L63" s="2">
        <v>51319</v>
      </c>
      <c r="M63" s="2">
        <v>50976</v>
      </c>
      <c r="N63" s="2">
        <v>102295</v>
      </c>
    </row>
    <row r="64" spans="1:14" x14ac:dyDescent="0.25">
      <c r="A64" s="1" t="s">
        <v>29</v>
      </c>
      <c r="B64" s="2">
        <v>101613</v>
      </c>
      <c r="C64" s="2">
        <v>94417</v>
      </c>
      <c r="D64" s="2">
        <v>90964</v>
      </c>
      <c r="E64" s="2">
        <v>90593</v>
      </c>
      <c r="F64" s="2">
        <v>81285</v>
      </c>
      <c r="G64" s="2">
        <v>84286</v>
      </c>
      <c r="H64" s="2">
        <v>74145</v>
      </c>
      <c r="I64" s="2">
        <v>80537</v>
      </c>
      <c r="J64" s="2">
        <v>0</v>
      </c>
      <c r="K64" s="2">
        <v>0</v>
      </c>
      <c r="L64" s="2">
        <v>348007</v>
      </c>
      <c r="M64" s="2">
        <v>349833</v>
      </c>
      <c r="N64" s="2">
        <v>697840</v>
      </c>
    </row>
    <row r="65" spans="1:14" x14ac:dyDescent="0.25">
      <c r="A65" s="8" t="s">
        <v>30</v>
      </c>
      <c r="B65" s="9">
        <v>1067458</v>
      </c>
      <c r="C65" s="9">
        <v>972323</v>
      </c>
      <c r="D65" s="9">
        <v>905247</v>
      </c>
      <c r="E65" s="9">
        <v>900302</v>
      </c>
      <c r="F65" s="9">
        <v>771538</v>
      </c>
      <c r="G65" s="9">
        <v>808221</v>
      </c>
      <c r="H65" s="9">
        <v>675235</v>
      </c>
      <c r="I65" s="9">
        <v>739925</v>
      </c>
      <c r="J65" s="9">
        <v>0</v>
      </c>
      <c r="K65" s="9">
        <v>0</v>
      </c>
      <c r="L65" s="9">
        <v>3419478</v>
      </c>
      <c r="M65" s="9">
        <v>3420771</v>
      </c>
      <c r="N65" s="9">
        <v>6840249</v>
      </c>
    </row>
    <row r="67" spans="1:14" x14ac:dyDescent="0.25">
      <c r="A67" s="10" t="s">
        <v>34</v>
      </c>
    </row>
    <row r="68" spans="1:14" x14ac:dyDescent="0.25">
      <c r="A68" s="18" t="s">
        <v>0</v>
      </c>
      <c r="B68" s="8" t="s">
        <v>60</v>
      </c>
      <c r="C68" s="8"/>
      <c r="D68" s="8" t="s">
        <v>61</v>
      </c>
      <c r="E68" s="8"/>
      <c r="F68" s="8" t="s">
        <v>62</v>
      </c>
      <c r="G68" s="8"/>
      <c r="H68" s="8" t="s">
        <v>63</v>
      </c>
      <c r="I68" s="8"/>
      <c r="J68" s="8" t="s">
        <v>64</v>
      </c>
      <c r="K68" s="8"/>
      <c r="L68" s="8" t="s">
        <v>65</v>
      </c>
      <c r="M68" s="8"/>
      <c r="N68" s="8"/>
    </row>
    <row r="69" spans="1:14" x14ac:dyDescent="0.25">
      <c r="A69" s="19"/>
      <c r="B69" s="8" t="s">
        <v>10</v>
      </c>
      <c r="C69" s="8" t="s">
        <v>11</v>
      </c>
      <c r="D69" s="8" t="s">
        <v>10</v>
      </c>
      <c r="E69" s="8" t="s">
        <v>11</v>
      </c>
      <c r="F69" s="8" t="s">
        <v>10</v>
      </c>
      <c r="G69" s="8" t="s">
        <v>11</v>
      </c>
      <c r="H69" s="8" t="s">
        <v>10</v>
      </c>
      <c r="I69" s="8" t="s">
        <v>11</v>
      </c>
      <c r="J69" s="8" t="s">
        <v>10</v>
      </c>
      <c r="K69" s="8" t="s">
        <v>11</v>
      </c>
      <c r="L69" s="8" t="s">
        <v>10</v>
      </c>
      <c r="M69" s="8" t="s">
        <v>11</v>
      </c>
      <c r="N69" s="8" t="s">
        <v>12</v>
      </c>
    </row>
    <row r="70" spans="1:14" x14ac:dyDescent="0.25">
      <c r="A70" s="1" t="s">
        <v>13</v>
      </c>
      <c r="B70" s="2">
        <v>49397</v>
      </c>
      <c r="C70" s="2">
        <v>44205</v>
      </c>
      <c r="D70" s="2">
        <v>48755</v>
      </c>
      <c r="E70" s="2">
        <v>44463</v>
      </c>
      <c r="F70" s="2">
        <v>44017</v>
      </c>
      <c r="G70" s="2">
        <v>43229</v>
      </c>
      <c r="H70" s="2">
        <v>39473</v>
      </c>
      <c r="I70" s="2">
        <v>39932</v>
      </c>
      <c r="J70" s="2">
        <v>88</v>
      </c>
      <c r="K70" s="2">
        <v>53</v>
      </c>
      <c r="L70" s="2">
        <v>181730</v>
      </c>
      <c r="M70" s="2">
        <v>171882</v>
      </c>
      <c r="N70" s="2">
        <v>353612</v>
      </c>
    </row>
    <row r="71" spans="1:14" x14ac:dyDescent="0.25">
      <c r="A71" s="1" t="s">
        <v>14</v>
      </c>
      <c r="B71" s="2">
        <v>32967</v>
      </c>
      <c r="C71" s="2">
        <v>30428</v>
      </c>
      <c r="D71" s="2">
        <v>31964</v>
      </c>
      <c r="E71" s="2">
        <v>30996</v>
      </c>
      <c r="F71" s="2">
        <v>27895</v>
      </c>
      <c r="G71" s="2">
        <v>28214</v>
      </c>
      <c r="H71" s="2">
        <v>23925</v>
      </c>
      <c r="I71" s="2">
        <v>25592</v>
      </c>
      <c r="J71" s="2">
        <v>8</v>
      </c>
      <c r="K71" s="2">
        <v>14</v>
      </c>
      <c r="L71" s="2">
        <v>116759</v>
      </c>
      <c r="M71" s="2">
        <v>115244</v>
      </c>
      <c r="N71" s="2">
        <v>232003</v>
      </c>
    </row>
    <row r="72" spans="1:14" x14ac:dyDescent="0.25">
      <c r="A72" s="1" t="s">
        <v>15</v>
      </c>
      <c r="B72" s="2">
        <v>103173</v>
      </c>
      <c r="C72" s="2">
        <v>94934</v>
      </c>
      <c r="D72" s="2">
        <v>99326</v>
      </c>
      <c r="E72" s="2">
        <v>94698</v>
      </c>
      <c r="F72" s="2">
        <v>87941</v>
      </c>
      <c r="G72" s="2">
        <v>88806</v>
      </c>
      <c r="H72" s="2">
        <v>77616</v>
      </c>
      <c r="I72" s="2">
        <v>81843</v>
      </c>
      <c r="J72" s="2">
        <v>106</v>
      </c>
      <c r="K72" s="2">
        <v>84</v>
      </c>
      <c r="L72" s="2">
        <v>368162</v>
      </c>
      <c r="M72" s="2">
        <v>360365</v>
      </c>
      <c r="N72" s="2">
        <v>728527</v>
      </c>
    </row>
    <row r="73" spans="1:14" x14ac:dyDescent="0.25">
      <c r="A73" s="1" t="s">
        <v>16</v>
      </c>
      <c r="B73" s="2">
        <v>131990</v>
      </c>
      <c r="C73" s="2">
        <v>120921</v>
      </c>
      <c r="D73" s="2">
        <v>130797</v>
      </c>
      <c r="E73" s="2">
        <v>124086</v>
      </c>
      <c r="F73" s="2">
        <v>114136</v>
      </c>
      <c r="G73" s="2">
        <v>114162</v>
      </c>
      <c r="H73" s="2">
        <v>97877</v>
      </c>
      <c r="I73" s="2">
        <v>103321</v>
      </c>
      <c r="J73" s="2">
        <v>350</v>
      </c>
      <c r="K73" s="2">
        <v>218</v>
      </c>
      <c r="L73" s="2">
        <v>475150</v>
      </c>
      <c r="M73" s="2">
        <v>462708</v>
      </c>
      <c r="N73" s="2">
        <v>937858</v>
      </c>
    </row>
    <row r="74" spans="1:14" x14ac:dyDescent="0.25">
      <c r="A74" s="1" t="s">
        <v>17</v>
      </c>
      <c r="B74" s="2">
        <v>33551</v>
      </c>
      <c r="C74" s="2">
        <v>30864</v>
      </c>
      <c r="D74" s="2">
        <v>34358</v>
      </c>
      <c r="E74" s="2">
        <v>32076</v>
      </c>
      <c r="F74" s="2">
        <v>29719</v>
      </c>
      <c r="G74" s="2">
        <v>30522</v>
      </c>
      <c r="H74" s="2">
        <v>25249</v>
      </c>
      <c r="I74" s="2">
        <v>26752</v>
      </c>
      <c r="J74" s="2">
        <v>13</v>
      </c>
      <c r="K74" s="2">
        <v>6</v>
      </c>
      <c r="L74" s="2">
        <v>122890</v>
      </c>
      <c r="M74" s="2">
        <v>120220</v>
      </c>
      <c r="N74" s="2">
        <v>243110</v>
      </c>
    </row>
    <row r="75" spans="1:14" x14ac:dyDescent="0.25">
      <c r="A75" s="1" t="s">
        <v>18</v>
      </c>
      <c r="B75" s="2">
        <v>70051</v>
      </c>
      <c r="C75" s="2">
        <v>62242</v>
      </c>
      <c r="D75" s="2">
        <v>75300</v>
      </c>
      <c r="E75" s="2">
        <v>69455</v>
      </c>
      <c r="F75" s="2">
        <v>63354</v>
      </c>
      <c r="G75" s="2">
        <v>64890</v>
      </c>
      <c r="H75" s="2">
        <v>51822</v>
      </c>
      <c r="I75" s="2">
        <v>57705</v>
      </c>
      <c r="J75" s="2">
        <v>227</v>
      </c>
      <c r="K75" s="2">
        <v>76</v>
      </c>
      <c r="L75" s="2">
        <v>260754</v>
      </c>
      <c r="M75" s="2">
        <v>254368</v>
      </c>
      <c r="N75" s="2">
        <v>515122</v>
      </c>
    </row>
    <row r="76" spans="1:14" x14ac:dyDescent="0.25">
      <c r="A76" s="1" t="s">
        <v>19</v>
      </c>
      <c r="B76" s="2">
        <v>82041</v>
      </c>
      <c r="C76" s="2">
        <v>73961</v>
      </c>
      <c r="D76" s="2">
        <v>87485</v>
      </c>
      <c r="E76" s="2">
        <v>80110</v>
      </c>
      <c r="F76" s="2">
        <v>70245</v>
      </c>
      <c r="G76" s="2">
        <v>71600</v>
      </c>
      <c r="H76" s="2">
        <v>58161</v>
      </c>
      <c r="I76" s="2">
        <v>62383</v>
      </c>
      <c r="J76" s="2">
        <v>39</v>
      </c>
      <c r="K76" s="2">
        <v>34</v>
      </c>
      <c r="L76" s="2">
        <v>297971</v>
      </c>
      <c r="M76" s="2">
        <v>288088</v>
      </c>
      <c r="N76" s="2">
        <v>586059</v>
      </c>
    </row>
    <row r="77" spans="1:14" x14ac:dyDescent="0.25">
      <c r="A77" s="1" t="s">
        <v>20</v>
      </c>
      <c r="B77" s="2">
        <v>77829</v>
      </c>
      <c r="C77" s="2">
        <v>69917</v>
      </c>
      <c r="D77" s="2">
        <v>80221</v>
      </c>
      <c r="E77" s="2">
        <v>77228</v>
      </c>
      <c r="F77" s="2">
        <v>64363</v>
      </c>
      <c r="G77" s="2">
        <v>68609</v>
      </c>
      <c r="H77" s="2">
        <v>55813</v>
      </c>
      <c r="I77" s="2">
        <v>61386</v>
      </c>
      <c r="J77" s="2">
        <v>8</v>
      </c>
      <c r="K77" s="2">
        <v>2</v>
      </c>
      <c r="L77" s="2">
        <v>278234</v>
      </c>
      <c r="M77" s="2">
        <v>277142</v>
      </c>
      <c r="N77" s="2">
        <v>555376</v>
      </c>
    </row>
    <row r="78" spans="1:14" x14ac:dyDescent="0.25">
      <c r="A78" s="1" t="s">
        <v>21</v>
      </c>
      <c r="B78" s="2">
        <v>52553</v>
      </c>
      <c r="C78" s="2">
        <v>46206</v>
      </c>
      <c r="D78" s="2">
        <v>51218</v>
      </c>
      <c r="E78" s="2">
        <v>48671</v>
      </c>
      <c r="F78" s="2">
        <v>44834</v>
      </c>
      <c r="G78" s="2">
        <v>46775</v>
      </c>
      <c r="H78" s="2">
        <v>37298</v>
      </c>
      <c r="I78" s="2">
        <v>41608</v>
      </c>
      <c r="J78" s="2">
        <v>0</v>
      </c>
      <c r="K78" s="2">
        <v>0</v>
      </c>
      <c r="L78" s="2">
        <v>185903</v>
      </c>
      <c r="M78" s="2">
        <v>183260</v>
      </c>
      <c r="N78" s="2">
        <v>369163</v>
      </c>
    </row>
    <row r="79" spans="1:14" x14ac:dyDescent="0.25">
      <c r="A79" s="1" t="s">
        <v>22</v>
      </c>
      <c r="B79" s="2">
        <v>42687</v>
      </c>
      <c r="C79" s="2">
        <v>39498</v>
      </c>
      <c r="D79" s="2">
        <v>42475</v>
      </c>
      <c r="E79" s="2">
        <v>42227</v>
      </c>
      <c r="F79" s="2">
        <v>32877</v>
      </c>
      <c r="G79" s="2">
        <v>36712</v>
      </c>
      <c r="H79" s="2">
        <v>25892</v>
      </c>
      <c r="I79" s="2">
        <v>30596</v>
      </c>
      <c r="J79" s="2">
        <v>10</v>
      </c>
      <c r="K79" s="2">
        <v>14</v>
      </c>
      <c r="L79" s="2">
        <v>143941</v>
      </c>
      <c r="M79" s="2">
        <v>149047</v>
      </c>
      <c r="N79" s="2">
        <v>292988</v>
      </c>
    </row>
    <row r="80" spans="1:14" x14ac:dyDescent="0.25">
      <c r="A80" s="1" t="s">
        <v>23</v>
      </c>
      <c r="B80" s="2">
        <v>46798</v>
      </c>
      <c r="C80" s="2">
        <v>43970</v>
      </c>
      <c r="D80" s="2">
        <v>45098</v>
      </c>
      <c r="E80" s="2">
        <v>44756</v>
      </c>
      <c r="F80" s="2">
        <v>36975</v>
      </c>
      <c r="G80" s="2">
        <v>40550</v>
      </c>
      <c r="H80" s="2">
        <v>29809</v>
      </c>
      <c r="I80" s="2">
        <v>33711</v>
      </c>
      <c r="J80" s="2">
        <v>94</v>
      </c>
      <c r="K80" s="2">
        <v>64</v>
      </c>
      <c r="L80" s="2">
        <v>158774</v>
      </c>
      <c r="M80" s="2">
        <v>163051</v>
      </c>
      <c r="N80" s="2">
        <v>321825</v>
      </c>
    </row>
    <row r="81" spans="1:14" x14ac:dyDescent="0.25">
      <c r="A81" s="1" t="s">
        <v>24</v>
      </c>
      <c r="B81" s="2">
        <v>53169</v>
      </c>
      <c r="C81" s="2">
        <v>49360</v>
      </c>
      <c r="D81" s="2">
        <v>51478</v>
      </c>
      <c r="E81" s="2">
        <v>52004</v>
      </c>
      <c r="F81" s="2">
        <v>41911</v>
      </c>
      <c r="G81" s="2">
        <v>45506</v>
      </c>
      <c r="H81" s="2">
        <v>33850</v>
      </c>
      <c r="I81" s="2">
        <v>39158</v>
      </c>
      <c r="J81" s="2">
        <v>15</v>
      </c>
      <c r="K81" s="2">
        <v>16</v>
      </c>
      <c r="L81" s="2">
        <v>180423</v>
      </c>
      <c r="M81" s="2">
        <v>186044</v>
      </c>
      <c r="N81" s="2">
        <v>366467</v>
      </c>
    </row>
    <row r="82" spans="1:14" x14ac:dyDescent="0.25">
      <c r="A82" s="1" t="s">
        <v>25</v>
      </c>
      <c r="B82" s="2">
        <v>47407</v>
      </c>
      <c r="C82" s="2">
        <v>45341</v>
      </c>
      <c r="D82" s="2">
        <v>45264</v>
      </c>
      <c r="E82" s="2">
        <v>46299</v>
      </c>
      <c r="F82" s="2">
        <v>37217</v>
      </c>
      <c r="G82" s="2">
        <v>41211</v>
      </c>
      <c r="H82" s="2">
        <v>30075</v>
      </c>
      <c r="I82" s="2">
        <v>34632</v>
      </c>
      <c r="J82" s="2">
        <v>19</v>
      </c>
      <c r="K82" s="2">
        <v>10</v>
      </c>
      <c r="L82" s="2">
        <v>159982</v>
      </c>
      <c r="M82" s="2">
        <v>167493</v>
      </c>
      <c r="N82" s="2">
        <v>327475</v>
      </c>
    </row>
    <row r="83" spans="1:14" x14ac:dyDescent="0.25">
      <c r="A83" s="1" t="s">
        <v>26</v>
      </c>
      <c r="B83" s="2">
        <v>29171</v>
      </c>
      <c r="C83" s="2">
        <v>27057</v>
      </c>
      <c r="D83" s="2">
        <v>29568</v>
      </c>
      <c r="E83" s="2">
        <v>28198</v>
      </c>
      <c r="F83" s="2">
        <v>26090</v>
      </c>
      <c r="G83" s="2">
        <v>26618</v>
      </c>
      <c r="H83" s="2">
        <v>22108</v>
      </c>
      <c r="I83" s="2">
        <v>23464</v>
      </c>
      <c r="J83" s="2">
        <v>8</v>
      </c>
      <c r="K83" s="2">
        <v>9</v>
      </c>
      <c r="L83" s="2">
        <v>106945</v>
      </c>
      <c r="M83" s="2">
        <v>105346</v>
      </c>
      <c r="N83" s="2">
        <v>212291</v>
      </c>
    </row>
    <row r="84" spans="1:14" x14ac:dyDescent="0.25">
      <c r="A84" s="1" t="s">
        <v>27</v>
      </c>
      <c r="B84" s="2">
        <v>22451</v>
      </c>
      <c r="C84" s="2">
        <v>24587</v>
      </c>
      <c r="D84" s="2">
        <v>19138</v>
      </c>
      <c r="E84" s="2">
        <v>22855</v>
      </c>
      <c r="F84" s="2">
        <v>15737</v>
      </c>
      <c r="G84" s="2">
        <v>19517</v>
      </c>
      <c r="H84" s="2">
        <v>13387</v>
      </c>
      <c r="I84" s="2">
        <v>17088</v>
      </c>
      <c r="J84" s="2">
        <v>0</v>
      </c>
      <c r="K84" s="2">
        <v>0</v>
      </c>
      <c r="L84" s="2">
        <v>70713</v>
      </c>
      <c r="M84" s="2">
        <v>84047</v>
      </c>
      <c r="N84" s="2">
        <v>154760</v>
      </c>
    </row>
    <row r="85" spans="1:14" x14ac:dyDescent="0.25">
      <c r="A85" s="1" t="s">
        <v>28</v>
      </c>
      <c r="B85" s="2">
        <v>14726</v>
      </c>
      <c r="C85" s="2">
        <v>13054</v>
      </c>
      <c r="D85" s="2">
        <v>14377</v>
      </c>
      <c r="E85" s="2">
        <v>13499</v>
      </c>
      <c r="F85" s="2">
        <v>12153</v>
      </c>
      <c r="G85" s="2">
        <v>12681</v>
      </c>
      <c r="H85" s="2">
        <v>10767</v>
      </c>
      <c r="I85" s="2">
        <v>11910</v>
      </c>
      <c r="J85" s="2">
        <v>20</v>
      </c>
      <c r="K85" s="2">
        <v>21</v>
      </c>
      <c r="L85" s="2">
        <v>52043</v>
      </c>
      <c r="M85" s="2">
        <v>51165</v>
      </c>
      <c r="N85" s="2">
        <v>103208</v>
      </c>
    </row>
    <row r="86" spans="1:14" x14ac:dyDescent="0.25">
      <c r="A86" s="1" t="s">
        <v>29</v>
      </c>
      <c r="B86" s="2">
        <v>98962</v>
      </c>
      <c r="C86" s="2">
        <v>92090</v>
      </c>
      <c r="D86" s="2">
        <v>93079</v>
      </c>
      <c r="E86" s="2">
        <v>90718</v>
      </c>
      <c r="F86" s="2">
        <v>85284</v>
      </c>
      <c r="G86" s="2">
        <v>87948</v>
      </c>
      <c r="H86" s="2">
        <v>75269</v>
      </c>
      <c r="I86" s="2">
        <v>80865</v>
      </c>
      <c r="J86" s="2">
        <v>182</v>
      </c>
      <c r="K86" s="2">
        <v>114</v>
      </c>
      <c r="L86" s="2">
        <v>352776</v>
      </c>
      <c r="M86" s="2">
        <v>351735</v>
      </c>
      <c r="N86" s="2">
        <v>704511</v>
      </c>
    </row>
    <row r="87" spans="1:14" x14ac:dyDescent="0.25">
      <c r="A87" s="8" t="s">
        <v>30</v>
      </c>
      <c r="B87" s="9">
        <v>988923</v>
      </c>
      <c r="C87" s="9">
        <v>908635</v>
      </c>
      <c r="D87" s="9">
        <v>979901</v>
      </c>
      <c r="E87" s="9">
        <v>942339</v>
      </c>
      <c r="F87" s="9">
        <v>834748</v>
      </c>
      <c r="G87" s="9">
        <v>867550</v>
      </c>
      <c r="H87" s="9">
        <v>708391</v>
      </c>
      <c r="I87" s="9">
        <v>771946</v>
      </c>
      <c r="J87" s="9">
        <v>1187</v>
      </c>
      <c r="K87" s="9">
        <v>735</v>
      </c>
      <c r="L87" s="9">
        <v>3513150</v>
      </c>
      <c r="M87" s="9">
        <v>3491205</v>
      </c>
      <c r="N87" s="9">
        <v>7004355</v>
      </c>
    </row>
    <row r="89" spans="1:14" x14ac:dyDescent="0.25">
      <c r="A89" s="10" t="s">
        <v>59</v>
      </c>
    </row>
    <row r="90" spans="1:14" x14ac:dyDescent="0.25">
      <c r="A90" s="18" t="s">
        <v>0</v>
      </c>
      <c r="B90" s="8" t="s">
        <v>60</v>
      </c>
      <c r="C90" s="8"/>
      <c r="D90" s="8" t="s">
        <v>61</v>
      </c>
      <c r="E90" s="8"/>
      <c r="F90" s="8" t="s">
        <v>62</v>
      </c>
      <c r="G90" s="8"/>
      <c r="H90" s="8" t="s">
        <v>63</v>
      </c>
      <c r="I90" s="8"/>
      <c r="J90" s="8" t="s">
        <v>64</v>
      </c>
      <c r="K90" s="8"/>
      <c r="L90" s="8" t="s">
        <v>65</v>
      </c>
      <c r="M90" s="8"/>
      <c r="N90" s="8"/>
    </row>
    <row r="91" spans="1:14" x14ac:dyDescent="0.25">
      <c r="A91" s="19"/>
      <c r="B91" s="8" t="s">
        <v>10</v>
      </c>
      <c r="C91" s="8" t="s">
        <v>11</v>
      </c>
      <c r="D91" s="8" t="s">
        <v>10</v>
      </c>
      <c r="E91" s="8" t="s">
        <v>11</v>
      </c>
      <c r="F91" s="8" t="s">
        <v>10</v>
      </c>
      <c r="G91" s="8" t="s">
        <v>11</v>
      </c>
      <c r="H91" s="8" t="s">
        <v>10</v>
      </c>
      <c r="I91" s="8" t="s">
        <v>11</v>
      </c>
      <c r="J91" s="8" t="s">
        <v>10</v>
      </c>
      <c r="K91" s="8" t="s">
        <v>11</v>
      </c>
      <c r="L91" s="8" t="s">
        <v>10</v>
      </c>
      <c r="M91" s="8" t="s">
        <v>11</v>
      </c>
      <c r="N91" s="8" t="s">
        <v>12</v>
      </c>
    </row>
    <row r="92" spans="1:14" x14ac:dyDescent="0.25">
      <c r="A92" s="1" t="s">
        <v>13</v>
      </c>
      <c r="B92" s="2">
        <v>48572</v>
      </c>
      <c r="C92" s="2">
        <v>43895</v>
      </c>
      <c r="D92" s="2">
        <v>48581</v>
      </c>
      <c r="E92" s="2">
        <v>43803</v>
      </c>
      <c r="F92" s="2">
        <v>47797</v>
      </c>
      <c r="G92" s="2">
        <v>44480</v>
      </c>
      <c r="H92" s="2">
        <v>42587</v>
      </c>
      <c r="I92" s="2">
        <v>42852</v>
      </c>
      <c r="J92" s="2">
        <v>51</v>
      </c>
      <c r="K92" s="2">
        <v>26</v>
      </c>
      <c r="L92" s="2">
        <v>187588</v>
      </c>
      <c r="M92" s="2">
        <v>175056</v>
      </c>
      <c r="N92" s="2">
        <v>362644</v>
      </c>
    </row>
    <row r="93" spans="1:14" x14ac:dyDescent="0.25">
      <c r="A93" s="1" t="s">
        <v>14</v>
      </c>
      <c r="B93" s="2">
        <v>34320</v>
      </c>
      <c r="C93" s="2">
        <v>31875</v>
      </c>
      <c r="D93" s="2">
        <v>32644</v>
      </c>
      <c r="E93" s="2">
        <v>30701</v>
      </c>
      <c r="F93" s="2">
        <v>31463</v>
      </c>
      <c r="G93" s="2">
        <v>31138</v>
      </c>
      <c r="H93" s="2">
        <v>27241</v>
      </c>
      <c r="I93" s="2">
        <v>28222</v>
      </c>
      <c r="J93" s="2">
        <v>11</v>
      </c>
      <c r="K93" s="2">
        <v>17</v>
      </c>
      <c r="L93" s="2">
        <v>125679</v>
      </c>
      <c r="M93" s="2">
        <v>121953</v>
      </c>
      <c r="N93" s="2">
        <v>247632</v>
      </c>
    </row>
    <row r="94" spans="1:14" x14ac:dyDescent="0.25">
      <c r="A94" s="1" t="s">
        <v>15</v>
      </c>
      <c r="B94" s="2">
        <v>99686</v>
      </c>
      <c r="C94" s="2">
        <v>95521</v>
      </c>
      <c r="D94" s="2">
        <v>98445</v>
      </c>
      <c r="E94" s="2">
        <v>93799</v>
      </c>
      <c r="F94" s="2">
        <v>94301</v>
      </c>
      <c r="G94" s="2">
        <v>93448</v>
      </c>
      <c r="H94" s="2">
        <v>83666</v>
      </c>
      <c r="I94" s="2">
        <v>87501</v>
      </c>
      <c r="J94" s="2">
        <v>94</v>
      </c>
      <c r="K94" s="2">
        <v>78</v>
      </c>
      <c r="L94" s="2">
        <v>376192</v>
      </c>
      <c r="M94" s="2">
        <v>370347</v>
      </c>
      <c r="N94" s="2">
        <v>746539</v>
      </c>
    </row>
    <row r="95" spans="1:14" x14ac:dyDescent="0.25">
      <c r="A95" s="1" t="s">
        <v>16</v>
      </c>
      <c r="B95" s="2">
        <v>125767</v>
      </c>
      <c r="C95" s="2">
        <v>119077</v>
      </c>
      <c r="D95" s="2">
        <v>124748</v>
      </c>
      <c r="E95" s="2">
        <v>118761</v>
      </c>
      <c r="F95" s="2">
        <v>123886</v>
      </c>
      <c r="G95" s="2">
        <v>122442</v>
      </c>
      <c r="H95" s="2">
        <v>107937</v>
      </c>
      <c r="I95" s="2">
        <v>112667</v>
      </c>
      <c r="J95" s="2">
        <v>317</v>
      </c>
      <c r="K95" s="2">
        <v>201</v>
      </c>
      <c r="L95" s="2">
        <v>482655</v>
      </c>
      <c r="M95" s="2">
        <v>473148</v>
      </c>
      <c r="N95" s="2">
        <v>955803</v>
      </c>
    </row>
    <row r="96" spans="1:14" x14ac:dyDescent="0.25">
      <c r="A96" s="1" t="s">
        <v>17</v>
      </c>
      <c r="B96" s="2">
        <v>31304</v>
      </c>
      <c r="C96" s="2">
        <v>29739</v>
      </c>
      <c r="D96" s="2">
        <v>31523</v>
      </c>
      <c r="E96" s="2">
        <v>29965</v>
      </c>
      <c r="F96" s="2">
        <v>31498</v>
      </c>
      <c r="G96" s="2">
        <v>30686</v>
      </c>
      <c r="H96" s="2">
        <v>27734</v>
      </c>
      <c r="I96" s="2">
        <v>29658</v>
      </c>
      <c r="J96" s="2">
        <v>13</v>
      </c>
      <c r="K96" s="2">
        <v>12</v>
      </c>
      <c r="L96" s="2">
        <v>122072</v>
      </c>
      <c r="M96" s="2">
        <v>120060</v>
      </c>
      <c r="N96" s="2">
        <v>242132</v>
      </c>
    </row>
    <row r="97" spans="1:14" x14ac:dyDescent="0.25">
      <c r="A97" s="1" t="s">
        <v>18</v>
      </c>
      <c r="B97" s="2">
        <v>56478</v>
      </c>
      <c r="C97" s="2">
        <v>53142</v>
      </c>
      <c r="D97" s="2">
        <v>60583</v>
      </c>
      <c r="E97" s="2">
        <v>56829</v>
      </c>
      <c r="F97" s="2">
        <v>63933</v>
      </c>
      <c r="G97" s="2">
        <v>62953</v>
      </c>
      <c r="H97" s="2">
        <v>53642</v>
      </c>
      <c r="I97" s="2">
        <v>58887</v>
      </c>
      <c r="J97" s="2">
        <v>44</v>
      </c>
      <c r="K97" s="2">
        <v>25</v>
      </c>
      <c r="L97" s="2">
        <v>234680</v>
      </c>
      <c r="M97" s="2">
        <v>231836</v>
      </c>
      <c r="N97" s="2">
        <v>466516</v>
      </c>
    </row>
    <row r="98" spans="1:14" x14ac:dyDescent="0.25">
      <c r="A98" s="1" t="s">
        <v>19</v>
      </c>
      <c r="B98" s="2">
        <v>79318</v>
      </c>
      <c r="C98" s="2">
        <v>71932</v>
      </c>
      <c r="D98" s="2">
        <v>82082</v>
      </c>
      <c r="E98" s="2">
        <v>73979</v>
      </c>
      <c r="F98" s="2">
        <v>84231</v>
      </c>
      <c r="G98" s="2">
        <v>79531</v>
      </c>
      <c r="H98" s="2">
        <v>67493</v>
      </c>
      <c r="I98" s="2">
        <v>70734</v>
      </c>
      <c r="J98" s="2">
        <v>24</v>
      </c>
      <c r="K98" s="2">
        <v>21</v>
      </c>
      <c r="L98" s="2">
        <v>313148</v>
      </c>
      <c r="M98" s="2">
        <v>296197</v>
      </c>
      <c r="N98" s="2">
        <v>609345</v>
      </c>
    </row>
    <row r="99" spans="1:14" x14ac:dyDescent="0.25">
      <c r="A99" s="1" t="s">
        <v>20</v>
      </c>
      <c r="B99" s="2">
        <v>71552</v>
      </c>
      <c r="C99" s="2">
        <v>65939</v>
      </c>
      <c r="D99" s="2">
        <v>70286</v>
      </c>
      <c r="E99" s="2">
        <v>66614</v>
      </c>
      <c r="F99" s="2">
        <v>72631</v>
      </c>
      <c r="G99" s="2">
        <v>73248</v>
      </c>
      <c r="H99" s="2">
        <v>59547</v>
      </c>
      <c r="I99" s="2">
        <v>65834</v>
      </c>
      <c r="J99" s="2">
        <v>7</v>
      </c>
      <c r="K99" s="2">
        <v>2</v>
      </c>
      <c r="L99" s="2">
        <v>274023</v>
      </c>
      <c r="M99" s="2">
        <v>271637</v>
      </c>
      <c r="N99" s="2">
        <v>545660</v>
      </c>
    </row>
    <row r="100" spans="1:14" x14ac:dyDescent="0.25">
      <c r="A100" s="1" t="s">
        <v>21</v>
      </c>
      <c r="B100" s="2">
        <v>50485</v>
      </c>
      <c r="C100" s="2">
        <v>45796</v>
      </c>
      <c r="D100" s="2">
        <v>50005</v>
      </c>
      <c r="E100" s="2">
        <v>45526</v>
      </c>
      <c r="F100" s="2">
        <v>48142</v>
      </c>
      <c r="G100" s="2">
        <v>47866</v>
      </c>
      <c r="H100" s="2">
        <v>41623</v>
      </c>
      <c r="I100" s="2">
        <v>45666</v>
      </c>
      <c r="J100" s="2">
        <v>0</v>
      </c>
      <c r="K100" s="2">
        <v>0</v>
      </c>
      <c r="L100" s="2">
        <v>190255</v>
      </c>
      <c r="M100" s="2">
        <v>184854</v>
      </c>
      <c r="N100" s="2">
        <v>375109</v>
      </c>
    </row>
    <row r="101" spans="1:14" x14ac:dyDescent="0.25">
      <c r="A101" s="1" t="s">
        <v>22</v>
      </c>
      <c r="B101" s="2">
        <v>40121</v>
      </c>
      <c r="C101" s="2">
        <v>37331</v>
      </c>
      <c r="D101" s="2">
        <v>40045</v>
      </c>
      <c r="E101" s="2">
        <v>38418</v>
      </c>
      <c r="F101" s="2">
        <v>39223</v>
      </c>
      <c r="G101" s="2">
        <v>41095</v>
      </c>
      <c r="H101" s="2">
        <v>30598</v>
      </c>
      <c r="I101" s="2">
        <v>35583</v>
      </c>
      <c r="J101" s="2">
        <v>10</v>
      </c>
      <c r="K101" s="2">
        <v>23</v>
      </c>
      <c r="L101" s="2">
        <v>149997</v>
      </c>
      <c r="M101" s="2">
        <v>152450</v>
      </c>
      <c r="N101" s="2">
        <v>302447</v>
      </c>
    </row>
    <row r="102" spans="1:14" x14ac:dyDescent="0.25">
      <c r="A102" s="1" t="s">
        <v>23</v>
      </c>
      <c r="B102" s="2">
        <v>43661</v>
      </c>
      <c r="C102" s="2">
        <v>41113</v>
      </c>
      <c r="D102" s="2">
        <v>43172</v>
      </c>
      <c r="E102" s="2">
        <v>42332</v>
      </c>
      <c r="F102" s="2">
        <v>41561</v>
      </c>
      <c r="G102" s="2">
        <v>42850</v>
      </c>
      <c r="H102" s="2">
        <v>34486</v>
      </c>
      <c r="I102" s="2">
        <v>39140</v>
      </c>
      <c r="J102" s="2">
        <v>76</v>
      </c>
      <c r="K102" s="2">
        <v>47</v>
      </c>
      <c r="L102" s="2">
        <v>162956</v>
      </c>
      <c r="M102" s="2">
        <v>165482</v>
      </c>
      <c r="N102" s="2">
        <v>328438</v>
      </c>
    </row>
    <row r="103" spans="1:14" x14ac:dyDescent="0.25">
      <c r="A103" s="1" t="s">
        <v>24</v>
      </c>
      <c r="B103" s="2">
        <v>45470</v>
      </c>
      <c r="C103" s="2">
        <v>43365</v>
      </c>
      <c r="D103" s="2">
        <v>47588</v>
      </c>
      <c r="E103" s="2">
        <v>46475</v>
      </c>
      <c r="F103" s="2">
        <v>45761</v>
      </c>
      <c r="G103" s="2">
        <v>48327</v>
      </c>
      <c r="H103" s="2">
        <v>37576</v>
      </c>
      <c r="I103" s="2">
        <v>43006</v>
      </c>
      <c r="J103" s="2">
        <v>7</v>
      </c>
      <c r="K103" s="2">
        <v>10</v>
      </c>
      <c r="L103" s="2">
        <v>176402</v>
      </c>
      <c r="M103" s="2">
        <v>181183</v>
      </c>
      <c r="N103" s="2">
        <v>357585</v>
      </c>
    </row>
    <row r="104" spans="1:14" x14ac:dyDescent="0.25">
      <c r="A104" s="1" t="s">
        <v>25</v>
      </c>
      <c r="B104" s="2">
        <v>45646</v>
      </c>
      <c r="C104" s="2">
        <v>43709</v>
      </c>
      <c r="D104" s="2">
        <v>44395</v>
      </c>
      <c r="E104" s="2">
        <v>43774</v>
      </c>
      <c r="F104" s="2">
        <v>41877</v>
      </c>
      <c r="G104" s="2">
        <v>44539</v>
      </c>
      <c r="H104" s="2">
        <v>34565</v>
      </c>
      <c r="I104" s="2">
        <v>39580</v>
      </c>
      <c r="J104" s="2">
        <v>50</v>
      </c>
      <c r="K104" s="2">
        <v>24</v>
      </c>
      <c r="L104" s="2">
        <v>166533</v>
      </c>
      <c r="M104" s="2">
        <v>171626</v>
      </c>
      <c r="N104" s="2">
        <v>338159</v>
      </c>
    </row>
    <row r="105" spans="1:14" x14ac:dyDescent="0.25">
      <c r="A105" s="1" t="s">
        <v>26</v>
      </c>
      <c r="B105" s="2">
        <v>28896</v>
      </c>
      <c r="C105" s="2">
        <v>26835</v>
      </c>
      <c r="D105" s="2">
        <v>28516</v>
      </c>
      <c r="E105" s="2">
        <v>26811</v>
      </c>
      <c r="F105" s="2">
        <v>28105</v>
      </c>
      <c r="G105" s="2">
        <v>27701</v>
      </c>
      <c r="H105" s="2">
        <v>24915</v>
      </c>
      <c r="I105" s="2">
        <v>26185</v>
      </c>
      <c r="J105" s="2">
        <v>15</v>
      </c>
      <c r="K105" s="2">
        <v>15</v>
      </c>
      <c r="L105" s="2">
        <v>110447</v>
      </c>
      <c r="M105" s="2">
        <v>107547</v>
      </c>
      <c r="N105" s="2">
        <v>217994</v>
      </c>
    </row>
    <row r="106" spans="1:14" x14ac:dyDescent="0.25">
      <c r="A106" s="1" t="s">
        <v>27</v>
      </c>
      <c r="B106" s="2">
        <v>20077</v>
      </c>
      <c r="C106" s="2">
        <v>22699</v>
      </c>
      <c r="D106" s="2">
        <v>18750</v>
      </c>
      <c r="E106" s="2">
        <v>22138</v>
      </c>
      <c r="F106" s="2">
        <v>16635</v>
      </c>
      <c r="G106" s="2">
        <v>21114</v>
      </c>
      <c r="H106" s="2">
        <v>13993</v>
      </c>
      <c r="I106" s="2">
        <v>18103</v>
      </c>
      <c r="J106" s="2">
        <v>0</v>
      </c>
      <c r="K106" s="2">
        <v>0</v>
      </c>
      <c r="L106" s="2">
        <v>69455</v>
      </c>
      <c r="M106" s="2">
        <v>84054</v>
      </c>
      <c r="N106" s="2">
        <v>153509</v>
      </c>
    </row>
    <row r="107" spans="1:14" x14ac:dyDescent="0.25">
      <c r="A107" s="1" t="s">
        <v>28</v>
      </c>
      <c r="B107" s="2">
        <v>14389</v>
      </c>
      <c r="C107" s="2">
        <v>12715</v>
      </c>
      <c r="D107" s="2">
        <v>13987</v>
      </c>
      <c r="E107" s="2">
        <v>12936</v>
      </c>
      <c r="F107" s="2">
        <v>13327</v>
      </c>
      <c r="G107" s="2">
        <v>13127</v>
      </c>
      <c r="H107" s="2">
        <v>11578</v>
      </c>
      <c r="I107" s="2">
        <v>12431</v>
      </c>
      <c r="J107" s="2">
        <v>12</v>
      </c>
      <c r="K107" s="2">
        <v>9</v>
      </c>
      <c r="L107" s="2">
        <v>53293</v>
      </c>
      <c r="M107" s="2">
        <v>51218</v>
      </c>
      <c r="N107" s="2">
        <v>104511</v>
      </c>
    </row>
    <row r="108" spans="1:14" x14ac:dyDescent="0.25">
      <c r="A108" s="1" t="s">
        <v>29</v>
      </c>
      <c r="B108" s="2">
        <v>90998</v>
      </c>
      <c r="C108" s="2">
        <v>87695</v>
      </c>
      <c r="D108" s="2">
        <v>89032</v>
      </c>
      <c r="E108" s="2">
        <v>87063</v>
      </c>
      <c r="F108" s="2">
        <v>86245</v>
      </c>
      <c r="G108" s="2">
        <v>87317</v>
      </c>
      <c r="H108" s="2">
        <v>77699</v>
      </c>
      <c r="I108" s="2">
        <v>83546</v>
      </c>
      <c r="J108" s="2">
        <v>222</v>
      </c>
      <c r="K108" s="2">
        <v>141</v>
      </c>
      <c r="L108" s="2">
        <v>344196</v>
      </c>
      <c r="M108" s="2">
        <v>345762</v>
      </c>
      <c r="N108" s="2">
        <v>689958</v>
      </c>
    </row>
    <row r="109" spans="1:14" ht="15.75" customHeight="1" x14ac:dyDescent="0.25">
      <c r="A109" s="8" t="s">
        <v>30</v>
      </c>
      <c r="B109" s="9">
        <v>926740</v>
      </c>
      <c r="C109" s="9">
        <v>872378</v>
      </c>
      <c r="D109" s="9">
        <v>924382</v>
      </c>
      <c r="E109" s="9">
        <v>879924</v>
      </c>
      <c r="F109" s="9">
        <v>910616</v>
      </c>
      <c r="G109" s="9">
        <v>911862</v>
      </c>
      <c r="H109" s="9">
        <v>776880</v>
      </c>
      <c r="I109" s="9">
        <v>839595</v>
      </c>
      <c r="J109" s="9">
        <v>953</v>
      </c>
      <c r="K109" s="9">
        <v>651</v>
      </c>
      <c r="L109" s="9">
        <v>3539571</v>
      </c>
      <c r="M109" s="9">
        <v>3504410</v>
      </c>
      <c r="N109" s="9">
        <v>7043981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D52BDE-19EE-4E71-8526-A30BFBD271AB}">
  <sheetPr>
    <tabColor rgb="FF002060"/>
  </sheetPr>
  <dimension ref="A1:AV109"/>
  <sheetViews>
    <sheetView topLeftCell="A79" workbookViewId="0">
      <selection activeCell="B44" sqref="B44"/>
    </sheetView>
  </sheetViews>
  <sheetFormatPr defaultRowHeight="15" x14ac:dyDescent="0.25"/>
  <cols>
    <col min="1" max="1" width="59" bestFit="1" customWidth="1"/>
    <col min="2" max="2" width="15.5703125" bestFit="1" customWidth="1"/>
    <col min="3" max="3" width="11.85546875" bestFit="1" customWidth="1"/>
    <col min="4" max="4" width="18" bestFit="1" customWidth="1"/>
    <col min="5" max="5" width="11.85546875" bestFit="1" customWidth="1"/>
    <col min="6" max="6" width="16.140625" bestFit="1" customWidth="1"/>
    <col min="7" max="7" width="11.7109375" bestFit="1" customWidth="1"/>
    <col min="8" max="8" width="15" bestFit="1" customWidth="1"/>
    <col min="9" max="9" width="11.85546875" bestFit="1" customWidth="1"/>
    <col min="10" max="10" width="20.7109375" bestFit="1" customWidth="1"/>
    <col min="11" max="11" width="8.28515625" bestFit="1" customWidth="1"/>
    <col min="12" max="12" width="34.42578125" bestFit="1" customWidth="1"/>
    <col min="13" max="13" width="11.85546875" bestFit="1" customWidth="1"/>
    <col min="14" max="14" width="13.42578125" bestFit="1" customWidth="1"/>
    <col min="15" max="15" width="14.42578125" bestFit="1" customWidth="1"/>
    <col min="16" max="16" width="11.85546875" bestFit="1" customWidth="1"/>
    <col min="17" max="17" width="18" bestFit="1" customWidth="1"/>
    <col min="18" max="18" width="9.5703125" bestFit="1" customWidth="1"/>
    <col min="19" max="19" width="25" bestFit="1" customWidth="1"/>
    <col min="20" max="20" width="9.85546875" bestFit="1" customWidth="1"/>
    <col min="21" max="21" width="24.85546875" bestFit="1" customWidth="1"/>
    <col min="22" max="22" width="11.85546875" bestFit="1" customWidth="1"/>
    <col min="23" max="23" width="13.5703125" bestFit="1" customWidth="1"/>
    <col min="24" max="24" width="10.85546875" bestFit="1" customWidth="1"/>
    <col min="25" max="25" width="11.85546875" bestFit="1" customWidth="1"/>
    <col min="26" max="27" width="11.7109375" bestFit="1" customWidth="1"/>
    <col min="28" max="28" width="11.85546875" bestFit="1" customWidth="1"/>
    <col min="29" max="29" width="11.7109375" bestFit="1" customWidth="1"/>
    <col min="30" max="31" width="11.85546875" bestFit="1" customWidth="1"/>
    <col min="32" max="32" width="9.85546875" bestFit="1" customWidth="1"/>
    <col min="33" max="33" width="9.5703125" bestFit="1" customWidth="1"/>
    <col min="34" max="35" width="11.85546875" bestFit="1" customWidth="1"/>
    <col min="36" max="36" width="13.42578125" bestFit="1" customWidth="1"/>
    <col min="37" max="38" width="11.85546875" bestFit="1" customWidth="1"/>
    <col min="39" max="39" width="9.85546875" bestFit="1" customWidth="1"/>
    <col min="40" max="40" width="9.7109375" bestFit="1" customWidth="1"/>
    <col min="41" max="42" width="9.85546875" bestFit="1" customWidth="1"/>
    <col min="43" max="44" width="11.85546875" bestFit="1" customWidth="1"/>
    <col min="45" max="48" width="13.5703125" bestFit="1" customWidth="1"/>
  </cols>
  <sheetData>
    <row r="1" spans="1:23" x14ac:dyDescent="0.25">
      <c r="A1" s="10" t="s">
        <v>36</v>
      </c>
    </row>
    <row r="2" spans="1:23" x14ac:dyDescent="0.25">
      <c r="A2" s="26" t="s">
        <v>0</v>
      </c>
      <c r="B2" s="13" t="s">
        <v>37</v>
      </c>
      <c r="C2" s="13"/>
      <c r="D2" s="13" t="s">
        <v>38</v>
      </c>
      <c r="E2" s="13"/>
      <c r="F2" s="13" t="s">
        <v>39</v>
      </c>
      <c r="G2" s="13"/>
      <c r="H2" s="13" t="s">
        <v>40</v>
      </c>
      <c r="I2" s="13"/>
      <c r="J2" s="13" t="s">
        <v>41</v>
      </c>
      <c r="K2" s="13"/>
      <c r="L2" s="13" t="s">
        <v>42</v>
      </c>
      <c r="M2" s="13"/>
      <c r="N2" s="13"/>
      <c r="O2" s="13" t="s">
        <v>43</v>
      </c>
      <c r="P2" s="13"/>
      <c r="Q2" s="13" t="s">
        <v>44</v>
      </c>
      <c r="R2" s="13"/>
      <c r="S2" s="13" t="s">
        <v>45</v>
      </c>
      <c r="T2" s="13"/>
      <c r="U2" s="13" t="s">
        <v>46</v>
      </c>
      <c r="V2" s="13"/>
      <c r="W2" s="13"/>
    </row>
    <row r="3" spans="1:23" x14ac:dyDescent="0.25">
      <c r="A3" s="27"/>
      <c r="B3" s="13" t="s">
        <v>10</v>
      </c>
      <c r="C3" s="13" t="s">
        <v>11</v>
      </c>
      <c r="D3" s="13" t="s">
        <v>10</v>
      </c>
      <c r="E3" s="13" t="s">
        <v>11</v>
      </c>
      <c r="F3" s="13" t="s">
        <v>10</v>
      </c>
      <c r="G3" s="13" t="s">
        <v>11</v>
      </c>
      <c r="H3" s="13" t="s">
        <v>10</v>
      </c>
      <c r="I3" s="13" t="s">
        <v>11</v>
      </c>
      <c r="J3" s="13" t="s">
        <v>10</v>
      </c>
      <c r="K3" s="13" t="s">
        <v>11</v>
      </c>
      <c r="L3" s="13" t="s">
        <v>10</v>
      </c>
      <c r="M3" s="13" t="s">
        <v>11</v>
      </c>
      <c r="N3" s="13" t="s">
        <v>12</v>
      </c>
      <c r="O3" s="13" t="s">
        <v>10</v>
      </c>
      <c r="P3" s="13" t="s">
        <v>11</v>
      </c>
      <c r="Q3" s="13" t="s">
        <v>10</v>
      </c>
      <c r="R3" s="13" t="s">
        <v>11</v>
      </c>
      <c r="S3" s="13" t="s">
        <v>10</v>
      </c>
      <c r="T3" s="13" t="s">
        <v>11</v>
      </c>
      <c r="U3" s="13" t="s">
        <v>10</v>
      </c>
      <c r="V3" s="13" t="s">
        <v>11</v>
      </c>
      <c r="W3" s="13" t="s">
        <v>12</v>
      </c>
    </row>
    <row r="4" spans="1:23" x14ac:dyDescent="0.25">
      <c r="A4" s="1" t="s">
        <v>13</v>
      </c>
      <c r="B4" s="2">
        <v>1003</v>
      </c>
      <c r="C4" s="2">
        <v>2988</v>
      </c>
      <c r="D4" s="2">
        <v>1534</v>
      </c>
      <c r="E4" s="2">
        <v>2005</v>
      </c>
      <c r="F4" s="2">
        <v>2692</v>
      </c>
      <c r="G4" s="2">
        <v>1932</v>
      </c>
      <c r="H4" s="2">
        <v>6939</v>
      </c>
      <c r="I4" s="2">
        <v>7942</v>
      </c>
      <c r="J4" s="2">
        <v>0</v>
      </c>
      <c r="K4" s="2">
        <v>0</v>
      </c>
      <c r="L4" s="2">
        <v>12168</v>
      </c>
      <c r="M4" s="2">
        <v>14867</v>
      </c>
      <c r="N4" s="2">
        <v>27035</v>
      </c>
      <c r="O4" s="2">
        <v>13550</v>
      </c>
      <c r="P4" s="2">
        <v>10856</v>
      </c>
      <c r="Q4" s="2">
        <v>32</v>
      </c>
      <c r="R4" s="2">
        <v>17</v>
      </c>
      <c r="S4" s="2">
        <v>66</v>
      </c>
      <c r="T4" s="2">
        <v>69</v>
      </c>
      <c r="U4" s="2">
        <v>25816</v>
      </c>
      <c r="V4" s="2">
        <v>25809</v>
      </c>
      <c r="W4" s="2">
        <v>51625</v>
      </c>
    </row>
    <row r="5" spans="1:23" x14ac:dyDescent="0.25">
      <c r="A5" s="1" t="s">
        <v>14</v>
      </c>
      <c r="B5" s="2">
        <v>621</v>
      </c>
      <c r="C5" s="2">
        <v>1736</v>
      </c>
      <c r="D5" s="2">
        <v>1094</v>
      </c>
      <c r="E5" s="2">
        <v>1301</v>
      </c>
      <c r="F5" s="2">
        <v>1691</v>
      </c>
      <c r="G5" s="2">
        <v>1659</v>
      </c>
      <c r="H5" s="2">
        <v>5506</v>
      </c>
      <c r="I5" s="2">
        <v>6412</v>
      </c>
      <c r="J5" s="2">
        <v>0</v>
      </c>
      <c r="K5" s="2">
        <v>0</v>
      </c>
      <c r="L5" s="2">
        <v>8912</v>
      </c>
      <c r="M5" s="2">
        <v>11108</v>
      </c>
      <c r="N5" s="2">
        <v>20020</v>
      </c>
      <c r="O5" s="2">
        <v>6040</v>
      </c>
      <c r="P5" s="2">
        <v>5244</v>
      </c>
      <c r="Q5" s="2">
        <v>81</v>
      </c>
      <c r="R5" s="2">
        <v>54</v>
      </c>
      <c r="S5" s="2">
        <v>44</v>
      </c>
      <c r="T5" s="2">
        <v>34</v>
      </c>
      <c r="U5" s="2">
        <v>15077</v>
      </c>
      <c r="V5" s="2">
        <v>16440</v>
      </c>
      <c r="W5" s="2">
        <v>31517</v>
      </c>
    </row>
    <row r="6" spans="1:23" x14ac:dyDescent="0.25">
      <c r="A6" s="1" t="s">
        <v>15</v>
      </c>
      <c r="B6" s="2">
        <v>2582</v>
      </c>
      <c r="C6" s="2">
        <v>5881</v>
      </c>
      <c r="D6" s="2">
        <v>2515</v>
      </c>
      <c r="E6" s="2">
        <v>4049</v>
      </c>
      <c r="F6" s="2">
        <v>4050</v>
      </c>
      <c r="G6" s="2">
        <v>2653</v>
      </c>
      <c r="H6" s="2">
        <v>8299</v>
      </c>
      <c r="I6" s="2">
        <v>9076</v>
      </c>
      <c r="J6" s="2">
        <v>60</v>
      </c>
      <c r="K6" s="2">
        <v>20</v>
      </c>
      <c r="L6" s="2">
        <v>17506</v>
      </c>
      <c r="M6" s="2">
        <v>21679</v>
      </c>
      <c r="N6" s="2">
        <v>39185</v>
      </c>
      <c r="O6" s="2">
        <v>20978</v>
      </c>
      <c r="P6" s="2">
        <v>15319</v>
      </c>
      <c r="Q6" s="2">
        <v>167</v>
      </c>
      <c r="R6" s="2">
        <v>57</v>
      </c>
      <c r="S6" s="2">
        <v>54</v>
      </c>
      <c r="T6" s="2">
        <v>70</v>
      </c>
      <c r="U6" s="2">
        <v>38705</v>
      </c>
      <c r="V6" s="2">
        <v>37125</v>
      </c>
      <c r="W6" s="2">
        <v>75830</v>
      </c>
    </row>
    <row r="7" spans="1:23" x14ac:dyDescent="0.25">
      <c r="A7" s="1" t="s">
        <v>16</v>
      </c>
      <c r="B7" s="2">
        <v>2925</v>
      </c>
      <c r="C7" s="2">
        <v>7112</v>
      </c>
      <c r="D7" s="2">
        <v>3288</v>
      </c>
      <c r="E7" s="2">
        <v>4876</v>
      </c>
      <c r="F7" s="2">
        <v>4078</v>
      </c>
      <c r="G7" s="2">
        <v>2753</v>
      </c>
      <c r="H7" s="2">
        <v>6369</v>
      </c>
      <c r="I7" s="2">
        <v>7587</v>
      </c>
      <c r="J7" s="2">
        <v>0</v>
      </c>
      <c r="K7" s="2">
        <v>0</v>
      </c>
      <c r="L7" s="2">
        <v>16660</v>
      </c>
      <c r="M7" s="2">
        <v>22328</v>
      </c>
      <c r="N7" s="2">
        <v>38988</v>
      </c>
      <c r="O7" s="2">
        <v>21358</v>
      </c>
      <c r="P7" s="2">
        <v>15219</v>
      </c>
      <c r="Q7" s="2">
        <v>62</v>
      </c>
      <c r="R7" s="2">
        <v>17</v>
      </c>
      <c r="S7" s="2">
        <v>117</v>
      </c>
      <c r="T7" s="2">
        <v>135</v>
      </c>
      <c r="U7" s="2">
        <v>38197</v>
      </c>
      <c r="V7" s="2">
        <v>37699</v>
      </c>
      <c r="W7" s="2">
        <v>75896</v>
      </c>
    </row>
    <row r="8" spans="1:23" x14ac:dyDescent="0.25">
      <c r="A8" s="1" t="s">
        <v>17</v>
      </c>
      <c r="B8" s="2">
        <v>525</v>
      </c>
      <c r="C8" s="2">
        <v>1663</v>
      </c>
      <c r="D8" s="2">
        <v>908</v>
      </c>
      <c r="E8" s="2">
        <v>1192</v>
      </c>
      <c r="F8" s="2">
        <v>1248</v>
      </c>
      <c r="G8" s="2">
        <v>1045</v>
      </c>
      <c r="H8" s="2">
        <v>5054</v>
      </c>
      <c r="I8" s="2">
        <v>6126</v>
      </c>
      <c r="J8" s="2">
        <v>0</v>
      </c>
      <c r="K8" s="2">
        <v>0</v>
      </c>
      <c r="L8" s="2">
        <v>7735</v>
      </c>
      <c r="M8" s="2">
        <v>10026</v>
      </c>
      <c r="N8" s="2">
        <v>17761</v>
      </c>
      <c r="O8" s="2">
        <v>6835</v>
      </c>
      <c r="P8" s="2">
        <v>5767</v>
      </c>
      <c r="Q8" s="2">
        <v>81</v>
      </c>
      <c r="R8" s="2">
        <v>47</v>
      </c>
      <c r="S8" s="2">
        <v>115</v>
      </c>
      <c r="T8" s="2">
        <v>135</v>
      </c>
      <c r="U8" s="2">
        <v>14766</v>
      </c>
      <c r="V8" s="2">
        <v>15975</v>
      </c>
      <c r="W8" s="2">
        <v>30741</v>
      </c>
    </row>
    <row r="9" spans="1:23" x14ac:dyDescent="0.25">
      <c r="A9" s="1" t="s">
        <v>18</v>
      </c>
      <c r="B9" s="2">
        <v>937</v>
      </c>
      <c r="C9" s="2">
        <v>2505</v>
      </c>
      <c r="D9" s="2">
        <v>701</v>
      </c>
      <c r="E9" s="2">
        <v>1480</v>
      </c>
      <c r="F9" s="2">
        <v>1145</v>
      </c>
      <c r="G9" s="2">
        <v>1062</v>
      </c>
      <c r="H9" s="2">
        <v>10750</v>
      </c>
      <c r="I9" s="2">
        <v>14518</v>
      </c>
      <c r="J9" s="2">
        <v>0</v>
      </c>
      <c r="K9" s="2">
        <v>0</v>
      </c>
      <c r="L9" s="2">
        <v>13533</v>
      </c>
      <c r="M9" s="2">
        <v>19565</v>
      </c>
      <c r="N9" s="2">
        <v>33098</v>
      </c>
      <c r="O9" s="2">
        <v>17167</v>
      </c>
      <c r="P9" s="2">
        <v>14723</v>
      </c>
      <c r="Q9" s="2">
        <v>97</v>
      </c>
      <c r="R9" s="2">
        <v>60</v>
      </c>
      <c r="S9" s="2">
        <v>150</v>
      </c>
      <c r="T9" s="2">
        <v>164</v>
      </c>
      <c r="U9" s="2">
        <v>30947</v>
      </c>
      <c r="V9" s="2">
        <v>34512</v>
      </c>
      <c r="W9" s="2">
        <v>65459</v>
      </c>
    </row>
    <row r="10" spans="1:23" x14ac:dyDescent="0.25">
      <c r="A10" s="1" t="s">
        <v>19</v>
      </c>
      <c r="B10" s="2">
        <v>1168</v>
      </c>
      <c r="C10" s="2">
        <v>3920</v>
      </c>
      <c r="D10" s="2">
        <v>2653</v>
      </c>
      <c r="E10" s="2">
        <v>4625</v>
      </c>
      <c r="F10" s="2">
        <v>1586</v>
      </c>
      <c r="G10" s="2">
        <v>1483</v>
      </c>
      <c r="H10" s="2">
        <v>11119</v>
      </c>
      <c r="I10" s="2">
        <v>12769</v>
      </c>
      <c r="J10" s="2">
        <v>0</v>
      </c>
      <c r="K10" s="2">
        <v>0</v>
      </c>
      <c r="L10" s="2">
        <v>16526</v>
      </c>
      <c r="M10" s="2">
        <v>22797</v>
      </c>
      <c r="N10" s="2">
        <v>39323</v>
      </c>
      <c r="O10" s="2">
        <v>22463</v>
      </c>
      <c r="P10" s="2">
        <v>17255</v>
      </c>
      <c r="Q10" s="2">
        <v>57</v>
      </c>
      <c r="R10" s="2">
        <v>25</v>
      </c>
      <c r="S10" s="2">
        <v>69</v>
      </c>
      <c r="T10" s="2">
        <v>128</v>
      </c>
      <c r="U10" s="2">
        <v>39115</v>
      </c>
      <c r="V10" s="2">
        <v>40205</v>
      </c>
      <c r="W10" s="2">
        <v>79320</v>
      </c>
    </row>
    <row r="11" spans="1:23" x14ac:dyDescent="0.25">
      <c r="A11" s="1" t="s">
        <v>20</v>
      </c>
      <c r="B11" s="2">
        <v>928</v>
      </c>
      <c r="C11" s="2">
        <v>2706</v>
      </c>
      <c r="D11" s="2">
        <v>1530</v>
      </c>
      <c r="E11" s="2">
        <v>2788</v>
      </c>
      <c r="F11" s="2">
        <v>1773</v>
      </c>
      <c r="G11" s="2">
        <v>1555</v>
      </c>
      <c r="H11" s="2">
        <v>7136</v>
      </c>
      <c r="I11" s="2">
        <v>9508</v>
      </c>
      <c r="J11" s="2">
        <v>0</v>
      </c>
      <c r="K11" s="2">
        <v>0</v>
      </c>
      <c r="L11" s="2">
        <v>11367</v>
      </c>
      <c r="M11" s="2">
        <v>16557</v>
      </c>
      <c r="N11" s="2">
        <v>27924</v>
      </c>
      <c r="O11" s="2">
        <v>15348</v>
      </c>
      <c r="P11" s="2">
        <v>13846</v>
      </c>
      <c r="Q11" s="2">
        <v>71</v>
      </c>
      <c r="R11" s="2">
        <v>53</v>
      </c>
      <c r="S11" s="2">
        <v>43</v>
      </c>
      <c r="T11" s="2">
        <v>75</v>
      </c>
      <c r="U11" s="2">
        <v>26829</v>
      </c>
      <c r="V11" s="2">
        <v>30531</v>
      </c>
      <c r="W11" s="2">
        <v>57360</v>
      </c>
    </row>
    <row r="12" spans="1:23" x14ac:dyDescent="0.25">
      <c r="A12" s="1" t="s">
        <v>21</v>
      </c>
      <c r="B12" s="2">
        <v>1194</v>
      </c>
      <c r="C12" s="2">
        <v>2325</v>
      </c>
      <c r="D12" s="2">
        <v>3338</v>
      </c>
      <c r="E12" s="2">
        <v>4534</v>
      </c>
      <c r="F12" s="2">
        <v>1053</v>
      </c>
      <c r="G12" s="2">
        <v>834</v>
      </c>
      <c r="H12" s="2">
        <v>6650</v>
      </c>
      <c r="I12" s="2">
        <v>7865</v>
      </c>
      <c r="J12" s="2">
        <v>0</v>
      </c>
      <c r="K12" s="2">
        <v>0</v>
      </c>
      <c r="L12" s="2">
        <v>12235</v>
      </c>
      <c r="M12" s="2">
        <v>15558</v>
      </c>
      <c r="N12" s="2">
        <v>27793</v>
      </c>
      <c r="O12" s="2">
        <v>13512</v>
      </c>
      <c r="P12" s="2">
        <v>11001</v>
      </c>
      <c r="Q12" s="2">
        <v>35</v>
      </c>
      <c r="R12" s="2">
        <v>23</v>
      </c>
      <c r="S12" s="2">
        <v>18</v>
      </c>
      <c r="T12" s="2">
        <v>12</v>
      </c>
      <c r="U12" s="2">
        <v>25800</v>
      </c>
      <c r="V12" s="2">
        <v>26594</v>
      </c>
      <c r="W12" s="2">
        <v>52394</v>
      </c>
    </row>
    <row r="13" spans="1:23" x14ac:dyDescent="0.25">
      <c r="A13" s="1" t="s">
        <v>22</v>
      </c>
      <c r="B13" s="2">
        <v>392</v>
      </c>
      <c r="C13" s="2">
        <v>1193</v>
      </c>
      <c r="D13" s="2">
        <v>633</v>
      </c>
      <c r="E13" s="2">
        <v>1212</v>
      </c>
      <c r="F13" s="2">
        <v>588</v>
      </c>
      <c r="G13" s="2">
        <v>791</v>
      </c>
      <c r="H13" s="2">
        <v>2823</v>
      </c>
      <c r="I13" s="2">
        <v>4099</v>
      </c>
      <c r="J13" s="2">
        <v>0</v>
      </c>
      <c r="K13" s="2">
        <v>0</v>
      </c>
      <c r="L13" s="2">
        <v>4436</v>
      </c>
      <c r="M13" s="2">
        <v>7295</v>
      </c>
      <c r="N13" s="2">
        <v>11731</v>
      </c>
      <c r="O13" s="2">
        <v>6926</v>
      </c>
      <c r="P13" s="2">
        <v>5908</v>
      </c>
      <c r="Q13" s="2">
        <v>41</v>
      </c>
      <c r="R13" s="2">
        <v>23</v>
      </c>
      <c r="S13" s="2">
        <v>28</v>
      </c>
      <c r="T13" s="2">
        <v>58</v>
      </c>
      <c r="U13" s="2">
        <v>11431</v>
      </c>
      <c r="V13" s="2">
        <v>13284</v>
      </c>
      <c r="W13" s="2">
        <v>24715</v>
      </c>
    </row>
    <row r="14" spans="1:23" x14ac:dyDescent="0.25">
      <c r="A14" s="1" t="s">
        <v>23</v>
      </c>
      <c r="B14" s="2">
        <v>751</v>
      </c>
      <c r="C14" s="2">
        <v>2042</v>
      </c>
      <c r="D14" s="2">
        <v>1257</v>
      </c>
      <c r="E14" s="2">
        <v>1905</v>
      </c>
      <c r="F14" s="2">
        <v>678</v>
      </c>
      <c r="G14" s="2">
        <v>640</v>
      </c>
      <c r="H14" s="2">
        <v>3820</v>
      </c>
      <c r="I14" s="2">
        <v>5415</v>
      </c>
      <c r="J14" s="2">
        <v>0</v>
      </c>
      <c r="K14" s="2">
        <v>0</v>
      </c>
      <c r="L14" s="2">
        <v>6506</v>
      </c>
      <c r="M14" s="2">
        <v>10002</v>
      </c>
      <c r="N14" s="2">
        <v>16508</v>
      </c>
      <c r="O14" s="2">
        <v>10612</v>
      </c>
      <c r="P14" s="2">
        <v>8305</v>
      </c>
      <c r="Q14" s="2">
        <v>37</v>
      </c>
      <c r="R14" s="2">
        <v>12</v>
      </c>
      <c r="S14" s="2">
        <v>80</v>
      </c>
      <c r="T14" s="2">
        <v>56</v>
      </c>
      <c r="U14" s="2">
        <v>17235</v>
      </c>
      <c r="V14" s="2">
        <v>18375</v>
      </c>
      <c r="W14" s="2">
        <v>35610</v>
      </c>
    </row>
    <row r="15" spans="1:23" x14ac:dyDescent="0.25">
      <c r="A15" s="1" t="s">
        <v>24</v>
      </c>
      <c r="B15" s="2">
        <v>346</v>
      </c>
      <c r="C15" s="2">
        <v>1020</v>
      </c>
      <c r="D15" s="2">
        <v>744</v>
      </c>
      <c r="E15" s="2">
        <v>1396</v>
      </c>
      <c r="F15" s="2">
        <v>536</v>
      </c>
      <c r="G15" s="2">
        <v>555</v>
      </c>
      <c r="H15" s="2">
        <v>3081</v>
      </c>
      <c r="I15" s="2">
        <v>4490</v>
      </c>
      <c r="J15" s="2">
        <v>0</v>
      </c>
      <c r="K15" s="2">
        <v>0</v>
      </c>
      <c r="L15" s="2">
        <v>4707</v>
      </c>
      <c r="M15" s="2">
        <v>7461</v>
      </c>
      <c r="N15" s="2">
        <v>12168</v>
      </c>
      <c r="O15" s="2">
        <v>9585</v>
      </c>
      <c r="P15" s="2">
        <v>8226</v>
      </c>
      <c r="Q15" s="2">
        <v>5</v>
      </c>
      <c r="R15" s="2">
        <v>4</v>
      </c>
      <c r="S15" s="2">
        <v>40</v>
      </c>
      <c r="T15" s="2">
        <v>47</v>
      </c>
      <c r="U15" s="2">
        <v>14337</v>
      </c>
      <c r="V15" s="2">
        <v>15738</v>
      </c>
      <c r="W15" s="2">
        <v>30075</v>
      </c>
    </row>
    <row r="16" spans="1:23" x14ac:dyDescent="0.25">
      <c r="A16" s="1" t="s">
        <v>25</v>
      </c>
      <c r="B16" s="2">
        <v>730</v>
      </c>
      <c r="C16" s="2">
        <v>2004</v>
      </c>
      <c r="D16" s="2">
        <v>2688</v>
      </c>
      <c r="E16" s="2">
        <v>4694</v>
      </c>
      <c r="F16" s="2">
        <v>1162</v>
      </c>
      <c r="G16" s="2">
        <v>981</v>
      </c>
      <c r="H16" s="2">
        <v>2584</v>
      </c>
      <c r="I16" s="2">
        <v>3453</v>
      </c>
      <c r="J16" s="2">
        <v>0</v>
      </c>
      <c r="K16" s="2">
        <v>0</v>
      </c>
      <c r="L16" s="2">
        <v>7164</v>
      </c>
      <c r="M16" s="2">
        <v>11132</v>
      </c>
      <c r="N16" s="2">
        <v>18296</v>
      </c>
      <c r="O16" s="2">
        <v>11932</v>
      </c>
      <c r="P16" s="2">
        <v>8418</v>
      </c>
      <c r="Q16" s="2">
        <v>111</v>
      </c>
      <c r="R16" s="2">
        <v>64</v>
      </c>
      <c r="S16" s="2">
        <v>71</v>
      </c>
      <c r="T16" s="2">
        <v>92</v>
      </c>
      <c r="U16" s="2">
        <v>19278</v>
      </c>
      <c r="V16" s="2">
        <v>19706</v>
      </c>
      <c r="W16" s="2">
        <v>38984</v>
      </c>
    </row>
    <row r="17" spans="1:48" x14ac:dyDescent="0.25">
      <c r="A17" s="1" t="s">
        <v>26</v>
      </c>
      <c r="B17" s="2">
        <v>337</v>
      </c>
      <c r="C17" s="2">
        <v>570</v>
      </c>
      <c r="D17" s="2">
        <v>512</v>
      </c>
      <c r="E17" s="2">
        <v>1015</v>
      </c>
      <c r="F17" s="2">
        <v>659</v>
      </c>
      <c r="G17" s="2">
        <v>751</v>
      </c>
      <c r="H17" s="2">
        <v>2863</v>
      </c>
      <c r="I17" s="2">
        <v>3664</v>
      </c>
      <c r="J17" s="2">
        <v>0</v>
      </c>
      <c r="K17" s="2">
        <v>0</v>
      </c>
      <c r="L17" s="2">
        <v>4371</v>
      </c>
      <c r="M17" s="2">
        <v>6000</v>
      </c>
      <c r="N17" s="2">
        <v>10371</v>
      </c>
      <c r="O17" s="2">
        <v>7266</v>
      </c>
      <c r="P17" s="2">
        <v>5384</v>
      </c>
      <c r="Q17" s="2">
        <v>20</v>
      </c>
      <c r="R17" s="2">
        <v>9</v>
      </c>
      <c r="S17" s="2">
        <v>7</v>
      </c>
      <c r="T17" s="2">
        <v>17</v>
      </c>
      <c r="U17" s="2">
        <v>11664</v>
      </c>
      <c r="V17" s="2">
        <v>11410</v>
      </c>
      <c r="W17" s="2">
        <v>23074</v>
      </c>
    </row>
    <row r="18" spans="1:48" x14ac:dyDescent="0.25">
      <c r="A18" s="1" t="s">
        <v>27</v>
      </c>
      <c r="B18" s="2">
        <v>377</v>
      </c>
      <c r="C18" s="2">
        <v>529</v>
      </c>
      <c r="D18" s="2">
        <v>347</v>
      </c>
      <c r="E18" s="2">
        <v>535</v>
      </c>
      <c r="F18" s="2">
        <v>272</v>
      </c>
      <c r="G18" s="2">
        <v>493</v>
      </c>
      <c r="H18" s="2">
        <v>2247</v>
      </c>
      <c r="I18" s="2">
        <v>3574</v>
      </c>
      <c r="J18" s="2">
        <v>0</v>
      </c>
      <c r="K18" s="2">
        <v>0</v>
      </c>
      <c r="L18" s="2">
        <v>3243</v>
      </c>
      <c r="M18" s="2">
        <v>5131</v>
      </c>
      <c r="N18" s="2">
        <v>8374</v>
      </c>
      <c r="O18" s="2">
        <v>2679</v>
      </c>
      <c r="P18" s="2">
        <v>3154</v>
      </c>
      <c r="Q18" s="2">
        <v>15</v>
      </c>
      <c r="R18" s="2">
        <v>16</v>
      </c>
      <c r="S18" s="2">
        <v>41</v>
      </c>
      <c r="T18" s="2">
        <v>28</v>
      </c>
      <c r="U18" s="2">
        <v>5978</v>
      </c>
      <c r="V18" s="2">
        <v>8329</v>
      </c>
      <c r="W18" s="2">
        <v>14307</v>
      </c>
    </row>
    <row r="19" spans="1:48" x14ac:dyDescent="0.25">
      <c r="A19" s="1" t="s">
        <v>28</v>
      </c>
      <c r="B19" s="2">
        <v>202</v>
      </c>
      <c r="C19" s="2">
        <v>547</v>
      </c>
      <c r="D19" s="2">
        <v>623</v>
      </c>
      <c r="E19" s="2">
        <v>763</v>
      </c>
      <c r="F19" s="2">
        <v>625</v>
      </c>
      <c r="G19" s="2">
        <v>607</v>
      </c>
      <c r="H19" s="2">
        <v>1034</v>
      </c>
      <c r="I19" s="2">
        <v>1524</v>
      </c>
      <c r="J19" s="2">
        <v>0</v>
      </c>
      <c r="K19" s="2">
        <v>0</v>
      </c>
      <c r="L19" s="2">
        <v>2484</v>
      </c>
      <c r="M19" s="2">
        <v>3441</v>
      </c>
      <c r="N19" s="2">
        <v>5925</v>
      </c>
      <c r="O19" s="2">
        <v>2630</v>
      </c>
      <c r="P19" s="2">
        <v>2127</v>
      </c>
      <c r="Q19" s="2">
        <v>26</v>
      </c>
      <c r="R19" s="2">
        <v>9</v>
      </c>
      <c r="S19" s="2">
        <v>32</v>
      </c>
      <c r="T19" s="2">
        <v>62</v>
      </c>
      <c r="U19" s="2">
        <v>5172</v>
      </c>
      <c r="V19" s="2">
        <v>5639</v>
      </c>
      <c r="W19" s="2">
        <v>10811</v>
      </c>
    </row>
    <row r="20" spans="1:48" x14ac:dyDescent="0.25">
      <c r="A20" s="1" t="s">
        <v>29</v>
      </c>
      <c r="B20" s="2">
        <v>1870</v>
      </c>
      <c r="C20" s="2">
        <v>4000</v>
      </c>
      <c r="D20" s="2">
        <v>868</v>
      </c>
      <c r="E20" s="2">
        <v>1314</v>
      </c>
      <c r="F20" s="2">
        <v>2660</v>
      </c>
      <c r="G20" s="2">
        <v>2155</v>
      </c>
      <c r="H20" s="2">
        <v>2701</v>
      </c>
      <c r="I20" s="2">
        <v>3087</v>
      </c>
      <c r="J20" s="2">
        <v>0</v>
      </c>
      <c r="K20" s="2">
        <v>0</v>
      </c>
      <c r="L20" s="2">
        <v>8099</v>
      </c>
      <c r="M20" s="2">
        <v>10556</v>
      </c>
      <c r="N20" s="2">
        <v>18655</v>
      </c>
      <c r="O20" s="2">
        <v>8784</v>
      </c>
      <c r="P20" s="2">
        <v>6319</v>
      </c>
      <c r="Q20" s="2">
        <v>144</v>
      </c>
      <c r="R20" s="2">
        <v>61</v>
      </c>
      <c r="S20" s="2">
        <v>139</v>
      </c>
      <c r="T20" s="2">
        <v>161</v>
      </c>
      <c r="U20" s="2">
        <v>17166</v>
      </c>
      <c r="V20" s="2">
        <v>17097</v>
      </c>
      <c r="W20" s="2">
        <v>34263</v>
      </c>
    </row>
    <row r="21" spans="1:48" x14ac:dyDescent="0.25">
      <c r="A21" s="13" t="s">
        <v>30</v>
      </c>
      <c r="B21" s="14">
        <v>16888</v>
      </c>
      <c r="C21" s="14">
        <v>42741</v>
      </c>
      <c r="D21" s="14">
        <v>25233</v>
      </c>
      <c r="E21" s="14">
        <v>39684</v>
      </c>
      <c r="F21" s="14">
        <v>26496</v>
      </c>
      <c r="G21" s="14">
        <v>21949</v>
      </c>
      <c r="H21" s="14">
        <v>88975</v>
      </c>
      <c r="I21" s="14">
        <v>111109</v>
      </c>
      <c r="J21" s="14">
        <v>60</v>
      </c>
      <c r="K21" s="14">
        <v>20</v>
      </c>
      <c r="L21" s="14">
        <v>157652</v>
      </c>
      <c r="M21" s="14">
        <v>215503</v>
      </c>
      <c r="N21" s="14">
        <v>373155</v>
      </c>
      <c r="O21" s="14">
        <v>197665</v>
      </c>
      <c r="P21" s="14">
        <v>157071</v>
      </c>
      <c r="Q21" s="14">
        <v>1082</v>
      </c>
      <c r="R21" s="14">
        <v>551</v>
      </c>
      <c r="S21" s="14">
        <v>1114</v>
      </c>
      <c r="T21" s="14">
        <v>1343</v>
      </c>
      <c r="U21" s="14">
        <v>357513</v>
      </c>
      <c r="V21" s="14">
        <v>374468</v>
      </c>
      <c r="W21" s="14">
        <v>731981</v>
      </c>
    </row>
    <row r="23" spans="1:48" x14ac:dyDescent="0.25">
      <c r="A23" s="10" t="s">
        <v>47</v>
      </c>
    </row>
    <row r="24" spans="1:48" x14ac:dyDescent="0.25">
      <c r="A24" s="22" t="s">
        <v>0</v>
      </c>
      <c r="B24" s="13" t="s">
        <v>37</v>
      </c>
      <c r="C24" s="13"/>
      <c r="D24" s="13" t="s">
        <v>38</v>
      </c>
      <c r="E24" s="13"/>
      <c r="F24" s="13" t="s">
        <v>39</v>
      </c>
      <c r="G24" s="13"/>
      <c r="H24" s="13" t="s">
        <v>40</v>
      </c>
      <c r="I24" s="13"/>
      <c r="J24" s="13" t="s">
        <v>41</v>
      </c>
      <c r="K24" s="13"/>
      <c r="L24" s="13" t="s">
        <v>42</v>
      </c>
      <c r="M24" s="13"/>
      <c r="N24" s="13"/>
      <c r="O24" s="13" t="s">
        <v>43</v>
      </c>
      <c r="P24" s="13"/>
      <c r="Q24" s="13" t="s">
        <v>44</v>
      </c>
      <c r="R24" s="13"/>
      <c r="S24" s="13" t="s">
        <v>45</v>
      </c>
      <c r="T24" s="13"/>
      <c r="U24" s="13" t="s">
        <v>46</v>
      </c>
      <c r="V24" s="13"/>
      <c r="W24" s="13"/>
      <c r="X24" s="13" t="s">
        <v>48</v>
      </c>
      <c r="Y24" s="13"/>
      <c r="Z24" s="13" t="s">
        <v>49</v>
      </c>
      <c r="AA24" s="13"/>
      <c r="AB24" s="13" t="s">
        <v>50</v>
      </c>
      <c r="AC24" s="13"/>
      <c r="AD24" s="13" t="s">
        <v>51</v>
      </c>
      <c r="AE24" s="13"/>
      <c r="AF24" s="13" t="s">
        <v>52</v>
      </c>
      <c r="AG24" s="13"/>
      <c r="AH24" s="13" t="s">
        <v>53</v>
      </c>
      <c r="AI24" s="13"/>
      <c r="AJ24" s="13"/>
      <c r="AK24" s="13" t="s">
        <v>54</v>
      </c>
      <c r="AL24" s="13"/>
      <c r="AM24" s="13" t="s">
        <v>55</v>
      </c>
      <c r="AN24" s="13"/>
      <c r="AO24" s="13" t="s">
        <v>56</v>
      </c>
      <c r="AP24" s="13"/>
      <c r="AQ24" s="13" t="s">
        <v>57</v>
      </c>
      <c r="AR24" s="13"/>
      <c r="AS24" s="13"/>
      <c r="AT24" s="13" t="s">
        <v>58</v>
      </c>
      <c r="AU24" s="13"/>
      <c r="AV24" s="13"/>
    </row>
    <row r="25" spans="1:48" x14ac:dyDescent="0.25">
      <c r="A25" s="23"/>
      <c r="B25" s="13" t="s">
        <v>10</v>
      </c>
      <c r="C25" s="13" t="s">
        <v>11</v>
      </c>
      <c r="D25" s="13" t="s">
        <v>10</v>
      </c>
      <c r="E25" s="13" t="s">
        <v>11</v>
      </c>
      <c r="F25" s="13" t="s">
        <v>10</v>
      </c>
      <c r="G25" s="13" t="s">
        <v>11</v>
      </c>
      <c r="H25" s="13" t="s">
        <v>10</v>
      </c>
      <c r="I25" s="13" t="s">
        <v>11</v>
      </c>
      <c r="J25" s="13" t="s">
        <v>10</v>
      </c>
      <c r="K25" s="13" t="s">
        <v>11</v>
      </c>
      <c r="L25" s="13" t="s">
        <v>10</v>
      </c>
      <c r="M25" s="13" t="s">
        <v>11</v>
      </c>
      <c r="N25" s="13" t="s">
        <v>12</v>
      </c>
      <c r="O25" s="13" t="s">
        <v>10</v>
      </c>
      <c r="P25" s="13" t="s">
        <v>11</v>
      </c>
      <c r="Q25" s="13" t="s">
        <v>10</v>
      </c>
      <c r="R25" s="13" t="s">
        <v>11</v>
      </c>
      <c r="S25" s="13" t="s">
        <v>10</v>
      </c>
      <c r="T25" s="13" t="s">
        <v>11</v>
      </c>
      <c r="U25" s="13" t="s">
        <v>10</v>
      </c>
      <c r="V25" s="13" t="s">
        <v>11</v>
      </c>
      <c r="W25" s="13" t="s">
        <v>12</v>
      </c>
      <c r="X25" s="13" t="s">
        <v>10</v>
      </c>
      <c r="Y25" s="13" t="s">
        <v>11</v>
      </c>
      <c r="Z25" s="13" t="s">
        <v>10</v>
      </c>
      <c r="AA25" s="13" t="s">
        <v>11</v>
      </c>
      <c r="AB25" s="13" t="s">
        <v>10</v>
      </c>
      <c r="AC25" s="13" t="s">
        <v>11</v>
      </c>
      <c r="AD25" s="13" t="s">
        <v>10</v>
      </c>
      <c r="AE25" s="13" t="s">
        <v>11</v>
      </c>
      <c r="AF25" s="13" t="s">
        <v>10</v>
      </c>
      <c r="AG25" s="13" t="s">
        <v>11</v>
      </c>
      <c r="AH25" s="13" t="s">
        <v>10</v>
      </c>
      <c r="AI25" s="13" t="s">
        <v>11</v>
      </c>
      <c r="AJ25" s="13" t="s">
        <v>12</v>
      </c>
      <c r="AK25" s="13" t="s">
        <v>10</v>
      </c>
      <c r="AL25" s="13" t="s">
        <v>11</v>
      </c>
      <c r="AM25" s="13" t="s">
        <v>10</v>
      </c>
      <c r="AN25" s="13" t="s">
        <v>11</v>
      </c>
      <c r="AO25" s="13" t="s">
        <v>10</v>
      </c>
      <c r="AP25" s="13" t="s">
        <v>11</v>
      </c>
      <c r="AQ25" s="13" t="s">
        <v>10</v>
      </c>
      <c r="AR25" s="13" t="s">
        <v>11</v>
      </c>
      <c r="AS25" s="13" t="s">
        <v>12</v>
      </c>
      <c r="AT25" s="13" t="s">
        <v>10</v>
      </c>
      <c r="AU25" s="13" t="s">
        <v>11</v>
      </c>
      <c r="AV25" s="13" t="s">
        <v>12</v>
      </c>
    </row>
    <row r="26" spans="1:48" x14ac:dyDescent="0.25">
      <c r="A26" s="1" t="s">
        <v>13</v>
      </c>
      <c r="B26" s="2">
        <v>1252</v>
      </c>
      <c r="C26" s="2">
        <v>3297</v>
      </c>
      <c r="D26" s="2">
        <v>2772</v>
      </c>
      <c r="E26" s="2">
        <v>3481</v>
      </c>
      <c r="F26" s="2">
        <v>1901</v>
      </c>
      <c r="G26" s="2">
        <v>2036</v>
      </c>
      <c r="H26" s="2">
        <v>8120</v>
      </c>
      <c r="I26" s="2">
        <v>7943</v>
      </c>
      <c r="J26" s="2">
        <v>0</v>
      </c>
      <c r="K26" s="2">
        <v>0</v>
      </c>
      <c r="L26" s="2">
        <v>14045</v>
      </c>
      <c r="M26" s="2">
        <v>16757</v>
      </c>
      <c r="N26" s="2">
        <v>30802</v>
      </c>
      <c r="O26" s="2">
        <v>12662</v>
      </c>
      <c r="P26" s="2">
        <v>10313</v>
      </c>
      <c r="Q26" s="2">
        <v>17</v>
      </c>
      <c r="R26" s="2">
        <v>1</v>
      </c>
      <c r="S26" s="2">
        <v>104</v>
      </c>
      <c r="T26" s="2">
        <v>80</v>
      </c>
      <c r="U26" s="2">
        <v>26828</v>
      </c>
      <c r="V26" s="2">
        <v>27151</v>
      </c>
      <c r="W26" s="2">
        <v>53979</v>
      </c>
      <c r="X26" s="2">
        <v>991</v>
      </c>
      <c r="Y26" s="2">
        <v>3086</v>
      </c>
      <c r="Z26" s="2">
        <v>1422</v>
      </c>
      <c r="AA26" s="2">
        <v>1950</v>
      </c>
      <c r="AB26" s="2">
        <v>2501</v>
      </c>
      <c r="AC26" s="2">
        <v>1904</v>
      </c>
      <c r="AD26" s="2">
        <v>6083</v>
      </c>
      <c r="AE26" s="2">
        <v>7268</v>
      </c>
      <c r="AF26" s="2">
        <v>0</v>
      </c>
      <c r="AG26" s="2">
        <v>0</v>
      </c>
      <c r="AH26" s="2">
        <v>10997</v>
      </c>
      <c r="AI26" s="2">
        <v>14208</v>
      </c>
      <c r="AJ26" s="2">
        <v>25205</v>
      </c>
      <c r="AK26" s="2">
        <v>11843</v>
      </c>
      <c r="AL26" s="2">
        <v>9798</v>
      </c>
      <c r="AM26" s="2">
        <v>23</v>
      </c>
      <c r="AN26" s="2">
        <v>13</v>
      </c>
      <c r="AO26" s="2">
        <v>62</v>
      </c>
      <c r="AP26" s="2">
        <v>57</v>
      </c>
      <c r="AQ26" s="2">
        <v>22925</v>
      </c>
      <c r="AR26" s="2">
        <v>24076</v>
      </c>
      <c r="AS26" s="2">
        <v>47001</v>
      </c>
      <c r="AT26" s="2">
        <v>49753</v>
      </c>
      <c r="AU26" s="2">
        <v>51227</v>
      </c>
      <c r="AV26" s="2">
        <v>100980</v>
      </c>
    </row>
    <row r="27" spans="1:48" x14ac:dyDescent="0.25">
      <c r="A27" s="1" t="s">
        <v>14</v>
      </c>
      <c r="B27" s="2">
        <v>854</v>
      </c>
      <c r="C27" s="2">
        <v>2166</v>
      </c>
      <c r="D27" s="2">
        <v>1823</v>
      </c>
      <c r="E27" s="2">
        <v>1953</v>
      </c>
      <c r="F27" s="2">
        <v>1484</v>
      </c>
      <c r="G27" s="2">
        <v>1569</v>
      </c>
      <c r="H27" s="2">
        <v>5178</v>
      </c>
      <c r="I27" s="2">
        <v>5485</v>
      </c>
      <c r="J27" s="2">
        <v>0</v>
      </c>
      <c r="K27" s="2">
        <v>0</v>
      </c>
      <c r="L27" s="2">
        <v>9339</v>
      </c>
      <c r="M27" s="2">
        <v>11173</v>
      </c>
      <c r="N27" s="2">
        <v>20512</v>
      </c>
      <c r="O27" s="2">
        <v>6386</v>
      </c>
      <c r="P27" s="2">
        <v>5673</v>
      </c>
      <c r="Q27" s="2">
        <v>78</v>
      </c>
      <c r="R27" s="2">
        <v>30</v>
      </c>
      <c r="S27" s="2">
        <v>52</v>
      </c>
      <c r="T27" s="2">
        <v>41</v>
      </c>
      <c r="U27" s="2">
        <v>15855</v>
      </c>
      <c r="V27" s="2">
        <v>16917</v>
      </c>
      <c r="W27" s="2">
        <v>32772</v>
      </c>
      <c r="X27" s="2">
        <v>503</v>
      </c>
      <c r="Y27" s="2">
        <v>1560</v>
      </c>
      <c r="Z27" s="2">
        <v>991</v>
      </c>
      <c r="AA27" s="2">
        <v>1213</v>
      </c>
      <c r="AB27" s="2">
        <v>1546</v>
      </c>
      <c r="AC27" s="2">
        <v>1559</v>
      </c>
      <c r="AD27" s="2">
        <v>4604</v>
      </c>
      <c r="AE27" s="2">
        <v>5665</v>
      </c>
      <c r="AF27" s="2">
        <v>0</v>
      </c>
      <c r="AG27" s="2">
        <v>0</v>
      </c>
      <c r="AH27" s="2">
        <v>7644</v>
      </c>
      <c r="AI27" s="2">
        <v>9997</v>
      </c>
      <c r="AJ27" s="2">
        <v>17641</v>
      </c>
      <c r="AK27" s="2">
        <v>5684</v>
      </c>
      <c r="AL27" s="2">
        <v>5097</v>
      </c>
      <c r="AM27" s="2">
        <v>80</v>
      </c>
      <c r="AN27" s="2">
        <v>48</v>
      </c>
      <c r="AO27" s="2">
        <v>39</v>
      </c>
      <c r="AP27" s="2">
        <v>33</v>
      </c>
      <c r="AQ27" s="2">
        <v>13447</v>
      </c>
      <c r="AR27" s="2">
        <v>15175</v>
      </c>
      <c r="AS27" s="2">
        <v>28622</v>
      </c>
      <c r="AT27" s="2">
        <v>29302</v>
      </c>
      <c r="AU27" s="2">
        <v>32092</v>
      </c>
      <c r="AV27" s="2">
        <v>61394</v>
      </c>
    </row>
    <row r="28" spans="1:48" x14ac:dyDescent="0.25">
      <c r="A28" s="1" t="s">
        <v>15</v>
      </c>
      <c r="B28" s="2">
        <v>2441</v>
      </c>
      <c r="C28" s="2">
        <v>5531</v>
      </c>
      <c r="D28" s="2">
        <v>3329</v>
      </c>
      <c r="E28" s="2">
        <v>4961</v>
      </c>
      <c r="F28" s="2">
        <v>2973</v>
      </c>
      <c r="G28" s="2">
        <v>2537</v>
      </c>
      <c r="H28" s="2">
        <v>8833</v>
      </c>
      <c r="I28" s="2">
        <v>9072</v>
      </c>
      <c r="J28" s="2">
        <v>43</v>
      </c>
      <c r="K28" s="2">
        <v>17</v>
      </c>
      <c r="L28" s="2">
        <v>17619</v>
      </c>
      <c r="M28" s="2">
        <v>22118</v>
      </c>
      <c r="N28" s="2">
        <v>39737</v>
      </c>
      <c r="O28" s="2">
        <v>19807</v>
      </c>
      <c r="P28" s="2">
        <v>15201</v>
      </c>
      <c r="Q28" s="2">
        <v>103</v>
      </c>
      <c r="R28" s="2">
        <v>52</v>
      </c>
      <c r="S28" s="2">
        <v>52</v>
      </c>
      <c r="T28" s="2">
        <v>75</v>
      </c>
      <c r="U28" s="2">
        <v>37581</v>
      </c>
      <c r="V28" s="2">
        <v>37446</v>
      </c>
      <c r="W28" s="2">
        <v>75027</v>
      </c>
      <c r="X28" s="2">
        <v>2239</v>
      </c>
      <c r="Y28" s="2">
        <v>5382</v>
      </c>
      <c r="Z28" s="2">
        <v>2201</v>
      </c>
      <c r="AA28" s="2">
        <v>3560</v>
      </c>
      <c r="AB28" s="2">
        <v>3735</v>
      </c>
      <c r="AC28" s="2">
        <v>2503</v>
      </c>
      <c r="AD28" s="2">
        <v>7054</v>
      </c>
      <c r="AE28" s="2">
        <v>8133</v>
      </c>
      <c r="AF28" s="2">
        <v>57</v>
      </c>
      <c r="AG28" s="2">
        <v>19</v>
      </c>
      <c r="AH28" s="2">
        <v>15286</v>
      </c>
      <c r="AI28" s="2">
        <v>19597</v>
      </c>
      <c r="AJ28" s="2">
        <v>34883</v>
      </c>
      <c r="AK28" s="2">
        <v>17210</v>
      </c>
      <c r="AL28" s="2">
        <v>13037</v>
      </c>
      <c r="AM28" s="2">
        <v>117</v>
      </c>
      <c r="AN28" s="2">
        <v>42</v>
      </c>
      <c r="AO28" s="2">
        <v>44</v>
      </c>
      <c r="AP28" s="2">
        <v>62</v>
      </c>
      <c r="AQ28" s="2">
        <v>32657</v>
      </c>
      <c r="AR28" s="2">
        <v>32738</v>
      </c>
      <c r="AS28" s="2">
        <v>65395</v>
      </c>
      <c r="AT28" s="2">
        <v>70238</v>
      </c>
      <c r="AU28" s="2">
        <v>70184</v>
      </c>
      <c r="AV28" s="2">
        <v>140422</v>
      </c>
    </row>
    <row r="29" spans="1:48" x14ac:dyDescent="0.25">
      <c r="A29" s="1" t="s">
        <v>16</v>
      </c>
      <c r="B29" s="2">
        <v>3194</v>
      </c>
      <c r="C29" s="2">
        <v>7312</v>
      </c>
      <c r="D29" s="2">
        <v>5718</v>
      </c>
      <c r="E29" s="2">
        <v>7560</v>
      </c>
      <c r="F29" s="2">
        <v>2363</v>
      </c>
      <c r="G29" s="2">
        <v>2248</v>
      </c>
      <c r="H29" s="2">
        <v>6369</v>
      </c>
      <c r="I29" s="2">
        <v>7287</v>
      </c>
      <c r="J29" s="2">
        <v>43</v>
      </c>
      <c r="K29" s="2">
        <v>9</v>
      </c>
      <c r="L29" s="2">
        <v>17687</v>
      </c>
      <c r="M29" s="2">
        <v>24416</v>
      </c>
      <c r="N29" s="2">
        <v>42103</v>
      </c>
      <c r="O29" s="2">
        <v>20741</v>
      </c>
      <c r="P29" s="2">
        <v>14690</v>
      </c>
      <c r="Q29" s="2">
        <v>98</v>
      </c>
      <c r="R29" s="2">
        <v>46</v>
      </c>
      <c r="S29" s="2">
        <v>93</v>
      </c>
      <c r="T29" s="2">
        <v>80</v>
      </c>
      <c r="U29" s="2">
        <v>38619</v>
      </c>
      <c r="V29" s="2">
        <v>39232</v>
      </c>
      <c r="W29" s="2">
        <v>77851</v>
      </c>
      <c r="X29" s="2">
        <v>2685</v>
      </c>
      <c r="Y29" s="2">
        <v>6663</v>
      </c>
      <c r="Z29" s="2">
        <v>3155</v>
      </c>
      <c r="AA29" s="2">
        <v>4677</v>
      </c>
      <c r="AB29" s="2">
        <v>3738</v>
      </c>
      <c r="AC29" s="2">
        <v>2557</v>
      </c>
      <c r="AD29" s="2">
        <v>5477</v>
      </c>
      <c r="AE29" s="2">
        <v>6602</v>
      </c>
      <c r="AF29" s="2">
        <v>0</v>
      </c>
      <c r="AG29" s="2">
        <v>0</v>
      </c>
      <c r="AH29" s="2">
        <v>15055</v>
      </c>
      <c r="AI29" s="2">
        <v>20499</v>
      </c>
      <c r="AJ29" s="2">
        <v>35554</v>
      </c>
      <c r="AK29" s="2">
        <v>18376</v>
      </c>
      <c r="AL29" s="2">
        <v>13495</v>
      </c>
      <c r="AM29" s="2">
        <v>57</v>
      </c>
      <c r="AN29" s="2">
        <v>15</v>
      </c>
      <c r="AO29" s="2">
        <v>93</v>
      </c>
      <c r="AP29" s="2">
        <v>106</v>
      </c>
      <c r="AQ29" s="2">
        <v>33581</v>
      </c>
      <c r="AR29" s="2">
        <v>34115</v>
      </c>
      <c r="AS29" s="2">
        <v>67696</v>
      </c>
      <c r="AT29" s="2">
        <v>72200</v>
      </c>
      <c r="AU29" s="2">
        <v>73347</v>
      </c>
      <c r="AV29" s="2">
        <v>145547</v>
      </c>
    </row>
    <row r="30" spans="1:48" x14ac:dyDescent="0.25">
      <c r="A30" s="1" t="s">
        <v>17</v>
      </c>
      <c r="B30" s="2">
        <v>496</v>
      </c>
      <c r="C30" s="2">
        <v>1367</v>
      </c>
      <c r="D30" s="2">
        <v>1279</v>
      </c>
      <c r="E30" s="2">
        <v>1687</v>
      </c>
      <c r="F30" s="2">
        <v>940</v>
      </c>
      <c r="G30" s="2">
        <v>940</v>
      </c>
      <c r="H30" s="2">
        <v>5190</v>
      </c>
      <c r="I30" s="2">
        <v>6371</v>
      </c>
      <c r="J30" s="2">
        <v>0</v>
      </c>
      <c r="K30" s="2">
        <v>0</v>
      </c>
      <c r="L30" s="2">
        <v>7905</v>
      </c>
      <c r="M30" s="2">
        <v>10365</v>
      </c>
      <c r="N30" s="2">
        <v>18270</v>
      </c>
      <c r="O30" s="2">
        <v>6304</v>
      </c>
      <c r="P30" s="2">
        <v>5835</v>
      </c>
      <c r="Q30" s="2">
        <v>88</v>
      </c>
      <c r="R30" s="2">
        <v>50</v>
      </c>
      <c r="S30" s="2">
        <v>96</v>
      </c>
      <c r="T30" s="2">
        <v>91</v>
      </c>
      <c r="U30" s="2">
        <v>14393</v>
      </c>
      <c r="V30" s="2">
        <v>16341</v>
      </c>
      <c r="W30" s="2">
        <v>30734</v>
      </c>
      <c r="X30" s="2">
        <v>477</v>
      </c>
      <c r="Y30" s="2">
        <v>1568</v>
      </c>
      <c r="Z30" s="2">
        <v>806</v>
      </c>
      <c r="AA30" s="2">
        <v>1092</v>
      </c>
      <c r="AB30" s="2">
        <v>1113</v>
      </c>
      <c r="AC30" s="2">
        <v>931</v>
      </c>
      <c r="AD30" s="2">
        <v>4227</v>
      </c>
      <c r="AE30" s="2">
        <v>5363</v>
      </c>
      <c r="AF30" s="2">
        <v>0</v>
      </c>
      <c r="AG30" s="2">
        <v>0</v>
      </c>
      <c r="AH30" s="2">
        <v>6623</v>
      </c>
      <c r="AI30" s="2">
        <v>8954</v>
      </c>
      <c r="AJ30" s="2">
        <v>15577</v>
      </c>
      <c r="AK30" s="2">
        <v>5682</v>
      </c>
      <c r="AL30" s="2">
        <v>4923</v>
      </c>
      <c r="AM30" s="2">
        <v>80</v>
      </c>
      <c r="AN30" s="2">
        <v>55</v>
      </c>
      <c r="AO30" s="2">
        <v>102</v>
      </c>
      <c r="AP30" s="2">
        <v>123</v>
      </c>
      <c r="AQ30" s="2">
        <v>12487</v>
      </c>
      <c r="AR30" s="2">
        <v>14055</v>
      </c>
      <c r="AS30" s="2">
        <v>26542</v>
      </c>
      <c r="AT30" s="2">
        <v>26880</v>
      </c>
      <c r="AU30" s="2">
        <v>30396</v>
      </c>
      <c r="AV30" s="2">
        <v>57276</v>
      </c>
    </row>
    <row r="31" spans="1:48" x14ac:dyDescent="0.25">
      <c r="A31" s="1" t="s">
        <v>18</v>
      </c>
      <c r="B31" s="2">
        <v>980</v>
      </c>
      <c r="C31" s="2">
        <v>2612</v>
      </c>
      <c r="D31" s="2">
        <v>1104</v>
      </c>
      <c r="E31" s="2">
        <v>2034</v>
      </c>
      <c r="F31" s="2">
        <v>1301</v>
      </c>
      <c r="G31" s="2">
        <v>1402</v>
      </c>
      <c r="H31" s="2">
        <v>11553</v>
      </c>
      <c r="I31" s="2">
        <v>15449</v>
      </c>
      <c r="J31" s="2">
        <v>0</v>
      </c>
      <c r="K31" s="2">
        <v>0</v>
      </c>
      <c r="L31" s="2">
        <v>14938</v>
      </c>
      <c r="M31" s="2">
        <v>21497</v>
      </c>
      <c r="N31" s="2">
        <v>36435</v>
      </c>
      <c r="O31" s="2">
        <v>16769</v>
      </c>
      <c r="P31" s="2">
        <v>14703</v>
      </c>
      <c r="Q31" s="2">
        <v>93</v>
      </c>
      <c r="R31" s="2">
        <v>48</v>
      </c>
      <c r="S31" s="2">
        <v>189</v>
      </c>
      <c r="T31" s="2">
        <v>182</v>
      </c>
      <c r="U31" s="2">
        <v>31989</v>
      </c>
      <c r="V31" s="2">
        <v>36430</v>
      </c>
      <c r="W31" s="2">
        <v>68419</v>
      </c>
      <c r="X31" s="2">
        <v>898</v>
      </c>
      <c r="Y31" s="2">
        <v>2366</v>
      </c>
      <c r="Z31" s="2">
        <v>654</v>
      </c>
      <c r="AA31" s="2">
        <v>1412</v>
      </c>
      <c r="AB31" s="2">
        <v>1155</v>
      </c>
      <c r="AC31" s="2">
        <v>1052</v>
      </c>
      <c r="AD31" s="2">
        <v>9352</v>
      </c>
      <c r="AE31" s="2">
        <v>13292</v>
      </c>
      <c r="AF31" s="2">
        <v>0</v>
      </c>
      <c r="AG31" s="2">
        <v>0</v>
      </c>
      <c r="AH31" s="2">
        <v>12059</v>
      </c>
      <c r="AI31" s="2">
        <v>18122</v>
      </c>
      <c r="AJ31" s="2">
        <v>30181</v>
      </c>
      <c r="AK31" s="2">
        <v>14638</v>
      </c>
      <c r="AL31" s="2">
        <v>13219</v>
      </c>
      <c r="AM31" s="2">
        <v>61</v>
      </c>
      <c r="AN31" s="2">
        <v>58</v>
      </c>
      <c r="AO31" s="2">
        <v>175</v>
      </c>
      <c r="AP31" s="2">
        <v>192</v>
      </c>
      <c r="AQ31" s="2">
        <v>26933</v>
      </c>
      <c r="AR31" s="2">
        <v>31591</v>
      </c>
      <c r="AS31" s="2">
        <v>58524</v>
      </c>
      <c r="AT31" s="2">
        <v>58922</v>
      </c>
      <c r="AU31" s="2">
        <v>68021</v>
      </c>
      <c r="AV31" s="2">
        <v>126943</v>
      </c>
    </row>
    <row r="32" spans="1:48" x14ac:dyDescent="0.25">
      <c r="A32" s="1" t="s">
        <v>19</v>
      </c>
      <c r="B32" s="2">
        <v>1095</v>
      </c>
      <c r="C32" s="2">
        <v>3867</v>
      </c>
      <c r="D32" s="2">
        <v>4478</v>
      </c>
      <c r="E32" s="2">
        <v>7126</v>
      </c>
      <c r="F32" s="2">
        <v>1598</v>
      </c>
      <c r="G32" s="2">
        <v>1784</v>
      </c>
      <c r="H32" s="2">
        <v>10295</v>
      </c>
      <c r="I32" s="2">
        <v>10610</v>
      </c>
      <c r="J32" s="2">
        <v>0</v>
      </c>
      <c r="K32" s="2">
        <v>0</v>
      </c>
      <c r="L32" s="2">
        <v>17466</v>
      </c>
      <c r="M32" s="2">
        <v>23387</v>
      </c>
      <c r="N32" s="2">
        <v>40853</v>
      </c>
      <c r="O32" s="2">
        <v>20354</v>
      </c>
      <c r="P32" s="2">
        <v>16604</v>
      </c>
      <c r="Q32" s="2">
        <v>60</v>
      </c>
      <c r="R32" s="2">
        <v>29</v>
      </c>
      <c r="S32" s="2">
        <v>66</v>
      </c>
      <c r="T32" s="2">
        <v>94</v>
      </c>
      <c r="U32" s="2">
        <v>37946</v>
      </c>
      <c r="V32" s="2">
        <v>40114</v>
      </c>
      <c r="W32" s="2">
        <v>78060</v>
      </c>
      <c r="X32" s="2">
        <v>1069</v>
      </c>
      <c r="Y32" s="2">
        <v>3605</v>
      </c>
      <c r="Z32" s="2">
        <v>2345</v>
      </c>
      <c r="AA32" s="2">
        <v>4260</v>
      </c>
      <c r="AB32" s="2">
        <v>1543</v>
      </c>
      <c r="AC32" s="2">
        <v>1475</v>
      </c>
      <c r="AD32" s="2">
        <v>9312</v>
      </c>
      <c r="AE32" s="2">
        <v>11405</v>
      </c>
      <c r="AF32" s="2">
        <v>0</v>
      </c>
      <c r="AG32" s="2">
        <v>0</v>
      </c>
      <c r="AH32" s="2">
        <v>14269</v>
      </c>
      <c r="AI32" s="2">
        <v>20745</v>
      </c>
      <c r="AJ32" s="2">
        <v>35014</v>
      </c>
      <c r="AK32" s="2">
        <v>18945</v>
      </c>
      <c r="AL32" s="2">
        <v>15090</v>
      </c>
      <c r="AM32" s="2">
        <v>51</v>
      </c>
      <c r="AN32" s="2">
        <v>24</v>
      </c>
      <c r="AO32" s="2">
        <v>65</v>
      </c>
      <c r="AP32" s="2">
        <v>107</v>
      </c>
      <c r="AQ32" s="2">
        <v>33330</v>
      </c>
      <c r="AR32" s="2">
        <v>35966</v>
      </c>
      <c r="AS32" s="2">
        <v>69296</v>
      </c>
      <c r="AT32" s="2">
        <v>71276</v>
      </c>
      <c r="AU32" s="2">
        <v>76080</v>
      </c>
      <c r="AV32" s="2">
        <v>147356</v>
      </c>
    </row>
    <row r="33" spans="1:48" x14ac:dyDescent="0.25">
      <c r="A33" s="1" t="s">
        <v>20</v>
      </c>
      <c r="B33" s="2">
        <v>895</v>
      </c>
      <c r="C33" s="2">
        <v>2302</v>
      </c>
      <c r="D33" s="2">
        <v>2072</v>
      </c>
      <c r="E33" s="2">
        <v>3656</v>
      </c>
      <c r="F33" s="2">
        <v>1345</v>
      </c>
      <c r="G33" s="2">
        <v>1512</v>
      </c>
      <c r="H33" s="2">
        <v>9110</v>
      </c>
      <c r="I33" s="2">
        <v>11388</v>
      </c>
      <c r="J33" s="2">
        <v>0</v>
      </c>
      <c r="K33" s="2">
        <v>0</v>
      </c>
      <c r="L33" s="2">
        <v>13422</v>
      </c>
      <c r="M33" s="2">
        <v>18858</v>
      </c>
      <c r="N33" s="2">
        <v>32280</v>
      </c>
      <c r="O33" s="2">
        <v>16282</v>
      </c>
      <c r="P33" s="2">
        <v>14268</v>
      </c>
      <c r="Q33" s="2">
        <v>88</v>
      </c>
      <c r="R33" s="2">
        <v>74</v>
      </c>
      <c r="S33" s="2">
        <v>87</v>
      </c>
      <c r="T33" s="2">
        <v>78</v>
      </c>
      <c r="U33" s="2">
        <v>29879</v>
      </c>
      <c r="V33" s="2">
        <v>33278</v>
      </c>
      <c r="W33" s="2">
        <v>63157</v>
      </c>
      <c r="X33" s="2">
        <v>809</v>
      </c>
      <c r="Y33" s="2">
        <v>2511</v>
      </c>
      <c r="Z33" s="2">
        <v>1380</v>
      </c>
      <c r="AA33" s="2">
        <v>2641</v>
      </c>
      <c r="AB33" s="2">
        <v>1628</v>
      </c>
      <c r="AC33" s="2">
        <v>1508</v>
      </c>
      <c r="AD33" s="2">
        <v>7104</v>
      </c>
      <c r="AE33" s="2">
        <v>9722</v>
      </c>
      <c r="AF33" s="2">
        <v>0</v>
      </c>
      <c r="AG33" s="2">
        <v>0</v>
      </c>
      <c r="AH33" s="2">
        <v>10921</v>
      </c>
      <c r="AI33" s="2">
        <v>16382</v>
      </c>
      <c r="AJ33" s="2">
        <v>27303</v>
      </c>
      <c r="AK33" s="2">
        <v>14241</v>
      </c>
      <c r="AL33" s="2">
        <v>13141</v>
      </c>
      <c r="AM33" s="2">
        <v>65</v>
      </c>
      <c r="AN33" s="2">
        <v>59</v>
      </c>
      <c r="AO33" s="2">
        <v>39</v>
      </c>
      <c r="AP33" s="2">
        <v>68</v>
      </c>
      <c r="AQ33" s="2">
        <v>25266</v>
      </c>
      <c r="AR33" s="2">
        <v>29650</v>
      </c>
      <c r="AS33" s="2">
        <v>54916</v>
      </c>
      <c r="AT33" s="2">
        <v>55145</v>
      </c>
      <c r="AU33" s="2">
        <v>62928</v>
      </c>
      <c r="AV33" s="2">
        <v>118073</v>
      </c>
    </row>
    <row r="34" spans="1:48" x14ac:dyDescent="0.25">
      <c r="A34" s="1" t="s">
        <v>21</v>
      </c>
      <c r="B34" s="2">
        <v>804</v>
      </c>
      <c r="C34" s="2">
        <v>2040</v>
      </c>
      <c r="D34" s="2">
        <v>3744</v>
      </c>
      <c r="E34" s="2">
        <v>5225</v>
      </c>
      <c r="F34" s="2">
        <v>1220</v>
      </c>
      <c r="G34" s="2">
        <v>947</v>
      </c>
      <c r="H34" s="2">
        <v>6455</v>
      </c>
      <c r="I34" s="2">
        <v>8153</v>
      </c>
      <c r="J34" s="2">
        <v>0</v>
      </c>
      <c r="K34" s="2">
        <v>0</v>
      </c>
      <c r="L34" s="2">
        <v>12223</v>
      </c>
      <c r="M34" s="2">
        <v>16365</v>
      </c>
      <c r="N34" s="2">
        <v>28588</v>
      </c>
      <c r="O34" s="2">
        <v>11835</v>
      </c>
      <c r="P34" s="2">
        <v>10101</v>
      </c>
      <c r="Q34" s="2">
        <v>1</v>
      </c>
      <c r="R34" s="2">
        <v>1</v>
      </c>
      <c r="S34" s="2">
        <v>11</v>
      </c>
      <c r="T34" s="2">
        <v>3</v>
      </c>
      <c r="U34" s="2">
        <v>24070</v>
      </c>
      <c r="V34" s="2">
        <v>26470</v>
      </c>
      <c r="W34" s="2">
        <v>50540</v>
      </c>
      <c r="X34" s="2">
        <v>1020</v>
      </c>
      <c r="Y34" s="2">
        <v>2072</v>
      </c>
      <c r="Z34" s="2">
        <v>2828</v>
      </c>
      <c r="AA34" s="2">
        <v>4088</v>
      </c>
      <c r="AB34" s="2">
        <v>1044</v>
      </c>
      <c r="AC34" s="2">
        <v>818</v>
      </c>
      <c r="AD34" s="2">
        <v>5600</v>
      </c>
      <c r="AE34" s="2">
        <v>7034</v>
      </c>
      <c r="AF34" s="2">
        <v>0</v>
      </c>
      <c r="AG34" s="2">
        <v>0</v>
      </c>
      <c r="AH34" s="2">
        <v>10492</v>
      </c>
      <c r="AI34" s="2">
        <v>14012</v>
      </c>
      <c r="AJ34" s="2">
        <v>24504</v>
      </c>
      <c r="AK34" s="2">
        <v>11233</v>
      </c>
      <c r="AL34" s="2">
        <v>9548</v>
      </c>
      <c r="AM34" s="2">
        <v>34</v>
      </c>
      <c r="AN34" s="2">
        <v>20</v>
      </c>
      <c r="AO34" s="2">
        <v>15</v>
      </c>
      <c r="AP34" s="2">
        <v>13</v>
      </c>
      <c r="AQ34" s="2">
        <v>21774</v>
      </c>
      <c r="AR34" s="2">
        <v>23593</v>
      </c>
      <c r="AS34" s="2">
        <v>45367</v>
      </c>
      <c r="AT34" s="2">
        <v>45844</v>
      </c>
      <c r="AU34" s="2">
        <v>50063</v>
      </c>
      <c r="AV34" s="2">
        <v>95907</v>
      </c>
    </row>
    <row r="35" spans="1:48" x14ac:dyDescent="0.25">
      <c r="A35" s="1" t="s">
        <v>22</v>
      </c>
      <c r="B35" s="2">
        <v>397</v>
      </c>
      <c r="C35" s="2">
        <v>1174</v>
      </c>
      <c r="D35" s="2">
        <v>1190</v>
      </c>
      <c r="E35" s="2">
        <v>1903</v>
      </c>
      <c r="F35" s="2">
        <v>593</v>
      </c>
      <c r="G35" s="2">
        <v>803</v>
      </c>
      <c r="H35" s="2">
        <v>3009</v>
      </c>
      <c r="I35" s="2">
        <v>4467</v>
      </c>
      <c r="J35" s="2">
        <v>0</v>
      </c>
      <c r="K35" s="2">
        <v>0</v>
      </c>
      <c r="L35" s="2">
        <v>5189</v>
      </c>
      <c r="M35" s="2">
        <v>8347</v>
      </c>
      <c r="N35" s="2">
        <v>13536</v>
      </c>
      <c r="O35" s="2">
        <v>6922</v>
      </c>
      <c r="P35" s="2">
        <v>6010</v>
      </c>
      <c r="Q35" s="2">
        <v>28</v>
      </c>
      <c r="R35" s="2">
        <v>19</v>
      </c>
      <c r="S35" s="2">
        <v>33</v>
      </c>
      <c r="T35" s="2">
        <v>45</v>
      </c>
      <c r="U35" s="2">
        <v>12172</v>
      </c>
      <c r="V35" s="2">
        <v>14421</v>
      </c>
      <c r="W35" s="2">
        <v>26593</v>
      </c>
      <c r="X35" s="2">
        <v>354</v>
      </c>
      <c r="Y35" s="2">
        <v>1114</v>
      </c>
      <c r="Z35" s="2">
        <v>560</v>
      </c>
      <c r="AA35" s="2">
        <v>1093</v>
      </c>
      <c r="AB35" s="2">
        <v>511</v>
      </c>
      <c r="AC35" s="2">
        <v>677</v>
      </c>
      <c r="AD35" s="2">
        <v>2464</v>
      </c>
      <c r="AE35" s="2">
        <v>3513</v>
      </c>
      <c r="AF35" s="2">
        <v>0</v>
      </c>
      <c r="AG35" s="2">
        <v>0</v>
      </c>
      <c r="AH35" s="2">
        <v>3889</v>
      </c>
      <c r="AI35" s="2">
        <v>6397</v>
      </c>
      <c r="AJ35" s="2">
        <v>10286</v>
      </c>
      <c r="AK35" s="2">
        <v>5647</v>
      </c>
      <c r="AL35" s="2">
        <v>4915</v>
      </c>
      <c r="AM35" s="2">
        <v>28</v>
      </c>
      <c r="AN35" s="2">
        <v>20</v>
      </c>
      <c r="AO35" s="2">
        <v>35</v>
      </c>
      <c r="AP35" s="2">
        <v>58</v>
      </c>
      <c r="AQ35" s="2">
        <v>9599</v>
      </c>
      <c r="AR35" s="2">
        <v>11390</v>
      </c>
      <c r="AS35" s="2">
        <v>20989</v>
      </c>
      <c r="AT35" s="2">
        <v>21771</v>
      </c>
      <c r="AU35" s="2">
        <v>25811</v>
      </c>
      <c r="AV35" s="2">
        <v>47582</v>
      </c>
    </row>
    <row r="36" spans="1:48" x14ac:dyDescent="0.25">
      <c r="A36" s="1" t="s">
        <v>23</v>
      </c>
      <c r="B36" s="2">
        <v>665</v>
      </c>
      <c r="C36" s="2">
        <v>1999</v>
      </c>
      <c r="D36" s="2">
        <v>1606</v>
      </c>
      <c r="E36" s="2">
        <v>2620</v>
      </c>
      <c r="F36" s="2">
        <v>594</v>
      </c>
      <c r="G36" s="2">
        <v>690</v>
      </c>
      <c r="H36" s="2">
        <v>3552</v>
      </c>
      <c r="I36" s="2">
        <v>5215</v>
      </c>
      <c r="J36" s="2">
        <v>0</v>
      </c>
      <c r="K36" s="2">
        <v>0</v>
      </c>
      <c r="L36" s="2">
        <v>6417</v>
      </c>
      <c r="M36" s="2">
        <v>10524</v>
      </c>
      <c r="N36" s="2">
        <v>16941</v>
      </c>
      <c r="O36" s="2">
        <v>8815</v>
      </c>
      <c r="P36" s="2">
        <v>6708</v>
      </c>
      <c r="Q36" s="2">
        <v>56</v>
      </c>
      <c r="R36" s="2">
        <v>39</v>
      </c>
      <c r="S36" s="2">
        <v>68</v>
      </c>
      <c r="T36" s="2">
        <v>113</v>
      </c>
      <c r="U36" s="2">
        <v>15356</v>
      </c>
      <c r="V36" s="2">
        <v>17384</v>
      </c>
      <c r="W36" s="2">
        <v>32740</v>
      </c>
      <c r="X36" s="2">
        <v>645</v>
      </c>
      <c r="Y36" s="2">
        <v>1796</v>
      </c>
      <c r="Z36" s="2">
        <v>990</v>
      </c>
      <c r="AA36" s="2">
        <v>1702</v>
      </c>
      <c r="AB36" s="2">
        <v>618</v>
      </c>
      <c r="AC36" s="2">
        <v>599</v>
      </c>
      <c r="AD36" s="2">
        <v>3032</v>
      </c>
      <c r="AE36" s="2">
        <v>4642</v>
      </c>
      <c r="AF36" s="2">
        <v>0</v>
      </c>
      <c r="AG36" s="2">
        <v>0</v>
      </c>
      <c r="AH36" s="2">
        <v>5285</v>
      </c>
      <c r="AI36" s="2">
        <v>8739</v>
      </c>
      <c r="AJ36" s="2">
        <v>14024</v>
      </c>
      <c r="AK36" s="2">
        <v>8932</v>
      </c>
      <c r="AL36" s="2">
        <v>7131</v>
      </c>
      <c r="AM36" s="2">
        <v>29</v>
      </c>
      <c r="AN36" s="2">
        <v>9</v>
      </c>
      <c r="AO36" s="2">
        <v>66</v>
      </c>
      <c r="AP36" s="2">
        <v>43</v>
      </c>
      <c r="AQ36" s="2">
        <v>14312</v>
      </c>
      <c r="AR36" s="2">
        <v>15922</v>
      </c>
      <c r="AS36" s="2">
        <v>30234</v>
      </c>
      <c r="AT36" s="2">
        <v>29668</v>
      </c>
      <c r="AU36" s="2">
        <v>33306</v>
      </c>
      <c r="AV36" s="2">
        <v>62974</v>
      </c>
    </row>
    <row r="37" spans="1:48" x14ac:dyDescent="0.25">
      <c r="A37" s="1" t="s">
        <v>24</v>
      </c>
      <c r="B37" s="2">
        <v>306</v>
      </c>
      <c r="C37" s="2">
        <v>899</v>
      </c>
      <c r="D37" s="2">
        <v>1064</v>
      </c>
      <c r="E37" s="2">
        <v>1871</v>
      </c>
      <c r="F37" s="2">
        <v>493</v>
      </c>
      <c r="G37" s="2">
        <v>601</v>
      </c>
      <c r="H37" s="2">
        <v>3438</v>
      </c>
      <c r="I37" s="2">
        <v>5078</v>
      </c>
      <c r="J37" s="2">
        <v>0</v>
      </c>
      <c r="K37" s="2">
        <v>0</v>
      </c>
      <c r="L37" s="2">
        <v>5301</v>
      </c>
      <c r="M37" s="2">
        <v>8449</v>
      </c>
      <c r="N37" s="2">
        <v>13750</v>
      </c>
      <c r="O37" s="2">
        <v>9564</v>
      </c>
      <c r="P37" s="2">
        <v>8519</v>
      </c>
      <c r="Q37" s="2">
        <v>8</v>
      </c>
      <c r="R37" s="2">
        <v>0</v>
      </c>
      <c r="S37" s="2">
        <v>42</v>
      </c>
      <c r="T37" s="2">
        <v>66</v>
      </c>
      <c r="U37" s="2">
        <v>14915</v>
      </c>
      <c r="V37" s="2">
        <v>17034</v>
      </c>
      <c r="W37" s="2">
        <v>31949</v>
      </c>
      <c r="X37" s="2">
        <v>272</v>
      </c>
      <c r="Y37" s="2">
        <v>939</v>
      </c>
      <c r="Z37" s="2">
        <v>644</v>
      </c>
      <c r="AA37" s="2">
        <v>1172</v>
      </c>
      <c r="AB37" s="2">
        <v>503</v>
      </c>
      <c r="AC37" s="2">
        <v>546</v>
      </c>
      <c r="AD37" s="2">
        <v>2685</v>
      </c>
      <c r="AE37" s="2">
        <v>4114</v>
      </c>
      <c r="AF37" s="2">
        <v>0</v>
      </c>
      <c r="AG37" s="2">
        <v>0</v>
      </c>
      <c r="AH37" s="2">
        <v>4104</v>
      </c>
      <c r="AI37" s="2">
        <v>6771</v>
      </c>
      <c r="AJ37" s="2">
        <v>10875</v>
      </c>
      <c r="AK37" s="2">
        <v>7814</v>
      </c>
      <c r="AL37" s="2">
        <v>6896</v>
      </c>
      <c r="AM37" s="2">
        <v>5</v>
      </c>
      <c r="AN37" s="2">
        <v>4</v>
      </c>
      <c r="AO37" s="2">
        <v>48</v>
      </c>
      <c r="AP37" s="2">
        <v>29</v>
      </c>
      <c r="AQ37" s="2">
        <v>11971</v>
      </c>
      <c r="AR37" s="2">
        <v>13700</v>
      </c>
      <c r="AS37" s="2">
        <v>25671</v>
      </c>
      <c r="AT37" s="2">
        <v>26886</v>
      </c>
      <c r="AU37" s="2">
        <v>30734</v>
      </c>
      <c r="AV37" s="2">
        <v>57620</v>
      </c>
    </row>
    <row r="38" spans="1:48" x14ac:dyDescent="0.25">
      <c r="A38" s="1" t="s">
        <v>25</v>
      </c>
      <c r="B38" s="2">
        <v>625</v>
      </c>
      <c r="C38" s="2">
        <v>1769</v>
      </c>
      <c r="D38" s="2">
        <v>3535</v>
      </c>
      <c r="E38" s="2">
        <v>5713</v>
      </c>
      <c r="F38" s="2">
        <v>943</v>
      </c>
      <c r="G38" s="2">
        <v>1029</v>
      </c>
      <c r="H38" s="2">
        <v>2368</v>
      </c>
      <c r="I38" s="2">
        <v>3461</v>
      </c>
      <c r="J38" s="2">
        <v>0</v>
      </c>
      <c r="K38" s="2">
        <v>0</v>
      </c>
      <c r="L38" s="2">
        <v>7471</v>
      </c>
      <c r="M38" s="2">
        <v>11972</v>
      </c>
      <c r="N38" s="2">
        <v>19443</v>
      </c>
      <c r="O38" s="2">
        <v>10101</v>
      </c>
      <c r="P38" s="2">
        <v>7762</v>
      </c>
      <c r="Q38" s="2">
        <v>104</v>
      </c>
      <c r="R38" s="2">
        <v>61</v>
      </c>
      <c r="S38" s="2">
        <v>69</v>
      </c>
      <c r="T38" s="2">
        <v>104</v>
      </c>
      <c r="U38" s="2">
        <v>17745</v>
      </c>
      <c r="V38" s="2">
        <v>19899</v>
      </c>
      <c r="W38" s="2">
        <v>37644</v>
      </c>
      <c r="X38" s="2">
        <v>626</v>
      </c>
      <c r="Y38" s="2">
        <v>1786</v>
      </c>
      <c r="Z38" s="2">
        <v>2432</v>
      </c>
      <c r="AA38" s="2">
        <v>4233</v>
      </c>
      <c r="AB38" s="2">
        <v>1089</v>
      </c>
      <c r="AC38" s="2">
        <v>948</v>
      </c>
      <c r="AD38" s="2">
        <v>2030</v>
      </c>
      <c r="AE38" s="2">
        <v>2898</v>
      </c>
      <c r="AF38" s="2">
        <v>0</v>
      </c>
      <c r="AG38" s="2">
        <v>0</v>
      </c>
      <c r="AH38" s="2">
        <v>6177</v>
      </c>
      <c r="AI38" s="2">
        <v>9865</v>
      </c>
      <c r="AJ38" s="2">
        <v>16042</v>
      </c>
      <c r="AK38" s="2">
        <v>8980</v>
      </c>
      <c r="AL38" s="2">
        <v>6724</v>
      </c>
      <c r="AM38" s="2">
        <v>81</v>
      </c>
      <c r="AN38" s="2">
        <v>53</v>
      </c>
      <c r="AO38" s="2">
        <v>56</v>
      </c>
      <c r="AP38" s="2">
        <v>64</v>
      </c>
      <c r="AQ38" s="2">
        <v>15294</v>
      </c>
      <c r="AR38" s="2">
        <v>16706</v>
      </c>
      <c r="AS38" s="2">
        <v>32000</v>
      </c>
      <c r="AT38" s="2">
        <v>33039</v>
      </c>
      <c r="AU38" s="2">
        <v>36605</v>
      </c>
      <c r="AV38" s="2">
        <v>69644</v>
      </c>
    </row>
    <row r="39" spans="1:48" x14ac:dyDescent="0.25">
      <c r="A39" s="1" t="s">
        <v>26</v>
      </c>
      <c r="B39" s="2">
        <v>468</v>
      </c>
      <c r="C39" s="2">
        <v>933</v>
      </c>
      <c r="D39" s="2">
        <v>1032</v>
      </c>
      <c r="E39" s="2">
        <v>1459</v>
      </c>
      <c r="F39" s="2">
        <v>735</v>
      </c>
      <c r="G39" s="2">
        <v>911</v>
      </c>
      <c r="H39" s="2">
        <v>3297</v>
      </c>
      <c r="I39" s="2">
        <v>4056</v>
      </c>
      <c r="J39" s="2">
        <v>0</v>
      </c>
      <c r="K39" s="2">
        <v>0</v>
      </c>
      <c r="L39" s="2">
        <v>5532</v>
      </c>
      <c r="M39" s="2">
        <v>7359</v>
      </c>
      <c r="N39" s="2">
        <v>12891</v>
      </c>
      <c r="O39" s="2">
        <v>7181</v>
      </c>
      <c r="P39" s="2">
        <v>5635</v>
      </c>
      <c r="Q39" s="2">
        <v>35</v>
      </c>
      <c r="R39" s="2">
        <v>4</v>
      </c>
      <c r="S39" s="2">
        <v>15</v>
      </c>
      <c r="T39" s="2">
        <v>27</v>
      </c>
      <c r="U39" s="2">
        <v>12763</v>
      </c>
      <c r="V39" s="2">
        <v>13025</v>
      </c>
      <c r="W39" s="2">
        <v>25788</v>
      </c>
      <c r="X39" s="2">
        <v>288</v>
      </c>
      <c r="Y39" s="2">
        <v>614</v>
      </c>
      <c r="Z39" s="2">
        <v>497</v>
      </c>
      <c r="AA39" s="2">
        <v>995</v>
      </c>
      <c r="AB39" s="2">
        <v>629</v>
      </c>
      <c r="AC39" s="2">
        <v>735</v>
      </c>
      <c r="AD39" s="2">
        <v>2601</v>
      </c>
      <c r="AE39" s="2">
        <v>3431</v>
      </c>
      <c r="AF39" s="2">
        <v>0</v>
      </c>
      <c r="AG39" s="2">
        <v>0</v>
      </c>
      <c r="AH39" s="2">
        <v>4015</v>
      </c>
      <c r="AI39" s="2">
        <v>5775</v>
      </c>
      <c r="AJ39" s="2">
        <v>9790</v>
      </c>
      <c r="AK39" s="2">
        <v>6379</v>
      </c>
      <c r="AL39" s="2">
        <v>4785</v>
      </c>
      <c r="AM39" s="2">
        <v>16</v>
      </c>
      <c r="AN39" s="2">
        <v>9</v>
      </c>
      <c r="AO39" s="2">
        <v>13</v>
      </c>
      <c r="AP39" s="2">
        <v>26</v>
      </c>
      <c r="AQ39" s="2">
        <v>10423</v>
      </c>
      <c r="AR39" s="2">
        <v>10595</v>
      </c>
      <c r="AS39" s="2">
        <v>21018</v>
      </c>
      <c r="AT39" s="2">
        <v>23186</v>
      </c>
      <c r="AU39" s="2">
        <v>23620</v>
      </c>
      <c r="AV39" s="2">
        <v>46806</v>
      </c>
    </row>
    <row r="40" spans="1:48" x14ac:dyDescent="0.25">
      <c r="A40" s="1" t="s">
        <v>27</v>
      </c>
      <c r="B40" s="2">
        <v>360</v>
      </c>
      <c r="C40" s="2">
        <v>515</v>
      </c>
      <c r="D40" s="2">
        <v>385</v>
      </c>
      <c r="E40" s="2">
        <v>633</v>
      </c>
      <c r="F40" s="2">
        <v>288</v>
      </c>
      <c r="G40" s="2">
        <v>432</v>
      </c>
      <c r="H40" s="2">
        <v>2296</v>
      </c>
      <c r="I40" s="2">
        <v>3603</v>
      </c>
      <c r="J40" s="2">
        <v>0</v>
      </c>
      <c r="K40" s="2">
        <v>0</v>
      </c>
      <c r="L40" s="2">
        <v>3329</v>
      </c>
      <c r="M40" s="2">
        <v>5183</v>
      </c>
      <c r="N40" s="2">
        <v>8512</v>
      </c>
      <c r="O40" s="2">
        <v>2435</v>
      </c>
      <c r="P40" s="2">
        <v>2665</v>
      </c>
      <c r="Q40" s="2">
        <v>22</v>
      </c>
      <c r="R40" s="2">
        <v>22</v>
      </c>
      <c r="S40" s="2">
        <v>20</v>
      </c>
      <c r="T40" s="2">
        <v>33</v>
      </c>
      <c r="U40" s="2">
        <v>5806</v>
      </c>
      <c r="V40" s="2">
        <v>7903</v>
      </c>
      <c r="W40" s="2">
        <v>13709</v>
      </c>
      <c r="X40" s="2">
        <v>319</v>
      </c>
      <c r="Y40" s="2">
        <v>477</v>
      </c>
      <c r="Z40" s="2">
        <v>356</v>
      </c>
      <c r="AA40" s="2">
        <v>531</v>
      </c>
      <c r="AB40" s="2">
        <v>236</v>
      </c>
      <c r="AC40" s="2">
        <v>466</v>
      </c>
      <c r="AD40" s="2">
        <v>1971</v>
      </c>
      <c r="AE40" s="2">
        <v>3158</v>
      </c>
      <c r="AF40" s="2">
        <v>0</v>
      </c>
      <c r="AG40" s="2">
        <v>0</v>
      </c>
      <c r="AH40" s="2">
        <v>2882</v>
      </c>
      <c r="AI40" s="2">
        <v>4632</v>
      </c>
      <c r="AJ40" s="2">
        <v>7514</v>
      </c>
      <c r="AK40" s="2">
        <v>2362</v>
      </c>
      <c r="AL40" s="2">
        <v>2757</v>
      </c>
      <c r="AM40" s="2">
        <v>9</v>
      </c>
      <c r="AN40" s="2">
        <v>11</v>
      </c>
      <c r="AO40" s="2">
        <v>21</v>
      </c>
      <c r="AP40" s="2">
        <v>17</v>
      </c>
      <c r="AQ40" s="2">
        <v>5274</v>
      </c>
      <c r="AR40" s="2">
        <v>7417</v>
      </c>
      <c r="AS40" s="2">
        <v>12691</v>
      </c>
      <c r="AT40" s="2">
        <v>11080</v>
      </c>
      <c r="AU40" s="2">
        <v>15320</v>
      </c>
      <c r="AV40" s="2">
        <v>26400</v>
      </c>
    </row>
    <row r="41" spans="1:48" x14ac:dyDescent="0.25">
      <c r="A41" s="1" t="s">
        <v>28</v>
      </c>
      <c r="B41" s="2">
        <v>267</v>
      </c>
      <c r="C41" s="2">
        <v>645</v>
      </c>
      <c r="D41" s="2">
        <v>741</v>
      </c>
      <c r="E41" s="2">
        <v>1020</v>
      </c>
      <c r="F41" s="2">
        <v>372</v>
      </c>
      <c r="G41" s="2">
        <v>533</v>
      </c>
      <c r="H41" s="2">
        <v>1162</v>
      </c>
      <c r="I41" s="2">
        <v>1506</v>
      </c>
      <c r="J41" s="2">
        <v>0</v>
      </c>
      <c r="K41" s="2">
        <v>0</v>
      </c>
      <c r="L41" s="2">
        <v>2542</v>
      </c>
      <c r="M41" s="2">
        <v>3704</v>
      </c>
      <c r="N41" s="2">
        <v>6246</v>
      </c>
      <c r="O41" s="2">
        <v>2471</v>
      </c>
      <c r="P41" s="2">
        <v>2223</v>
      </c>
      <c r="Q41" s="2">
        <v>27</v>
      </c>
      <c r="R41" s="2">
        <v>16</v>
      </c>
      <c r="S41" s="2">
        <v>23</v>
      </c>
      <c r="T41" s="2">
        <v>38</v>
      </c>
      <c r="U41" s="2">
        <v>5063</v>
      </c>
      <c r="V41" s="2">
        <v>5981</v>
      </c>
      <c r="W41" s="2">
        <v>11044</v>
      </c>
      <c r="X41" s="2">
        <v>178</v>
      </c>
      <c r="Y41" s="2">
        <v>454</v>
      </c>
      <c r="Z41" s="2">
        <v>515</v>
      </c>
      <c r="AA41" s="2">
        <v>721</v>
      </c>
      <c r="AB41" s="2">
        <v>510</v>
      </c>
      <c r="AC41" s="2">
        <v>554</v>
      </c>
      <c r="AD41" s="2">
        <v>902</v>
      </c>
      <c r="AE41" s="2">
        <v>1401</v>
      </c>
      <c r="AF41" s="2">
        <v>0</v>
      </c>
      <c r="AG41" s="2">
        <v>0</v>
      </c>
      <c r="AH41" s="2">
        <v>2105</v>
      </c>
      <c r="AI41" s="2">
        <v>3130</v>
      </c>
      <c r="AJ41" s="2">
        <v>5235</v>
      </c>
      <c r="AK41" s="2">
        <v>2171</v>
      </c>
      <c r="AL41" s="2">
        <v>1857</v>
      </c>
      <c r="AM41" s="2">
        <v>24</v>
      </c>
      <c r="AN41" s="2">
        <v>8</v>
      </c>
      <c r="AO41" s="2">
        <v>25</v>
      </c>
      <c r="AP41" s="2">
        <v>59</v>
      </c>
      <c r="AQ41" s="2">
        <v>4325</v>
      </c>
      <c r="AR41" s="2">
        <v>5054</v>
      </c>
      <c r="AS41" s="2">
        <v>9379</v>
      </c>
      <c r="AT41" s="2">
        <v>9388</v>
      </c>
      <c r="AU41" s="2">
        <v>11035</v>
      </c>
      <c r="AV41" s="2">
        <v>20423</v>
      </c>
    </row>
    <row r="42" spans="1:48" x14ac:dyDescent="0.25">
      <c r="A42" s="1" t="s">
        <v>29</v>
      </c>
      <c r="B42" s="2">
        <v>2119</v>
      </c>
      <c r="C42" s="2">
        <v>4199</v>
      </c>
      <c r="D42" s="2">
        <v>1484</v>
      </c>
      <c r="E42" s="2">
        <v>2470</v>
      </c>
      <c r="F42" s="2">
        <v>2503</v>
      </c>
      <c r="G42" s="2">
        <v>2385</v>
      </c>
      <c r="H42" s="2">
        <v>3275</v>
      </c>
      <c r="I42" s="2">
        <v>2991</v>
      </c>
      <c r="J42" s="2">
        <v>0</v>
      </c>
      <c r="K42" s="2">
        <v>0</v>
      </c>
      <c r="L42" s="2">
        <v>9381</v>
      </c>
      <c r="M42" s="2">
        <v>12045</v>
      </c>
      <c r="N42" s="2">
        <v>21426</v>
      </c>
      <c r="O42" s="2">
        <v>9854</v>
      </c>
      <c r="P42" s="2">
        <v>6772</v>
      </c>
      <c r="Q42" s="2">
        <v>103</v>
      </c>
      <c r="R42" s="2">
        <v>42</v>
      </c>
      <c r="S42" s="2">
        <v>131</v>
      </c>
      <c r="T42" s="2">
        <v>190</v>
      </c>
      <c r="U42" s="2">
        <v>19469</v>
      </c>
      <c r="V42" s="2">
        <v>19049</v>
      </c>
      <c r="W42" s="2">
        <v>38518</v>
      </c>
      <c r="X42" s="2">
        <v>1794</v>
      </c>
      <c r="Y42" s="2">
        <v>3869</v>
      </c>
      <c r="Z42" s="2">
        <v>849</v>
      </c>
      <c r="AA42" s="2">
        <v>1370</v>
      </c>
      <c r="AB42" s="2">
        <v>2667</v>
      </c>
      <c r="AC42" s="2">
        <v>2142</v>
      </c>
      <c r="AD42" s="2">
        <v>2433</v>
      </c>
      <c r="AE42" s="2">
        <v>2797</v>
      </c>
      <c r="AF42" s="2">
        <v>0</v>
      </c>
      <c r="AG42" s="2">
        <v>0</v>
      </c>
      <c r="AH42" s="2">
        <v>7743</v>
      </c>
      <c r="AI42" s="2">
        <v>10178</v>
      </c>
      <c r="AJ42" s="2">
        <v>17921</v>
      </c>
      <c r="AK42" s="2">
        <v>7465</v>
      </c>
      <c r="AL42" s="2">
        <v>5485</v>
      </c>
      <c r="AM42" s="2">
        <v>108</v>
      </c>
      <c r="AN42" s="2">
        <v>52</v>
      </c>
      <c r="AO42" s="2">
        <v>121</v>
      </c>
      <c r="AP42" s="2">
        <v>125</v>
      </c>
      <c r="AQ42" s="2">
        <v>15437</v>
      </c>
      <c r="AR42" s="2">
        <v>15840</v>
      </c>
      <c r="AS42" s="2">
        <v>31277</v>
      </c>
      <c r="AT42" s="2">
        <v>34906</v>
      </c>
      <c r="AU42" s="2">
        <v>34889</v>
      </c>
      <c r="AV42" s="2">
        <v>69795</v>
      </c>
    </row>
    <row r="43" spans="1:48" x14ac:dyDescent="0.25">
      <c r="A43" s="13" t="s">
        <v>30</v>
      </c>
      <c r="B43" s="14">
        <v>17218</v>
      </c>
      <c r="C43" s="14">
        <v>42627</v>
      </c>
      <c r="D43" s="14">
        <v>37356</v>
      </c>
      <c r="E43" s="14">
        <v>55372</v>
      </c>
      <c r="F43" s="14">
        <v>21646</v>
      </c>
      <c r="G43" s="14">
        <v>22359</v>
      </c>
      <c r="H43" s="14">
        <v>93500</v>
      </c>
      <c r="I43" s="14">
        <v>112135</v>
      </c>
      <c r="J43" s="14">
        <v>86</v>
      </c>
      <c r="K43" s="14">
        <v>26</v>
      </c>
      <c r="L43" s="14">
        <v>169806</v>
      </c>
      <c r="M43" s="14">
        <v>232519</v>
      </c>
      <c r="N43" s="14">
        <v>402325</v>
      </c>
      <c r="O43" s="14">
        <v>188483</v>
      </c>
      <c r="P43" s="14">
        <v>153682</v>
      </c>
      <c r="Q43" s="14">
        <v>1009</v>
      </c>
      <c r="R43" s="14">
        <v>534</v>
      </c>
      <c r="S43" s="14">
        <v>1151</v>
      </c>
      <c r="T43" s="14">
        <v>1340</v>
      </c>
      <c r="U43" s="14">
        <v>360449</v>
      </c>
      <c r="V43" s="14">
        <v>388075</v>
      </c>
      <c r="W43" s="14">
        <v>748524</v>
      </c>
      <c r="X43" s="14">
        <v>15167</v>
      </c>
      <c r="Y43" s="14">
        <v>39862</v>
      </c>
      <c r="Z43" s="14">
        <v>22625</v>
      </c>
      <c r="AA43" s="14">
        <v>36710</v>
      </c>
      <c r="AB43" s="14">
        <v>24766</v>
      </c>
      <c r="AC43" s="14">
        <v>20974</v>
      </c>
      <c r="AD43" s="14">
        <v>76931</v>
      </c>
      <c r="AE43" s="14">
        <v>100438</v>
      </c>
      <c r="AF43" s="14">
        <v>57</v>
      </c>
      <c r="AG43" s="14">
        <v>19</v>
      </c>
      <c r="AH43" s="14">
        <v>139546</v>
      </c>
      <c r="AI43" s="14">
        <v>198003</v>
      </c>
      <c r="AJ43" s="14">
        <v>337549</v>
      </c>
      <c r="AK43" s="14">
        <v>167602</v>
      </c>
      <c r="AL43" s="14">
        <v>137898</v>
      </c>
      <c r="AM43" s="14">
        <v>868</v>
      </c>
      <c r="AN43" s="14">
        <v>500</v>
      </c>
      <c r="AO43" s="14">
        <v>1019</v>
      </c>
      <c r="AP43" s="14">
        <v>1182</v>
      </c>
      <c r="AQ43" s="14">
        <v>309035</v>
      </c>
      <c r="AR43" s="14">
        <v>337583</v>
      </c>
      <c r="AS43" s="14">
        <v>646618</v>
      </c>
      <c r="AT43" s="14">
        <v>669484</v>
      </c>
      <c r="AU43" s="14">
        <v>725658</v>
      </c>
      <c r="AV43" s="14">
        <v>1395142</v>
      </c>
    </row>
    <row r="45" spans="1:48" x14ac:dyDescent="0.25">
      <c r="A45" s="10" t="s">
        <v>33</v>
      </c>
    </row>
    <row r="46" spans="1:48" x14ac:dyDescent="0.25">
      <c r="A46" s="22" t="s">
        <v>0</v>
      </c>
      <c r="B46" s="13" t="s">
        <v>37</v>
      </c>
      <c r="C46" s="13"/>
      <c r="D46" s="13" t="s">
        <v>38</v>
      </c>
      <c r="E46" s="13"/>
      <c r="F46" s="13" t="s">
        <v>39</v>
      </c>
      <c r="G46" s="13"/>
      <c r="H46" s="13" t="s">
        <v>40</v>
      </c>
      <c r="I46" s="13"/>
      <c r="J46" s="13" t="s">
        <v>41</v>
      </c>
      <c r="K46" s="13"/>
      <c r="L46" s="13" t="s">
        <v>42</v>
      </c>
      <c r="M46" s="13"/>
      <c r="N46" s="13"/>
      <c r="O46" s="13" t="s">
        <v>43</v>
      </c>
      <c r="P46" s="13"/>
      <c r="Q46" s="13" t="s">
        <v>44</v>
      </c>
      <c r="R46" s="13"/>
      <c r="S46" s="13" t="s">
        <v>45</v>
      </c>
      <c r="T46" s="13"/>
      <c r="U46" s="13" t="s">
        <v>46</v>
      </c>
      <c r="V46" s="13"/>
      <c r="W46" s="13"/>
      <c r="X46" s="13" t="s">
        <v>48</v>
      </c>
      <c r="Y46" s="13"/>
      <c r="Z46" s="13" t="s">
        <v>49</v>
      </c>
      <c r="AA46" s="13"/>
      <c r="AB46" s="13" t="s">
        <v>50</v>
      </c>
      <c r="AC46" s="13"/>
      <c r="AD46" s="13" t="s">
        <v>51</v>
      </c>
      <c r="AE46" s="13"/>
      <c r="AF46" s="13" t="s">
        <v>52</v>
      </c>
      <c r="AG46" s="13"/>
      <c r="AH46" s="13" t="s">
        <v>53</v>
      </c>
      <c r="AI46" s="13"/>
      <c r="AJ46" s="13"/>
      <c r="AK46" s="13" t="s">
        <v>54</v>
      </c>
      <c r="AL46" s="13"/>
      <c r="AM46" s="13" t="s">
        <v>55</v>
      </c>
      <c r="AN46" s="13"/>
      <c r="AO46" s="13" t="s">
        <v>56</v>
      </c>
      <c r="AP46" s="13"/>
      <c r="AQ46" s="13" t="s">
        <v>57</v>
      </c>
      <c r="AR46" s="13"/>
      <c r="AS46" s="13"/>
      <c r="AT46" s="13" t="s">
        <v>58</v>
      </c>
      <c r="AU46" s="13"/>
      <c r="AV46" s="13"/>
    </row>
    <row r="47" spans="1:48" x14ac:dyDescent="0.25">
      <c r="A47" s="23"/>
      <c r="B47" s="14" t="s">
        <v>10</v>
      </c>
      <c r="C47" s="14" t="s">
        <v>11</v>
      </c>
      <c r="D47" s="14" t="s">
        <v>10</v>
      </c>
      <c r="E47" s="14" t="s">
        <v>11</v>
      </c>
      <c r="F47" s="14" t="s">
        <v>10</v>
      </c>
      <c r="G47" s="14" t="s">
        <v>11</v>
      </c>
      <c r="H47" s="14" t="s">
        <v>10</v>
      </c>
      <c r="I47" s="14" t="s">
        <v>11</v>
      </c>
      <c r="J47" s="14" t="s">
        <v>10</v>
      </c>
      <c r="K47" s="14" t="s">
        <v>11</v>
      </c>
      <c r="L47" s="14" t="s">
        <v>10</v>
      </c>
      <c r="M47" s="14" t="s">
        <v>11</v>
      </c>
      <c r="N47" s="14" t="s">
        <v>12</v>
      </c>
      <c r="O47" s="14" t="s">
        <v>10</v>
      </c>
      <c r="P47" s="14" t="s">
        <v>11</v>
      </c>
      <c r="Q47" s="14" t="s">
        <v>10</v>
      </c>
      <c r="R47" s="14" t="s">
        <v>11</v>
      </c>
      <c r="S47" s="14" t="s">
        <v>10</v>
      </c>
      <c r="T47" s="14" t="s">
        <v>11</v>
      </c>
      <c r="U47" s="14" t="s">
        <v>10</v>
      </c>
      <c r="V47" s="14" t="s">
        <v>11</v>
      </c>
      <c r="W47" s="14" t="s">
        <v>12</v>
      </c>
      <c r="X47" s="14" t="s">
        <v>10</v>
      </c>
      <c r="Y47" s="14" t="s">
        <v>11</v>
      </c>
      <c r="Z47" s="14" t="s">
        <v>10</v>
      </c>
      <c r="AA47" s="14" t="s">
        <v>11</v>
      </c>
      <c r="AB47" s="14" t="s">
        <v>10</v>
      </c>
      <c r="AC47" s="14" t="s">
        <v>11</v>
      </c>
      <c r="AD47" s="14" t="s">
        <v>10</v>
      </c>
      <c r="AE47" s="14" t="s">
        <v>11</v>
      </c>
      <c r="AF47" s="14" t="s">
        <v>10</v>
      </c>
      <c r="AG47" s="14" t="s">
        <v>11</v>
      </c>
      <c r="AH47" s="14" t="s">
        <v>10</v>
      </c>
      <c r="AI47" s="14" t="s">
        <v>11</v>
      </c>
      <c r="AJ47" s="14" t="s">
        <v>12</v>
      </c>
      <c r="AK47" s="14" t="s">
        <v>10</v>
      </c>
      <c r="AL47" s="14" t="s">
        <v>11</v>
      </c>
      <c r="AM47" s="14" t="s">
        <v>10</v>
      </c>
      <c r="AN47" s="14" t="s">
        <v>11</v>
      </c>
      <c r="AO47" s="14" t="s">
        <v>10</v>
      </c>
      <c r="AP47" s="14" t="s">
        <v>11</v>
      </c>
      <c r="AQ47" s="14" t="s">
        <v>10</v>
      </c>
      <c r="AR47" s="14" t="s">
        <v>11</v>
      </c>
      <c r="AS47" s="14" t="s">
        <v>12</v>
      </c>
      <c r="AT47" s="14" t="s">
        <v>10</v>
      </c>
      <c r="AU47" s="14" t="s">
        <v>11</v>
      </c>
      <c r="AV47" s="14" t="s">
        <v>12</v>
      </c>
    </row>
    <row r="48" spans="1:48" x14ac:dyDescent="0.25">
      <c r="A48" s="2" t="s">
        <v>13</v>
      </c>
      <c r="B48" s="2">
        <v>1132</v>
      </c>
      <c r="C48" s="2">
        <v>3453</v>
      </c>
      <c r="D48" s="2">
        <v>4227</v>
      </c>
      <c r="E48" s="2">
        <v>5145</v>
      </c>
      <c r="F48" s="2">
        <v>2589</v>
      </c>
      <c r="G48" s="2">
        <v>2694</v>
      </c>
      <c r="H48" s="2">
        <v>7481</v>
      </c>
      <c r="I48" s="2">
        <v>7224</v>
      </c>
      <c r="J48" s="2">
        <v>0</v>
      </c>
      <c r="K48" s="2">
        <v>0</v>
      </c>
      <c r="L48" s="2">
        <v>15429</v>
      </c>
      <c r="M48" s="2">
        <v>18516</v>
      </c>
      <c r="N48" s="2">
        <v>33945</v>
      </c>
      <c r="O48" s="2">
        <v>14688</v>
      </c>
      <c r="P48" s="2">
        <v>11109</v>
      </c>
      <c r="Q48" s="2">
        <v>0</v>
      </c>
      <c r="R48" s="2">
        <v>0</v>
      </c>
      <c r="S48" s="2">
        <v>111</v>
      </c>
      <c r="T48" s="2">
        <v>85</v>
      </c>
      <c r="U48" s="2">
        <v>30228</v>
      </c>
      <c r="V48" s="2">
        <v>29710</v>
      </c>
      <c r="W48" s="2">
        <v>59938</v>
      </c>
      <c r="X48" s="2">
        <v>1203</v>
      </c>
      <c r="Y48" s="2">
        <v>3266</v>
      </c>
      <c r="Z48" s="2">
        <v>2761</v>
      </c>
      <c r="AA48" s="2">
        <v>3514</v>
      </c>
      <c r="AB48" s="2">
        <v>2038</v>
      </c>
      <c r="AC48" s="2">
        <v>2109</v>
      </c>
      <c r="AD48" s="2">
        <v>7620</v>
      </c>
      <c r="AE48" s="2">
        <v>7738</v>
      </c>
      <c r="AF48" s="2">
        <v>0</v>
      </c>
      <c r="AG48" s="2">
        <v>0</v>
      </c>
      <c r="AH48" s="2">
        <v>13622</v>
      </c>
      <c r="AI48" s="2">
        <v>16627</v>
      </c>
      <c r="AJ48" s="2">
        <v>30249</v>
      </c>
      <c r="AK48" s="2">
        <v>11896</v>
      </c>
      <c r="AL48" s="2">
        <v>9752</v>
      </c>
      <c r="AM48" s="2">
        <v>16</v>
      </c>
      <c r="AN48" s="2">
        <v>1</v>
      </c>
      <c r="AO48" s="2">
        <v>104</v>
      </c>
      <c r="AP48" s="2">
        <v>76</v>
      </c>
      <c r="AQ48" s="2">
        <v>25638</v>
      </c>
      <c r="AR48" s="2">
        <v>26456</v>
      </c>
      <c r="AS48" s="2">
        <v>52094</v>
      </c>
      <c r="AT48" s="2">
        <v>55866</v>
      </c>
      <c r="AU48" s="2">
        <v>56166</v>
      </c>
      <c r="AV48" s="2">
        <v>112032</v>
      </c>
    </row>
    <row r="49" spans="1:48" x14ac:dyDescent="0.25">
      <c r="A49" s="2" t="s">
        <v>14</v>
      </c>
      <c r="B49" s="2">
        <v>812</v>
      </c>
      <c r="C49" s="2">
        <v>2348</v>
      </c>
      <c r="D49" s="2">
        <v>3299</v>
      </c>
      <c r="E49" s="2">
        <v>3628</v>
      </c>
      <c r="F49" s="2">
        <v>1849</v>
      </c>
      <c r="G49" s="2">
        <v>1969</v>
      </c>
      <c r="H49" s="2">
        <v>4701</v>
      </c>
      <c r="I49" s="2">
        <v>5257</v>
      </c>
      <c r="J49" s="2">
        <v>0</v>
      </c>
      <c r="K49" s="2">
        <v>0</v>
      </c>
      <c r="L49" s="2">
        <v>10661</v>
      </c>
      <c r="M49" s="2">
        <v>13202</v>
      </c>
      <c r="N49" s="2">
        <v>23863</v>
      </c>
      <c r="O49" s="2">
        <v>7642</v>
      </c>
      <c r="P49" s="2">
        <v>5981</v>
      </c>
      <c r="Q49" s="2">
        <v>84</v>
      </c>
      <c r="R49" s="2">
        <v>51</v>
      </c>
      <c r="S49" s="2">
        <v>85</v>
      </c>
      <c r="T49" s="2">
        <v>78</v>
      </c>
      <c r="U49" s="2">
        <v>18472</v>
      </c>
      <c r="V49" s="2">
        <v>19312</v>
      </c>
      <c r="W49" s="2">
        <v>37784</v>
      </c>
      <c r="X49" s="2">
        <v>804</v>
      </c>
      <c r="Y49" s="2">
        <v>2100</v>
      </c>
      <c r="Z49" s="2">
        <v>1849</v>
      </c>
      <c r="AA49" s="2">
        <v>2072</v>
      </c>
      <c r="AB49" s="2">
        <v>1534</v>
      </c>
      <c r="AC49" s="2">
        <v>1618</v>
      </c>
      <c r="AD49" s="2">
        <v>4541</v>
      </c>
      <c r="AE49" s="2">
        <v>5107</v>
      </c>
      <c r="AF49" s="2">
        <v>0</v>
      </c>
      <c r="AG49" s="2">
        <v>0</v>
      </c>
      <c r="AH49" s="2">
        <v>8728</v>
      </c>
      <c r="AI49" s="2">
        <v>10897</v>
      </c>
      <c r="AJ49" s="2">
        <v>19625</v>
      </c>
      <c r="AK49" s="2">
        <v>6270</v>
      </c>
      <c r="AL49" s="2">
        <v>5510</v>
      </c>
      <c r="AM49" s="2">
        <v>77</v>
      </c>
      <c r="AN49" s="2">
        <v>32</v>
      </c>
      <c r="AO49" s="2">
        <v>65</v>
      </c>
      <c r="AP49" s="2">
        <v>47</v>
      </c>
      <c r="AQ49" s="2">
        <v>15140</v>
      </c>
      <c r="AR49" s="2">
        <v>16486</v>
      </c>
      <c r="AS49" s="2">
        <v>31626</v>
      </c>
      <c r="AT49" s="2">
        <v>33612</v>
      </c>
      <c r="AU49" s="2">
        <v>35798</v>
      </c>
      <c r="AV49" s="2">
        <v>69410</v>
      </c>
    </row>
    <row r="50" spans="1:48" x14ac:dyDescent="0.25">
      <c r="A50" s="2" t="s">
        <v>15</v>
      </c>
      <c r="B50" s="2">
        <v>3039</v>
      </c>
      <c r="C50" s="2">
        <v>6827</v>
      </c>
      <c r="D50" s="2">
        <v>5281</v>
      </c>
      <c r="E50" s="2">
        <v>7228</v>
      </c>
      <c r="F50" s="2">
        <v>3616</v>
      </c>
      <c r="G50" s="2">
        <v>3185</v>
      </c>
      <c r="H50" s="2">
        <v>9768</v>
      </c>
      <c r="I50" s="2">
        <v>9338</v>
      </c>
      <c r="J50" s="2">
        <v>75</v>
      </c>
      <c r="K50" s="2">
        <v>7</v>
      </c>
      <c r="L50" s="2">
        <v>21779</v>
      </c>
      <c r="M50" s="2">
        <v>26585</v>
      </c>
      <c r="N50" s="2">
        <v>48364</v>
      </c>
      <c r="O50" s="2">
        <v>21908</v>
      </c>
      <c r="P50" s="2">
        <v>15208</v>
      </c>
      <c r="Q50" s="2">
        <v>136</v>
      </c>
      <c r="R50" s="2">
        <v>61</v>
      </c>
      <c r="S50" s="2">
        <v>57</v>
      </c>
      <c r="T50" s="2">
        <v>57</v>
      </c>
      <c r="U50" s="2">
        <v>43880</v>
      </c>
      <c r="V50" s="2">
        <v>41911</v>
      </c>
      <c r="W50" s="2">
        <v>85791</v>
      </c>
      <c r="X50" s="2">
        <v>2416</v>
      </c>
      <c r="Y50" s="2">
        <v>5665</v>
      </c>
      <c r="Z50" s="2">
        <v>3236</v>
      </c>
      <c r="AA50" s="2">
        <v>4974</v>
      </c>
      <c r="AB50" s="2">
        <v>3140</v>
      </c>
      <c r="AC50" s="2">
        <v>2682</v>
      </c>
      <c r="AD50" s="2">
        <v>8428</v>
      </c>
      <c r="AE50" s="2">
        <v>8761</v>
      </c>
      <c r="AF50" s="2">
        <v>35</v>
      </c>
      <c r="AG50" s="2">
        <v>13</v>
      </c>
      <c r="AH50" s="2">
        <v>17255</v>
      </c>
      <c r="AI50" s="2">
        <v>22095</v>
      </c>
      <c r="AJ50" s="2">
        <v>39350</v>
      </c>
      <c r="AK50" s="2">
        <v>18566</v>
      </c>
      <c r="AL50" s="2">
        <v>14253</v>
      </c>
      <c r="AM50" s="2">
        <v>112</v>
      </c>
      <c r="AN50" s="2">
        <v>56</v>
      </c>
      <c r="AO50" s="2">
        <v>54</v>
      </c>
      <c r="AP50" s="2">
        <v>54</v>
      </c>
      <c r="AQ50" s="2">
        <v>35987</v>
      </c>
      <c r="AR50" s="2">
        <v>36458</v>
      </c>
      <c r="AS50" s="2">
        <v>72445</v>
      </c>
      <c r="AT50" s="2">
        <v>79867</v>
      </c>
      <c r="AU50" s="2">
        <v>78369</v>
      </c>
      <c r="AV50" s="2">
        <v>158236</v>
      </c>
    </row>
    <row r="51" spans="1:48" x14ac:dyDescent="0.25">
      <c r="A51" s="2" t="s">
        <v>16</v>
      </c>
      <c r="B51" s="2">
        <v>3791</v>
      </c>
      <c r="C51" s="2">
        <v>8703</v>
      </c>
      <c r="D51" s="2">
        <v>8154</v>
      </c>
      <c r="E51" s="2">
        <v>10248</v>
      </c>
      <c r="F51" s="2">
        <v>3412</v>
      </c>
      <c r="G51" s="2">
        <v>3316</v>
      </c>
      <c r="H51" s="2">
        <v>5713</v>
      </c>
      <c r="I51" s="2">
        <v>6033</v>
      </c>
      <c r="J51" s="2">
        <v>47</v>
      </c>
      <c r="K51" s="2">
        <v>6</v>
      </c>
      <c r="L51" s="2">
        <v>21117</v>
      </c>
      <c r="M51" s="2">
        <v>28306</v>
      </c>
      <c r="N51" s="2">
        <v>49423</v>
      </c>
      <c r="O51" s="2">
        <v>23319</v>
      </c>
      <c r="P51" s="2">
        <v>16065</v>
      </c>
      <c r="Q51" s="2">
        <v>135</v>
      </c>
      <c r="R51" s="2">
        <v>62</v>
      </c>
      <c r="S51" s="2">
        <v>193</v>
      </c>
      <c r="T51" s="2">
        <v>207</v>
      </c>
      <c r="U51" s="2">
        <v>44764</v>
      </c>
      <c r="V51" s="2">
        <v>44640</v>
      </c>
      <c r="W51" s="2">
        <v>89404</v>
      </c>
      <c r="X51" s="2">
        <v>3303</v>
      </c>
      <c r="Y51" s="2">
        <v>7511</v>
      </c>
      <c r="Z51" s="2">
        <v>5655</v>
      </c>
      <c r="AA51" s="2">
        <v>7741</v>
      </c>
      <c r="AB51" s="2">
        <v>2615</v>
      </c>
      <c r="AC51" s="2">
        <v>2449</v>
      </c>
      <c r="AD51" s="2">
        <v>5913</v>
      </c>
      <c r="AE51" s="2">
        <v>6986</v>
      </c>
      <c r="AF51" s="2">
        <v>35</v>
      </c>
      <c r="AG51" s="2">
        <v>8</v>
      </c>
      <c r="AH51" s="2">
        <v>17521</v>
      </c>
      <c r="AI51" s="2">
        <v>24695</v>
      </c>
      <c r="AJ51" s="2">
        <v>42216</v>
      </c>
      <c r="AK51" s="2">
        <v>19531</v>
      </c>
      <c r="AL51" s="2">
        <v>13796</v>
      </c>
      <c r="AM51" s="2">
        <v>126</v>
      </c>
      <c r="AN51" s="2">
        <v>71</v>
      </c>
      <c r="AO51" s="2">
        <v>132</v>
      </c>
      <c r="AP51" s="2">
        <v>124</v>
      </c>
      <c r="AQ51" s="2">
        <v>37310</v>
      </c>
      <c r="AR51" s="2">
        <v>38686</v>
      </c>
      <c r="AS51" s="2">
        <v>75996</v>
      </c>
      <c r="AT51" s="2">
        <v>82074</v>
      </c>
      <c r="AU51" s="2">
        <v>83326</v>
      </c>
      <c r="AV51" s="2">
        <v>165400</v>
      </c>
    </row>
    <row r="52" spans="1:48" x14ac:dyDescent="0.25">
      <c r="A52" s="2" t="s">
        <v>17</v>
      </c>
      <c r="B52" s="2">
        <v>623</v>
      </c>
      <c r="C52" s="2">
        <v>1629</v>
      </c>
      <c r="D52" s="2">
        <v>2188</v>
      </c>
      <c r="E52" s="2">
        <v>2806</v>
      </c>
      <c r="F52" s="2">
        <v>1277</v>
      </c>
      <c r="G52" s="2">
        <v>1308</v>
      </c>
      <c r="H52" s="2">
        <v>5300</v>
      </c>
      <c r="I52" s="2">
        <v>6290</v>
      </c>
      <c r="J52" s="2">
        <v>0</v>
      </c>
      <c r="K52" s="2">
        <v>0</v>
      </c>
      <c r="L52" s="2">
        <v>9388</v>
      </c>
      <c r="M52" s="2">
        <v>12033</v>
      </c>
      <c r="N52" s="2">
        <v>21421</v>
      </c>
      <c r="O52" s="2">
        <v>7525</v>
      </c>
      <c r="P52" s="2">
        <v>6379</v>
      </c>
      <c r="Q52" s="2">
        <v>89</v>
      </c>
      <c r="R52" s="2">
        <v>47</v>
      </c>
      <c r="S52" s="2">
        <v>95</v>
      </c>
      <c r="T52" s="2">
        <v>105</v>
      </c>
      <c r="U52" s="2">
        <v>17097</v>
      </c>
      <c r="V52" s="2">
        <v>18564</v>
      </c>
      <c r="W52" s="2">
        <v>35661</v>
      </c>
      <c r="X52" s="2">
        <v>469</v>
      </c>
      <c r="Y52" s="2">
        <v>1276</v>
      </c>
      <c r="Z52" s="2">
        <v>1136</v>
      </c>
      <c r="AA52" s="2">
        <v>1546</v>
      </c>
      <c r="AB52" s="2">
        <v>925</v>
      </c>
      <c r="AC52" s="2">
        <v>932</v>
      </c>
      <c r="AD52" s="2">
        <v>5007</v>
      </c>
      <c r="AE52" s="2">
        <v>6180</v>
      </c>
      <c r="AF52" s="2">
        <v>0</v>
      </c>
      <c r="AG52" s="2">
        <v>0</v>
      </c>
      <c r="AH52" s="2">
        <v>7537</v>
      </c>
      <c r="AI52" s="2">
        <v>9934</v>
      </c>
      <c r="AJ52" s="2">
        <v>17471</v>
      </c>
      <c r="AK52" s="2">
        <v>5664</v>
      </c>
      <c r="AL52" s="2">
        <v>5305</v>
      </c>
      <c r="AM52" s="2">
        <v>78</v>
      </c>
      <c r="AN52" s="2">
        <v>34</v>
      </c>
      <c r="AO52" s="2">
        <v>92</v>
      </c>
      <c r="AP52" s="2">
        <v>85</v>
      </c>
      <c r="AQ52" s="2">
        <v>13371</v>
      </c>
      <c r="AR52" s="2">
        <v>15358</v>
      </c>
      <c r="AS52" s="2">
        <v>28729</v>
      </c>
      <c r="AT52" s="2">
        <v>30468</v>
      </c>
      <c r="AU52" s="2">
        <v>33922</v>
      </c>
      <c r="AV52" s="2">
        <v>64390</v>
      </c>
    </row>
    <row r="53" spans="1:48" x14ac:dyDescent="0.25">
      <c r="A53" s="2" t="s">
        <v>18</v>
      </c>
      <c r="B53" s="2">
        <v>1292</v>
      </c>
      <c r="C53" s="2">
        <v>3191</v>
      </c>
      <c r="D53" s="2">
        <v>1795</v>
      </c>
      <c r="E53" s="2">
        <v>3140</v>
      </c>
      <c r="F53" s="2">
        <v>1708</v>
      </c>
      <c r="G53" s="2">
        <v>1948</v>
      </c>
      <c r="H53" s="2">
        <v>13341</v>
      </c>
      <c r="I53" s="2">
        <v>18319</v>
      </c>
      <c r="J53" s="2">
        <v>32</v>
      </c>
      <c r="K53" s="2">
        <v>9</v>
      </c>
      <c r="L53" s="2">
        <v>18168</v>
      </c>
      <c r="M53" s="2">
        <v>26607</v>
      </c>
      <c r="N53" s="2">
        <v>44775</v>
      </c>
      <c r="O53" s="2">
        <v>19140</v>
      </c>
      <c r="P53" s="2">
        <v>15026</v>
      </c>
      <c r="Q53" s="2">
        <v>80</v>
      </c>
      <c r="R53" s="2">
        <v>46</v>
      </c>
      <c r="S53" s="2">
        <v>196</v>
      </c>
      <c r="T53" s="2">
        <v>267</v>
      </c>
      <c r="U53" s="2">
        <v>37584</v>
      </c>
      <c r="V53" s="2">
        <v>41946</v>
      </c>
      <c r="W53" s="2">
        <v>79530</v>
      </c>
      <c r="X53" s="2">
        <v>962</v>
      </c>
      <c r="Y53" s="2">
        <v>2654</v>
      </c>
      <c r="Z53" s="2">
        <v>1071</v>
      </c>
      <c r="AA53" s="2">
        <v>2040</v>
      </c>
      <c r="AB53" s="2">
        <v>1361</v>
      </c>
      <c r="AC53" s="2">
        <v>1444</v>
      </c>
      <c r="AD53" s="2">
        <v>11156</v>
      </c>
      <c r="AE53" s="2">
        <v>15366</v>
      </c>
      <c r="AF53" s="2">
        <v>0</v>
      </c>
      <c r="AG53" s="2">
        <v>0</v>
      </c>
      <c r="AH53" s="2">
        <v>14550</v>
      </c>
      <c r="AI53" s="2">
        <v>21504</v>
      </c>
      <c r="AJ53" s="2">
        <v>36054</v>
      </c>
      <c r="AK53" s="2">
        <v>15444</v>
      </c>
      <c r="AL53" s="2">
        <v>13672</v>
      </c>
      <c r="AM53" s="2">
        <v>80</v>
      </c>
      <c r="AN53" s="2">
        <v>46</v>
      </c>
      <c r="AO53" s="2">
        <v>210</v>
      </c>
      <c r="AP53" s="2">
        <v>201</v>
      </c>
      <c r="AQ53" s="2">
        <v>30284</v>
      </c>
      <c r="AR53" s="2">
        <v>35423</v>
      </c>
      <c r="AS53" s="2">
        <v>65707</v>
      </c>
      <c r="AT53" s="2">
        <v>67868</v>
      </c>
      <c r="AU53" s="2">
        <v>77369</v>
      </c>
      <c r="AV53" s="2">
        <v>145237</v>
      </c>
    </row>
    <row r="54" spans="1:48" x14ac:dyDescent="0.25">
      <c r="A54" s="2" t="s">
        <v>19</v>
      </c>
      <c r="B54" s="2">
        <v>1479</v>
      </c>
      <c r="C54" s="2">
        <v>4971</v>
      </c>
      <c r="D54" s="2">
        <v>7227</v>
      </c>
      <c r="E54" s="2">
        <v>10917</v>
      </c>
      <c r="F54" s="2">
        <v>2312</v>
      </c>
      <c r="G54" s="2">
        <v>2670</v>
      </c>
      <c r="H54" s="2">
        <v>7451</v>
      </c>
      <c r="I54" s="2">
        <v>7186</v>
      </c>
      <c r="J54" s="2">
        <v>0</v>
      </c>
      <c r="K54" s="2">
        <v>0</v>
      </c>
      <c r="L54" s="2">
        <v>18469</v>
      </c>
      <c r="M54" s="2">
        <v>25744</v>
      </c>
      <c r="N54" s="2">
        <v>44213</v>
      </c>
      <c r="O54" s="2">
        <v>24751</v>
      </c>
      <c r="P54" s="2">
        <v>17988</v>
      </c>
      <c r="Q54" s="2">
        <v>67</v>
      </c>
      <c r="R54" s="2">
        <v>78</v>
      </c>
      <c r="S54" s="2">
        <v>88</v>
      </c>
      <c r="T54" s="2">
        <v>140</v>
      </c>
      <c r="U54" s="2">
        <v>43375</v>
      </c>
      <c r="V54" s="2">
        <v>43950</v>
      </c>
      <c r="W54" s="2">
        <v>87325</v>
      </c>
      <c r="X54" s="2">
        <v>1130</v>
      </c>
      <c r="Y54" s="2">
        <v>3991</v>
      </c>
      <c r="Z54" s="2">
        <v>4564</v>
      </c>
      <c r="AA54" s="2">
        <v>7347</v>
      </c>
      <c r="AB54" s="2">
        <v>1653</v>
      </c>
      <c r="AC54" s="2">
        <v>1867</v>
      </c>
      <c r="AD54" s="2">
        <v>8623</v>
      </c>
      <c r="AE54" s="2">
        <v>9338</v>
      </c>
      <c r="AF54" s="2">
        <v>0</v>
      </c>
      <c r="AG54" s="2">
        <v>0</v>
      </c>
      <c r="AH54" s="2">
        <v>15970</v>
      </c>
      <c r="AI54" s="2">
        <v>22543</v>
      </c>
      <c r="AJ54" s="2">
        <v>38513</v>
      </c>
      <c r="AK54" s="2">
        <v>18744</v>
      </c>
      <c r="AL54" s="2">
        <v>15523</v>
      </c>
      <c r="AM54" s="2">
        <v>48</v>
      </c>
      <c r="AN54" s="2">
        <v>28</v>
      </c>
      <c r="AO54" s="2">
        <v>53</v>
      </c>
      <c r="AP54" s="2">
        <v>77</v>
      </c>
      <c r="AQ54" s="2">
        <v>34815</v>
      </c>
      <c r="AR54" s="2">
        <v>38171</v>
      </c>
      <c r="AS54" s="2">
        <v>72986</v>
      </c>
      <c r="AT54" s="2">
        <v>78190</v>
      </c>
      <c r="AU54" s="2">
        <v>82121</v>
      </c>
      <c r="AV54" s="2">
        <v>160311</v>
      </c>
    </row>
    <row r="55" spans="1:48" x14ac:dyDescent="0.25">
      <c r="A55" s="2" t="s">
        <v>20</v>
      </c>
      <c r="B55" s="2">
        <v>1113</v>
      </c>
      <c r="C55" s="2">
        <v>3026</v>
      </c>
      <c r="D55" s="2">
        <v>3303</v>
      </c>
      <c r="E55" s="2">
        <v>5706</v>
      </c>
      <c r="F55" s="2">
        <v>1562</v>
      </c>
      <c r="G55" s="2">
        <v>1846</v>
      </c>
      <c r="H55" s="2">
        <v>10203</v>
      </c>
      <c r="I55" s="2">
        <v>11820</v>
      </c>
      <c r="J55" s="2">
        <v>26</v>
      </c>
      <c r="K55" s="2">
        <v>5</v>
      </c>
      <c r="L55" s="2">
        <v>16207</v>
      </c>
      <c r="M55" s="2">
        <v>22403</v>
      </c>
      <c r="N55" s="2">
        <v>38610</v>
      </c>
      <c r="O55" s="2">
        <v>19569</v>
      </c>
      <c r="P55" s="2">
        <v>14921</v>
      </c>
      <c r="Q55" s="2">
        <v>83</v>
      </c>
      <c r="R55" s="2">
        <v>66</v>
      </c>
      <c r="S55" s="2">
        <v>86</v>
      </c>
      <c r="T55" s="2">
        <v>124</v>
      </c>
      <c r="U55" s="2">
        <v>35945</v>
      </c>
      <c r="V55" s="2">
        <v>37514</v>
      </c>
      <c r="W55" s="2">
        <v>73459</v>
      </c>
      <c r="X55" s="2">
        <v>867</v>
      </c>
      <c r="Y55" s="2">
        <v>2429</v>
      </c>
      <c r="Z55" s="2">
        <v>2175</v>
      </c>
      <c r="AA55" s="2">
        <v>3926</v>
      </c>
      <c r="AB55" s="2">
        <v>1378</v>
      </c>
      <c r="AC55" s="2">
        <v>1598</v>
      </c>
      <c r="AD55" s="2">
        <v>8562</v>
      </c>
      <c r="AE55" s="2">
        <v>10707</v>
      </c>
      <c r="AF55" s="2">
        <v>32</v>
      </c>
      <c r="AG55" s="2">
        <v>0</v>
      </c>
      <c r="AH55" s="2">
        <v>13014</v>
      </c>
      <c r="AI55" s="2">
        <v>18660</v>
      </c>
      <c r="AJ55" s="2">
        <v>31674</v>
      </c>
      <c r="AK55" s="2">
        <v>15782</v>
      </c>
      <c r="AL55" s="2">
        <v>13854</v>
      </c>
      <c r="AM55" s="2">
        <v>73</v>
      </c>
      <c r="AN55" s="2">
        <v>74</v>
      </c>
      <c r="AO55" s="2">
        <v>92</v>
      </c>
      <c r="AP55" s="2">
        <v>105</v>
      </c>
      <c r="AQ55" s="2">
        <v>28961</v>
      </c>
      <c r="AR55" s="2">
        <v>32693</v>
      </c>
      <c r="AS55" s="2">
        <v>61654</v>
      </c>
      <c r="AT55" s="2">
        <v>64906</v>
      </c>
      <c r="AU55" s="2">
        <v>70207</v>
      </c>
      <c r="AV55" s="2">
        <v>135113</v>
      </c>
    </row>
    <row r="56" spans="1:48" x14ac:dyDescent="0.25">
      <c r="A56" s="2" t="s">
        <v>21</v>
      </c>
      <c r="B56" s="2">
        <v>1064</v>
      </c>
      <c r="C56" s="2">
        <v>2240</v>
      </c>
      <c r="D56" s="2">
        <v>4523</v>
      </c>
      <c r="E56" s="2">
        <v>6589</v>
      </c>
      <c r="F56" s="2">
        <v>1326</v>
      </c>
      <c r="G56" s="2">
        <v>1164</v>
      </c>
      <c r="H56" s="2">
        <v>7654</v>
      </c>
      <c r="I56" s="2">
        <v>9057</v>
      </c>
      <c r="J56" s="2">
        <v>0</v>
      </c>
      <c r="K56" s="2">
        <v>0</v>
      </c>
      <c r="L56" s="2">
        <v>14567</v>
      </c>
      <c r="M56" s="2">
        <v>19050</v>
      </c>
      <c r="N56" s="2">
        <v>33617</v>
      </c>
      <c r="O56" s="2">
        <v>14470</v>
      </c>
      <c r="P56" s="2">
        <v>11444</v>
      </c>
      <c r="Q56" s="2">
        <v>73</v>
      </c>
      <c r="R56" s="2">
        <v>60</v>
      </c>
      <c r="S56" s="2">
        <v>16</v>
      </c>
      <c r="T56" s="2">
        <v>22</v>
      </c>
      <c r="U56" s="2">
        <v>29126</v>
      </c>
      <c r="V56" s="2">
        <v>30576</v>
      </c>
      <c r="W56" s="2">
        <v>59702</v>
      </c>
      <c r="X56" s="2">
        <v>816</v>
      </c>
      <c r="Y56" s="2">
        <v>2006</v>
      </c>
      <c r="Z56" s="2">
        <v>3615</v>
      </c>
      <c r="AA56" s="2">
        <v>5144</v>
      </c>
      <c r="AB56" s="2">
        <v>1173</v>
      </c>
      <c r="AC56" s="2">
        <v>941</v>
      </c>
      <c r="AD56" s="2">
        <v>6110</v>
      </c>
      <c r="AE56" s="2">
        <v>7876</v>
      </c>
      <c r="AF56" s="2">
        <v>0</v>
      </c>
      <c r="AG56" s="2">
        <v>0</v>
      </c>
      <c r="AH56" s="2">
        <v>11714</v>
      </c>
      <c r="AI56" s="2">
        <v>15967</v>
      </c>
      <c r="AJ56" s="2">
        <v>27681</v>
      </c>
      <c r="AK56" s="2">
        <v>11133</v>
      </c>
      <c r="AL56" s="2">
        <v>9508</v>
      </c>
      <c r="AM56" s="2">
        <v>19</v>
      </c>
      <c r="AN56" s="2">
        <v>19</v>
      </c>
      <c r="AO56" s="2">
        <v>46</v>
      </c>
      <c r="AP56" s="2">
        <v>21</v>
      </c>
      <c r="AQ56" s="2">
        <v>22912</v>
      </c>
      <c r="AR56" s="2">
        <v>25515</v>
      </c>
      <c r="AS56" s="2">
        <v>48427</v>
      </c>
      <c r="AT56" s="2">
        <v>52038</v>
      </c>
      <c r="AU56" s="2">
        <v>56091</v>
      </c>
      <c r="AV56" s="2">
        <v>108129</v>
      </c>
    </row>
    <row r="57" spans="1:48" x14ac:dyDescent="0.25">
      <c r="A57" s="2" t="s">
        <v>22</v>
      </c>
      <c r="B57" s="2">
        <v>531</v>
      </c>
      <c r="C57" s="2">
        <v>1543</v>
      </c>
      <c r="D57" s="2">
        <v>2410</v>
      </c>
      <c r="E57" s="2">
        <v>4044</v>
      </c>
      <c r="F57" s="2">
        <v>852</v>
      </c>
      <c r="G57" s="2">
        <v>1177</v>
      </c>
      <c r="H57" s="2">
        <v>1874</v>
      </c>
      <c r="I57" s="2">
        <v>2450</v>
      </c>
      <c r="J57" s="2">
        <v>0</v>
      </c>
      <c r="K57" s="2">
        <v>0</v>
      </c>
      <c r="L57" s="2">
        <v>5667</v>
      </c>
      <c r="M57" s="2">
        <v>9214</v>
      </c>
      <c r="N57" s="2">
        <v>14881</v>
      </c>
      <c r="O57" s="2">
        <v>10768</v>
      </c>
      <c r="P57" s="2">
        <v>8993</v>
      </c>
      <c r="Q57" s="2">
        <v>28</v>
      </c>
      <c r="R57" s="2">
        <v>44</v>
      </c>
      <c r="S57" s="2">
        <v>51</v>
      </c>
      <c r="T57" s="2">
        <v>62</v>
      </c>
      <c r="U57" s="2">
        <v>16514</v>
      </c>
      <c r="V57" s="2">
        <v>18313</v>
      </c>
      <c r="W57" s="2">
        <v>34827</v>
      </c>
      <c r="X57" s="2">
        <v>404</v>
      </c>
      <c r="Y57" s="2">
        <v>1215</v>
      </c>
      <c r="Z57" s="2">
        <v>1235</v>
      </c>
      <c r="AA57" s="2">
        <v>2032</v>
      </c>
      <c r="AB57" s="2">
        <v>638</v>
      </c>
      <c r="AC57" s="2">
        <v>841</v>
      </c>
      <c r="AD57" s="2">
        <v>2738</v>
      </c>
      <c r="AE57" s="2">
        <v>4102</v>
      </c>
      <c r="AF57" s="2">
        <v>0</v>
      </c>
      <c r="AG57" s="2">
        <v>0</v>
      </c>
      <c r="AH57" s="2">
        <v>5015</v>
      </c>
      <c r="AI57" s="2">
        <v>8190</v>
      </c>
      <c r="AJ57" s="2">
        <v>13205</v>
      </c>
      <c r="AK57" s="2">
        <v>6575</v>
      </c>
      <c r="AL57" s="2">
        <v>5835</v>
      </c>
      <c r="AM57" s="2">
        <v>23</v>
      </c>
      <c r="AN57" s="2">
        <v>20</v>
      </c>
      <c r="AO57" s="2">
        <v>18</v>
      </c>
      <c r="AP57" s="2">
        <v>19</v>
      </c>
      <c r="AQ57" s="2">
        <v>11631</v>
      </c>
      <c r="AR57" s="2">
        <v>14064</v>
      </c>
      <c r="AS57" s="2">
        <v>25695</v>
      </c>
      <c r="AT57" s="2">
        <v>28145</v>
      </c>
      <c r="AU57" s="2">
        <v>32377</v>
      </c>
      <c r="AV57" s="2">
        <v>60522</v>
      </c>
    </row>
    <row r="58" spans="1:48" x14ac:dyDescent="0.25">
      <c r="A58" s="2" t="s">
        <v>23</v>
      </c>
      <c r="B58" s="2">
        <v>923</v>
      </c>
      <c r="C58" s="2">
        <v>2539</v>
      </c>
      <c r="D58" s="2">
        <v>3059</v>
      </c>
      <c r="E58" s="2">
        <v>4472</v>
      </c>
      <c r="F58" s="2">
        <v>879</v>
      </c>
      <c r="G58" s="2">
        <v>1075</v>
      </c>
      <c r="H58" s="2">
        <v>3861</v>
      </c>
      <c r="I58" s="2">
        <v>5251</v>
      </c>
      <c r="J58" s="2">
        <v>0</v>
      </c>
      <c r="K58" s="2">
        <v>0</v>
      </c>
      <c r="L58" s="2">
        <v>8722</v>
      </c>
      <c r="M58" s="2">
        <v>13337</v>
      </c>
      <c r="N58" s="2">
        <v>22059</v>
      </c>
      <c r="O58" s="2">
        <v>10876</v>
      </c>
      <c r="P58" s="2">
        <v>7923</v>
      </c>
      <c r="Q58" s="2">
        <v>109</v>
      </c>
      <c r="R58" s="2">
        <v>56</v>
      </c>
      <c r="S58" s="2">
        <v>64</v>
      </c>
      <c r="T58" s="2">
        <v>63</v>
      </c>
      <c r="U58" s="2">
        <v>19771</v>
      </c>
      <c r="V58" s="2">
        <v>21379</v>
      </c>
      <c r="W58" s="2">
        <v>41150</v>
      </c>
      <c r="X58" s="2">
        <v>586</v>
      </c>
      <c r="Y58" s="2">
        <v>1922</v>
      </c>
      <c r="Z58" s="2">
        <v>1579</v>
      </c>
      <c r="AA58" s="2">
        <v>2644</v>
      </c>
      <c r="AB58" s="2">
        <v>610</v>
      </c>
      <c r="AC58" s="2">
        <v>714</v>
      </c>
      <c r="AD58" s="2">
        <v>3365</v>
      </c>
      <c r="AE58" s="2">
        <v>5005</v>
      </c>
      <c r="AF58" s="2">
        <v>0</v>
      </c>
      <c r="AG58" s="2">
        <v>0</v>
      </c>
      <c r="AH58" s="2">
        <v>6140</v>
      </c>
      <c r="AI58" s="2">
        <v>10285</v>
      </c>
      <c r="AJ58" s="2">
        <v>16425</v>
      </c>
      <c r="AK58" s="2">
        <v>8339</v>
      </c>
      <c r="AL58" s="2">
        <v>6408</v>
      </c>
      <c r="AM58" s="2">
        <v>60</v>
      </c>
      <c r="AN58" s="2">
        <v>41</v>
      </c>
      <c r="AO58" s="2">
        <v>48</v>
      </c>
      <c r="AP58" s="2">
        <v>71</v>
      </c>
      <c r="AQ58" s="2">
        <v>14587</v>
      </c>
      <c r="AR58" s="2">
        <v>16805</v>
      </c>
      <c r="AS58" s="2">
        <v>31392</v>
      </c>
      <c r="AT58" s="2">
        <v>34358</v>
      </c>
      <c r="AU58" s="2">
        <v>38184</v>
      </c>
      <c r="AV58" s="2">
        <v>72542</v>
      </c>
    </row>
    <row r="59" spans="1:48" x14ac:dyDescent="0.25">
      <c r="A59" s="2" t="s">
        <v>24</v>
      </c>
      <c r="B59" s="2">
        <v>528</v>
      </c>
      <c r="C59" s="2">
        <v>1485</v>
      </c>
      <c r="D59" s="2">
        <v>1922</v>
      </c>
      <c r="E59" s="2">
        <v>3095</v>
      </c>
      <c r="F59" s="2">
        <v>782</v>
      </c>
      <c r="G59" s="2">
        <v>943</v>
      </c>
      <c r="H59" s="2">
        <v>3666</v>
      </c>
      <c r="I59" s="2">
        <v>5609</v>
      </c>
      <c r="J59" s="2">
        <v>0</v>
      </c>
      <c r="K59" s="2">
        <v>0</v>
      </c>
      <c r="L59" s="2">
        <v>6898</v>
      </c>
      <c r="M59" s="2">
        <v>11132</v>
      </c>
      <c r="N59" s="2">
        <v>18030</v>
      </c>
      <c r="O59" s="2">
        <v>12524</v>
      </c>
      <c r="P59" s="2">
        <v>10590</v>
      </c>
      <c r="Q59" s="2">
        <v>13</v>
      </c>
      <c r="R59" s="2">
        <v>0</v>
      </c>
      <c r="S59" s="2">
        <v>52</v>
      </c>
      <c r="T59" s="2">
        <v>58</v>
      </c>
      <c r="U59" s="2">
        <v>19487</v>
      </c>
      <c r="V59" s="2">
        <v>21780</v>
      </c>
      <c r="W59" s="2">
        <v>41267</v>
      </c>
      <c r="X59" s="2">
        <v>329</v>
      </c>
      <c r="Y59" s="2">
        <v>980</v>
      </c>
      <c r="Z59" s="2">
        <v>1017</v>
      </c>
      <c r="AA59" s="2">
        <v>1900</v>
      </c>
      <c r="AB59" s="2">
        <v>585</v>
      </c>
      <c r="AC59" s="2">
        <v>713</v>
      </c>
      <c r="AD59" s="2">
        <v>3265</v>
      </c>
      <c r="AE59" s="2">
        <v>4894</v>
      </c>
      <c r="AF59" s="2">
        <v>0</v>
      </c>
      <c r="AG59" s="2">
        <v>0</v>
      </c>
      <c r="AH59" s="2">
        <v>5196</v>
      </c>
      <c r="AI59" s="2">
        <v>8487</v>
      </c>
      <c r="AJ59" s="2">
        <v>13683</v>
      </c>
      <c r="AK59" s="2">
        <v>9100</v>
      </c>
      <c r="AL59" s="2">
        <v>8167</v>
      </c>
      <c r="AM59" s="2">
        <v>8</v>
      </c>
      <c r="AN59" s="2">
        <v>0</v>
      </c>
      <c r="AO59" s="2">
        <v>48</v>
      </c>
      <c r="AP59" s="2">
        <v>78</v>
      </c>
      <c r="AQ59" s="2">
        <v>14352</v>
      </c>
      <c r="AR59" s="2">
        <v>16732</v>
      </c>
      <c r="AS59" s="2">
        <v>31084</v>
      </c>
      <c r="AT59" s="2">
        <v>33839</v>
      </c>
      <c r="AU59" s="2">
        <v>38512</v>
      </c>
      <c r="AV59" s="2">
        <v>72351</v>
      </c>
    </row>
    <row r="60" spans="1:48" x14ac:dyDescent="0.25">
      <c r="A60" s="2" t="s">
        <v>25</v>
      </c>
      <c r="B60" s="2">
        <v>835</v>
      </c>
      <c r="C60" s="2">
        <v>2155</v>
      </c>
      <c r="D60" s="2">
        <v>5189</v>
      </c>
      <c r="E60" s="2">
        <v>8083</v>
      </c>
      <c r="F60" s="2">
        <v>1313</v>
      </c>
      <c r="G60" s="2">
        <v>1531</v>
      </c>
      <c r="H60" s="2">
        <v>2008</v>
      </c>
      <c r="I60" s="2">
        <v>2571</v>
      </c>
      <c r="J60" s="2">
        <v>0</v>
      </c>
      <c r="K60" s="2">
        <v>0</v>
      </c>
      <c r="L60" s="2">
        <v>9345</v>
      </c>
      <c r="M60" s="2">
        <v>14340</v>
      </c>
      <c r="N60" s="2">
        <v>23685</v>
      </c>
      <c r="O60" s="2">
        <v>12742</v>
      </c>
      <c r="P60" s="2">
        <v>8892</v>
      </c>
      <c r="Q60" s="2">
        <v>98</v>
      </c>
      <c r="R60" s="2">
        <v>41</v>
      </c>
      <c r="S60" s="2">
        <v>97</v>
      </c>
      <c r="T60" s="2">
        <v>135</v>
      </c>
      <c r="U60" s="2">
        <v>22282</v>
      </c>
      <c r="V60" s="2">
        <v>23408</v>
      </c>
      <c r="W60" s="2">
        <v>45690</v>
      </c>
      <c r="X60" s="2">
        <v>570</v>
      </c>
      <c r="Y60" s="2">
        <v>1731</v>
      </c>
      <c r="Z60" s="2">
        <v>3551</v>
      </c>
      <c r="AA60" s="2">
        <v>5748</v>
      </c>
      <c r="AB60" s="2">
        <v>1004</v>
      </c>
      <c r="AC60" s="2">
        <v>1071</v>
      </c>
      <c r="AD60" s="2">
        <v>2064</v>
      </c>
      <c r="AE60" s="2">
        <v>3033</v>
      </c>
      <c r="AF60" s="2">
        <v>0</v>
      </c>
      <c r="AG60" s="2">
        <v>0</v>
      </c>
      <c r="AH60" s="2">
        <v>7189</v>
      </c>
      <c r="AI60" s="2">
        <v>11583</v>
      </c>
      <c r="AJ60" s="2">
        <v>18772</v>
      </c>
      <c r="AK60" s="2">
        <v>9068</v>
      </c>
      <c r="AL60" s="2">
        <v>6989</v>
      </c>
      <c r="AM60" s="2">
        <v>89</v>
      </c>
      <c r="AN60" s="2">
        <v>59</v>
      </c>
      <c r="AO60" s="2">
        <v>62</v>
      </c>
      <c r="AP60" s="2">
        <v>96</v>
      </c>
      <c r="AQ60" s="2">
        <v>16408</v>
      </c>
      <c r="AR60" s="2">
        <v>18727</v>
      </c>
      <c r="AS60" s="2">
        <v>35135</v>
      </c>
      <c r="AT60" s="2">
        <v>38690</v>
      </c>
      <c r="AU60" s="2">
        <v>42135</v>
      </c>
      <c r="AV60" s="2">
        <v>80825</v>
      </c>
    </row>
    <row r="61" spans="1:48" x14ac:dyDescent="0.25">
      <c r="A61" s="2" t="s">
        <v>26</v>
      </c>
      <c r="B61" s="2">
        <v>568</v>
      </c>
      <c r="C61" s="2">
        <v>1236</v>
      </c>
      <c r="D61" s="2">
        <v>1623</v>
      </c>
      <c r="E61" s="2">
        <v>2215</v>
      </c>
      <c r="F61" s="2">
        <v>996</v>
      </c>
      <c r="G61" s="2">
        <v>1317</v>
      </c>
      <c r="H61" s="2">
        <v>3711</v>
      </c>
      <c r="I61" s="2">
        <v>4785</v>
      </c>
      <c r="J61" s="2">
        <v>0</v>
      </c>
      <c r="K61" s="2">
        <v>0</v>
      </c>
      <c r="L61" s="2">
        <v>6898</v>
      </c>
      <c r="M61" s="2">
        <v>9553</v>
      </c>
      <c r="N61" s="2">
        <v>16451</v>
      </c>
      <c r="O61" s="2">
        <v>8857</v>
      </c>
      <c r="P61" s="2">
        <v>6087</v>
      </c>
      <c r="Q61" s="2">
        <v>43</v>
      </c>
      <c r="R61" s="2">
        <v>18</v>
      </c>
      <c r="S61" s="2">
        <v>40</v>
      </c>
      <c r="T61" s="2">
        <v>34</v>
      </c>
      <c r="U61" s="2">
        <v>15838</v>
      </c>
      <c r="V61" s="2">
        <v>15692</v>
      </c>
      <c r="W61" s="2">
        <v>31530</v>
      </c>
      <c r="X61" s="2">
        <v>475</v>
      </c>
      <c r="Y61" s="2">
        <v>990</v>
      </c>
      <c r="Z61" s="2">
        <v>1001</v>
      </c>
      <c r="AA61" s="2">
        <v>1463</v>
      </c>
      <c r="AB61" s="2">
        <v>773</v>
      </c>
      <c r="AC61" s="2">
        <v>968</v>
      </c>
      <c r="AD61" s="2">
        <v>3063</v>
      </c>
      <c r="AE61" s="2">
        <v>3978</v>
      </c>
      <c r="AF61" s="2">
        <v>0</v>
      </c>
      <c r="AG61" s="2">
        <v>0</v>
      </c>
      <c r="AH61" s="2">
        <v>5312</v>
      </c>
      <c r="AI61" s="2">
        <v>7399</v>
      </c>
      <c r="AJ61" s="2">
        <v>12711</v>
      </c>
      <c r="AK61" s="2">
        <v>7023</v>
      </c>
      <c r="AL61" s="2">
        <v>5398</v>
      </c>
      <c r="AM61" s="2">
        <v>26</v>
      </c>
      <c r="AN61" s="2">
        <v>4</v>
      </c>
      <c r="AO61" s="2">
        <v>15</v>
      </c>
      <c r="AP61" s="2">
        <v>28</v>
      </c>
      <c r="AQ61" s="2">
        <v>12376</v>
      </c>
      <c r="AR61" s="2">
        <v>12829</v>
      </c>
      <c r="AS61" s="2">
        <v>25205</v>
      </c>
      <c r="AT61" s="2">
        <v>28214</v>
      </c>
      <c r="AU61" s="2">
        <v>28521</v>
      </c>
      <c r="AV61" s="2">
        <v>56735</v>
      </c>
    </row>
    <row r="62" spans="1:48" x14ac:dyDescent="0.25">
      <c r="A62" s="2" t="s">
        <v>27</v>
      </c>
      <c r="B62" s="2">
        <v>385</v>
      </c>
      <c r="C62" s="2">
        <v>510</v>
      </c>
      <c r="D62" s="2">
        <v>610</v>
      </c>
      <c r="E62" s="2">
        <v>893</v>
      </c>
      <c r="F62" s="2">
        <v>410</v>
      </c>
      <c r="G62" s="2">
        <v>583</v>
      </c>
      <c r="H62" s="2">
        <v>2887</v>
      </c>
      <c r="I62" s="2">
        <v>4242</v>
      </c>
      <c r="J62" s="2">
        <v>0</v>
      </c>
      <c r="K62" s="2">
        <v>0</v>
      </c>
      <c r="L62" s="2">
        <v>4292</v>
      </c>
      <c r="M62" s="2">
        <v>6228</v>
      </c>
      <c r="N62" s="2">
        <v>10520</v>
      </c>
      <c r="O62" s="2">
        <v>2601</v>
      </c>
      <c r="P62" s="2">
        <v>2751</v>
      </c>
      <c r="Q62" s="2">
        <v>9</v>
      </c>
      <c r="R62" s="2">
        <v>13</v>
      </c>
      <c r="S62" s="2">
        <v>45</v>
      </c>
      <c r="T62" s="2">
        <v>54</v>
      </c>
      <c r="U62" s="2">
        <v>6947</v>
      </c>
      <c r="V62" s="2">
        <v>9046</v>
      </c>
      <c r="W62" s="2">
        <v>15993</v>
      </c>
      <c r="X62" s="2">
        <v>331</v>
      </c>
      <c r="Y62" s="2">
        <v>462</v>
      </c>
      <c r="Z62" s="2">
        <v>360</v>
      </c>
      <c r="AA62" s="2">
        <v>609</v>
      </c>
      <c r="AB62" s="2">
        <v>294</v>
      </c>
      <c r="AC62" s="2">
        <v>445</v>
      </c>
      <c r="AD62" s="2">
        <v>2208</v>
      </c>
      <c r="AE62" s="2">
        <v>3325</v>
      </c>
      <c r="AF62" s="2">
        <v>0</v>
      </c>
      <c r="AG62" s="2">
        <v>0</v>
      </c>
      <c r="AH62" s="2">
        <v>3193</v>
      </c>
      <c r="AI62" s="2">
        <v>4841</v>
      </c>
      <c r="AJ62" s="2">
        <v>8034</v>
      </c>
      <c r="AK62" s="2">
        <v>1960</v>
      </c>
      <c r="AL62" s="2">
        <v>2329</v>
      </c>
      <c r="AM62" s="2">
        <v>23</v>
      </c>
      <c r="AN62" s="2">
        <v>18</v>
      </c>
      <c r="AO62" s="2">
        <v>24</v>
      </c>
      <c r="AP62" s="2">
        <v>41</v>
      </c>
      <c r="AQ62" s="2">
        <v>5200</v>
      </c>
      <c r="AR62" s="2">
        <v>7229</v>
      </c>
      <c r="AS62" s="2">
        <v>12429</v>
      </c>
      <c r="AT62" s="2">
        <v>12147</v>
      </c>
      <c r="AU62" s="2">
        <v>16275</v>
      </c>
      <c r="AV62" s="2">
        <v>28422</v>
      </c>
    </row>
    <row r="63" spans="1:48" x14ac:dyDescent="0.25">
      <c r="A63" s="2" t="s">
        <v>28</v>
      </c>
      <c r="B63" s="2">
        <v>290</v>
      </c>
      <c r="C63" s="2">
        <v>724</v>
      </c>
      <c r="D63" s="2">
        <v>1458</v>
      </c>
      <c r="E63" s="2">
        <v>1818</v>
      </c>
      <c r="F63" s="2">
        <v>598</v>
      </c>
      <c r="G63" s="2">
        <v>722</v>
      </c>
      <c r="H63" s="2">
        <v>1079</v>
      </c>
      <c r="I63" s="2">
        <v>1260</v>
      </c>
      <c r="J63" s="2">
        <v>0</v>
      </c>
      <c r="K63" s="2">
        <v>0</v>
      </c>
      <c r="L63" s="2">
        <v>3425</v>
      </c>
      <c r="M63" s="2">
        <v>4524</v>
      </c>
      <c r="N63" s="2">
        <v>7949</v>
      </c>
      <c r="O63" s="2">
        <v>2900</v>
      </c>
      <c r="P63" s="2">
        <v>2243</v>
      </c>
      <c r="Q63" s="2">
        <v>29</v>
      </c>
      <c r="R63" s="2">
        <v>23</v>
      </c>
      <c r="S63" s="2">
        <v>24</v>
      </c>
      <c r="T63" s="2">
        <v>20</v>
      </c>
      <c r="U63" s="2">
        <v>6378</v>
      </c>
      <c r="V63" s="2">
        <v>6810</v>
      </c>
      <c r="W63" s="2">
        <v>13188</v>
      </c>
      <c r="X63" s="2">
        <v>251</v>
      </c>
      <c r="Y63" s="2">
        <v>627</v>
      </c>
      <c r="Z63" s="2">
        <v>725</v>
      </c>
      <c r="AA63" s="2">
        <v>1076</v>
      </c>
      <c r="AB63" s="2">
        <v>438</v>
      </c>
      <c r="AC63" s="2">
        <v>603</v>
      </c>
      <c r="AD63" s="2">
        <v>1168</v>
      </c>
      <c r="AE63" s="2">
        <v>1498</v>
      </c>
      <c r="AF63" s="2">
        <v>0</v>
      </c>
      <c r="AG63" s="2">
        <v>0</v>
      </c>
      <c r="AH63" s="2">
        <v>2582</v>
      </c>
      <c r="AI63" s="2">
        <v>3804</v>
      </c>
      <c r="AJ63" s="2">
        <v>6386</v>
      </c>
      <c r="AK63" s="2">
        <v>2316</v>
      </c>
      <c r="AL63" s="2">
        <v>2164</v>
      </c>
      <c r="AM63" s="2">
        <v>24</v>
      </c>
      <c r="AN63" s="2">
        <v>15</v>
      </c>
      <c r="AO63" s="2">
        <v>22</v>
      </c>
      <c r="AP63" s="2">
        <v>34</v>
      </c>
      <c r="AQ63" s="2">
        <v>4944</v>
      </c>
      <c r="AR63" s="2">
        <v>6017</v>
      </c>
      <c r="AS63" s="2">
        <v>10961</v>
      </c>
      <c r="AT63" s="2">
        <v>11322</v>
      </c>
      <c r="AU63" s="2">
        <v>12827</v>
      </c>
      <c r="AV63" s="2">
        <v>24149</v>
      </c>
    </row>
    <row r="64" spans="1:48" x14ac:dyDescent="0.25">
      <c r="A64" s="2" t="s">
        <v>29</v>
      </c>
      <c r="B64" s="2">
        <v>2460</v>
      </c>
      <c r="C64" s="2">
        <v>4875</v>
      </c>
      <c r="D64" s="2">
        <v>2409</v>
      </c>
      <c r="E64" s="2">
        <v>3465</v>
      </c>
      <c r="F64" s="2">
        <v>3265</v>
      </c>
      <c r="G64" s="2">
        <v>2973</v>
      </c>
      <c r="H64" s="2">
        <v>3478</v>
      </c>
      <c r="I64" s="2">
        <v>3268</v>
      </c>
      <c r="J64" s="2">
        <v>0</v>
      </c>
      <c r="K64" s="2">
        <v>0</v>
      </c>
      <c r="L64" s="2">
        <v>11612</v>
      </c>
      <c r="M64" s="2">
        <v>14581</v>
      </c>
      <c r="N64" s="2">
        <v>26193</v>
      </c>
      <c r="O64" s="2">
        <v>11819</v>
      </c>
      <c r="P64" s="2">
        <v>7769</v>
      </c>
      <c r="Q64" s="2">
        <v>164</v>
      </c>
      <c r="R64" s="2">
        <v>53</v>
      </c>
      <c r="S64" s="2">
        <v>278</v>
      </c>
      <c r="T64" s="2">
        <v>335</v>
      </c>
      <c r="U64" s="2">
        <v>23873</v>
      </c>
      <c r="V64" s="2">
        <v>22738</v>
      </c>
      <c r="W64" s="2">
        <v>46611</v>
      </c>
      <c r="X64" s="2">
        <v>2159</v>
      </c>
      <c r="Y64" s="2">
        <v>4402</v>
      </c>
      <c r="Z64" s="2">
        <v>1610</v>
      </c>
      <c r="AA64" s="2">
        <v>2632</v>
      </c>
      <c r="AB64" s="2">
        <v>2628</v>
      </c>
      <c r="AC64" s="2">
        <v>2401</v>
      </c>
      <c r="AD64" s="2">
        <v>3173</v>
      </c>
      <c r="AE64" s="2">
        <v>3030</v>
      </c>
      <c r="AF64" s="2">
        <v>0</v>
      </c>
      <c r="AG64" s="2">
        <v>0</v>
      </c>
      <c r="AH64" s="2">
        <v>9570</v>
      </c>
      <c r="AI64" s="2">
        <v>12465</v>
      </c>
      <c r="AJ64" s="2">
        <v>22035</v>
      </c>
      <c r="AK64" s="2">
        <v>9687</v>
      </c>
      <c r="AL64" s="2">
        <v>6872</v>
      </c>
      <c r="AM64" s="2">
        <v>102</v>
      </c>
      <c r="AN64" s="2">
        <v>46</v>
      </c>
      <c r="AO64" s="2">
        <v>192</v>
      </c>
      <c r="AP64" s="2">
        <v>288</v>
      </c>
      <c r="AQ64" s="2">
        <v>19551</v>
      </c>
      <c r="AR64" s="2">
        <v>19671</v>
      </c>
      <c r="AS64" s="2">
        <v>39222</v>
      </c>
      <c r="AT64" s="2">
        <v>43424</v>
      </c>
      <c r="AU64" s="2">
        <v>42409</v>
      </c>
      <c r="AV64" s="2">
        <v>85833</v>
      </c>
    </row>
    <row r="65" spans="1:48" x14ac:dyDescent="0.25">
      <c r="A65" s="12" t="s">
        <v>30</v>
      </c>
      <c r="B65" s="12">
        <v>20865</v>
      </c>
      <c r="C65" s="12">
        <v>51455</v>
      </c>
      <c r="D65" s="12">
        <v>58677</v>
      </c>
      <c r="E65" s="12">
        <v>83492</v>
      </c>
      <c r="F65" s="12">
        <v>28746</v>
      </c>
      <c r="G65" s="12">
        <v>30421</v>
      </c>
      <c r="H65" s="12">
        <v>94176</v>
      </c>
      <c r="I65" s="12">
        <v>109960</v>
      </c>
      <c r="J65" s="12">
        <v>180</v>
      </c>
      <c r="K65" s="12">
        <v>27</v>
      </c>
      <c r="L65" s="12">
        <v>202644</v>
      </c>
      <c r="M65" s="12">
        <v>275355</v>
      </c>
      <c r="N65" s="12">
        <v>477999</v>
      </c>
      <c r="O65" s="12">
        <v>226099</v>
      </c>
      <c r="P65" s="12">
        <v>169369</v>
      </c>
      <c r="Q65" s="12">
        <v>1240</v>
      </c>
      <c r="R65" s="12">
        <v>719</v>
      </c>
      <c r="S65" s="12">
        <v>1578</v>
      </c>
      <c r="T65" s="12">
        <v>1846</v>
      </c>
      <c r="U65" s="12">
        <v>431561</v>
      </c>
      <c r="V65" s="12">
        <v>447289</v>
      </c>
      <c r="W65" s="12">
        <v>878850</v>
      </c>
      <c r="X65" s="12">
        <v>17075</v>
      </c>
      <c r="Y65" s="12">
        <v>43227</v>
      </c>
      <c r="Z65" s="12">
        <v>37140</v>
      </c>
      <c r="AA65" s="12">
        <v>56408</v>
      </c>
      <c r="AB65" s="12">
        <v>22787</v>
      </c>
      <c r="AC65" s="12">
        <v>23396</v>
      </c>
      <c r="AD65" s="12">
        <v>87004</v>
      </c>
      <c r="AE65" s="12">
        <v>106924</v>
      </c>
      <c r="AF65" s="12">
        <v>102</v>
      </c>
      <c r="AG65" s="12">
        <v>21</v>
      </c>
      <c r="AH65" s="12">
        <v>164108</v>
      </c>
      <c r="AI65" s="12">
        <v>229976</v>
      </c>
      <c r="AJ65" s="12">
        <v>394084</v>
      </c>
      <c r="AK65" s="12">
        <v>177098</v>
      </c>
      <c r="AL65" s="12">
        <v>145335</v>
      </c>
      <c r="AM65" s="12">
        <v>984</v>
      </c>
      <c r="AN65" s="12">
        <v>564</v>
      </c>
      <c r="AO65" s="12">
        <v>1277</v>
      </c>
      <c r="AP65" s="12">
        <v>1445</v>
      </c>
      <c r="AQ65" s="12">
        <v>343467</v>
      </c>
      <c r="AR65" s="12">
        <v>377320</v>
      </c>
      <c r="AS65" s="12">
        <v>720787</v>
      </c>
      <c r="AT65" s="12">
        <v>775028</v>
      </c>
      <c r="AU65" s="12">
        <v>824609</v>
      </c>
      <c r="AV65" s="12">
        <v>1599637</v>
      </c>
    </row>
    <row r="67" spans="1:48" x14ac:dyDescent="0.25">
      <c r="A67" s="15" t="s">
        <v>34</v>
      </c>
    </row>
    <row r="68" spans="1:48" x14ac:dyDescent="0.25">
      <c r="A68" s="24" t="s">
        <v>0</v>
      </c>
      <c r="B68" s="13" t="s">
        <v>37</v>
      </c>
      <c r="C68" s="13"/>
      <c r="D68" s="13" t="s">
        <v>38</v>
      </c>
      <c r="E68" s="13"/>
      <c r="F68" s="13" t="s">
        <v>39</v>
      </c>
      <c r="G68" s="13"/>
      <c r="H68" s="13" t="s">
        <v>40</v>
      </c>
      <c r="I68" s="13"/>
      <c r="J68" s="13" t="s">
        <v>41</v>
      </c>
      <c r="K68" s="13"/>
      <c r="L68" s="13" t="s">
        <v>42</v>
      </c>
      <c r="M68" s="13"/>
      <c r="N68" s="13"/>
      <c r="O68" s="13" t="s">
        <v>43</v>
      </c>
      <c r="P68" s="13"/>
      <c r="Q68" s="13" t="s">
        <v>44</v>
      </c>
      <c r="R68" s="13"/>
      <c r="S68" s="13" t="s">
        <v>45</v>
      </c>
      <c r="T68" s="13"/>
      <c r="U68" s="13" t="s">
        <v>46</v>
      </c>
      <c r="V68" s="13"/>
      <c r="W68" s="13"/>
      <c r="X68" s="13" t="s">
        <v>48</v>
      </c>
      <c r="Y68" s="13"/>
      <c r="Z68" s="13" t="s">
        <v>49</v>
      </c>
      <c r="AA68" s="13"/>
      <c r="AB68" s="13" t="s">
        <v>50</v>
      </c>
      <c r="AC68" s="13"/>
      <c r="AD68" s="13" t="s">
        <v>51</v>
      </c>
      <c r="AE68" s="13"/>
      <c r="AF68" s="13" t="s">
        <v>52</v>
      </c>
      <c r="AG68" s="13"/>
      <c r="AH68" s="13" t="s">
        <v>53</v>
      </c>
      <c r="AI68" s="13"/>
      <c r="AJ68" s="13"/>
      <c r="AK68" s="13" t="s">
        <v>54</v>
      </c>
      <c r="AL68" s="13"/>
      <c r="AM68" s="13" t="s">
        <v>55</v>
      </c>
      <c r="AN68" s="13"/>
      <c r="AO68" s="13" t="s">
        <v>56</v>
      </c>
      <c r="AP68" s="13"/>
      <c r="AQ68" s="13" t="s">
        <v>57</v>
      </c>
      <c r="AR68" s="13"/>
      <c r="AS68" s="13"/>
      <c r="AT68" s="13" t="s">
        <v>58</v>
      </c>
      <c r="AU68" s="13"/>
      <c r="AV68" s="13"/>
    </row>
    <row r="69" spans="1:48" x14ac:dyDescent="0.25">
      <c r="A69" s="25"/>
      <c r="B69" s="13" t="s">
        <v>10</v>
      </c>
      <c r="C69" s="13" t="s">
        <v>11</v>
      </c>
      <c r="D69" s="13" t="s">
        <v>10</v>
      </c>
      <c r="E69" s="13" t="s">
        <v>11</v>
      </c>
      <c r="F69" s="13" t="s">
        <v>10</v>
      </c>
      <c r="G69" s="13" t="s">
        <v>11</v>
      </c>
      <c r="H69" s="13" t="s">
        <v>10</v>
      </c>
      <c r="I69" s="13" t="s">
        <v>11</v>
      </c>
      <c r="J69" s="13" t="s">
        <v>10</v>
      </c>
      <c r="K69" s="13" t="s">
        <v>11</v>
      </c>
      <c r="L69" s="13" t="s">
        <v>10</v>
      </c>
      <c r="M69" s="13" t="s">
        <v>11</v>
      </c>
      <c r="N69" s="13" t="s">
        <v>12</v>
      </c>
      <c r="O69" s="13" t="s">
        <v>10</v>
      </c>
      <c r="P69" s="13" t="s">
        <v>11</v>
      </c>
      <c r="Q69" s="13" t="s">
        <v>10</v>
      </c>
      <c r="R69" s="13" t="s">
        <v>11</v>
      </c>
      <c r="S69" s="13" t="s">
        <v>10</v>
      </c>
      <c r="T69" s="13" t="s">
        <v>11</v>
      </c>
      <c r="U69" s="13" t="s">
        <v>10</v>
      </c>
      <c r="V69" s="13" t="s">
        <v>11</v>
      </c>
      <c r="W69" s="13" t="s">
        <v>12</v>
      </c>
      <c r="X69" s="13" t="s">
        <v>10</v>
      </c>
      <c r="Y69" s="13" t="s">
        <v>11</v>
      </c>
      <c r="Z69" s="13" t="s">
        <v>10</v>
      </c>
      <c r="AA69" s="13" t="s">
        <v>11</v>
      </c>
      <c r="AB69" s="13" t="s">
        <v>10</v>
      </c>
      <c r="AC69" s="13" t="s">
        <v>11</v>
      </c>
      <c r="AD69" s="13" t="s">
        <v>10</v>
      </c>
      <c r="AE69" s="13" t="s">
        <v>11</v>
      </c>
      <c r="AF69" s="13" t="s">
        <v>10</v>
      </c>
      <c r="AG69" s="13" t="s">
        <v>11</v>
      </c>
      <c r="AH69" s="13" t="s">
        <v>10</v>
      </c>
      <c r="AI69" s="13" t="s">
        <v>11</v>
      </c>
      <c r="AJ69" s="13" t="s">
        <v>12</v>
      </c>
      <c r="AK69" s="13" t="s">
        <v>10</v>
      </c>
      <c r="AL69" s="13" t="s">
        <v>11</v>
      </c>
      <c r="AM69" s="13" t="s">
        <v>10</v>
      </c>
      <c r="AN69" s="13" t="s">
        <v>11</v>
      </c>
      <c r="AO69" s="13" t="s">
        <v>10</v>
      </c>
      <c r="AP69" s="13" t="s">
        <v>11</v>
      </c>
      <c r="AQ69" s="13" t="s">
        <v>10</v>
      </c>
      <c r="AR69" s="13" t="s">
        <v>11</v>
      </c>
      <c r="AS69" s="13" t="s">
        <v>12</v>
      </c>
      <c r="AT69" s="13" t="s">
        <v>10</v>
      </c>
      <c r="AU69" s="13" t="s">
        <v>11</v>
      </c>
      <c r="AV69" s="13" t="s">
        <v>12</v>
      </c>
    </row>
    <row r="70" spans="1:48" x14ac:dyDescent="0.25">
      <c r="A70" s="1" t="s">
        <v>13</v>
      </c>
      <c r="B70" s="2">
        <v>1298</v>
      </c>
      <c r="C70" s="2">
        <v>3817</v>
      </c>
      <c r="D70" s="2">
        <v>6076</v>
      </c>
      <c r="E70" s="2">
        <v>6782</v>
      </c>
      <c r="F70" s="2">
        <v>3099</v>
      </c>
      <c r="G70" s="2">
        <v>3600</v>
      </c>
      <c r="H70" s="2">
        <v>6392</v>
      </c>
      <c r="I70" s="2">
        <v>6175</v>
      </c>
      <c r="J70" s="2">
        <v>0</v>
      </c>
      <c r="K70" s="2">
        <v>0</v>
      </c>
      <c r="L70" s="2">
        <v>16865</v>
      </c>
      <c r="M70" s="2">
        <v>20374</v>
      </c>
      <c r="N70" s="2">
        <v>37239</v>
      </c>
      <c r="O70" s="2">
        <v>15419</v>
      </c>
      <c r="P70" s="2">
        <v>11222</v>
      </c>
      <c r="Q70" s="2">
        <v>0</v>
      </c>
      <c r="R70" s="2">
        <v>0</v>
      </c>
      <c r="S70" s="2">
        <v>136</v>
      </c>
      <c r="T70" s="2">
        <v>107</v>
      </c>
      <c r="U70" s="2">
        <v>32420</v>
      </c>
      <c r="V70" s="2">
        <v>31703</v>
      </c>
      <c r="W70" s="2">
        <v>64123</v>
      </c>
      <c r="X70" s="2">
        <v>1107</v>
      </c>
      <c r="Y70" s="2">
        <v>3451</v>
      </c>
      <c r="Z70" s="2">
        <v>4008</v>
      </c>
      <c r="AA70" s="2">
        <v>5038</v>
      </c>
      <c r="AB70" s="2">
        <v>2603</v>
      </c>
      <c r="AC70" s="2">
        <v>2727</v>
      </c>
      <c r="AD70" s="2">
        <v>6957</v>
      </c>
      <c r="AE70" s="2">
        <v>6868</v>
      </c>
      <c r="AF70" s="2">
        <v>0</v>
      </c>
      <c r="AG70" s="2">
        <v>0</v>
      </c>
      <c r="AH70" s="2">
        <v>14675</v>
      </c>
      <c r="AI70" s="2">
        <v>18084</v>
      </c>
      <c r="AJ70" s="2">
        <v>32759</v>
      </c>
      <c r="AK70" s="2">
        <v>13240</v>
      </c>
      <c r="AL70" s="2">
        <v>10365</v>
      </c>
      <c r="AM70" s="2">
        <v>0</v>
      </c>
      <c r="AN70" s="2">
        <v>0</v>
      </c>
      <c r="AO70" s="2">
        <v>99</v>
      </c>
      <c r="AP70" s="2">
        <v>75</v>
      </c>
      <c r="AQ70" s="2">
        <v>28014</v>
      </c>
      <c r="AR70" s="2">
        <v>28524</v>
      </c>
      <c r="AS70" s="2">
        <v>56538</v>
      </c>
      <c r="AT70" s="2">
        <v>60434</v>
      </c>
      <c r="AU70" s="2">
        <v>60227</v>
      </c>
      <c r="AV70" s="2">
        <v>120661</v>
      </c>
    </row>
    <row r="71" spans="1:48" x14ac:dyDescent="0.25">
      <c r="A71" s="1" t="s">
        <v>14</v>
      </c>
      <c r="B71" s="2">
        <v>832</v>
      </c>
      <c r="C71" s="2">
        <v>2055</v>
      </c>
      <c r="D71" s="2">
        <v>4841</v>
      </c>
      <c r="E71" s="2">
        <v>5372</v>
      </c>
      <c r="F71" s="2">
        <v>2090</v>
      </c>
      <c r="G71" s="2">
        <v>2650</v>
      </c>
      <c r="H71" s="2">
        <v>4356</v>
      </c>
      <c r="I71" s="2">
        <v>4481</v>
      </c>
      <c r="J71" s="2">
        <v>0</v>
      </c>
      <c r="K71" s="2">
        <v>0</v>
      </c>
      <c r="L71" s="2">
        <v>12119</v>
      </c>
      <c r="M71" s="2">
        <v>14558</v>
      </c>
      <c r="N71" s="2">
        <v>26677</v>
      </c>
      <c r="O71" s="2">
        <v>7701</v>
      </c>
      <c r="P71" s="2">
        <v>5796</v>
      </c>
      <c r="Q71" s="2">
        <v>143</v>
      </c>
      <c r="R71" s="2">
        <v>98</v>
      </c>
      <c r="S71" s="2">
        <v>85</v>
      </c>
      <c r="T71" s="2">
        <v>84</v>
      </c>
      <c r="U71" s="2">
        <v>20048</v>
      </c>
      <c r="V71" s="2">
        <v>20536</v>
      </c>
      <c r="W71" s="2">
        <v>40584</v>
      </c>
      <c r="X71" s="2">
        <v>800</v>
      </c>
      <c r="Y71" s="2">
        <v>2317</v>
      </c>
      <c r="Z71" s="2">
        <v>3267</v>
      </c>
      <c r="AA71" s="2">
        <v>3717</v>
      </c>
      <c r="AB71" s="2">
        <v>1874</v>
      </c>
      <c r="AC71" s="2">
        <v>1963</v>
      </c>
      <c r="AD71" s="2">
        <v>4327</v>
      </c>
      <c r="AE71" s="2">
        <v>4877</v>
      </c>
      <c r="AF71" s="2">
        <v>0</v>
      </c>
      <c r="AG71" s="2">
        <v>0</v>
      </c>
      <c r="AH71" s="2">
        <v>10268</v>
      </c>
      <c r="AI71" s="2">
        <v>12874</v>
      </c>
      <c r="AJ71" s="2">
        <v>23142</v>
      </c>
      <c r="AK71" s="2">
        <v>6846</v>
      </c>
      <c r="AL71" s="2">
        <v>5518</v>
      </c>
      <c r="AM71" s="2">
        <v>70</v>
      </c>
      <c r="AN71" s="2">
        <v>44</v>
      </c>
      <c r="AO71" s="2">
        <v>71</v>
      </c>
      <c r="AP71" s="2">
        <v>71</v>
      </c>
      <c r="AQ71" s="2">
        <v>17255</v>
      </c>
      <c r="AR71" s="2">
        <v>18507</v>
      </c>
      <c r="AS71" s="2">
        <v>35762</v>
      </c>
      <c r="AT71" s="2">
        <v>37303</v>
      </c>
      <c r="AU71" s="2">
        <v>39043</v>
      </c>
      <c r="AV71" s="2">
        <v>76346</v>
      </c>
    </row>
    <row r="72" spans="1:48" x14ac:dyDescent="0.25">
      <c r="A72" s="1" t="s">
        <v>15</v>
      </c>
      <c r="B72" s="2">
        <v>3075</v>
      </c>
      <c r="C72" s="2">
        <v>7265</v>
      </c>
      <c r="D72" s="2">
        <v>8219</v>
      </c>
      <c r="E72" s="2">
        <v>10645</v>
      </c>
      <c r="F72" s="2">
        <v>4784</v>
      </c>
      <c r="G72" s="2">
        <v>4508</v>
      </c>
      <c r="H72" s="2">
        <v>8831</v>
      </c>
      <c r="I72" s="2">
        <v>8350</v>
      </c>
      <c r="J72" s="2">
        <v>65</v>
      </c>
      <c r="K72" s="2">
        <v>9</v>
      </c>
      <c r="L72" s="2">
        <v>24974</v>
      </c>
      <c r="M72" s="2">
        <v>30777</v>
      </c>
      <c r="N72" s="2">
        <v>55751</v>
      </c>
      <c r="O72" s="2">
        <v>21808</v>
      </c>
      <c r="P72" s="2">
        <v>14774</v>
      </c>
      <c r="Q72" s="2">
        <v>77</v>
      </c>
      <c r="R72" s="2">
        <v>44</v>
      </c>
      <c r="S72" s="2">
        <v>83</v>
      </c>
      <c r="T72" s="2">
        <v>86</v>
      </c>
      <c r="U72" s="2">
        <v>46942</v>
      </c>
      <c r="V72" s="2">
        <v>45681</v>
      </c>
      <c r="W72" s="2">
        <v>92623</v>
      </c>
      <c r="X72" s="2">
        <v>2936</v>
      </c>
      <c r="Y72" s="2">
        <v>6674</v>
      </c>
      <c r="Z72" s="2">
        <v>4911</v>
      </c>
      <c r="AA72" s="2">
        <v>7007</v>
      </c>
      <c r="AB72" s="2">
        <v>3685</v>
      </c>
      <c r="AC72" s="2">
        <v>3250</v>
      </c>
      <c r="AD72" s="2">
        <v>8994</v>
      </c>
      <c r="AE72" s="2">
        <v>8682</v>
      </c>
      <c r="AF72" s="2">
        <v>75</v>
      </c>
      <c r="AG72" s="2">
        <v>7</v>
      </c>
      <c r="AH72" s="2">
        <v>20601</v>
      </c>
      <c r="AI72" s="2">
        <v>25620</v>
      </c>
      <c r="AJ72" s="2">
        <v>46221</v>
      </c>
      <c r="AK72" s="2">
        <v>19427</v>
      </c>
      <c r="AL72" s="2">
        <v>13793</v>
      </c>
      <c r="AM72" s="2">
        <v>124</v>
      </c>
      <c r="AN72" s="2">
        <v>62</v>
      </c>
      <c r="AO72" s="2">
        <v>52</v>
      </c>
      <c r="AP72" s="2">
        <v>63</v>
      </c>
      <c r="AQ72" s="2">
        <v>40204</v>
      </c>
      <c r="AR72" s="2">
        <v>39538</v>
      </c>
      <c r="AS72" s="2">
        <v>79742</v>
      </c>
      <c r="AT72" s="2">
        <v>87146</v>
      </c>
      <c r="AU72" s="2">
        <v>85219</v>
      </c>
      <c r="AV72" s="2">
        <v>172365</v>
      </c>
    </row>
    <row r="73" spans="1:48" x14ac:dyDescent="0.25">
      <c r="A73" s="1" t="s">
        <v>16</v>
      </c>
      <c r="B73" s="2">
        <v>4195</v>
      </c>
      <c r="C73" s="2">
        <v>9425</v>
      </c>
      <c r="D73" s="2">
        <v>12195</v>
      </c>
      <c r="E73" s="2">
        <v>14674</v>
      </c>
      <c r="F73" s="2">
        <v>4531</v>
      </c>
      <c r="G73" s="2">
        <v>4281</v>
      </c>
      <c r="H73" s="2">
        <v>4200</v>
      </c>
      <c r="I73" s="2">
        <v>4666</v>
      </c>
      <c r="J73" s="2">
        <v>66</v>
      </c>
      <c r="K73" s="2">
        <v>12</v>
      </c>
      <c r="L73" s="2">
        <v>25187</v>
      </c>
      <c r="M73" s="2">
        <v>33058</v>
      </c>
      <c r="N73" s="2">
        <v>58245</v>
      </c>
      <c r="O73" s="2">
        <v>22651</v>
      </c>
      <c r="P73" s="2">
        <v>14912</v>
      </c>
      <c r="Q73" s="2">
        <v>187</v>
      </c>
      <c r="R73" s="2">
        <v>69</v>
      </c>
      <c r="S73" s="2">
        <v>254</v>
      </c>
      <c r="T73" s="2">
        <v>258</v>
      </c>
      <c r="U73" s="2">
        <v>48279</v>
      </c>
      <c r="V73" s="2">
        <v>48297</v>
      </c>
      <c r="W73" s="2">
        <v>96576</v>
      </c>
      <c r="X73" s="2">
        <v>3670</v>
      </c>
      <c r="Y73" s="2">
        <v>8569</v>
      </c>
      <c r="Z73" s="2">
        <v>8000</v>
      </c>
      <c r="AA73" s="2">
        <v>10181</v>
      </c>
      <c r="AB73" s="2">
        <v>3561</v>
      </c>
      <c r="AC73" s="2">
        <v>3415</v>
      </c>
      <c r="AD73" s="2">
        <v>5227</v>
      </c>
      <c r="AE73" s="2">
        <v>5666</v>
      </c>
      <c r="AF73" s="2">
        <v>44</v>
      </c>
      <c r="AG73" s="2">
        <v>4</v>
      </c>
      <c r="AH73" s="2">
        <v>20502</v>
      </c>
      <c r="AI73" s="2">
        <v>27835</v>
      </c>
      <c r="AJ73" s="2">
        <v>48337</v>
      </c>
      <c r="AK73" s="2">
        <v>20660</v>
      </c>
      <c r="AL73" s="2">
        <v>14522</v>
      </c>
      <c r="AM73" s="2">
        <v>134</v>
      </c>
      <c r="AN73" s="2">
        <v>55</v>
      </c>
      <c r="AO73" s="2">
        <v>191</v>
      </c>
      <c r="AP73" s="2">
        <v>220</v>
      </c>
      <c r="AQ73" s="2">
        <v>41487</v>
      </c>
      <c r="AR73" s="2">
        <v>42632</v>
      </c>
      <c r="AS73" s="2">
        <v>84119</v>
      </c>
      <c r="AT73" s="2">
        <v>89766</v>
      </c>
      <c r="AU73" s="2">
        <v>90929</v>
      </c>
      <c r="AV73" s="2">
        <v>180695</v>
      </c>
    </row>
    <row r="74" spans="1:48" x14ac:dyDescent="0.25">
      <c r="A74" s="1" t="s">
        <v>17</v>
      </c>
      <c r="B74" s="2">
        <v>773</v>
      </c>
      <c r="C74" s="2">
        <v>1801</v>
      </c>
      <c r="D74" s="2">
        <v>3772</v>
      </c>
      <c r="E74" s="2">
        <v>4554</v>
      </c>
      <c r="F74" s="2">
        <v>1512</v>
      </c>
      <c r="G74" s="2">
        <v>1641</v>
      </c>
      <c r="H74" s="2">
        <v>4733</v>
      </c>
      <c r="I74" s="2">
        <v>5930</v>
      </c>
      <c r="J74" s="2">
        <v>0</v>
      </c>
      <c r="K74" s="2">
        <v>0</v>
      </c>
      <c r="L74" s="2">
        <v>10790</v>
      </c>
      <c r="M74" s="2">
        <v>13926</v>
      </c>
      <c r="N74" s="2">
        <v>24716</v>
      </c>
      <c r="O74" s="2">
        <v>8090</v>
      </c>
      <c r="P74" s="2">
        <v>6303</v>
      </c>
      <c r="Q74" s="2">
        <v>117</v>
      </c>
      <c r="R74" s="2">
        <v>66</v>
      </c>
      <c r="S74" s="2">
        <v>134</v>
      </c>
      <c r="T74" s="2">
        <v>118</v>
      </c>
      <c r="U74" s="2">
        <v>19131</v>
      </c>
      <c r="V74" s="2">
        <v>20413</v>
      </c>
      <c r="W74" s="2">
        <v>39544</v>
      </c>
      <c r="X74" s="2">
        <v>645</v>
      </c>
      <c r="Y74" s="2">
        <v>1696</v>
      </c>
      <c r="Z74" s="2">
        <v>2105</v>
      </c>
      <c r="AA74" s="2">
        <v>2737</v>
      </c>
      <c r="AB74" s="2">
        <v>1244</v>
      </c>
      <c r="AC74" s="2">
        <v>1307</v>
      </c>
      <c r="AD74" s="2">
        <v>4805</v>
      </c>
      <c r="AE74" s="2">
        <v>5788</v>
      </c>
      <c r="AF74" s="2">
        <v>0</v>
      </c>
      <c r="AG74" s="2">
        <v>0</v>
      </c>
      <c r="AH74" s="2">
        <v>8799</v>
      </c>
      <c r="AI74" s="2">
        <v>11528</v>
      </c>
      <c r="AJ74" s="2">
        <v>20327</v>
      </c>
      <c r="AK74" s="2">
        <v>6483</v>
      </c>
      <c r="AL74" s="2">
        <v>5738</v>
      </c>
      <c r="AM74" s="2">
        <v>72</v>
      </c>
      <c r="AN74" s="2">
        <v>52</v>
      </c>
      <c r="AO74" s="2">
        <v>87</v>
      </c>
      <c r="AP74" s="2">
        <v>97</v>
      </c>
      <c r="AQ74" s="2">
        <v>15441</v>
      </c>
      <c r="AR74" s="2">
        <v>17415</v>
      </c>
      <c r="AS74" s="2">
        <v>32856</v>
      </c>
      <c r="AT74" s="2">
        <v>34572</v>
      </c>
      <c r="AU74" s="2">
        <v>37828</v>
      </c>
      <c r="AV74" s="2">
        <v>72400</v>
      </c>
    </row>
    <row r="75" spans="1:48" x14ac:dyDescent="0.25">
      <c r="A75" s="1" t="s">
        <v>18</v>
      </c>
      <c r="B75" s="2">
        <v>1174</v>
      </c>
      <c r="C75" s="2">
        <v>3310</v>
      </c>
      <c r="D75" s="2">
        <v>2760</v>
      </c>
      <c r="E75" s="2">
        <v>4279</v>
      </c>
      <c r="F75" s="2">
        <v>1974</v>
      </c>
      <c r="G75" s="2">
        <v>2358</v>
      </c>
      <c r="H75" s="2">
        <v>13555</v>
      </c>
      <c r="I75" s="2">
        <v>18341</v>
      </c>
      <c r="J75" s="2">
        <v>29</v>
      </c>
      <c r="K75" s="2">
        <v>8</v>
      </c>
      <c r="L75" s="2">
        <v>19492</v>
      </c>
      <c r="M75" s="2">
        <v>28296</v>
      </c>
      <c r="N75" s="2">
        <v>47788</v>
      </c>
      <c r="O75" s="2">
        <v>19319</v>
      </c>
      <c r="P75" s="2">
        <v>14715</v>
      </c>
      <c r="Q75" s="2">
        <v>113</v>
      </c>
      <c r="R75" s="2">
        <v>59</v>
      </c>
      <c r="S75" s="2">
        <v>232</v>
      </c>
      <c r="T75" s="2">
        <v>308</v>
      </c>
      <c r="U75" s="2">
        <v>39156</v>
      </c>
      <c r="V75" s="2">
        <v>43378</v>
      </c>
      <c r="W75" s="2">
        <v>82534</v>
      </c>
      <c r="X75" s="2">
        <v>1259</v>
      </c>
      <c r="Y75" s="2">
        <v>3275</v>
      </c>
      <c r="Z75" s="2">
        <v>1828</v>
      </c>
      <c r="AA75" s="2">
        <v>3179</v>
      </c>
      <c r="AB75" s="2">
        <v>1718</v>
      </c>
      <c r="AC75" s="2">
        <v>1939</v>
      </c>
      <c r="AD75" s="2">
        <v>12088</v>
      </c>
      <c r="AE75" s="2">
        <v>17059</v>
      </c>
      <c r="AF75" s="2">
        <v>33</v>
      </c>
      <c r="AG75" s="2">
        <v>7</v>
      </c>
      <c r="AH75" s="2">
        <v>16926</v>
      </c>
      <c r="AI75" s="2">
        <v>25459</v>
      </c>
      <c r="AJ75" s="2">
        <v>42385</v>
      </c>
      <c r="AK75" s="2">
        <v>17345</v>
      </c>
      <c r="AL75" s="2">
        <v>13781</v>
      </c>
      <c r="AM75" s="2">
        <v>80</v>
      </c>
      <c r="AN75" s="2">
        <v>41</v>
      </c>
      <c r="AO75" s="2">
        <v>226</v>
      </c>
      <c r="AP75" s="2">
        <v>271</v>
      </c>
      <c r="AQ75" s="2">
        <v>34577</v>
      </c>
      <c r="AR75" s="2">
        <v>39552</v>
      </c>
      <c r="AS75" s="2">
        <v>74129</v>
      </c>
      <c r="AT75" s="2">
        <v>73733</v>
      </c>
      <c r="AU75" s="2">
        <v>82930</v>
      </c>
      <c r="AV75" s="2">
        <v>156663</v>
      </c>
    </row>
    <row r="76" spans="1:48" x14ac:dyDescent="0.25">
      <c r="A76" s="1" t="s">
        <v>19</v>
      </c>
      <c r="B76" s="2">
        <v>1673</v>
      </c>
      <c r="C76" s="2">
        <v>5040</v>
      </c>
      <c r="D76" s="2">
        <v>10299</v>
      </c>
      <c r="E76" s="2">
        <v>14679</v>
      </c>
      <c r="F76" s="2">
        <v>2684</v>
      </c>
      <c r="G76" s="2">
        <v>3613</v>
      </c>
      <c r="H76" s="2">
        <v>6544</v>
      </c>
      <c r="I76" s="2">
        <v>6798</v>
      </c>
      <c r="J76" s="2">
        <v>0</v>
      </c>
      <c r="K76" s="2">
        <v>0</v>
      </c>
      <c r="L76" s="2">
        <v>21200</v>
      </c>
      <c r="M76" s="2">
        <v>30130</v>
      </c>
      <c r="N76" s="2">
        <v>51330</v>
      </c>
      <c r="O76" s="2">
        <v>25990</v>
      </c>
      <c r="P76" s="2">
        <v>18641</v>
      </c>
      <c r="Q76" s="2">
        <v>114</v>
      </c>
      <c r="R76" s="2">
        <v>52</v>
      </c>
      <c r="S76" s="2">
        <v>98</v>
      </c>
      <c r="T76" s="2">
        <v>133</v>
      </c>
      <c r="U76" s="2">
        <v>47402</v>
      </c>
      <c r="V76" s="2">
        <v>48956</v>
      </c>
      <c r="W76" s="2">
        <v>96358</v>
      </c>
      <c r="X76" s="2">
        <v>1403</v>
      </c>
      <c r="Y76" s="2">
        <v>4832</v>
      </c>
      <c r="Z76" s="2">
        <v>7002</v>
      </c>
      <c r="AA76" s="2">
        <v>10638</v>
      </c>
      <c r="AB76" s="2">
        <v>2346</v>
      </c>
      <c r="AC76" s="2">
        <v>2710</v>
      </c>
      <c r="AD76" s="2">
        <v>6582</v>
      </c>
      <c r="AE76" s="2">
        <v>6616</v>
      </c>
      <c r="AF76" s="2">
        <v>0</v>
      </c>
      <c r="AG76" s="2">
        <v>0</v>
      </c>
      <c r="AH76" s="2">
        <v>17333</v>
      </c>
      <c r="AI76" s="2">
        <v>24796</v>
      </c>
      <c r="AJ76" s="2">
        <v>42129</v>
      </c>
      <c r="AK76" s="2">
        <v>21490</v>
      </c>
      <c r="AL76" s="2">
        <v>16196</v>
      </c>
      <c r="AM76" s="2">
        <v>55</v>
      </c>
      <c r="AN76" s="2">
        <v>66</v>
      </c>
      <c r="AO76" s="2">
        <v>91</v>
      </c>
      <c r="AP76" s="2">
        <v>136</v>
      </c>
      <c r="AQ76" s="2">
        <v>38969</v>
      </c>
      <c r="AR76" s="2">
        <v>41194</v>
      </c>
      <c r="AS76" s="2">
        <v>80163</v>
      </c>
      <c r="AT76" s="2">
        <v>86371</v>
      </c>
      <c r="AU76" s="2">
        <v>90150</v>
      </c>
      <c r="AV76" s="2">
        <v>176521</v>
      </c>
    </row>
    <row r="77" spans="1:48" x14ac:dyDescent="0.25">
      <c r="A77" s="1" t="s">
        <v>20</v>
      </c>
      <c r="B77" s="2">
        <v>1291</v>
      </c>
      <c r="C77" s="2">
        <v>3502</v>
      </c>
      <c r="D77" s="2">
        <v>4960</v>
      </c>
      <c r="E77" s="2">
        <v>7942</v>
      </c>
      <c r="F77" s="2">
        <v>1928</v>
      </c>
      <c r="G77" s="2">
        <v>2400</v>
      </c>
      <c r="H77" s="2">
        <v>10836</v>
      </c>
      <c r="I77" s="2">
        <v>12482</v>
      </c>
      <c r="J77" s="2">
        <v>14</v>
      </c>
      <c r="K77" s="2">
        <v>1</v>
      </c>
      <c r="L77" s="2">
        <v>19029</v>
      </c>
      <c r="M77" s="2">
        <v>26327</v>
      </c>
      <c r="N77" s="2">
        <v>45356</v>
      </c>
      <c r="O77" s="2">
        <v>20699</v>
      </c>
      <c r="P77" s="2">
        <v>15373</v>
      </c>
      <c r="Q77" s="2">
        <v>88</v>
      </c>
      <c r="R77" s="2">
        <v>64</v>
      </c>
      <c r="S77" s="2">
        <v>162</v>
      </c>
      <c r="T77" s="2">
        <v>161</v>
      </c>
      <c r="U77" s="2">
        <v>39978</v>
      </c>
      <c r="V77" s="2">
        <v>41925</v>
      </c>
      <c r="W77" s="2">
        <v>81903</v>
      </c>
      <c r="X77" s="2">
        <v>1085</v>
      </c>
      <c r="Y77" s="2">
        <v>3070</v>
      </c>
      <c r="Z77" s="2">
        <v>3536</v>
      </c>
      <c r="AA77" s="2">
        <v>5996</v>
      </c>
      <c r="AB77" s="2">
        <v>1651</v>
      </c>
      <c r="AC77" s="2">
        <v>1954</v>
      </c>
      <c r="AD77" s="2">
        <v>9160</v>
      </c>
      <c r="AE77" s="2">
        <v>10879</v>
      </c>
      <c r="AF77" s="2">
        <v>26</v>
      </c>
      <c r="AG77" s="2">
        <v>5</v>
      </c>
      <c r="AH77" s="2">
        <v>15458</v>
      </c>
      <c r="AI77" s="2">
        <v>21904</v>
      </c>
      <c r="AJ77" s="2">
        <v>37362</v>
      </c>
      <c r="AK77" s="2">
        <v>17685</v>
      </c>
      <c r="AL77" s="2">
        <v>13731</v>
      </c>
      <c r="AM77" s="2">
        <v>76</v>
      </c>
      <c r="AN77" s="2">
        <v>55</v>
      </c>
      <c r="AO77" s="2">
        <v>80</v>
      </c>
      <c r="AP77" s="2">
        <v>117</v>
      </c>
      <c r="AQ77" s="2">
        <v>33299</v>
      </c>
      <c r="AR77" s="2">
        <v>35807</v>
      </c>
      <c r="AS77" s="2">
        <v>69106</v>
      </c>
      <c r="AT77" s="2">
        <v>73277</v>
      </c>
      <c r="AU77" s="2">
        <v>77732</v>
      </c>
      <c r="AV77" s="2">
        <v>151009</v>
      </c>
    </row>
    <row r="78" spans="1:48" x14ac:dyDescent="0.25">
      <c r="A78" s="1" t="s">
        <v>21</v>
      </c>
      <c r="B78" s="2">
        <v>1068</v>
      </c>
      <c r="C78" s="2">
        <v>2576</v>
      </c>
      <c r="D78" s="2">
        <v>5965</v>
      </c>
      <c r="E78" s="2">
        <v>8073</v>
      </c>
      <c r="F78" s="2">
        <v>1448</v>
      </c>
      <c r="G78" s="2">
        <v>1614</v>
      </c>
      <c r="H78" s="2">
        <v>7654</v>
      </c>
      <c r="I78" s="2">
        <v>9276</v>
      </c>
      <c r="J78" s="2">
        <v>0</v>
      </c>
      <c r="K78" s="2">
        <v>0</v>
      </c>
      <c r="L78" s="2">
        <v>16135</v>
      </c>
      <c r="M78" s="2">
        <v>21539</v>
      </c>
      <c r="N78" s="2">
        <v>37674</v>
      </c>
      <c r="O78" s="2">
        <v>15144</v>
      </c>
      <c r="P78" s="2">
        <v>11819</v>
      </c>
      <c r="Q78" s="2">
        <v>49</v>
      </c>
      <c r="R78" s="2">
        <v>48</v>
      </c>
      <c r="S78" s="2">
        <v>35</v>
      </c>
      <c r="T78" s="2">
        <v>63</v>
      </c>
      <c r="U78" s="2">
        <v>31363</v>
      </c>
      <c r="V78" s="2">
        <v>33469</v>
      </c>
      <c r="W78" s="2">
        <v>64832</v>
      </c>
      <c r="X78" s="2">
        <v>1028</v>
      </c>
      <c r="Y78" s="2">
        <v>2196</v>
      </c>
      <c r="Z78" s="2">
        <v>4180</v>
      </c>
      <c r="AA78" s="2">
        <v>6282</v>
      </c>
      <c r="AB78" s="2">
        <v>1313</v>
      </c>
      <c r="AC78" s="2">
        <v>1177</v>
      </c>
      <c r="AD78" s="2">
        <v>6989</v>
      </c>
      <c r="AE78" s="2">
        <v>8559</v>
      </c>
      <c r="AF78" s="2">
        <v>0</v>
      </c>
      <c r="AG78" s="2">
        <v>0</v>
      </c>
      <c r="AH78" s="2">
        <v>13510</v>
      </c>
      <c r="AI78" s="2">
        <v>18214</v>
      </c>
      <c r="AJ78" s="2">
        <v>31724</v>
      </c>
      <c r="AK78" s="2">
        <v>13109</v>
      </c>
      <c r="AL78" s="2">
        <v>10525</v>
      </c>
      <c r="AM78" s="2">
        <v>64</v>
      </c>
      <c r="AN78" s="2">
        <v>50</v>
      </c>
      <c r="AO78" s="2">
        <v>16</v>
      </c>
      <c r="AP78" s="2">
        <v>21</v>
      </c>
      <c r="AQ78" s="2">
        <v>26699</v>
      </c>
      <c r="AR78" s="2">
        <v>28810</v>
      </c>
      <c r="AS78" s="2">
        <v>55509</v>
      </c>
      <c r="AT78" s="2">
        <v>58062</v>
      </c>
      <c r="AU78" s="2">
        <v>62279</v>
      </c>
      <c r="AV78" s="2">
        <v>120341</v>
      </c>
    </row>
    <row r="79" spans="1:48" x14ac:dyDescent="0.25">
      <c r="A79" s="1" t="s">
        <v>22</v>
      </c>
      <c r="B79" s="2">
        <v>570</v>
      </c>
      <c r="C79" s="2">
        <v>1652</v>
      </c>
      <c r="D79" s="2">
        <v>2818</v>
      </c>
      <c r="E79" s="2">
        <v>5055</v>
      </c>
      <c r="F79" s="2">
        <v>990</v>
      </c>
      <c r="G79" s="2">
        <v>1548</v>
      </c>
      <c r="H79" s="2">
        <v>1357</v>
      </c>
      <c r="I79" s="2">
        <v>1856</v>
      </c>
      <c r="J79" s="2">
        <v>0</v>
      </c>
      <c r="K79" s="2">
        <v>0</v>
      </c>
      <c r="L79" s="2">
        <v>5735</v>
      </c>
      <c r="M79" s="2">
        <v>10111</v>
      </c>
      <c r="N79" s="2">
        <v>15846</v>
      </c>
      <c r="O79" s="2">
        <v>12109</v>
      </c>
      <c r="P79" s="2">
        <v>10464</v>
      </c>
      <c r="Q79" s="2">
        <v>19</v>
      </c>
      <c r="R79" s="2">
        <v>12</v>
      </c>
      <c r="S79" s="2">
        <v>80</v>
      </c>
      <c r="T79" s="2">
        <v>84</v>
      </c>
      <c r="U79" s="2">
        <v>17943</v>
      </c>
      <c r="V79" s="2">
        <v>20671</v>
      </c>
      <c r="W79" s="2">
        <v>38614</v>
      </c>
      <c r="X79" s="2">
        <v>489</v>
      </c>
      <c r="Y79" s="2">
        <v>1486</v>
      </c>
      <c r="Z79" s="2">
        <v>2297</v>
      </c>
      <c r="AA79" s="2">
        <v>3960</v>
      </c>
      <c r="AB79" s="2">
        <v>860</v>
      </c>
      <c r="AC79" s="2">
        <v>1152</v>
      </c>
      <c r="AD79" s="2">
        <v>1444</v>
      </c>
      <c r="AE79" s="2">
        <v>1952</v>
      </c>
      <c r="AF79" s="2">
        <v>0</v>
      </c>
      <c r="AG79" s="2">
        <v>0</v>
      </c>
      <c r="AH79" s="2">
        <v>5090</v>
      </c>
      <c r="AI79" s="2">
        <v>8550</v>
      </c>
      <c r="AJ79" s="2">
        <v>13640</v>
      </c>
      <c r="AK79" s="2">
        <v>9540</v>
      </c>
      <c r="AL79" s="2">
        <v>8234</v>
      </c>
      <c r="AM79" s="2">
        <v>19</v>
      </c>
      <c r="AN79" s="2">
        <v>29</v>
      </c>
      <c r="AO79" s="2">
        <v>48</v>
      </c>
      <c r="AP79" s="2">
        <v>59</v>
      </c>
      <c r="AQ79" s="2">
        <v>14697</v>
      </c>
      <c r="AR79" s="2">
        <v>16872</v>
      </c>
      <c r="AS79" s="2">
        <v>31569</v>
      </c>
      <c r="AT79" s="2">
        <v>32640</v>
      </c>
      <c r="AU79" s="2">
        <v>37543</v>
      </c>
      <c r="AV79" s="2">
        <v>70183</v>
      </c>
    </row>
    <row r="80" spans="1:48" x14ac:dyDescent="0.25">
      <c r="A80" s="1" t="s">
        <v>23</v>
      </c>
      <c r="B80" s="2">
        <v>834</v>
      </c>
      <c r="C80" s="2">
        <v>2462</v>
      </c>
      <c r="D80" s="2">
        <v>3826</v>
      </c>
      <c r="E80" s="2">
        <v>5840</v>
      </c>
      <c r="F80" s="2">
        <v>1188</v>
      </c>
      <c r="G80" s="2">
        <v>1549</v>
      </c>
      <c r="H80" s="2">
        <v>3432</v>
      </c>
      <c r="I80" s="2">
        <v>4656</v>
      </c>
      <c r="J80" s="2">
        <v>0</v>
      </c>
      <c r="K80" s="2">
        <v>0</v>
      </c>
      <c r="L80" s="2">
        <v>9280</v>
      </c>
      <c r="M80" s="2">
        <v>14507</v>
      </c>
      <c r="N80" s="2">
        <v>23787</v>
      </c>
      <c r="O80" s="2">
        <v>11882</v>
      </c>
      <c r="P80" s="2">
        <v>8085</v>
      </c>
      <c r="Q80" s="2">
        <v>110</v>
      </c>
      <c r="R80" s="2">
        <v>81</v>
      </c>
      <c r="S80" s="2">
        <v>45</v>
      </c>
      <c r="T80" s="2">
        <v>58</v>
      </c>
      <c r="U80" s="2">
        <v>21317</v>
      </c>
      <c r="V80" s="2">
        <v>22731</v>
      </c>
      <c r="W80" s="2">
        <v>44048</v>
      </c>
      <c r="X80" s="2">
        <v>812</v>
      </c>
      <c r="Y80" s="2">
        <v>2391</v>
      </c>
      <c r="Z80" s="2">
        <v>2949</v>
      </c>
      <c r="AA80" s="2">
        <v>4408</v>
      </c>
      <c r="AB80" s="2">
        <v>927</v>
      </c>
      <c r="AC80" s="2">
        <v>1135</v>
      </c>
      <c r="AD80" s="2">
        <v>3199</v>
      </c>
      <c r="AE80" s="2">
        <v>4439</v>
      </c>
      <c r="AF80" s="2">
        <v>0</v>
      </c>
      <c r="AG80" s="2">
        <v>0</v>
      </c>
      <c r="AH80" s="2">
        <v>7887</v>
      </c>
      <c r="AI80" s="2">
        <v>12373</v>
      </c>
      <c r="AJ80" s="2">
        <v>20260</v>
      </c>
      <c r="AK80" s="2">
        <v>9710</v>
      </c>
      <c r="AL80" s="2">
        <v>7093</v>
      </c>
      <c r="AM80" s="2">
        <v>88</v>
      </c>
      <c r="AN80" s="2">
        <v>56</v>
      </c>
      <c r="AO80" s="2">
        <v>59</v>
      </c>
      <c r="AP80" s="2">
        <v>80</v>
      </c>
      <c r="AQ80" s="2">
        <v>17744</v>
      </c>
      <c r="AR80" s="2">
        <v>19602</v>
      </c>
      <c r="AS80" s="2">
        <v>37346</v>
      </c>
      <c r="AT80" s="2">
        <v>39061</v>
      </c>
      <c r="AU80" s="2">
        <v>42333</v>
      </c>
      <c r="AV80" s="2">
        <v>81394</v>
      </c>
    </row>
    <row r="81" spans="1:48" x14ac:dyDescent="0.25">
      <c r="A81" s="1" t="s">
        <v>24</v>
      </c>
      <c r="B81" s="2">
        <v>574</v>
      </c>
      <c r="C81" s="2">
        <v>1577</v>
      </c>
      <c r="D81" s="2">
        <v>2554</v>
      </c>
      <c r="E81" s="2">
        <v>4083</v>
      </c>
      <c r="F81" s="2">
        <v>815</v>
      </c>
      <c r="G81" s="2">
        <v>1149</v>
      </c>
      <c r="H81" s="2">
        <v>3666</v>
      </c>
      <c r="I81" s="2">
        <v>5209</v>
      </c>
      <c r="J81" s="2">
        <v>0</v>
      </c>
      <c r="K81" s="2">
        <v>0</v>
      </c>
      <c r="L81" s="2">
        <v>7609</v>
      </c>
      <c r="M81" s="2">
        <v>12018</v>
      </c>
      <c r="N81" s="2">
        <v>19627</v>
      </c>
      <c r="O81" s="2">
        <v>12757</v>
      </c>
      <c r="P81" s="2">
        <v>10232</v>
      </c>
      <c r="Q81" s="2">
        <v>5</v>
      </c>
      <c r="R81" s="2">
        <v>2</v>
      </c>
      <c r="S81" s="2">
        <v>61</v>
      </c>
      <c r="T81" s="2">
        <v>78</v>
      </c>
      <c r="U81" s="2">
        <v>20432</v>
      </c>
      <c r="V81" s="2">
        <v>22330</v>
      </c>
      <c r="W81" s="2">
        <v>42762</v>
      </c>
      <c r="X81" s="2">
        <v>541</v>
      </c>
      <c r="Y81" s="2">
        <v>1528</v>
      </c>
      <c r="Z81" s="2">
        <v>1818</v>
      </c>
      <c r="AA81" s="2">
        <v>3111</v>
      </c>
      <c r="AB81" s="2">
        <v>753</v>
      </c>
      <c r="AC81" s="2">
        <v>925</v>
      </c>
      <c r="AD81" s="2">
        <v>3309</v>
      </c>
      <c r="AE81" s="2">
        <v>5016</v>
      </c>
      <c r="AF81" s="2">
        <v>0</v>
      </c>
      <c r="AG81" s="2">
        <v>0</v>
      </c>
      <c r="AH81" s="2">
        <v>6421</v>
      </c>
      <c r="AI81" s="2">
        <v>10580</v>
      </c>
      <c r="AJ81" s="2">
        <v>17001</v>
      </c>
      <c r="AK81" s="2">
        <v>10967</v>
      </c>
      <c r="AL81" s="2">
        <v>9535</v>
      </c>
      <c r="AM81" s="2">
        <v>16</v>
      </c>
      <c r="AN81" s="2">
        <v>0</v>
      </c>
      <c r="AO81" s="2">
        <v>70</v>
      </c>
      <c r="AP81" s="2">
        <v>94</v>
      </c>
      <c r="AQ81" s="2">
        <v>17474</v>
      </c>
      <c r="AR81" s="2">
        <v>20209</v>
      </c>
      <c r="AS81" s="2">
        <v>37683</v>
      </c>
      <c r="AT81" s="2">
        <v>37906</v>
      </c>
      <c r="AU81" s="2">
        <v>42539</v>
      </c>
      <c r="AV81" s="2">
        <v>80445</v>
      </c>
    </row>
    <row r="82" spans="1:48" x14ac:dyDescent="0.25">
      <c r="A82" s="1" t="s">
        <v>25</v>
      </c>
      <c r="B82" s="2">
        <v>724</v>
      </c>
      <c r="C82" s="2">
        <v>2096</v>
      </c>
      <c r="D82" s="2">
        <v>6315</v>
      </c>
      <c r="E82" s="2">
        <v>10067</v>
      </c>
      <c r="F82" s="2">
        <v>1462</v>
      </c>
      <c r="G82" s="2">
        <v>1932</v>
      </c>
      <c r="H82" s="2">
        <v>1389</v>
      </c>
      <c r="I82" s="2">
        <v>1731</v>
      </c>
      <c r="J82" s="2">
        <v>0</v>
      </c>
      <c r="K82" s="2">
        <v>0</v>
      </c>
      <c r="L82" s="2">
        <v>9890</v>
      </c>
      <c r="M82" s="2">
        <v>15826</v>
      </c>
      <c r="N82" s="2">
        <v>25716</v>
      </c>
      <c r="O82" s="2">
        <v>12341</v>
      </c>
      <c r="P82" s="2">
        <v>8335</v>
      </c>
      <c r="Q82" s="2">
        <v>82</v>
      </c>
      <c r="R82" s="2">
        <v>72</v>
      </c>
      <c r="S82" s="2">
        <v>119</v>
      </c>
      <c r="T82" s="2">
        <v>155</v>
      </c>
      <c r="U82" s="2">
        <v>22432</v>
      </c>
      <c r="V82" s="2">
        <v>24388</v>
      </c>
      <c r="W82" s="2">
        <v>46820</v>
      </c>
      <c r="X82" s="2">
        <v>777</v>
      </c>
      <c r="Y82" s="2">
        <v>2084</v>
      </c>
      <c r="Z82" s="2">
        <v>4999</v>
      </c>
      <c r="AA82" s="2">
        <v>7893</v>
      </c>
      <c r="AB82" s="2">
        <v>1337</v>
      </c>
      <c r="AC82" s="2">
        <v>1552</v>
      </c>
      <c r="AD82" s="2">
        <v>1605</v>
      </c>
      <c r="AE82" s="2">
        <v>2093</v>
      </c>
      <c r="AF82" s="2">
        <v>0</v>
      </c>
      <c r="AG82" s="2">
        <v>0</v>
      </c>
      <c r="AH82" s="2">
        <v>8718</v>
      </c>
      <c r="AI82" s="2">
        <v>13622</v>
      </c>
      <c r="AJ82" s="2">
        <v>22340</v>
      </c>
      <c r="AK82" s="2">
        <v>10891</v>
      </c>
      <c r="AL82" s="2">
        <v>7685</v>
      </c>
      <c r="AM82" s="2">
        <v>84</v>
      </c>
      <c r="AN82" s="2">
        <v>49</v>
      </c>
      <c r="AO82" s="2">
        <v>108</v>
      </c>
      <c r="AP82" s="2">
        <v>135</v>
      </c>
      <c r="AQ82" s="2">
        <v>19801</v>
      </c>
      <c r="AR82" s="2">
        <v>21491</v>
      </c>
      <c r="AS82" s="2">
        <v>41292</v>
      </c>
      <c r="AT82" s="2">
        <v>42233</v>
      </c>
      <c r="AU82" s="2">
        <v>45879</v>
      </c>
      <c r="AV82" s="2">
        <v>88112</v>
      </c>
    </row>
    <row r="83" spans="1:48" x14ac:dyDescent="0.25">
      <c r="A83" s="1" t="s">
        <v>26</v>
      </c>
      <c r="B83" s="2">
        <v>604</v>
      </c>
      <c r="C83" s="2">
        <v>1278</v>
      </c>
      <c r="D83" s="2">
        <v>1745</v>
      </c>
      <c r="E83" s="2">
        <v>2559</v>
      </c>
      <c r="F83" s="2">
        <v>1184</v>
      </c>
      <c r="G83" s="2">
        <v>1633</v>
      </c>
      <c r="H83" s="2">
        <v>4097</v>
      </c>
      <c r="I83" s="2">
        <v>4987</v>
      </c>
      <c r="J83" s="2">
        <v>0</v>
      </c>
      <c r="K83" s="2">
        <v>0</v>
      </c>
      <c r="L83" s="2">
        <v>7630</v>
      </c>
      <c r="M83" s="2">
        <v>10457</v>
      </c>
      <c r="N83" s="2">
        <v>18087</v>
      </c>
      <c r="O83" s="2">
        <v>8998</v>
      </c>
      <c r="P83" s="2">
        <v>6295</v>
      </c>
      <c r="Q83" s="2">
        <v>37</v>
      </c>
      <c r="R83" s="2">
        <v>23</v>
      </c>
      <c r="S83" s="2">
        <v>78</v>
      </c>
      <c r="T83" s="2">
        <v>86</v>
      </c>
      <c r="U83" s="2">
        <v>16743</v>
      </c>
      <c r="V83" s="2">
        <v>16861</v>
      </c>
      <c r="W83" s="2">
        <v>33604</v>
      </c>
      <c r="X83" s="2">
        <v>556</v>
      </c>
      <c r="Y83" s="2">
        <v>1252</v>
      </c>
      <c r="Z83" s="2">
        <v>1489</v>
      </c>
      <c r="AA83" s="2">
        <v>2164</v>
      </c>
      <c r="AB83" s="2">
        <v>980</v>
      </c>
      <c r="AC83" s="2">
        <v>1315</v>
      </c>
      <c r="AD83" s="2">
        <v>3502</v>
      </c>
      <c r="AE83" s="2">
        <v>4498</v>
      </c>
      <c r="AF83" s="2">
        <v>0</v>
      </c>
      <c r="AG83" s="2">
        <v>0</v>
      </c>
      <c r="AH83" s="2">
        <v>6527</v>
      </c>
      <c r="AI83" s="2">
        <v>9229</v>
      </c>
      <c r="AJ83" s="2">
        <v>15756</v>
      </c>
      <c r="AK83" s="2">
        <v>7841</v>
      </c>
      <c r="AL83" s="2">
        <v>5543</v>
      </c>
      <c r="AM83" s="2">
        <v>41</v>
      </c>
      <c r="AN83" s="2">
        <v>19</v>
      </c>
      <c r="AO83" s="2">
        <v>40</v>
      </c>
      <c r="AP83" s="2">
        <v>37</v>
      </c>
      <c r="AQ83" s="2">
        <v>14449</v>
      </c>
      <c r="AR83" s="2">
        <v>14828</v>
      </c>
      <c r="AS83" s="2">
        <v>29277</v>
      </c>
      <c r="AT83" s="2">
        <v>31192</v>
      </c>
      <c r="AU83" s="2">
        <v>31689</v>
      </c>
      <c r="AV83" s="2">
        <v>62881</v>
      </c>
    </row>
    <row r="84" spans="1:48" x14ac:dyDescent="0.25">
      <c r="A84" s="1" t="s">
        <v>27</v>
      </c>
      <c r="B84" s="2">
        <v>356</v>
      </c>
      <c r="C84" s="2">
        <v>522</v>
      </c>
      <c r="D84" s="2">
        <v>942</v>
      </c>
      <c r="E84" s="2">
        <v>1374</v>
      </c>
      <c r="F84" s="2">
        <v>393</v>
      </c>
      <c r="G84" s="2">
        <v>651</v>
      </c>
      <c r="H84" s="2">
        <v>3468</v>
      </c>
      <c r="I84" s="2">
        <v>4925</v>
      </c>
      <c r="J84" s="2">
        <v>0</v>
      </c>
      <c r="K84" s="2">
        <v>0</v>
      </c>
      <c r="L84" s="2">
        <v>5159</v>
      </c>
      <c r="M84" s="2">
        <v>7472</v>
      </c>
      <c r="N84" s="2">
        <v>12631</v>
      </c>
      <c r="O84" s="2">
        <v>3193</v>
      </c>
      <c r="P84" s="2">
        <v>3700</v>
      </c>
      <c r="Q84" s="2">
        <v>17</v>
      </c>
      <c r="R84" s="2">
        <v>11</v>
      </c>
      <c r="S84" s="2">
        <v>36</v>
      </c>
      <c r="T84" s="2">
        <v>16</v>
      </c>
      <c r="U84" s="2">
        <v>8405</v>
      </c>
      <c r="V84" s="2">
        <v>11199</v>
      </c>
      <c r="W84" s="2">
        <v>19604</v>
      </c>
      <c r="X84" s="2">
        <v>380</v>
      </c>
      <c r="Y84" s="2">
        <v>524</v>
      </c>
      <c r="Z84" s="2">
        <v>619</v>
      </c>
      <c r="AA84" s="2">
        <v>868</v>
      </c>
      <c r="AB84" s="2">
        <v>376</v>
      </c>
      <c r="AC84" s="2">
        <v>569</v>
      </c>
      <c r="AD84" s="2">
        <v>2528</v>
      </c>
      <c r="AE84" s="2">
        <v>3858</v>
      </c>
      <c r="AF84" s="2">
        <v>0</v>
      </c>
      <c r="AG84" s="2">
        <v>0</v>
      </c>
      <c r="AH84" s="2">
        <v>3903</v>
      </c>
      <c r="AI84" s="2">
        <v>5819</v>
      </c>
      <c r="AJ84" s="2">
        <v>9722</v>
      </c>
      <c r="AK84" s="2">
        <v>2224</v>
      </c>
      <c r="AL84" s="2">
        <v>2258</v>
      </c>
      <c r="AM84" s="2">
        <v>9</v>
      </c>
      <c r="AN84" s="2">
        <v>13</v>
      </c>
      <c r="AO84" s="2">
        <v>36</v>
      </c>
      <c r="AP84" s="2">
        <v>45</v>
      </c>
      <c r="AQ84" s="2">
        <v>6172</v>
      </c>
      <c r="AR84" s="2">
        <v>8135</v>
      </c>
      <c r="AS84" s="2">
        <v>14307</v>
      </c>
      <c r="AT84" s="2">
        <v>14577</v>
      </c>
      <c r="AU84" s="2">
        <v>19334</v>
      </c>
      <c r="AV84" s="2">
        <v>33911</v>
      </c>
    </row>
    <row r="85" spans="1:48" x14ac:dyDescent="0.25">
      <c r="A85" s="1" t="s">
        <v>28</v>
      </c>
      <c r="B85" s="2">
        <v>327</v>
      </c>
      <c r="C85" s="2">
        <v>847</v>
      </c>
      <c r="D85" s="2">
        <v>1890</v>
      </c>
      <c r="E85" s="2">
        <v>2271</v>
      </c>
      <c r="F85" s="2">
        <v>625</v>
      </c>
      <c r="G85" s="2">
        <v>930</v>
      </c>
      <c r="H85" s="2">
        <v>1182</v>
      </c>
      <c r="I85" s="2">
        <v>1349</v>
      </c>
      <c r="J85" s="2">
        <v>34</v>
      </c>
      <c r="K85" s="2">
        <v>4</v>
      </c>
      <c r="L85" s="2">
        <v>4058</v>
      </c>
      <c r="M85" s="2">
        <v>5401</v>
      </c>
      <c r="N85" s="2">
        <v>9459</v>
      </c>
      <c r="O85" s="2">
        <v>2837</v>
      </c>
      <c r="P85" s="2">
        <v>2051</v>
      </c>
      <c r="Q85" s="2">
        <v>49</v>
      </c>
      <c r="R85" s="2">
        <v>28</v>
      </c>
      <c r="S85" s="2">
        <v>18</v>
      </c>
      <c r="T85" s="2">
        <v>28</v>
      </c>
      <c r="U85" s="2">
        <v>6962</v>
      </c>
      <c r="V85" s="2">
        <v>7508</v>
      </c>
      <c r="W85" s="2">
        <v>14470</v>
      </c>
      <c r="X85" s="2">
        <v>286</v>
      </c>
      <c r="Y85" s="2">
        <v>701</v>
      </c>
      <c r="Z85" s="2">
        <v>1371</v>
      </c>
      <c r="AA85" s="2">
        <v>1786</v>
      </c>
      <c r="AB85" s="2">
        <v>581</v>
      </c>
      <c r="AC85" s="2">
        <v>717</v>
      </c>
      <c r="AD85" s="2">
        <v>924</v>
      </c>
      <c r="AE85" s="2">
        <v>1162</v>
      </c>
      <c r="AF85" s="2">
        <v>0</v>
      </c>
      <c r="AG85" s="2">
        <v>0</v>
      </c>
      <c r="AH85" s="2">
        <v>3162</v>
      </c>
      <c r="AI85" s="2">
        <v>4366</v>
      </c>
      <c r="AJ85" s="2">
        <v>7528</v>
      </c>
      <c r="AK85" s="2">
        <v>2579</v>
      </c>
      <c r="AL85" s="2">
        <v>2002</v>
      </c>
      <c r="AM85" s="2">
        <v>22</v>
      </c>
      <c r="AN85" s="2">
        <v>22</v>
      </c>
      <c r="AO85" s="2">
        <v>20</v>
      </c>
      <c r="AP85" s="2">
        <v>21</v>
      </c>
      <c r="AQ85" s="2">
        <v>5783</v>
      </c>
      <c r="AR85" s="2">
        <v>6411</v>
      </c>
      <c r="AS85" s="2">
        <v>12194</v>
      </c>
      <c r="AT85" s="2">
        <v>12745</v>
      </c>
      <c r="AU85" s="2">
        <v>13919</v>
      </c>
      <c r="AV85" s="2">
        <v>26664</v>
      </c>
    </row>
    <row r="86" spans="1:48" x14ac:dyDescent="0.25">
      <c r="A86" s="1" t="s">
        <v>29</v>
      </c>
      <c r="B86" s="2">
        <v>2593</v>
      </c>
      <c r="C86" s="2">
        <v>5483</v>
      </c>
      <c r="D86" s="2">
        <v>3853</v>
      </c>
      <c r="E86" s="2">
        <v>5244</v>
      </c>
      <c r="F86" s="2">
        <v>3671</v>
      </c>
      <c r="G86" s="2">
        <v>3700</v>
      </c>
      <c r="H86" s="2">
        <v>3279</v>
      </c>
      <c r="I86" s="2">
        <v>3019</v>
      </c>
      <c r="J86" s="2">
        <v>0</v>
      </c>
      <c r="K86" s="2">
        <v>0</v>
      </c>
      <c r="L86" s="2">
        <v>13396</v>
      </c>
      <c r="M86" s="2">
        <v>17446</v>
      </c>
      <c r="N86" s="2">
        <v>30842</v>
      </c>
      <c r="O86" s="2">
        <v>12367</v>
      </c>
      <c r="P86" s="2">
        <v>7987</v>
      </c>
      <c r="Q86" s="2">
        <v>206</v>
      </c>
      <c r="R86" s="2">
        <v>67</v>
      </c>
      <c r="S86" s="2">
        <v>290</v>
      </c>
      <c r="T86" s="2">
        <v>297</v>
      </c>
      <c r="U86" s="2">
        <v>26259</v>
      </c>
      <c r="V86" s="2">
        <v>25797</v>
      </c>
      <c r="W86" s="2">
        <v>52056</v>
      </c>
      <c r="X86" s="2">
        <v>2369</v>
      </c>
      <c r="Y86" s="2">
        <v>4802</v>
      </c>
      <c r="Z86" s="2">
        <v>2418</v>
      </c>
      <c r="AA86" s="2">
        <v>3579</v>
      </c>
      <c r="AB86" s="2">
        <v>3263</v>
      </c>
      <c r="AC86" s="2">
        <v>2949</v>
      </c>
      <c r="AD86" s="2">
        <v>3062</v>
      </c>
      <c r="AE86" s="2">
        <v>3003</v>
      </c>
      <c r="AF86" s="2">
        <v>0</v>
      </c>
      <c r="AG86" s="2">
        <v>0</v>
      </c>
      <c r="AH86" s="2">
        <v>11112</v>
      </c>
      <c r="AI86" s="2">
        <v>14333</v>
      </c>
      <c r="AJ86" s="2">
        <v>25445</v>
      </c>
      <c r="AK86" s="2">
        <v>10728</v>
      </c>
      <c r="AL86" s="2">
        <v>7254</v>
      </c>
      <c r="AM86" s="2">
        <v>132</v>
      </c>
      <c r="AN86" s="2">
        <v>51</v>
      </c>
      <c r="AO86" s="2">
        <v>243</v>
      </c>
      <c r="AP86" s="2">
        <v>318</v>
      </c>
      <c r="AQ86" s="2">
        <v>22215</v>
      </c>
      <c r="AR86" s="2">
        <v>21956</v>
      </c>
      <c r="AS86" s="2">
        <v>44171</v>
      </c>
      <c r="AT86" s="2">
        <v>48474</v>
      </c>
      <c r="AU86" s="2">
        <v>47753</v>
      </c>
      <c r="AV86" s="2">
        <v>96227</v>
      </c>
    </row>
    <row r="87" spans="1:48" x14ac:dyDescent="0.25">
      <c r="A87" s="11" t="s">
        <v>30</v>
      </c>
      <c r="B87" s="12">
        <v>21961</v>
      </c>
      <c r="C87" s="12">
        <v>54708</v>
      </c>
      <c r="D87" s="12">
        <v>83030</v>
      </c>
      <c r="E87" s="12">
        <v>113493</v>
      </c>
      <c r="F87" s="12">
        <v>34378</v>
      </c>
      <c r="G87" s="12">
        <v>39757</v>
      </c>
      <c r="H87" s="12">
        <v>88971</v>
      </c>
      <c r="I87" s="12">
        <v>104231</v>
      </c>
      <c r="J87" s="12">
        <v>208</v>
      </c>
      <c r="K87" s="12">
        <v>34</v>
      </c>
      <c r="L87" s="12">
        <v>228548</v>
      </c>
      <c r="M87" s="12">
        <v>312223</v>
      </c>
      <c r="N87" s="12">
        <v>540771</v>
      </c>
      <c r="O87" s="12">
        <v>233305</v>
      </c>
      <c r="P87" s="12">
        <v>170704</v>
      </c>
      <c r="Q87" s="12">
        <v>1413</v>
      </c>
      <c r="R87" s="12">
        <v>796</v>
      </c>
      <c r="S87" s="12">
        <v>1946</v>
      </c>
      <c r="T87" s="12">
        <v>2120</v>
      </c>
      <c r="U87" s="12">
        <v>465212</v>
      </c>
      <c r="V87" s="12">
        <v>485843</v>
      </c>
      <c r="W87" s="12">
        <v>951055</v>
      </c>
      <c r="X87" s="12">
        <v>20143</v>
      </c>
      <c r="Y87" s="12">
        <v>50848</v>
      </c>
      <c r="Z87" s="12">
        <v>56797</v>
      </c>
      <c r="AA87" s="12">
        <v>82544</v>
      </c>
      <c r="AB87" s="12">
        <v>29072</v>
      </c>
      <c r="AC87" s="12">
        <v>30756</v>
      </c>
      <c r="AD87" s="12">
        <v>84702</v>
      </c>
      <c r="AE87" s="12">
        <v>101015</v>
      </c>
      <c r="AF87" s="12">
        <v>178</v>
      </c>
      <c r="AG87" s="12">
        <v>23</v>
      </c>
      <c r="AH87" s="12">
        <v>190892</v>
      </c>
      <c r="AI87" s="12">
        <v>265186</v>
      </c>
      <c r="AJ87" s="12">
        <v>456078</v>
      </c>
      <c r="AK87" s="12">
        <v>200765</v>
      </c>
      <c r="AL87" s="12">
        <v>153773</v>
      </c>
      <c r="AM87" s="12">
        <v>1086</v>
      </c>
      <c r="AN87" s="12">
        <v>664</v>
      </c>
      <c r="AO87" s="12">
        <v>1537</v>
      </c>
      <c r="AP87" s="12">
        <v>1860</v>
      </c>
      <c r="AQ87" s="12">
        <v>394280</v>
      </c>
      <c r="AR87" s="12">
        <v>421483</v>
      </c>
      <c r="AS87" s="12">
        <v>815763</v>
      </c>
      <c r="AT87" s="12">
        <v>859492</v>
      </c>
      <c r="AU87" s="12">
        <v>907326</v>
      </c>
      <c r="AV87" s="12">
        <v>1766818</v>
      </c>
    </row>
    <row r="89" spans="1:48" x14ac:dyDescent="0.25">
      <c r="A89" s="10" t="s">
        <v>59</v>
      </c>
    </row>
    <row r="90" spans="1:48" x14ac:dyDescent="0.25">
      <c r="A90" s="22" t="s">
        <v>0</v>
      </c>
      <c r="B90" s="13" t="s">
        <v>37</v>
      </c>
      <c r="C90" s="13"/>
      <c r="D90" s="13" t="s">
        <v>38</v>
      </c>
      <c r="E90" s="13"/>
      <c r="F90" s="13" t="s">
        <v>39</v>
      </c>
      <c r="G90" s="13"/>
      <c r="H90" s="13" t="s">
        <v>40</v>
      </c>
      <c r="I90" s="13"/>
      <c r="J90" s="13" t="s">
        <v>41</v>
      </c>
      <c r="K90" s="13"/>
      <c r="L90" s="13" t="s">
        <v>42</v>
      </c>
      <c r="M90" s="13"/>
      <c r="N90" s="13"/>
      <c r="O90" s="13" t="s">
        <v>43</v>
      </c>
      <c r="P90" s="13"/>
      <c r="Q90" s="13" t="s">
        <v>44</v>
      </c>
      <c r="R90" s="13"/>
      <c r="S90" s="13" t="s">
        <v>45</v>
      </c>
      <c r="T90" s="13"/>
      <c r="U90" s="13" t="s">
        <v>46</v>
      </c>
      <c r="V90" s="13"/>
      <c r="W90" s="13"/>
      <c r="X90" s="13" t="s">
        <v>48</v>
      </c>
      <c r="Y90" s="13"/>
      <c r="Z90" s="13" t="s">
        <v>49</v>
      </c>
      <c r="AA90" s="13"/>
      <c r="AB90" s="13" t="s">
        <v>50</v>
      </c>
      <c r="AC90" s="13"/>
      <c r="AD90" s="13" t="s">
        <v>51</v>
      </c>
      <c r="AE90" s="13"/>
      <c r="AF90" s="13" t="s">
        <v>52</v>
      </c>
      <c r="AG90" s="13"/>
      <c r="AH90" s="13" t="s">
        <v>53</v>
      </c>
      <c r="AI90" s="13"/>
      <c r="AJ90" s="13"/>
      <c r="AK90" s="13" t="s">
        <v>54</v>
      </c>
      <c r="AL90" s="13"/>
      <c r="AM90" s="13" t="s">
        <v>55</v>
      </c>
      <c r="AN90" s="13"/>
      <c r="AO90" s="13" t="s">
        <v>56</v>
      </c>
      <c r="AP90" s="13"/>
      <c r="AQ90" s="13" t="s">
        <v>57</v>
      </c>
      <c r="AR90" s="13"/>
      <c r="AS90" s="13"/>
      <c r="AT90" s="13" t="s">
        <v>58</v>
      </c>
      <c r="AU90" s="13"/>
      <c r="AV90" s="13"/>
    </row>
    <row r="91" spans="1:48" x14ac:dyDescent="0.25">
      <c r="A91" s="23"/>
      <c r="B91" s="13" t="s">
        <v>10</v>
      </c>
      <c r="C91" s="13" t="s">
        <v>11</v>
      </c>
      <c r="D91" s="13" t="s">
        <v>10</v>
      </c>
      <c r="E91" s="13" t="s">
        <v>11</v>
      </c>
      <c r="F91" s="13" t="s">
        <v>10</v>
      </c>
      <c r="G91" s="13" t="s">
        <v>11</v>
      </c>
      <c r="H91" s="13" t="s">
        <v>10</v>
      </c>
      <c r="I91" s="13" t="s">
        <v>11</v>
      </c>
      <c r="J91" s="13" t="s">
        <v>10</v>
      </c>
      <c r="K91" s="13" t="s">
        <v>11</v>
      </c>
      <c r="L91" s="13" t="s">
        <v>10</v>
      </c>
      <c r="M91" s="13" t="s">
        <v>11</v>
      </c>
      <c r="N91" s="13" t="s">
        <v>12</v>
      </c>
      <c r="O91" s="13" t="s">
        <v>10</v>
      </c>
      <c r="P91" s="13" t="s">
        <v>11</v>
      </c>
      <c r="Q91" s="13" t="s">
        <v>10</v>
      </c>
      <c r="R91" s="13" t="s">
        <v>11</v>
      </c>
      <c r="S91" s="13" t="s">
        <v>10</v>
      </c>
      <c r="T91" s="13" t="s">
        <v>11</v>
      </c>
      <c r="U91" s="13" t="s">
        <v>10</v>
      </c>
      <c r="V91" s="13" t="s">
        <v>11</v>
      </c>
      <c r="W91" s="13" t="s">
        <v>12</v>
      </c>
      <c r="X91" s="13" t="s">
        <v>10</v>
      </c>
      <c r="Y91" s="13" t="s">
        <v>11</v>
      </c>
      <c r="Z91" s="13" t="s">
        <v>10</v>
      </c>
      <c r="AA91" s="13" t="s">
        <v>11</v>
      </c>
      <c r="AB91" s="13" t="s">
        <v>10</v>
      </c>
      <c r="AC91" s="13" t="s">
        <v>11</v>
      </c>
      <c r="AD91" s="13" t="s">
        <v>10</v>
      </c>
      <c r="AE91" s="13" t="s">
        <v>11</v>
      </c>
      <c r="AF91" s="13" t="s">
        <v>10</v>
      </c>
      <c r="AG91" s="13" t="s">
        <v>11</v>
      </c>
      <c r="AH91" s="13" t="s">
        <v>10</v>
      </c>
      <c r="AI91" s="13" t="s">
        <v>11</v>
      </c>
      <c r="AJ91" s="13" t="s">
        <v>12</v>
      </c>
      <c r="AK91" s="13" t="s">
        <v>10</v>
      </c>
      <c r="AL91" s="13" t="s">
        <v>11</v>
      </c>
      <c r="AM91" s="13" t="s">
        <v>10</v>
      </c>
      <c r="AN91" s="13" t="s">
        <v>11</v>
      </c>
      <c r="AO91" s="13" t="s">
        <v>10</v>
      </c>
      <c r="AP91" s="13" t="s">
        <v>11</v>
      </c>
      <c r="AQ91" s="13" t="s">
        <v>10</v>
      </c>
      <c r="AR91" s="13" t="s">
        <v>11</v>
      </c>
      <c r="AS91" s="13" t="s">
        <v>12</v>
      </c>
      <c r="AT91" s="13" t="s">
        <v>10</v>
      </c>
      <c r="AU91" s="13" t="s">
        <v>11</v>
      </c>
      <c r="AV91" s="13" t="s">
        <v>12</v>
      </c>
    </row>
    <row r="92" spans="1:48" x14ac:dyDescent="0.25">
      <c r="A92" s="1" t="s">
        <v>13</v>
      </c>
      <c r="B92" s="2">
        <v>1402</v>
      </c>
      <c r="C92" s="2">
        <v>4200</v>
      </c>
      <c r="D92" s="2">
        <v>8433</v>
      </c>
      <c r="E92" s="2">
        <v>9212</v>
      </c>
      <c r="F92" s="2">
        <v>3982</v>
      </c>
      <c r="G92" s="2">
        <v>4863</v>
      </c>
      <c r="H92" s="2">
        <v>7185</v>
      </c>
      <c r="I92" s="2">
        <v>7054</v>
      </c>
      <c r="J92" s="2">
        <v>0</v>
      </c>
      <c r="K92" s="2">
        <v>0</v>
      </c>
      <c r="L92" s="2">
        <v>21002</v>
      </c>
      <c r="M92" s="2">
        <v>25329</v>
      </c>
      <c r="N92" s="2">
        <v>46331</v>
      </c>
      <c r="O92" s="2">
        <v>15559</v>
      </c>
      <c r="P92" s="2">
        <v>11084</v>
      </c>
      <c r="Q92" s="2">
        <v>0</v>
      </c>
      <c r="R92" s="2">
        <v>0</v>
      </c>
      <c r="S92" s="2">
        <v>83</v>
      </c>
      <c r="T92" s="2">
        <v>42</v>
      </c>
      <c r="U92" s="2">
        <v>36644</v>
      </c>
      <c r="V92" s="2">
        <v>36455</v>
      </c>
      <c r="W92" s="2">
        <v>73099</v>
      </c>
      <c r="X92" s="2">
        <v>1262</v>
      </c>
      <c r="Y92" s="2">
        <v>3807</v>
      </c>
      <c r="Z92" s="2">
        <v>5831</v>
      </c>
      <c r="AA92" s="2">
        <v>6616</v>
      </c>
      <c r="AB92" s="2">
        <v>3086</v>
      </c>
      <c r="AC92" s="2">
        <v>3602</v>
      </c>
      <c r="AD92" s="2">
        <v>6059</v>
      </c>
      <c r="AE92" s="2">
        <v>6026</v>
      </c>
      <c r="AF92" s="2">
        <v>0</v>
      </c>
      <c r="AG92" s="2">
        <v>0</v>
      </c>
      <c r="AH92" s="2">
        <v>16238</v>
      </c>
      <c r="AI92" s="2">
        <v>20051</v>
      </c>
      <c r="AJ92" s="2">
        <v>36289</v>
      </c>
      <c r="AK92" s="2">
        <v>13878</v>
      </c>
      <c r="AL92" s="2">
        <v>10618</v>
      </c>
      <c r="AM92" s="2">
        <v>0</v>
      </c>
      <c r="AN92" s="2">
        <v>0</v>
      </c>
      <c r="AO92" s="2">
        <v>127</v>
      </c>
      <c r="AP92" s="2">
        <v>100</v>
      </c>
      <c r="AQ92" s="2">
        <v>30243</v>
      </c>
      <c r="AR92" s="2">
        <v>30769</v>
      </c>
      <c r="AS92" s="2">
        <v>61012</v>
      </c>
      <c r="AT92" s="2">
        <v>66887</v>
      </c>
      <c r="AU92" s="2">
        <v>67224</v>
      </c>
      <c r="AV92" s="2">
        <v>134111</v>
      </c>
    </row>
    <row r="93" spans="1:48" x14ac:dyDescent="0.25">
      <c r="A93" s="1" t="s">
        <v>14</v>
      </c>
      <c r="B93" s="2">
        <v>807</v>
      </c>
      <c r="C93" s="2">
        <v>2492</v>
      </c>
      <c r="D93" s="2">
        <v>7030</v>
      </c>
      <c r="E93" s="2">
        <v>7646</v>
      </c>
      <c r="F93" s="2">
        <v>2711</v>
      </c>
      <c r="G93" s="2">
        <v>3790</v>
      </c>
      <c r="H93" s="2">
        <v>5057</v>
      </c>
      <c r="I93" s="2">
        <v>5191</v>
      </c>
      <c r="J93" s="2">
        <v>0</v>
      </c>
      <c r="K93" s="2">
        <v>0</v>
      </c>
      <c r="L93" s="2">
        <v>15605</v>
      </c>
      <c r="M93" s="2">
        <v>19119</v>
      </c>
      <c r="N93" s="2">
        <v>34724</v>
      </c>
      <c r="O93" s="2">
        <v>7384</v>
      </c>
      <c r="P93" s="2">
        <v>5268</v>
      </c>
      <c r="Q93" s="2">
        <v>120</v>
      </c>
      <c r="R93" s="2">
        <v>57</v>
      </c>
      <c r="S93" s="2">
        <v>71</v>
      </c>
      <c r="T93" s="2">
        <v>47</v>
      </c>
      <c r="U93" s="2">
        <v>23180</v>
      </c>
      <c r="V93" s="2">
        <v>24491</v>
      </c>
      <c r="W93" s="2">
        <v>47671</v>
      </c>
      <c r="X93" s="2">
        <v>820</v>
      </c>
      <c r="Y93" s="2">
        <v>2144</v>
      </c>
      <c r="Z93" s="2">
        <v>4918</v>
      </c>
      <c r="AA93" s="2">
        <v>5499</v>
      </c>
      <c r="AB93" s="2">
        <v>2146</v>
      </c>
      <c r="AC93" s="2">
        <v>2732</v>
      </c>
      <c r="AD93" s="2">
        <v>3944</v>
      </c>
      <c r="AE93" s="2">
        <v>4208</v>
      </c>
      <c r="AF93" s="2">
        <v>0</v>
      </c>
      <c r="AG93" s="2">
        <v>0</v>
      </c>
      <c r="AH93" s="2">
        <v>11828</v>
      </c>
      <c r="AI93" s="2">
        <v>14583</v>
      </c>
      <c r="AJ93" s="2">
        <v>26411</v>
      </c>
      <c r="AK93" s="2">
        <v>6981</v>
      </c>
      <c r="AL93" s="2">
        <v>5582</v>
      </c>
      <c r="AM93" s="2">
        <v>140</v>
      </c>
      <c r="AN93" s="2">
        <v>94</v>
      </c>
      <c r="AO93" s="2">
        <v>77</v>
      </c>
      <c r="AP93" s="2">
        <v>79</v>
      </c>
      <c r="AQ93" s="2">
        <v>19026</v>
      </c>
      <c r="AR93" s="2">
        <v>20338</v>
      </c>
      <c r="AS93" s="2">
        <v>39364</v>
      </c>
      <c r="AT93" s="2">
        <v>42206</v>
      </c>
      <c r="AU93" s="2">
        <v>44829</v>
      </c>
      <c r="AV93" s="2">
        <v>87035</v>
      </c>
    </row>
    <row r="94" spans="1:48" x14ac:dyDescent="0.25">
      <c r="A94" s="1" t="s">
        <v>15</v>
      </c>
      <c r="B94" s="2">
        <v>3987</v>
      </c>
      <c r="C94" s="2">
        <v>9249</v>
      </c>
      <c r="D94" s="2">
        <v>13119</v>
      </c>
      <c r="E94" s="2">
        <v>15797</v>
      </c>
      <c r="F94" s="2">
        <v>6820</v>
      </c>
      <c r="G94" s="2">
        <v>7037</v>
      </c>
      <c r="H94" s="2">
        <v>11317</v>
      </c>
      <c r="I94" s="2">
        <v>10603</v>
      </c>
      <c r="J94" s="2">
        <v>95</v>
      </c>
      <c r="K94" s="2">
        <v>21</v>
      </c>
      <c r="L94" s="2">
        <v>35338</v>
      </c>
      <c r="M94" s="2">
        <v>42707</v>
      </c>
      <c r="N94" s="2">
        <v>78045</v>
      </c>
      <c r="O94" s="2">
        <v>20913</v>
      </c>
      <c r="P94" s="2">
        <v>14836</v>
      </c>
      <c r="Q94" s="2">
        <v>87</v>
      </c>
      <c r="R94" s="2">
        <v>45</v>
      </c>
      <c r="S94" s="2">
        <v>88</v>
      </c>
      <c r="T94" s="2">
        <v>82</v>
      </c>
      <c r="U94" s="2">
        <v>56426</v>
      </c>
      <c r="V94" s="2">
        <v>57670</v>
      </c>
      <c r="W94" s="2">
        <v>114096</v>
      </c>
      <c r="X94" s="2">
        <v>2997</v>
      </c>
      <c r="Y94" s="2">
        <v>7134</v>
      </c>
      <c r="Z94" s="2">
        <v>7681</v>
      </c>
      <c r="AA94" s="2">
        <v>10158</v>
      </c>
      <c r="AB94" s="2">
        <v>4910</v>
      </c>
      <c r="AC94" s="2">
        <v>4650</v>
      </c>
      <c r="AD94" s="2">
        <v>8265</v>
      </c>
      <c r="AE94" s="2">
        <v>8105</v>
      </c>
      <c r="AF94" s="2">
        <v>65</v>
      </c>
      <c r="AG94" s="2">
        <v>10</v>
      </c>
      <c r="AH94" s="2">
        <v>23918</v>
      </c>
      <c r="AI94" s="2">
        <v>30057</v>
      </c>
      <c r="AJ94" s="2">
        <v>53975</v>
      </c>
      <c r="AK94" s="2">
        <v>18536</v>
      </c>
      <c r="AL94" s="2">
        <v>13418</v>
      </c>
      <c r="AM94" s="2">
        <v>67</v>
      </c>
      <c r="AN94" s="2">
        <v>36</v>
      </c>
      <c r="AO94" s="2">
        <v>57</v>
      </c>
      <c r="AP94" s="2">
        <v>50</v>
      </c>
      <c r="AQ94" s="2">
        <v>42578</v>
      </c>
      <c r="AR94" s="2">
        <v>43561</v>
      </c>
      <c r="AS94" s="2">
        <v>86139</v>
      </c>
      <c r="AT94" s="2">
        <v>99004</v>
      </c>
      <c r="AU94" s="2">
        <v>101231</v>
      </c>
      <c r="AV94" s="2">
        <v>200235</v>
      </c>
    </row>
    <row r="95" spans="1:48" x14ac:dyDescent="0.25">
      <c r="A95" s="1" t="s">
        <v>16</v>
      </c>
      <c r="B95" s="2">
        <v>5597</v>
      </c>
      <c r="C95" s="2">
        <v>12258</v>
      </c>
      <c r="D95" s="2">
        <v>18500</v>
      </c>
      <c r="E95" s="2">
        <v>20409</v>
      </c>
      <c r="F95" s="2">
        <v>6837</v>
      </c>
      <c r="G95" s="2">
        <v>6947</v>
      </c>
      <c r="H95" s="2">
        <v>3859</v>
      </c>
      <c r="I95" s="2">
        <v>4258</v>
      </c>
      <c r="J95" s="2">
        <v>57</v>
      </c>
      <c r="K95" s="2">
        <v>13</v>
      </c>
      <c r="L95" s="2">
        <v>34850</v>
      </c>
      <c r="M95" s="2">
        <v>43885</v>
      </c>
      <c r="N95" s="2">
        <v>78735</v>
      </c>
      <c r="O95" s="2">
        <v>22170</v>
      </c>
      <c r="P95" s="2">
        <v>15071</v>
      </c>
      <c r="Q95" s="2">
        <v>134</v>
      </c>
      <c r="R95" s="2">
        <v>69</v>
      </c>
      <c r="S95" s="2">
        <v>173</v>
      </c>
      <c r="T95" s="2">
        <v>152</v>
      </c>
      <c r="U95" s="2">
        <v>57327</v>
      </c>
      <c r="V95" s="2">
        <v>59177</v>
      </c>
      <c r="W95" s="2">
        <v>116504</v>
      </c>
      <c r="X95" s="2">
        <v>4085</v>
      </c>
      <c r="Y95" s="2">
        <v>9381</v>
      </c>
      <c r="Z95" s="2">
        <v>11494</v>
      </c>
      <c r="AA95" s="2">
        <v>14342</v>
      </c>
      <c r="AB95" s="2">
        <v>4658</v>
      </c>
      <c r="AC95" s="2">
        <v>4446</v>
      </c>
      <c r="AD95" s="2">
        <v>3841</v>
      </c>
      <c r="AE95" s="2">
        <v>4303</v>
      </c>
      <c r="AF95" s="2">
        <v>54</v>
      </c>
      <c r="AG95" s="2">
        <v>12</v>
      </c>
      <c r="AH95" s="2">
        <v>24132</v>
      </c>
      <c r="AI95" s="2">
        <v>32484</v>
      </c>
      <c r="AJ95" s="2">
        <v>56616</v>
      </c>
      <c r="AK95" s="2">
        <v>19606</v>
      </c>
      <c r="AL95" s="2">
        <v>13587</v>
      </c>
      <c r="AM95" s="2">
        <v>138</v>
      </c>
      <c r="AN95" s="2">
        <v>58</v>
      </c>
      <c r="AO95" s="2">
        <v>243</v>
      </c>
      <c r="AP95" s="2">
        <v>238</v>
      </c>
      <c r="AQ95" s="2">
        <v>44119</v>
      </c>
      <c r="AR95" s="2">
        <v>46367</v>
      </c>
      <c r="AS95" s="2">
        <v>90486</v>
      </c>
      <c r="AT95" s="2">
        <v>101446</v>
      </c>
      <c r="AU95" s="2">
        <v>105544</v>
      </c>
      <c r="AV95" s="2">
        <v>206990</v>
      </c>
    </row>
    <row r="96" spans="1:48" x14ac:dyDescent="0.25">
      <c r="A96" s="1" t="s">
        <v>17</v>
      </c>
      <c r="B96" s="2">
        <v>807</v>
      </c>
      <c r="C96" s="2">
        <v>2122</v>
      </c>
      <c r="D96" s="2">
        <v>5020</v>
      </c>
      <c r="E96" s="2">
        <v>6066</v>
      </c>
      <c r="F96" s="2">
        <v>2121</v>
      </c>
      <c r="G96" s="2">
        <v>2357</v>
      </c>
      <c r="H96" s="2">
        <v>5691</v>
      </c>
      <c r="I96" s="2">
        <v>6913</v>
      </c>
      <c r="J96" s="2">
        <v>0</v>
      </c>
      <c r="K96" s="2">
        <v>0</v>
      </c>
      <c r="L96" s="2">
        <v>13639</v>
      </c>
      <c r="M96" s="2">
        <v>17458</v>
      </c>
      <c r="N96" s="2">
        <v>31097</v>
      </c>
      <c r="O96" s="2">
        <v>7469</v>
      </c>
      <c r="P96" s="2">
        <v>5531</v>
      </c>
      <c r="Q96" s="2">
        <v>95</v>
      </c>
      <c r="R96" s="2">
        <v>30</v>
      </c>
      <c r="S96" s="2">
        <v>102</v>
      </c>
      <c r="T96" s="2">
        <v>84</v>
      </c>
      <c r="U96" s="2">
        <v>21305</v>
      </c>
      <c r="V96" s="2">
        <v>23103</v>
      </c>
      <c r="W96" s="2">
        <v>44408</v>
      </c>
      <c r="X96" s="2">
        <v>742</v>
      </c>
      <c r="Y96" s="2">
        <v>1799</v>
      </c>
      <c r="Z96" s="2">
        <v>3339</v>
      </c>
      <c r="AA96" s="2">
        <v>4220</v>
      </c>
      <c r="AB96" s="2">
        <v>1512</v>
      </c>
      <c r="AC96" s="2">
        <v>1661</v>
      </c>
      <c r="AD96" s="2">
        <v>4514</v>
      </c>
      <c r="AE96" s="2">
        <v>5799</v>
      </c>
      <c r="AF96" s="2">
        <v>0</v>
      </c>
      <c r="AG96" s="2">
        <v>0</v>
      </c>
      <c r="AH96" s="2">
        <v>10107</v>
      </c>
      <c r="AI96" s="2">
        <v>13479</v>
      </c>
      <c r="AJ96" s="2">
        <v>23586</v>
      </c>
      <c r="AK96" s="2">
        <v>7203</v>
      </c>
      <c r="AL96" s="2">
        <v>5885</v>
      </c>
      <c r="AM96" s="2">
        <v>100</v>
      </c>
      <c r="AN96" s="2">
        <v>66</v>
      </c>
      <c r="AO96" s="2">
        <v>119</v>
      </c>
      <c r="AP96" s="2">
        <v>116</v>
      </c>
      <c r="AQ96" s="2">
        <v>17529</v>
      </c>
      <c r="AR96" s="2">
        <v>19546</v>
      </c>
      <c r="AS96" s="2">
        <v>37075</v>
      </c>
      <c r="AT96" s="2">
        <v>38834</v>
      </c>
      <c r="AU96" s="2">
        <v>42649</v>
      </c>
      <c r="AV96" s="2">
        <v>81483</v>
      </c>
    </row>
    <row r="97" spans="1:48" x14ac:dyDescent="0.25">
      <c r="A97" s="1" t="s">
        <v>18</v>
      </c>
      <c r="B97" s="2">
        <v>1264</v>
      </c>
      <c r="C97" s="2">
        <v>3428</v>
      </c>
      <c r="D97" s="2">
        <v>3341</v>
      </c>
      <c r="E97" s="2">
        <v>4735</v>
      </c>
      <c r="F97" s="2">
        <v>2160</v>
      </c>
      <c r="G97" s="2">
        <v>2740</v>
      </c>
      <c r="H97" s="2">
        <v>16549</v>
      </c>
      <c r="I97" s="2">
        <v>21366</v>
      </c>
      <c r="J97" s="2">
        <v>36</v>
      </c>
      <c r="K97" s="2">
        <v>1</v>
      </c>
      <c r="L97" s="2">
        <v>23350</v>
      </c>
      <c r="M97" s="2">
        <v>32270</v>
      </c>
      <c r="N97" s="2">
        <v>55620</v>
      </c>
      <c r="O97" s="2">
        <v>15269</v>
      </c>
      <c r="P97" s="2">
        <v>11583</v>
      </c>
      <c r="Q97" s="2">
        <v>93</v>
      </c>
      <c r="R97" s="2">
        <v>34</v>
      </c>
      <c r="S97" s="2">
        <v>232</v>
      </c>
      <c r="T97" s="2">
        <v>221</v>
      </c>
      <c r="U97" s="2">
        <v>38944</v>
      </c>
      <c r="V97" s="2">
        <v>44108</v>
      </c>
      <c r="W97" s="2">
        <v>83052</v>
      </c>
      <c r="X97" s="2">
        <v>1076</v>
      </c>
      <c r="Y97" s="2">
        <v>3069</v>
      </c>
      <c r="Z97" s="2">
        <v>2500</v>
      </c>
      <c r="AA97" s="2">
        <v>4004</v>
      </c>
      <c r="AB97" s="2">
        <v>1915</v>
      </c>
      <c r="AC97" s="2">
        <v>2261</v>
      </c>
      <c r="AD97" s="2">
        <v>11735</v>
      </c>
      <c r="AE97" s="2">
        <v>16289</v>
      </c>
      <c r="AF97" s="2">
        <v>28</v>
      </c>
      <c r="AG97" s="2">
        <v>7</v>
      </c>
      <c r="AH97" s="2">
        <v>17254</v>
      </c>
      <c r="AI97" s="2">
        <v>25630</v>
      </c>
      <c r="AJ97" s="2">
        <v>42884</v>
      </c>
      <c r="AK97" s="2">
        <v>15139</v>
      </c>
      <c r="AL97" s="2">
        <v>12112</v>
      </c>
      <c r="AM97" s="2">
        <v>86</v>
      </c>
      <c r="AN97" s="2">
        <v>57</v>
      </c>
      <c r="AO97" s="2">
        <v>234</v>
      </c>
      <c r="AP97" s="2">
        <v>287</v>
      </c>
      <c r="AQ97" s="2">
        <v>32713</v>
      </c>
      <c r="AR97" s="2">
        <v>38086</v>
      </c>
      <c r="AS97" s="2">
        <v>70799</v>
      </c>
      <c r="AT97" s="2">
        <v>71657</v>
      </c>
      <c r="AU97" s="2">
        <v>82194</v>
      </c>
      <c r="AV97" s="2">
        <v>153851</v>
      </c>
    </row>
    <row r="98" spans="1:48" x14ac:dyDescent="0.25">
      <c r="A98" s="1" t="s">
        <v>19</v>
      </c>
      <c r="B98" s="2">
        <v>1827</v>
      </c>
      <c r="C98" s="2">
        <v>5690</v>
      </c>
      <c r="D98" s="2">
        <v>13083</v>
      </c>
      <c r="E98" s="2">
        <v>18502</v>
      </c>
      <c r="F98" s="2">
        <v>3725</v>
      </c>
      <c r="G98" s="2">
        <v>4941</v>
      </c>
      <c r="H98" s="2">
        <v>7503</v>
      </c>
      <c r="I98" s="2">
        <v>8011</v>
      </c>
      <c r="J98" s="2">
        <v>0</v>
      </c>
      <c r="K98" s="2">
        <v>0</v>
      </c>
      <c r="L98" s="2">
        <v>26138</v>
      </c>
      <c r="M98" s="2">
        <v>37144</v>
      </c>
      <c r="N98" s="2">
        <v>63282</v>
      </c>
      <c r="O98" s="2">
        <v>26835</v>
      </c>
      <c r="P98" s="2">
        <v>18945</v>
      </c>
      <c r="Q98" s="2">
        <v>63</v>
      </c>
      <c r="R98" s="2">
        <v>26</v>
      </c>
      <c r="S98" s="2">
        <v>96</v>
      </c>
      <c r="T98" s="2">
        <v>105</v>
      </c>
      <c r="U98" s="2">
        <v>53132</v>
      </c>
      <c r="V98" s="2">
        <v>56220</v>
      </c>
      <c r="W98" s="2">
        <v>109352</v>
      </c>
      <c r="X98" s="2">
        <v>1638</v>
      </c>
      <c r="Y98" s="2">
        <v>5062</v>
      </c>
      <c r="Z98" s="2">
        <v>9770</v>
      </c>
      <c r="AA98" s="2">
        <v>14413</v>
      </c>
      <c r="AB98" s="2">
        <v>2843</v>
      </c>
      <c r="AC98" s="2">
        <v>3730</v>
      </c>
      <c r="AD98" s="2">
        <v>6102</v>
      </c>
      <c r="AE98" s="2">
        <v>6585</v>
      </c>
      <c r="AF98" s="2">
        <v>0</v>
      </c>
      <c r="AG98" s="2">
        <v>0</v>
      </c>
      <c r="AH98" s="2">
        <v>20353</v>
      </c>
      <c r="AI98" s="2">
        <v>29790</v>
      </c>
      <c r="AJ98" s="2">
        <v>50143</v>
      </c>
      <c r="AK98" s="2">
        <v>23127</v>
      </c>
      <c r="AL98" s="2">
        <v>17552</v>
      </c>
      <c r="AM98" s="2">
        <v>101</v>
      </c>
      <c r="AN98" s="2">
        <v>52</v>
      </c>
      <c r="AO98" s="2">
        <v>98</v>
      </c>
      <c r="AP98" s="2">
        <v>130</v>
      </c>
      <c r="AQ98" s="2">
        <v>43679</v>
      </c>
      <c r="AR98" s="2">
        <v>47524</v>
      </c>
      <c r="AS98" s="2">
        <v>91203</v>
      </c>
      <c r="AT98" s="2">
        <v>96811</v>
      </c>
      <c r="AU98" s="2">
        <v>103744</v>
      </c>
      <c r="AV98" s="2">
        <v>200555</v>
      </c>
    </row>
    <row r="99" spans="1:48" x14ac:dyDescent="0.25">
      <c r="A99" s="1" t="s">
        <v>20</v>
      </c>
      <c r="B99" s="2">
        <v>1619</v>
      </c>
      <c r="C99" s="2">
        <v>4132</v>
      </c>
      <c r="D99" s="2">
        <v>6913</v>
      </c>
      <c r="E99" s="2">
        <v>11019</v>
      </c>
      <c r="F99" s="2">
        <v>2634</v>
      </c>
      <c r="G99" s="2">
        <v>3165</v>
      </c>
      <c r="H99" s="2">
        <v>12833</v>
      </c>
      <c r="I99" s="2">
        <v>14786</v>
      </c>
      <c r="J99" s="2">
        <v>29</v>
      </c>
      <c r="K99" s="2">
        <v>2</v>
      </c>
      <c r="L99" s="2">
        <v>24028</v>
      </c>
      <c r="M99" s="2">
        <v>33104</v>
      </c>
      <c r="N99" s="2">
        <v>57132</v>
      </c>
      <c r="O99" s="2">
        <v>19458</v>
      </c>
      <c r="P99" s="2">
        <v>14215</v>
      </c>
      <c r="Q99" s="2">
        <v>112</v>
      </c>
      <c r="R99" s="2">
        <v>70</v>
      </c>
      <c r="S99" s="2">
        <v>135</v>
      </c>
      <c r="T99" s="2">
        <v>123</v>
      </c>
      <c r="U99" s="2">
        <v>43733</v>
      </c>
      <c r="V99" s="2">
        <v>47512</v>
      </c>
      <c r="W99" s="2">
        <v>91245</v>
      </c>
      <c r="X99" s="2">
        <v>1170</v>
      </c>
      <c r="Y99" s="2">
        <v>3362</v>
      </c>
      <c r="Z99" s="2">
        <v>4814</v>
      </c>
      <c r="AA99" s="2">
        <v>7893</v>
      </c>
      <c r="AB99" s="2">
        <v>2000</v>
      </c>
      <c r="AC99" s="2">
        <v>2472</v>
      </c>
      <c r="AD99" s="2">
        <v>9481</v>
      </c>
      <c r="AE99" s="2">
        <v>11392</v>
      </c>
      <c r="AF99" s="2">
        <v>14</v>
      </c>
      <c r="AG99" s="2">
        <v>1</v>
      </c>
      <c r="AH99" s="2">
        <v>17479</v>
      </c>
      <c r="AI99" s="2">
        <v>25120</v>
      </c>
      <c r="AJ99" s="2">
        <v>42599</v>
      </c>
      <c r="AK99" s="2">
        <v>17990</v>
      </c>
      <c r="AL99" s="2">
        <v>14021</v>
      </c>
      <c r="AM99" s="2">
        <v>76</v>
      </c>
      <c r="AN99" s="2">
        <v>67</v>
      </c>
      <c r="AO99" s="2">
        <v>173</v>
      </c>
      <c r="AP99" s="2">
        <v>162</v>
      </c>
      <c r="AQ99" s="2">
        <v>35718</v>
      </c>
      <c r="AR99" s="2">
        <v>39370</v>
      </c>
      <c r="AS99" s="2">
        <v>75088</v>
      </c>
      <c r="AT99" s="2">
        <v>79451</v>
      </c>
      <c r="AU99" s="2">
        <v>86882</v>
      </c>
      <c r="AV99" s="2">
        <v>166333</v>
      </c>
    </row>
    <row r="100" spans="1:48" x14ac:dyDescent="0.25">
      <c r="A100" s="1" t="s">
        <v>21</v>
      </c>
      <c r="B100" s="2">
        <v>1267</v>
      </c>
      <c r="C100" s="2">
        <v>3143</v>
      </c>
      <c r="D100" s="2">
        <v>7770</v>
      </c>
      <c r="E100" s="2">
        <v>10534</v>
      </c>
      <c r="F100" s="2">
        <v>1922</v>
      </c>
      <c r="G100" s="2">
        <v>2460</v>
      </c>
      <c r="H100" s="2">
        <v>8678</v>
      </c>
      <c r="I100" s="2">
        <v>10724</v>
      </c>
      <c r="J100" s="2">
        <v>0</v>
      </c>
      <c r="K100" s="2">
        <v>0</v>
      </c>
      <c r="L100" s="2">
        <v>19637</v>
      </c>
      <c r="M100" s="2">
        <v>26861</v>
      </c>
      <c r="N100" s="2">
        <v>46498</v>
      </c>
      <c r="O100" s="2">
        <v>14063</v>
      </c>
      <c r="P100" s="2">
        <v>11230</v>
      </c>
      <c r="Q100" s="2">
        <v>65</v>
      </c>
      <c r="R100" s="2">
        <v>61</v>
      </c>
      <c r="S100" s="2">
        <v>23</v>
      </c>
      <c r="T100" s="2">
        <v>27</v>
      </c>
      <c r="U100" s="2">
        <v>33788</v>
      </c>
      <c r="V100" s="2">
        <v>38179</v>
      </c>
      <c r="W100" s="2">
        <v>71967</v>
      </c>
      <c r="X100" s="2">
        <v>1026</v>
      </c>
      <c r="Y100" s="2">
        <v>2548</v>
      </c>
      <c r="Z100" s="2">
        <v>5688</v>
      </c>
      <c r="AA100" s="2">
        <v>7814</v>
      </c>
      <c r="AB100" s="2">
        <v>1447</v>
      </c>
      <c r="AC100" s="2">
        <v>1671</v>
      </c>
      <c r="AD100" s="2">
        <v>7079</v>
      </c>
      <c r="AE100" s="2">
        <v>8898</v>
      </c>
      <c r="AF100" s="2">
        <v>0</v>
      </c>
      <c r="AG100" s="2">
        <v>0</v>
      </c>
      <c r="AH100" s="2">
        <v>15240</v>
      </c>
      <c r="AI100" s="2">
        <v>20931</v>
      </c>
      <c r="AJ100" s="2">
        <v>36171</v>
      </c>
      <c r="AK100" s="2">
        <v>13574</v>
      </c>
      <c r="AL100" s="2">
        <v>11113</v>
      </c>
      <c r="AM100" s="2">
        <v>54</v>
      </c>
      <c r="AN100" s="2">
        <v>51</v>
      </c>
      <c r="AO100" s="2">
        <v>37</v>
      </c>
      <c r="AP100" s="2">
        <v>58</v>
      </c>
      <c r="AQ100" s="2">
        <v>28905</v>
      </c>
      <c r="AR100" s="2">
        <v>32153</v>
      </c>
      <c r="AS100" s="2">
        <v>61058</v>
      </c>
      <c r="AT100" s="2">
        <v>62693</v>
      </c>
      <c r="AU100" s="2">
        <v>70332</v>
      </c>
      <c r="AV100" s="2">
        <v>133025</v>
      </c>
    </row>
    <row r="101" spans="1:48" x14ac:dyDescent="0.25">
      <c r="A101" s="1" t="s">
        <v>22</v>
      </c>
      <c r="B101" s="2">
        <v>714</v>
      </c>
      <c r="C101" s="2">
        <v>1850</v>
      </c>
      <c r="D101" s="2">
        <v>4783</v>
      </c>
      <c r="E101" s="2">
        <v>8047</v>
      </c>
      <c r="F101" s="2">
        <v>1430</v>
      </c>
      <c r="G101" s="2">
        <v>2103</v>
      </c>
      <c r="H101" s="2">
        <v>2279</v>
      </c>
      <c r="I101" s="2">
        <v>2934</v>
      </c>
      <c r="J101" s="2">
        <v>0</v>
      </c>
      <c r="K101" s="2">
        <v>0</v>
      </c>
      <c r="L101" s="2">
        <v>9206</v>
      </c>
      <c r="M101" s="2">
        <v>14934</v>
      </c>
      <c r="N101" s="2">
        <v>24140</v>
      </c>
      <c r="O101" s="2">
        <v>12117</v>
      </c>
      <c r="P101" s="2">
        <v>10273</v>
      </c>
      <c r="Q101" s="2">
        <v>42</v>
      </c>
      <c r="R101" s="2">
        <v>19</v>
      </c>
      <c r="S101" s="2">
        <v>37</v>
      </c>
      <c r="T101" s="2">
        <v>41</v>
      </c>
      <c r="U101" s="2">
        <v>21402</v>
      </c>
      <c r="V101" s="2">
        <v>25267</v>
      </c>
      <c r="W101" s="2">
        <v>46669</v>
      </c>
      <c r="X101" s="2">
        <v>559</v>
      </c>
      <c r="Y101" s="2">
        <v>1618</v>
      </c>
      <c r="Z101" s="2">
        <v>2769</v>
      </c>
      <c r="AA101" s="2">
        <v>5054</v>
      </c>
      <c r="AB101" s="2">
        <v>992</v>
      </c>
      <c r="AC101" s="2">
        <v>1563</v>
      </c>
      <c r="AD101" s="2">
        <v>1202</v>
      </c>
      <c r="AE101" s="2">
        <v>1725</v>
      </c>
      <c r="AF101" s="2">
        <v>0</v>
      </c>
      <c r="AG101" s="2">
        <v>0</v>
      </c>
      <c r="AH101" s="2">
        <v>5522</v>
      </c>
      <c r="AI101" s="2">
        <v>9960</v>
      </c>
      <c r="AJ101" s="2">
        <v>15482</v>
      </c>
      <c r="AK101" s="2">
        <v>10928</v>
      </c>
      <c r="AL101" s="2">
        <v>9420</v>
      </c>
      <c r="AM101" s="2">
        <v>29</v>
      </c>
      <c r="AN101" s="2">
        <v>16</v>
      </c>
      <c r="AO101" s="2">
        <v>72</v>
      </c>
      <c r="AP101" s="2">
        <v>79</v>
      </c>
      <c r="AQ101" s="2">
        <v>16551</v>
      </c>
      <c r="AR101" s="2">
        <v>19475</v>
      </c>
      <c r="AS101" s="2">
        <v>36026</v>
      </c>
      <c r="AT101" s="2">
        <v>37953</v>
      </c>
      <c r="AU101" s="2">
        <v>44742</v>
      </c>
      <c r="AV101" s="2">
        <v>82695</v>
      </c>
    </row>
    <row r="102" spans="1:48" x14ac:dyDescent="0.25">
      <c r="A102" s="1" t="s">
        <v>23</v>
      </c>
      <c r="B102" s="2">
        <v>991</v>
      </c>
      <c r="C102" s="2">
        <v>2900</v>
      </c>
      <c r="D102" s="2">
        <v>5414</v>
      </c>
      <c r="E102" s="2">
        <v>8668</v>
      </c>
      <c r="F102" s="2">
        <v>1712</v>
      </c>
      <c r="G102" s="2">
        <v>2271</v>
      </c>
      <c r="H102" s="2">
        <v>4253</v>
      </c>
      <c r="I102" s="2">
        <v>5878</v>
      </c>
      <c r="J102" s="2">
        <v>0</v>
      </c>
      <c r="K102" s="2">
        <v>0</v>
      </c>
      <c r="L102" s="2">
        <v>12370</v>
      </c>
      <c r="M102" s="2">
        <v>19717</v>
      </c>
      <c r="N102" s="2">
        <v>32087</v>
      </c>
      <c r="O102" s="2">
        <v>11226</v>
      </c>
      <c r="P102" s="2">
        <v>7180</v>
      </c>
      <c r="Q102" s="2">
        <v>54</v>
      </c>
      <c r="R102" s="2">
        <v>37</v>
      </c>
      <c r="S102" s="2">
        <v>26</v>
      </c>
      <c r="T102" s="2">
        <v>24</v>
      </c>
      <c r="U102" s="2">
        <v>23676</v>
      </c>
      <c r="V102" s="2">
        <v>26958</v>
      </c>
      <c r="W102" s="2">
        <v>50634</v>
      </c>
      <c r="X102" s="2">
        <v>841</v>
      </c>
      <c r="Y102" s="2">
        <v>2464</v>
      </c>
      <c r="Z102" s="2">
        <v>3664</v>
      </c>
      <c r="AA102" s="2">
        <v>5815</v>
      </c>
      <c r="AB102" s="2">
        <v>1238</v>
      </c>
      <c r="AC102" s="2">
        <v>1614</v>
      </c>
      <c r="AD102" s="2">
        <v>3134</v>
      </c>
      <c r="AE102" s="2">
        <v>4261</v>
      </c>
      <c r="AF102" s="2">
        <v>0</v>
      </c>
      <c r="AG102" s="2">
        <v>0</v>
      </c>
      <c r="AH102" s="2">
        <v>8877</v>
      </c>
      <c r="AI102" s="2">
        <v>14154</v>
      </c>
      <c r="AJ102" s="2">
        <v>23031</v>
      </c>
      <c r="AK102" s="2">
        <v>10384</v>
      </c>
      <c r="AL102" s="2">
        <v>7441</v>
      </c>
      <c r="AM102" s="2">
        <v>102</v>
      </c>
      <c r="AN102" s="2">
        <v>81</v>
      </c>
      <c r="AO102" s="2">
        <v>54</v>
      </c>
      <c r="AP102" s="2">
        <v>57</v>
      </c>
      <c r="AQ102" s="2">
        <v>19417</v>
      </c>
      <c r="AR102" s="2">
        <v>21733</v>
      </c>
      <c r="AS102" s="2">
        <v>41150</v>
      </c>
      <c r="AT102" s="2">
        <v>43093</v>
      </c>
      <c r="AU102" s="2">
        <v>48691</v>
      </c>
      <c r="AV102" s="2">
        <v>91784</v>
      </c>
    </row>
    <row r="103" spans="1:48" x14ac:dyDescent="0.25">
      <c r="A103" s="1" t="s">
        <v>24</v>
      </c>
      <c r="B103" s="2">
        <v>695</v>
      </c>
      <c r="C103" s="2">
        <v>2014</v>
      </c>
      <c r="D103" s="2">
        <v>3688</v>
      </c>
      <c r="E103" s="2">
        <v>5889</v>
      </c>
      <c r="F103" s="2">
        <v>1292</v>
      </c>
      <c r="G103" s="2">
        <v>1649</v>
      </c>
      <c r="H103" s="2">
        <v>5609</v>
      </c>
      <c r="I103" s="2">
        <v>8008</v>
      </c>
      <c r="J103" s="2">
        <v>0</v>
      </c>
      <c r="K103" s="2">
        <v>0</v>
      </c>
      <c r="L103" s="2">
        <v>11284</v>
      </c>
      <c r="M103" s="2">
        <v>17560</v>
      </c>
      <c r="N103" s="2">
        <v>28844</v>
      </c>
      <c r="O103" s="2">
        <v>13625</v>
      </c>
      <c r="P103" s="2">
        <v>11024</v>
      </c>
      <c r="Q103" s="2">
        <v>6</v>
      </c>
      <c r="R103" s="2">
        <v>1</v>
      </c>
      <c r="S103" s="2">
        <v>36</v>
      </c>
      <c r="T103" s="2">
        <v>34</v>
      </c>
      <c r="U103" s="2">
        <v>24951</v>
      </c>
      <c r="V103" s="2">
        <v>28619</v>
      </c>
      <c r="W103" s="2">
        <v>53570</v>
      </c>
      <c r="X103" s="2">
        <v>479</v>
      </c>
      <c r="Y103" s="2">
        <v>1366</v>
      </c>
      <c r="Z103" s="2">
        <v>2362</v>
      </c>
      <c r="AA103" s="2">
        <v>3894</v>
      </c>
      <c r="AB103" s="2">
        <v>774</v>
      </c>
      <c r="AC103" s="2">
        <v>1093</v>
      </c>
      <c r="AD103" s="2">
        <v>3255</v>
      </c>
      <c r="AE103" s="2">
        <v>4800</v>
      </c>
      <c r="AF103" s="2">
        <v>0</v>
      </c>
      <c r="AG103" s="2">
        <v>0</v>
      </c>
      <c r="AH103" s="2">
        <v>6870</v>
      </c>
      <c r="AI103" s="2">
        <v>11153</v>
      </c>
      <c r="AJ103" s="2">
        <v>18023</v>
      </c>
      <c r="AK103" s="2">
        <v>10997</v>
      </c>
      <c r="AL103" s="2">
        <v>9250</v>
      </c>
      <c r="AM103" s="2">
        <v>4</v>
      </c>
      <c r="AN103" s="2">
        <v>2</v>
      </c>
      <c r="AO103" s="2">
        <v>35</v>
      </c>
      <c r="AP103" s="2">
        <v>53</v>
      </c>
      <c r="AQ103" s="2">
        <v>17906</v>
      </c>
      <c r="AR103" s="2">
        <v>20458</v>
      </c>
      <c r="AS103" s="2">
        <v>38364</v>
      </c>
      <c r="AT103" s="2">
        <v>42857</v>
      </c>
      <c r="AU103" s="2">
        <v>49077</v>
      </c>
      <c r="AV103" s="2">
        <v>91934</v>
      </c>
    </row>
    <row r="104" spans="1:48" x14ac:dyDescent="0.25">
      <c r="A104" s="1" t="s">
        <v>25</v>
      </c>
      <c r="B104" s="2">
        <v>959</v>
      </c>
      <c r="C104" s="2">
        <v>2698</v>
      </c>
      <c r="D104" s="2">
        <v>9371</v>
      </c>
      <c r="E104" s="2">
        <v>14872</v>
      </c>
      <c r="F104" s="2">
        <v>2082</v>
      </c>
      <c r="G104" s="2">
        <v>2975</v>
      </c>
      <c r="H104" s="2">
        <v>1155</v>
      </c>
      <c r="I104" s="2">
        <v>1705</v>
      </c>
      <c r="J104" s="2">
        <v>0</v>
      </c>
      <c r="K104" s="2">
        <v>0</v>
      </c>
      <c r="L104" s="2">
        <v>13567</v>
      </c>
      <c r="M104" s="2">
        <v>22250</v>
      </c>
      <c r="N104" s="2">
        <v>35817</v>
      </c>
      <c r="O104" s="2">
        <v>12347</v>
      </c>
      <c r="P104" s="2">
        <v>8033</v>
      </c>
      <c r="Q104" s="2">
        <v>83</v>
      </c>
      <c r="R104" s="2">
        <v>21</v>
      </c>
      <c r="S104" s="2">
        <v>120</v>
      </c>
      <c r="T104" s="2">
        <v>144</v>
      </c>
      <c r="U104" s="2">
        <v>26117</v>
      </c>
      <c r="V104" s="2">
        <v>30448</v>
      </c>
      <c r="W104" s="2">
        <v>56565</v>
      </c>
      <c r="X104" s="2">
        <v>686</v>
      </c>
      <c r="Y104" s="2">
        <v>2068</v>
      </c>
      <c r="Z104" s="2">
        <v>6148</v>
      </c>
      <c r="AA104" s="2">
        <v>9859</v>
      </c>
      <c r="AB104" s="2">
        <v>1480</v>
      </c>
      <c r="AC104" s="2">
        <v>1988</v>
      </c>
      <c r="AD104" s="2">
        <v>1089</v>
      </c>
      <c r="AE104" s="2">
        <v>1445</v>
      </c>
      <c r="AF104" s="2">
        <v>0</v>
      </c>
      <c r="AG104" s="2">
        <v>0</v>
      </c>
      <c r="AH104" s="2">
        <v>9403</v>
      </c>
      <c r="AI104" s="2">
        <v>15360</v>
      </c>
      <c r="AJ104" s="2">
        <v>24763</v>
      </c>
      <c r="AK104" s="2">
        <v>10953</v>
      </c>
      <c r="AL104" s="2">
        <v>7756</v>
      </c>
      <c r="AM104" s="2">
        <v>92</v>
      </c>
      <c r="AN104" s="2">
        <v>75</v>
      </c>
      <c r="AO104" s="2">
        <v>89</v>
      </c>
      <c r="AP104" s="2">
        <v>128</v>
      </c>
      <c r="AQ104" s="2">
        <v>20537</v>
      </c>
      <c r="AR104" s="2">
        <v>23319</v>
      </c>
      <c r="AS104" s="2">
        <v>43856</v>
      </c>
      <c r="AT104" s="2">
        <v>46654</v>
      </c>
      <c r="AU104" s="2">
        <v>53767</v>
      </c>
      <c r="AV104" s="2">
        <v>100421</v>
      </c>
    </row>
    <row r="105" spans="1:48" x14ac:dyDescent="0.25">
      <c r="A105" s="1" t="s">
        <v>26</v>
      </c>
      <c r="B105" s="2">
        <v>598</v>
      </c>
      <c r="C105" s="2">
        <v>1403</v>
      </c>
      <c r="D105" s="2">
        <v>2739</v>
      </c>
      <c r="E105" s="2">
        <v>4016</v>
      </c>
      <c r="F105" s="2">
        <v>1646</v>
      </c>
      <c r="G105" s="2">
        <v>2284</v>
      </c>
      <c r="H105" s="2">
        <v>5499</v>
      </c>
      <c r="I105" s="2">
        <v>6757</v>
      </c>
      <c r="J105" s="2">
        <v>0</v>
      </c>
      <c r="K105" s="2">
        <v>0</v>
      </c>
      <c r="L105" s="2">
        <v>10482</v>
      </c>
      <c r="M105" s="2">
        <v>14460</v>
      </c>
      <c r="N105" s="2">
        <v>24942</v>
      </c>
      <c r="O105" s="2">
        <v>8821</v>
      </c>
      <c r="P105" s="2">
        <v>6147</v>
      </c>
      <c r="Q105" s="2">
        <v>15</v>
      </c>
      <c r="R105" s="2">
        <v>2</v>
      </c>
      <c r="S105" s="2">
        <v>80</v>
      </c>
      <c r="T105" s="2">
        <v>93</v>
      </c>
      <c r="U105" s="2">
        <v>19398</v>
      </c>
      <c r="V105" s="2">
        <v>20702</v>
      </c>
      <c r="W105" s="2">
        <v>40100</v>
      </c>
      <c r="X105" s="2">
        <v>602</v>
      </c>
      <c r="Y105" s="2">
        <v>1280</v>
      </c>
      <c r="Z105" s="2">
        <v>1733</v>
      </c>
      <c r="AA105" s="2">
        <v>2609</v>
      </c>
      <c r="AB105" s="2">
        <v>1199</v>
      </c>
      <c r="AC105" s="2">
        <v>1646</v>
      </c>
      <c r="AD105" s="2">
        <v>3853</v>
      </c>
      <c r="AE105" s="2">
        <v>4923</v>
      </c>
      <c r="AF105" s="2">
        <v>0</v>
      </c>
      <c r="AG105" s="2">
        <v>0</v>
      </c>
      <c r="AH105" s="2">
        <v>7387</v>
      </c>
      <c r="AI105" s="2">
        <v>10458</v>
      </c>
      <c r="AJ105" s="2">
        <v>17845</v>
      </c>
      <c r="AK105" s="2">
        <v>8228</v>
      </c>
      <c r="AL105" s="2">
        <v>6024</v>
      </c>
      <c r="AM105" s="2">
        <v>30</v>
      </c>
      <c r="AN105" s="2">
        <v>24</v>
      </c>
      <c r="AO105" s="2">
        <v>72</v>
      </c>
      <c r="AP105" s="2">
        <v>86</v>
      </c>
      <c r="AQ105" s="2">
        <v>15717</v>
      </c>
      <c r="AR105" s="2">
        <v>16592</v>
      </c>
      <c r="AS105" s="2">
        <v>32309</v>
      </c>
      <c r="AT105" s="2">
        <v>35115</v>
      </c>
      <c r="AU105" s="2">
        <v>37294</v>
      </c>
      <c r="AV105" s="2">
        <v>72409</v>
      </c>
    </row>
    <row r="106" spans="1:48" x14ac:dyDescent="0.25">
      <c r="A106" s="1" t="s">
        <v>27</v>
      </c>
      <c r="B106" s="2">
        <v>368</v>
      </c>
      <c r="C106" s="2">
        <v>430</v>
      </c>
      <c r="D106" s="2">
        <v>1136</v>
      </c>
      <c r="E106" s="2">
        <v>1566</v>
      </c>
      <c r="F106" s="2">
        <v>470</v>
      </c>
      <c r="G106" s="2">
        <v>705</v>
      </c>
      <c r="H106" s="2">
        <v>4144</v>
      </c>
      <c r="I106" s="2">
        <v>5873</v>
      </c>
      <c r="J106" s="2">
        <v>0</v>
      </c>
      <c r="K106" s="2">
        <v>0</v>
      </c>
      <c r="L106" s="2">
        <v>6118</v>
      </c>
      <c r="M106" s="2">
        <v>8574</v>
      </c>
      <c r="N106" s="2">
        <v>14692</v>
      </c>
      <c r="O106" s="2">
        <v>3463</v>
      </c>
      <c r="P106" s="2">
        <v>3444</v>
      </c>
      <c r="Q106" s="2">
        <v>19</v>
      </c>
      <c r="R106" s="2">
        <v>9</v>
      </c>
      <c r="S106" s="2">
        <v>13</v>
      </c>
      <c r="T106" s="2">
        <v>8</v>
      </c>
      <c r="U106" s="2">
        <v>9613</v>
      </c>
      <c r="V106" s="2">
        <v>12035</v>
      </c>
      <c r="W106" s="2">
        <v>21648</v>
      </c>
      <c r="X106" s="2">
        <v>311</v>
      </c>
      <c r="Y106" s="2">
        <v>471</v>
      </c>
      <c r="Z106" s="2">
        <v>931</v>
      </c>
      <c r="AA106" s="2">
        <v>1234</v>
      </c>
      <c r="AB106" s="2">
        <v>336</v>
      </c>
      <c r="AC106" s="2">
        <v>549</v>
      </c>
      <c r="AD106" s="2">
        <v>3085</v>
      </c>
      <c r="AE106" s="2">
        <v>4474</v>
      </c>
      <c r="AF106" s="2">
        <v>0</v>
      </c>
      <c r="AG106" s="2">
        <v>0</v>
      </c>
      <c r="AH106" s="2">
        <v>4663</v>
      </c>
      <c r="AI106" s="2">
        <v>6728</v>
      </c>
      <c r="AJ106" s="2">
        <v>11391</v>
      </c>
      <c r="AK106" s="2">
        <v>2818</v>
      </c>
      <c r="AL106" s="2">
        <v>3337</v>
      </c>
      <c r="AM106" s="2">
        <v>14</v>
      </c>
      <c r="AN106" s="2">
        <v>8</v>
      </c>
      <c r="AO106" s="2">
        <v>35</v>
      </c>
      <c r="AP106" s="2">
        <v>17</v>
      </c>
      <c r="AQ106" s="2">
        <v>7530</v>
      </c>
      <c r="AR106" s="2">
        <v>10090</v>
      </c>
      <c r="AS106" s="2">
        <v>17620</v>
      </c>
      <c r="AT106" s="2">
        <v>17143</v>
      </c>
      <c r="AU106" s="2">
        <v>22125</v>
      </c>
      <c r="AV106" s="2">
        <v>39268</v>
      </c>
    </row>
    <row r="107" spans="1:48" x14ac:dyDescent="0.25">
      <c r="A107" s="1" t="s">
        <v>28</v>
      </c>
      <c r="B107" s="2">
        <v>378</v>
      </c>
      <c r="C107" s="2">
        <v>895</v>
      </c>
      <c r="D107" s="2">
        <v>2949</v>
      </c>
      <c r="E107" s="2">
        <v>3595</v>
      </c>
      <c r="F107" s="2">
        <v>760</v>
      </c>
      <c r="G107" s="2">
        <v>1265</v>
      </c>
      <c r="H107" s="2">
        <v>1384</v>
      </c>
      <c r="I107" s="2">
        <v>1544</v>
      </c>
      <c r="J107" s="2">
        <v>19</v>
      </c>
      <c r="K107" s="2">
        <v>2</v>
      </c>
      <c r="L107" s="2">
        <v>5490</v>
      </c>
      <c r="M107" s="2">
        <v>7301</v>
      </c>
      <c r="N107" s="2">
        <v>12791</v>
      </c>
      <c r="O107" s="2">
        <v>3346</v>
      </c>
      <c r="P107" s="2">
        <v>2304</v>
      </c>
      <c r="Q107" s="2">
        <v>37</v>
      </c>
      <c r="R107" s="2">
        <v>32</v>
      </c>
      <c r="S107" s="2">
        <v>19</v>
      </c>
      <c r="T107" s="2">
        <v>27</v>
      </c>
      <c r="U107" s="2">
        <v>8892</v>
      </c>
      <c r="V107" s="2">
        <v>9664</v>
      </c>
      <c r="W107" s="2">
        <v>18556</v>
      </c>
      <c r="X107" s="2">
        <v>305</v>
      </c>
      <c r="Y107" s="2">
        <v>830</v>
      </c>
      <c r="Z107" s="2">
        <v>1877</v>
      </c>
      <c r="AA107" s="2">
        <v>2374</v>
      </c>
      <c r="AB107" s="2">
        <v>623</v>
      </c>
      <c r="AC107" s="2">
        <v>962</v>
      </c>
      <c r="AD107" s="2">
        <v>1137</v>
      </c>
      <c r="AE107" s="2">
        <v>1295</v>
      </c>
      <c r="AF107" s="2">
        <v>33</v>
      </c>
      <c r="AG107" s="2">
        <v>4</v>
      </c>
      <c r="AH107" s="2">
        <v>3975</v>
      </c>
      <c r="AI107" s="2">
        <v>5465</v>
      </c>
      <c r="AJ107" s="2">
        <v>9440</v>
      </c>
      <c r="AK107" s="2">
        <v>2557</v>
      </c>
      <c r="AL107" s="2">
        <v>1993</v>
      </c>
      <c r="AM107" s="2">
        <v>45</v>
      </c>
      <c r="AN107" s="2">
        <v>23</v>
      </c>
      <c r="AO107" s="2">
        <v>18</v>
      </c>
      <c r="AP107" s="2">
        <v>20</v>
      </c>
      <c r="AQ107" s="2">
        <v>6595</v>
      </c>
      <c r="AR107" s="2">
        <v>7501</v>
      </c>
      <c r="AS107" s="2">
        <v>14096</v>
      </c>
      <c r="AT107" s="2">
        <v>15487</v>
      </c>
      <c r="AU107" s="2">
        <v>17165</v>
      </c>
      <c r="AV107" s="2">
        <v>32652</v>
      </c>
    </row>
    <row r="108" spans="1:48" x14ac:dyDescent="0.25">
      <c r="A108" s="1" t="s">
        <v>29</v>
      </c>
      <c r="B108" s="2">
        <v>3879</v>
      </c>
      <c r="C108" s="2">
        <v>7433</v>
      </c>
      <c r="D108" s="2">
        <v>5828</v>
      </c>
      <c r="E108" s="2">
        <v>7100</v>
      </c>
      <c r="F108" s="2">
        <v>5321</v>
      </c>
      <c r="G108" s="2">
        <v>5159</v>
      </c>
      <c r="H108" s="2">
        <v>4060</v>
      </c>
      <c r="I108" s="2">
        <v>3623</v>
      </c>
      <c r="J108" s="2">
        <v>0</v>
      </c>
      <c r="K108" s="2">
        <v>0</v>
      </c>
      <c r="L108" s="2">
        <v>19088</v>
      </c>
      <c r="M108" s="2">
        <v>23315</v>
      </c>
      <c r="N108" s="2">
        <v>42403</v>
      </c>
      <c r="O108" s="2">
        <v>13123</v>
      </c>
      <c r="P108" s="2">
        <v>8576</v>
      </c>
      <c r="Q108" s="2">
        <v>199</v>
      </c>
      <c r="R108" s="2">
        <v>75</v>
      </c>
      <c r="S108" s="2">
        <v>252</v>
      </c>
      <c r="T108" s="2">
        <v>255</v>
      </c>
      <c r="U108" s="2">
        <v>32662</v>
      </c>
      <c r="V108" s="2">
        <v>32221</v>
      </c>
      <c r="W108" s="2">
        <v>64883</v>
      </c>
      <c r="X108" s="2">
        <v>2480</v>
      </c>
      <c r="Y108" s="2">
        <v>5253</v>
      </c>
      <c r="Z108" s="2">
        <v>3484</v>
      </c>
      <c r="AA108" s="2">
        <v>4970</v>
      </c>
      <c r="AB108" s="2">
        <v>3539</v>
      </c>
      <c r="AC108" s="2">
        <v>3553</v>
      </c>
      <c r="AD108" s="2">
        <v>2865</v>
      </c>
      <c r="AE108" s="2">
        <v>2703</v>
      </c>
      <c r="AF108" s="2">
        <v>0</v>
      </c>
      <c r="AG108" s="2">
        <v>0</v>
      </c>
      <c r="AH108" s="2">
        <v>12368</v>
      </c>
      <c r="AI108" s="2">
        <v>16479</v>
      </c>
      <c r="AJ108" s="2">
        <v>28847</v>
      </c>
      <c r="AK108" s="2">
        <v>10581</v>
      </c>
      <c r="AL108" s="2">
        <v>7352</v>
      </c>
      <c r="AM108" s="2">
        <v>147</v>
      </c>
      <c r="AN108" s="2">
        <v>62</v>
      </c>
      <c r="AO108" s="2">
        <v>252</v>
      </c>
      <c r="AP108" s="2">
        <v>275</v>
      </c>
      <c r="AQ108" s="2">
        <v>23348</v>
      </c>
      <c r="AR108" s="2">
        <v>24168</v>
      </c>
      <c r="AS108" s="2">
        <v>47516</v>
      </c>
      <c r="AT108" s="2">
        <v>56010</v>
      </c>
      <c r="AU108" s="2">
        <v>56389</v>
      </c>
      <c r="AV108" s="2">
        <v>112399</v>
      </c>
    </row>
    <row r="109" spans="1:48" x14ac:dyDescent="0.25">
      <c r="A109" s="11" t="s">
        <v>30</v>
      </c>
      <c r="B109" s="12">
        <v>27159</v>
      </c>
      <c r="C109" s="12">
        <v>66337</v>
      </c>
      <c r="D109" s="12">
        <v>119117</v>
      </c>
      <c r="E109" s="12">
        <v>157673</v>
      </c>
      <c r="F109" s="12">
        <v>47625</v>
      </c>
      <c r="G109" s="12">
        <v>56711</v>
      </c>
      <c r="H109" s="12">
        <v>107055</v>
      </c>
      <c r="I109" s="12">
        <v>125228</v>
      </c>
      <c r="J109" s="12">
        <v>236</v>
      </c>
      <c r="K109" s="12">
        <v>39</v>
      </c>
      <c r="L109" s="12">
        <v>301192</v>
      </c>
      <c r="M109" s="12">
        <v>405988</v>
      </c>
      <c r="N109" s="12">
        <v>707180</v>
      </c>
      <c r="O109" s="12">
        <v>227188</v>
      </c>
      <c r="P109" s="12">
        <v>164744</v>
      </c>
      <c r="Q109" s="12">
        <v>1224</v>
      </c>
      <c r="R109" s="12">
        <v>588</v>
      </c>
      <c r="S109" s="12">
        <v>1586</v>
      </c>
      <c r="T109" s="12">
        <v>1509</v>
      </c>
      <c r="U109" s="12">
        <v>531190</v>
      </c>
      <c r="V109" s="12">
        <v>572829</v>
      </c>
      <c r="W109" s="12">
        <v>1104019</v>
      </c>
      <c r="X109" s="12">
        <v>21079</v>
      </c>
      <c r="Y109" s="12">
        <v>53656</v>
      </c>
      <c r="Z109" s="12">
        <v>79003</v>
      </c>
      <c r="AA109" s="12">
        <v>110768</v>
      </c>
      <c r="AB109" s="12">
        <v>34698</v>
      </c>
      <c r="AC109" s="12">
        <v>40193</v>
      </c>
      <c r="AD109" s="12">
        <v>80640</v>
      </c>
      <c r="AE109" s="12">
        <v>97231</v>
      </c>
      <c r="AF109" s="12">
        <v>194</v>
      </c>
      <c r="AG109" s="12">
        <v>34</v>
      </c>
      <c r="AH109" s="12">
        <v>215614</v>
      </c>
      <c r="AI109" s="12">
        <v>301882</v>
      </c>
      <c r="AJ109" s="12">
        <v>517496</v>
      </c>
      <c r="AK109" s="12">
        <v>203480</v>
      </c>
      <c r="AL109" s="12">
        <v>156461</v>
      </c>
      <c r="AM109" s="12">
        <v>1225</v>
      </c>
      <c r="AN109" s="12">
        <v>772</v>
      </c>
      <c r="AO109" s="12">
        <v>1792</v>
      </c>
      <c r="AP109" s="12">
        <v>1935</v>
      </c>
      <c r="AQ109" s="12">
        <v>422111</v>
      </c>
      <c r="AR109" s="12">
        <v>461050</v>
      </c>
      <c r="AS109" s="12">
        <v>883161</v>
      </c>
      <c r="AT109" s="12">
        <v>953301</v>
      </c>
      <c r="AU109" s="12">
        <v>1033879</v>
      </c>
      <c r="AV109" s="12">
        <v>1987180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11A48-A034-4DD8-BDB1-94BE3F6D89F2}">
  <sheetPr>
    <tabColor rgb="FFFFC000"/>
  </sheetPr>
  <dimension ref="A1:F62"/>
  <sheetViews>
    <sheetView workbookViewId="0">
      <selection activeCell="B45" sqref="B45"/>
    </sheetView>
  </sheetViews>
  <sheetFormatPr defaultRowHeight="15" x14ac:dyDescent="0.25"/>
  <cols>
    <col min="1" max="1" width="59" bestFit="1" customWidth="1"/>
    <col min="2" max="6" width="13.7109375" bestFit="1" customWidth="1"/>
  </cols>
  <sheetData>
    <row r="1" spans="1:6" x14ac:dyDescent="0.25">
      <c r="A1" s="10" t="s">
        <v>72</v>
      </c>
    </row>
    <row r="2" spans="1:6" x14ac:dyDescent="0.25">
      <c r="A2" s="14" t="s">
        <v>0</v>
      </c>
      <c r="B2" s="14" t="s">
        <v>67</v>
      </c>
      <c r="C2" s="14" t="s">
        <v>68</v>
      </c>
      <c r="D2" s="14" t="s">
        <v>69</v>
      </c>
      <c r="E2" s="14" t="s">
        <v>70</v>
      </c>
      <c r="F2" s="14" t="s">
        <v>71</v>
      </c>
    </row>
    <row r="3" spans="1:6" x14ac:dyDescent="0.25">
      <c r="A3" s="2" t="s">
        <v>13</v>
      </c>
      <c r="B3" s="2">
        <v>2399</v>
      </c>
      <c r="C3" s="2">
        <v>2400</v>
      </c>
      <c r="D3" s="2">
        <v>2403</v>
      </c>
      <c r="E3" s="2">
        <v>2407</v>
      </c>
      <c r="F3" s="2">
        <v>2410</v>
      </c>
    </row>
    <row r="4" spans="1:6" x14ac:dyDescent="0.25">
      <c r="A4" s="2" t="s">
        <v>14</v>
      </c>
      <c r="B4" s="2">
        <v>2200</v>
      </c>
      <c r="C4" s="2">
        <v>2203</v>
      </c>
      <c r="D4" s="2">
        <v>2209</v>
      </c>
      <c r="E4" s="2">
        <v>2208</v>
      </c>
      <c r="F4" s="2">
        <v>2213</v>
      </c>
    </row>
    <row r="5" spans="1:6" x14ac:dyDescent="0.25">
      <c r="A5" s="2" t="s">
        <v>15</v>
      </c>
      <c r="B5" s="2">
        <v>3002</v>
      </c>
      <c r="C5" s="2">
        <v>3005</v>
      </c>
      <c r="D5" s="2">
        <v>3015</v>
      </c>
      <c r="E5" s="2">
        <v>3013</v>
      </c>
      <c r="F5" s="2">
        <v>3021</v>
      </c>
    </row>
    <row r="6" spans="1:6" x14ac:dyDescent="0.25">
      <c r="A6" s="2" t="s">
        <v>16</v>
      </c>
      <c r="B6" s="2">
        <v>2732</v>
      </c>
      <c r="C6" s="2">
        <v>2739</v>
      </c>
      <c r="D6" s="2">
        <v>2749</v>
      </c>
      <c r="E6" s="2">
        <v>2746</v>
      </c>
      <c r="F6" s="2">
        <v>2747</v>
      </c>
    </row>
    <row r="7" spans="1:6" x14ac:dyDescent="0.25">
      <c r="A7" s="2" t="s">
        <v>17</v>
      </c>
      <c r="B7" s="2">
        <v>1856</v>
      </c>
      <c r="C7" s="2">
        <v>1861</v>
      </c>
      <c r="D7" s="2">
        <v>1888</v>
      </c>
      <c r="E7" s="2">
        <v>1896</v>
      </c>
      <c r="F7" s="2">
        <v>1901</v>
      </c>
    </row>
    <row r="8" spans="1:6" x14ac:dyDescent="0.25">
      <c r="A8" s="2" t="s">
        <v>18</v>
      </c>
      <c r="B8" s="2">
        <v>3146</v>
      </c>
      <c r="C8" s="2">
        <v>3149</v>
      </c>
      <c r="D8" s="2">
        <v>3150</v>
      </c>
      <c r="E8" s="2">
        <v>3155</v>
      </c>
      <c r="F8" s="2">
        <v>3158</v>
      </c>
    </row>
    <row r="9" spans="1:6" x14ac:dyDescent="0.25">
      <c r="A9" s="2" t="s">
        <v>19</v>
      </c>
      <c r="B9" s="2">
        <v>3399</v>
      </c>
      <c r="C9" s="2">
        <v>3401</v>
      </c>
      <c r="D9" s="2">
        <v>3403</v>
      </c>
      <c r="E9" s="2">
        <v>3405</v>
      </c>
      <c r="F9" s="2">
        <v>3409</v>
      </c>
    </row>
    <row r="10" spans="1:6" x14ac:dyDescent="0.25">
      <c r="A10" s="2" t="s">
        <v>20</v>
      </c>
      <c r="B10" s="2">
        <v>2939</v>
      </c>
      <c r="C10" s="2">
        <v>2944</v>
      </c>
      <c r="D10" s="2">
        <v>2944</v>
      </c>
      <c r="E10" s="2">
        <v>2946</v>
      </c>
      <c r="F10" s="2">
        <v>2947</v>
      </c>
    </row>
    <row r="11" spans="1:6" x14ac:dyDescent="0.25">
      <c r="A11" s="2" t="s">
        <v>21</v>
      </c>
      <c r="B11" s="2">
        <v>3640</v>
      </c>
      <c r="C11" s="2">
        <v>3644</v>
      </c>
      <c r="D11" s="2">
        <v>3641</v>
      </c>
      <c r="E11" s="2">
        <v>3644</v>
      </c>
      <c r="F11" s="2">
        <v>3646</v>
      </c>
    </row>
    <row r="12" spans="1:6" x14ac:dyDescent="0.25">
      <c r="A12" s="2" t="s">
        <v>22</v>
      </c>
      <c r="B12" s="2">
        <v>2124</v>
      </c>
      <c r="C12" s="2">
        <v>2126</v>
      </c>
      <c r="D12" s="2">
        <v>2128</v>
      </c>
      <c r="E12" s="2">
        <v>2126</v>
      </c>
      <c r="F12" s="2">
        <v>2127</v>
      </c>
    </row>
    <row r="13" spans="1:6" x14ac:dyDescent="0.25">
      <c r="A13" s="2" t="s">
        <v>23</v>
      </c>
      <c r="B13" s="2">
        <v>2097</v>
      </c>
      <c r="C13" s="2">
        <v>2103</v>
      </c>
      <c r="D13" s="2">
        <v>2156</v>
      </c>
      <c r="E13" s="2">
        <v>2155</v>
      </c>
      <c r="F13" s="2">
        <v>2160</v>
      </c>
    </row>
    <row r="14" spans="1:6" x14ac:dyDescent="0.25">
      <c r="A14" s="2" t="s">
        <v>24</v>
      </c>
      <c r="B14" s="2">
        <v>1669</v>
      </c>
      <c r="C14" s="2">
        <v>1678</v>
      </c>
      <c r="D14" s="2">
        <v>1687</v>
      </c>
      <c r="E14" s="2">
        <v>1708</v>
      </c>
      <c r="F14" s="2">
        <v>1736</v>
      </c>
    </row>
    <row r="15" spans="1:6" x14ac:dyDescent="0.25">
      <c r="A15" s="2" t="s">
        <v>25</v>
      </c>
      <c r="B15" s="2">
        <v>1745</v>
      </c>
      <c r="C15" s="2">
        <v>1799</v>
      </c>
      <c r="D15" s="2">
        <v>1809</v>
      </c>
      <c r="E15" s="2">
        <v>1816</v>
      </c>
      <c r="F15" s="2">
        <v>1826</v>
      </c>
    </row>
    <row r="16" spans="1:6" x14ac:dyDescent="0.25">
      <c r="A16" s="2" t="s">
        <v>26</v>
      </c>
      <c r="B16" s="2">
        <v>1663</v>
      </c>
      <c r="C16" s="2">
        <v>1666</v>
      </c>
      <c r="D16" s="2">
        <v>1671</v>
      </c>
      <c r="E16" s="2">
        <v>1668</v>
      </c>
      <c r="F16" s="2">
        <v>1705</v>
      </c>
    </row>
    <row r="17" spans="1:6" x14ac:dyDescent="0.25">
      <c r="A17" s="2" t="s">
        <v>27</v>
      </c>
      <c r="B17" s="2">
        <v>2145</v>
      </c>
      <c r="C17" s="2">
        <v>2149</v>
      </c>
      <c r="D17" s="2">
        <v>2123</v>
      </c>
      <c r="E17" s="2">
        <v>2131</v>
      </c>
      <c r="F17" s="2">
        <v>2132</v>
      </c>
    </row>
    <row r="18" spans="1:6" x14ac:dyDescent="0.25">
      <c r="A18" s="2" t="s">
        <v>28</v>
      </c>
      <c r="B18" s="2">
        <v>1530</v>
      </c>
      <c r="C18" s="2">
        <v>1530</v>
      </c>
      <c r="D18" s="2">
        <v>1531</v>
      </c>
      <c r="E18" s="2">
        <v>1531</v>
      </c>
      <c r="F18" s="2">
        <v>1539</v>
      </c>
    </row>
    <row r="19" spans="1:6" x14ac:dyDescent="0.25">
      <c r="A19" s="2" t="s">
        <v>29</v>
      </c>
      <c r="B19" s="2">
        <v>517</v>
      </c>
      <c r="C19" s="2">
        <v>516</v>
      </c>
      <c r="D19" s="2">
        <v>515</v>
      </c>
      <c r="E19" s="2">
        <v>515</v>
      </c>
      <c r="F19" s="2">
        <v>516</v>
      </c>
    </row>
    <row r="20" spans="1:6" x14ac:dyDescent="0.25">
      <c r="A20" s="14" t="s">
        <v>30</v>
      </c>
      <c r="B20" s="14">
        <v>38803</v>
      </c>
      <c r="C20" s="14">
        <v>38913</v>
      </c>
      <c r="D20" s="14">
        <v>39022</v>
      </c>
      <c r="E20" s="14">
        <v>39070</v>
      </c>
      <c r="F20" s="14">
        <v>39193</v>
      </c>
    </row>
    <row r="22" spans="1:6" x14ac:dyDescent="0.25">
      <c r="A22" s="15" t="s">
        <v>73</v>
      </c>
    </row>
    <row r="23" spans="1:6" x14ac:dyDescent="0.25">
      <c r="A23" s="3" t="s">
        <v>0</v>
      </c>
      <c r="B23" s="3" t="s">
        <v>67</v>
      </c>
      <c r="C23" s="3" t="s">
        <v>68</v>
      </c>
      <c r="D23" s="3" t="s">
        <v>69</v>
      </c>
      <c r="E23" s="3" t="s">
        <v>70</v>
      </c>
      <c r="F23" s="3" t="s">
        <v>71</v>
      </c>
    </row>
    <row r="24" spans="1:6" x14ac:dyDescent="0.25">
      <c r="A24" s="2" t="s">
        <v>13</v>
      </c>
      <c r="B24" s="2">
        <v>547</v>
      </c>
      <c r="C24" s="2">
        <v>556</v>
      </c>
      <c r="D24" s="2">
        <v>563</v>
      </c>
      <c r="E24" s="2">
        <v>566</v>
      </c>
      <c r="F24" s="2">
        <v>573</v>
      </c>
    </row>
    <row r="25" spans="1:6" x14ac:dyDescent="0.25">
      <c r="A25" s="2" t="s">
        <v>14</v>
      </c>
      <c r="B25" s="2">
        <v>396</v>
      </c>
      <c r="C25" s="2">
        <v>408</v>
      </c>
      <c r="D25" s="2">
        <v>419</v>
      </c>
      <c r="E25" s="2">
        <v>447</v>
      </c>
      <c r="F25" s="2">
        <v>466</v>
      </c>
    </row>
    <row r="26" spans="1:6" x14ac:dyDescent="0.25">
      <c r="A26" s="2" t="s">
        <v>15</v>
      </c>
      <c r="B26" s="2">
        <v>677</v>
      </c>
      <c r="C26" s="2">
        <v>698</v>
      </c>
      <c r="D26" s="2">
        <v>731</v>
      </c>
      <c r="E26" s="2">
        <v>760</v>
      </c>
      <c r="F26" s="2">
        <v>797</v>
      </c>
    </row>
    <row r="27" spans="1:6" x14ac:dyDescent="0.25">
      <c r="A27" s="2" t="s">
        <v>16</v>
      </c>
      <c r="B27" s="2">
        <v>682</v>
      </c>
      <c r="C27" s="2">
        <v>693</v>
      </c>
      <c r="D27" s="2">
        <v>718</v>
      </c>
      <c r="E27" s="2">
        <v>745</v>
      </c>
      <c r="F27" s="2">
        <v>753</v>
      </c>
    </row>
    <row r="28" spans="1:6" x14ac:dyDescent="0.25">
      <c r="A28" s="2" t="s">
        <v>17</v>
      </c>
      <c r="B28" s="2">
        <v>405</v>
      </c>
      <c r="C28" s="2">
        <v>416</v>
      </c>
      <c r="D28" s="2">
        <v>436</v>
      </c>
      <c r="E28" s="2">
        <v>449</v>
      </c>
      <c r="F28" s="2">
        <v>461</v>
      </c>
    </row>
    <row r="29" spans="1:6" x14ac:dyDescent="0.25">
      <c r="A29" s="2" t="s">
        <v>18</v>
      </c>
      <c r="B29" s="2">
        <v>671</v>
      </c>
      <c r="C29" s="2">
        <v>688</v>
      </c>
      <c r="D29" s="2">
        <v>699</v>
      </c>
      <c r="E29" s="2">
        <v>712</v>
      </c>
      <c r="F29" s="2">
        <v>728</v>
      </c>
    </row>
    <row r="30" spans="1:6" x14ac:dyDescent="0.25">
      <c r="A30" s="2" t="s">
        <v>19</v>
      </c>
      <c r="B30" s="2">
        <v>668</v>
      </c>
      <c r="C30" s="2">
        <v>675</v>
      </c>
      <c r="D30" s="2">
        <v>709</v>
      </c>
      <c r="E30" s="2">
        <v>780</v>
      </c>
      <c r="F30" s="2">
        <v>804</v>
      </c>
    </row>
    <row r="31" spans="1:6" x14ac:dyDescent="0.25">
      <c r="A31" s="2" t="s">
        <v>20</v>
      </c>
      <c r="B31" s="2">
        <v>833</v>
      </c>
      <c r="C31" s="2">
        <v>859</v>
      </c>
      <c r="D31" s="2">
        <v>873</v>
      </c>
      <c r="E31" s="2">
        <v>920</v>
      </c>
      <c r="F31" s="2">
        <v>936</v>
      </c>
    </row>
    <row r="32" spans="1:6" x14ac:dyDescent="0.25">
      <c r="A32" s="2" t="s">
        <v>21</v>
      </c>
      <c r="B32" s="2">
        <v>520</v>
      </c>
      <c r="C32" s="2">
        <v>536</v>
      </c>
      <c r="D32" s="2">
        <v>551</v>
      </c>
      <c r="E32" s="2">
        <v>566</v>
      </c>
      <c r="F32" s="2">
        <v>589</v>
      </c>
    </row>
    <row r="33" spans="1:6" x14ac:dyDescent="0.25">
      <c r="A33" s="2" t="s">
        <v>22</v>
      </c>
      <c r="B33" s="2">
        <v>399</v>
      </c>
      <c r="C33" s="2">
        <v>404</v>
      </c>
      <c r="D33" s="2">
        <v>413</v>
      </c>
      <c r="E33" s="2">
        <v>417</v>
      </c>
      <c r="F33" s="2">
        <v>425</v>
      </c>
    </row>
    <row r="34" spans="1:6" x14ac:dyDescent="0.25">
      <c r="A34" s="2" t="s">
        <v>23</v>
      </c>
      <c r="B34" s="2">
        <v>372</v>
      </c>
      <c r="C34" s="2">
        <v>399</v>
      </c>
      <c r="D34" s="2">
        <v>458</v>
      </c>
      <c r="E34" s="2">
        <v>531</v>
      </c>
      <c r="F34" s="2">
        <v>574</v>
      </c>
    </row>
    <row r="35" spans="1:6" x14ac:dyDescent="0.25">
      <c r="A35" s="2" t="s">
        <v>24</v>
      </c>
      <c r="B35" s="2">
        <v>348</v>
      </c>
      <c r="C35" s="2">
        <v>387</v>
      </c>
      <c r="D35" s="2">
        <v>441</v>
      </c>
      <c r="E35" s="2">
        <v>521</v>
      </c>
      <c r="F35" s="2">
        <v>576</v>
      </c>
    </row>
    <row r="36" spans="1:6" x14ac:dyDescent="0.25">
      <c r="A36" s="2" t="s">
        <v>25</v>
      </c>
      <c r="B36" s="2">
        <v>490</v>
      </c>
      <c r="C36" s="2">
        <v>544</v>
      </c>
      <c r="D36" s="2">
        <v>570</v>
      </c>
      <c r="E36" s="2">
        <v>585</v>
      </c>
      <c r="F36" s="2">
        <v>623</v>
      </c>
    </row>
    <row r="37" spans="1:6" x14ac:dyDescent="0.25">
      <c r="A37" s="2" t="s">
        <v>26</v>
      </c>
      <c r="B37" s="2">
        <v>410</v>
      </c>
      <c r="C37" s="2">
        <v>413</v>
      </c>
      <c r="D37" s="2">
        <v>426</v>
      </c>
      <c r="E37" s="2">
        <v>444</v>
      </c>
      <c r="F37" s="2">
        <v>468</v>
      </c>
    </row>
    <row r="38" spans="1:6" x14ac:dyDescent="0.25">
      <c r="A38" s="2" t="s">
        <v>27</v>
      </c>
      <c r="B38" s="2">
        <v>306</v>
      </c>
      <c r="C38" s="2">
        <v>308</v>
      </c>
      <c r="D38" s="2">
        <v>306</v>
      </c>
      <c r="E38" s="2">
        <v>307</v>
      </c>
      <c r="F38" s="2">
        <v>309</v>
      </c>
    </row>
    <row r="39" spans="1:6" x14ac:dyDescent="0.25">
      <c r="A39" s="2" t="s">
        <v>28</v>
      </c>
      <c r="B39" s="2">
        <v>294</v>
      </c>
      <c r="C39" s="2">
        <v>300</v>
      </c>
      <c r="D39" s="2">
        <v>308</v>
      </c>
      <c r="E39" s="2">
        <v>313</v>
      </c>
      <c r="F39" s="2">
        <v>329</v>
      </c>
    </row>
    <row r="40" spans="1:6" x14ac:dyDescent="0.25">
      <c r="A40" s="2" t="s">
        <v>29</v>
      </c>
      <c r="B40" s="2">
        <v>264</v>
      </c>
      <c r="C40" s="2">
        <v>270</v>
      </c>
      <c r="D40" s="2">
        <v>272</v>
      </c>
      <c r="E40" s="2">
        <v>281</v>
      </c>
      <c r="F40" s="2">
        <v>283</v>
      </c>
    </row>
    <row r="41" spans="1:6" x14ac:dyDescent="0.25">
      <c r="A41" s="14" t="s">
        <v>30</v>
      </c>
      <c r="B41" s="14">
        <v>8282</v>
      </c>
      <c r="C41" s="14">
        <v>8554</v>
      </c>
      <c r="D41" s="14">
        <v>8893</v>
      </c>
      <c r="E41" s="14">
        <v>9344</v>
      </c>
      <c r="F41" s="14">
        <v>9694</v>
      </c>
    </row>
    <row r="43" spans="1:6" x14ac:dyDescent="0.25">
      <c r="A43" s="15" t="s">
        <v>74</v>
      </c>
    </row>
    <row r="44" spans="1:6" x14ac:dyDescent="0.25">
      <c r="A44" s="14" t="s">
        <v>0</v>
      </c>
      <c r="B44" s="14" t="s">
        <v>67</v>
      </c>
      <c r="C44" s="14" t="s">
        <v>68</v>
      </c>
      <c r="D44" s="14" t="s">
        <v>69</v>
      </c>
      <c r="E44" s="14" t="s">
        <v>70</v>
      </c>
      <c r="F44" s="14" t="s">
        <v>71</v>
      </c>
    </row>
    <row r="45" spans="1:6" x14ac:dyDescent="0.25">
      <c r="A45" s="2" t="s">
        <v>13</v>
      </c>
      <c r="B45" s="2">
        <v>460</v>
      </c>
      <c r="C45" s="2">
        <v>488</v>
      </c>
      <c r="D45" s="2">
        <v>519</v>
      </c>
      <c r="E45" s="2">
        <v>532</v>
      </c>
      <c r="F45" s="2">
        <v>538</v>
      </c>
    </row>
    <row r="46" spans="1:6" x14ac:dyDescent="0.25">
      <c r="A46" s="2" t="s">
        <v>14</v>
      </c>
      <c r="B46" s="2">
        <v>291</v>
      </c>
      <c r="C46" s="2">
        <v>302</v>
      </c>
      <c r="D46" s="2">
        <v>318</v>
      </c>
      <c r="E46" s="2">
        <v>331</v>
      </c>
      <c r="F46" s="2">
        <v>337</v>
      </c>
    </row>
    <row r="47" spans="1:6" x14ac:dyDescent="0.25">
      <c r="A47" s="2" t="s">
        <v>15</v>
      </c>
      <c r="B47" s="2">
        <v>467</v>
      </c>
      <c r="C47" s="2">
        <v>521</v>
      </c>
      <c r="D47" s="2">
        <v>548</v>
      </c>
      <c r="E47" s="2">
        <v>569</v>
      </c>
      <c r="F47" s="2">
        <v>581</v>
      </c>
    </row>
    <row r="48" spans="1:6" x14ac:dyDescent="0.25">
      <c r="A48" s="2" t="s">
        <v>16</v>
      </c>
      <c r="B48" s="2">
        <v>444</v>
      </c>
      <c r="C48" s="2">
        <v>457</v>
      </c>
      <c r="D48" s="2">
        <v>477</v>
      </c>
      <c r="E48" s="2">
        <v>504</v>
      </c>
      <c r="F48" s="2">
        <v>508</v>
      </c>
    </row>
    <row r="49" spans="1:6" x14ac:dyDescent="0.25">
      <c r="A49" s="2" t="s">
        <v>17</v>
      </c>
      <c r="B49" s="2">
        <v>236</v>
      </c>
      <c r="C49" s="2">
        <v>236</v>
      </c>
      <c r="D49" s="2">
        <v>256</v>
      </c>
      <c r="E49" s="2">
        <v>266</v>
      </c>
      <c r="F49" s="2">
        <v>274</v>
      </c>
    </row>
    <row r="50" spans="1:6" x14ac:dyDescent="0.25">
      <c r="A50" s="2" t="s">
        <v>18</v>
      </c>
      <c r="B50" s="2">
        <v>611</v>
      </c>
      <c r="C50" s="2">
        <v>628</v>
      </c>
      <c r="D50" s="2">
        <v>652</v>
      </c>
      <c r="E50" s="2">
        <v>662</v>
      </c>
      <c r="F50" s="2">
        <v>673</v>
      </c>
    </row>
    <row r="51" spans="1:6" x14ac:dyDescent="0.25">
      <c r="A51" s="2" t="s">
        <v>19</v>
      </c>
      <c r="B51" s="2">
        <v>481</v>
      </c>
      <c r="C51" s="2">
        <v>596</v>
      </c>
      <c r="D51" s="2">
        <v>617</v>
      </c>
      <c r="E51" s="2">
        <v>638</v>
      </c>
      <c r="F51" s="2">
        <v>654</v>
      </c>
    </row>
    <row r="52" spans="1:6" x14ac:dyDescent="0.25">
      <c r="A52" s="2" t="s">
        <v>20</v>
      </c>
      <c r="B52" s="2">
        <v>655</v>
      </c>
      <c r="C52" s="2">
        <v>707</v>
      </c>
      <c r="D52" s="2">
        <v>727</v>
      </c>
      <c r="E52" s="2">
        <v>745</v>
      </c>
      <c r="F52" s="2">
        <v>760</v>
      </c>
    </row>
    <row r="53" spans="1:6" x14ac:dyDescent="0.25">
      <c r="A53" s="2" t="s">
        <v>21</v>
      </c>
      <c r="B53" s="2">
        <v>360</v>
      </c>
      <c r="C53" s="2">
        <v>386</v>
      </c>
      <c r="D53" s="2">
        <v>405</v>
      </c>
      <c r="E53" s="2">
        <v>421</v>
      </c>
      <c r="F53" s="2">
        <v>429</v>
      </c>
    </row>
    <row r="54" spans="1:6" x14ac:dyDescent="0.25">
      <c r="A54" s="2" t="s">
        <v>22</v>
      </c>
      <c r="B54" s="2">
        <v>169</v>
      </c>
      <c r="C54" s="2">
        <v>260</v>
      </c>
      <c r="D54" s="2">
        <v>310</v>
      </c>
      <c r="E54" s="2">
        <v>336</v>
      </c>
      <c r="F54" s="2">
        <v>347</v>
      </c>
    </row>
    <row r="55" spans="1:6" x14ac:dyDescent="0.25">
      <c r="A55" s="2" t="s">
        <v>23</v>
      </c>
      <c r="B55" s="2">
        <v>305</v>
      </c>
      <c r="C55" s="2">
        <v>319</v>
      </c>
      <c r="D55" s="2">
        <v>329</v>
      </c>
      <c r="E55" s="2">
        <v>333</v>
      </c>
      <c r="F55" s="2">
        <v>347</v>
      </c>
    </row>
    <row r="56" spans="1:6" x14ac:dyDescent="0.25">
      <c r="A56" s="2" t="s">
        <v>24</v>
      </c>
      <c r="B56" s="2">
        <v>297</v>
      </c>
      <c r="C56" s="2">
        <v>318</v>
      </c>
      <c r="D56" s="2">
        <v>332</v>
      </c>
      <c r="E56" s="2">
        <v>351</v>
      </c>
      <c r="F56" s="2">
        <v>366</v>
      </c>
    </row>
    <row r="57" spans="1:6" x14ac:dyDescent="0.25">
      <c r="A57" s="2" t="s">
        <v>25</v>
      </c>
      <c r="B57" s="2">
        <v>337</v>
      </c>
      <c r="C57" s="2">
        <v>357</v>
      </c>
      <c r="D57" s="2">
        <v>363</v>
      </c>
      <c r="E57" s="2">
        <v>378</v>
      </c>
      <c r="F57" s="2">
        <v>398</v>
      </c>
    </row>
    <row r="58" spans="1:6" x14ac:dyDescent="0.25">
      <c r="A58" s="2" t="s">
        <v>26</v>
      </c>
      <c r="B58" s="2">
        <v>367</v>
      </c>
      <c r="C58" s="2">
        <v>381</v>
      </c>
      <c r="D58" s="2">
        <v>388</v>
      </c>
      <c r="E58" s="2">
        <v>393</v>
      </c>
      <c r="F58" s="2">
        <v>394</v>
      </c>
    </row>
    <row r="59" spans="1:6" x14ac:dyDescent="0.25">
      <c r="A59" s="2" t="s">
        <v>27</v>
      </c>
      <c r="B59" s="2">
        <v>156</v>
      </c>
      <c r="C59" s="2">
        <v>156</v>
      </c>
      <c r="D59" s="2">
        <v>156</v>
      </c>
      <c r="E59" s="2">
        <v>197</v>
      </c>
      <c r="F59" s="2">
        <v>201</v>
      </c>
    </row>
    <row r="60" spans="1:6" x14ac:dyDescent="0.25">
      <c r="A60" s="2" t="s">
        <v>28</v>
      </c>
      <c r="B60" s="2">
        <v>164</v>
      </c>
      <c r="C60" s="2">
        <v>178</v>
      </c>
      <c r="D60" s="2">
        <v>199</v>
      </c>
      <c r="E60" s="2">
        <v>213</v>
      </c>
      <c r="F60" s="2">
        <v>227</v>
      </c>
    </row>
    <row r="61" spans="1:6" x14ac:dyDescent="0.25">
      <c r="A61" s="2" t="s">
        <v>29</v>
      </c>
      <c r="B61" s="2">
        <v>159</v>
      </c>
      <c r="C61" s="2">
        <v>186</v>
      </c>
      <c r="D61" s="2">
        <v>196</v>
      </c>
      <c r="E61" s="2">
        <v>219</v>
      </c>
      <c r="F61" s="2">
        <v>226</v>
      </c>
    </row>
    <row r="62" spans="1:6" x14ac:dyDescent="0.25">
      <c r="A62" s="14" t="s">
        <v>30</v>
      </c>
      <c r="B62" s="14">
        <v>5959</v>
      </c>
      <c r="C62" s="14">
        <v>6476</v>
      </c>
      <c r="D62" s="14">
        <v>6792</v>
      </c>
      <c r="E62" s="14">
        <v>7088</v>
      </c>
      <c r="F62" s="14">
        <v>7260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3C03B-EF66-4053-A71F-84E4C5F68C79}">
  <sheetPr>
    <tabColor rgb="FFFFFF00"/>
  </sheetPr>
  <dimension ref="A1:N95"/>
  <sheetViews>
    <sheetView topLeftCell="A2" workbookViewId="0">
      <selection activeCell="F38" sqref="F37:F38"/>
    </sheetView>
  </sheetViews>
  <sheetFormatPr defaultRowHeight="15" x14ac:dyDescent="0.25"/>
  <cols>
    <col min="1" max="1" width="22" bestFit="1" customWidth="1"/>
    <col min="2" max="2" width="14.28515625" bestFit="1" customWidth="1"/>
    <col min="3" max="5" width="13.28515625" bestFit="1" customWidth="1"/>
    <col min="6" max="6" width="27.5703125" bestFit="1" customWidth="1"/>
    <col min="7" max="7" width="59" bestFit="1" customWidth="1"/>
    <col min="8" max="8" width="13.28515625" bestFit="1" customWidth="1"/>
    <col min="9" max="9" width="11.5703125" bestFit="1" customWidth="1"/>
    <col min="10" max="10" width="10.42578125" bestFit="1" customWidth="1"/>
    <col min="11" max="11" width="14.28515625" bestFit="1" customWidth="1"/>
    <col min="12" max="12" width="13.28515625" customWidth="1"/>
    <col min="13" max="13" width="59" bestFit="1" customWidth="1"/>
    <col min="14" max="14" width="14.28515625" bestFit="1" customWidth="1"/>
    <col min="15" max="15" width="10.5703125" bestFit="1" customWidth="1"/>
  </cols>
  <sheetData>
    <row r="1" spans="1:14" x14ac:dyDescent="0.25">
      <c r="M1" t="s">
        <v>79</v>
      </c>
    </row>
    <row r="2" spans="1:14" x14ac:dyDescent="0.25">
      <c r="A2" t="s">
        <v>72</v>
      </c>
      <c r="C2" t="s">
        <v>10</v>
      </c>
      <c r="D2" t="s">
        <v>11</v>
      </c>
      <c r="F2" t="s">
        <v>79</v>
      </c>
      <c r="H2" t="s">
        <v>10</v>
      </c>
      <c r="I2" t="s">
        <v>11</v>
      </c>
      <c r="J2" t="s">
        <v>87</v>
      </c>
      <c r="K2" t="s">
        <v>88</v>
      </c>
      <c r="M2" t="str">
        <f>Dashboard!AA4</f>
        <v>2020-2021</v>
      </c>
      <c r="N2" s="5">
        <f>VLOOKUP(M2,F3:G7,2,FALSE)</f>
        <v>22712409</v>
      </c>
    </row>
    <row r="3" spans="1:14" x14ac:dyDescent="0.25">
      <c r="A3" t="s">
        <v>36</v>
      </c>
      <c r="B3" s="5">
        <f>'K-G6'!T22</f>
        <v>14488231</v>
      </c>
      <c r="C3" s="5" cm="1">
        <f t="array" ref="C3:D3">'K-G6'!R22:S22</f>
        <v>7557023</v>
      </c>
      <c r="D3" s="5">
        <v>6931208</v>
      </c>
      <c r="F3" t="s">
        <v>36</v>
      </c>
      <c r="G3" s="28">
        <f t="shared" ref="G3:I7" si="0">B3+B11+B19</f>
        <v>21398088</v>
      </c>
      <c r="H3" s="28">
        <f t="shared" si="0"/>
        <v>10967025</v>
      </c>
      <c r="I3" s="28">
        <f t="shared" si="0"/>
        <v>10431063</v>
      </c>
    </row>
    <row r="4" spans="1:14" x14ac:dyDescent="0.25">
      <c r="A4" t="s">
        <v>47</v>
      </c>
      <c r="B4" s="5">
        <f>'K-G6'!T44</f>
        <v>14289445</v>
      </c>
      <c r="C4" s="5" cm="1">
        <f t="array" ref="C4:D4">'K-G6'!R44:S44</f>
        <v>7446253</v>
      </c>
      <c r="D4" s="5">
        <v>6843192</v>
      </c>
      <c r="F4" t="s">
        <v>47</v>
      </c>
      <c r="G4" s="28">
        <f t="shared" si="0"/>
        <v>22096820</v>
      </c>
      <c r="H4" s="28">
        <f t="shared" si="0"/>
        <v>11297031</v>
      </c>
      <c r="I4" s="28">
        <f t="shared" si="0"/>
        <v>10799789</v>
      </c>
      <c r="J4" s="28">
        <f>G4-G3</f>
        <v>698732</v>
      </c>
      <c r="K4" s="32">
        <f>J4/G3</f>
        <v>3.265394553008661E-2</v>
      </c>
      <c r="M4" t="s">
        <v>84</v>
      </c>
    </row>
    <row r="5" spans="1:14" x14ac:dyDescent="0.25">
      <c r="A5" t="s">
        <v>33</v>
      </c>
      <c r="B5" s="5">
        <f>'K-G6'!T66</f>
        <v>14118252</v>
      </c>
      <c r="C5" s="5" cm="1">
        <f t="array" ref="C5:D5">'K-G6'!R66:S66</f>
        <v>7319507</v>
      </c>
      <c r="D5" s="5">
        <v>6798745</v>
      </c>
      <c r="F5" t="s">
        <v>33</v>
      </c>
      <c r="G5" s="28">
        <f t="shared" si="0"/>
        <v>22558138</v>
      </c>
      <c r="H5" s="28">
        <f t="shared" si="0"/>
        <v>11514013</v>
      </c>
      <c r="I5" s="28">
        <f t="shared" si="0"/>
        <v>11044125</v>
      </c>
      <c r="J5" s="28">
        <f>G5-G4</f>
        <v>461318</v>
      </c>
      <c r="K5" s="32">
        <f>J5/G4</f>
        <v>2.0877121685382784E-2</v>
      </c>
      <c r="M5" t="str">
        <f>Dashboard!AA4</f>
        <v>2020-2021</v>
      </c>
      <c r="N5" s="5">
        <f>VLOOKUP(M5,F10:G14,2,FALSE)</f>
        <v>13681248</v>
      </c>
    </row>
    <row r="6" spans="1:14" x14ac:dyDescent="0.25">
      <c r="A6" t="s">
        <v>34</v>
      </c>
      <c r="B6" s="5">
        <f>'K-G6'!T88</f>
        <v>13801750</v>
      </c>
      <c r="C6" s="5" cm="1">
        <f t="array" ref="C6:D6">'K-G6'!R88:S88</f>
        <v>7157933</v>
      </c>
      <c r="D6" s="5">
        <v>6643817</v>
      </c>
      <c r="F6" t="s">
        <v>34</v>
      </c>
      <c r="G6" s="28">
        <f t="shared" si="0"/>
        <v>22572923</v>
      </c>
      <c r="H6" s="28">
        <f t="shared" si="0"/>
        <v>11530575</v>
      </c>
      <c r="I6" s="28">
        <f t="shared" si="0"/>
        <v>11042348</v>
      </c>
      <c r="J6" s="28">
        <f>G6-G5</f>
        <v>14785</v>
      </c>
      <c r="K6" s="32">
        <f>J6/G5</f>
        <v>6.5541757036861816E-4</v>
      </c>
    </row>
    <row r="7" spans="1:14" x14ac:dyDescent="0.25">
      <c r="A7" t="s">
        <v>59</v>
      </c>
      <c r="B7" s="5">
        <f>'K-G6'!T110</f>
        <v>13681248</v>
      </c>
      <c r="C7" s="5" cm="1">
        <f t="array" ref="C7:D7">'K-G6'!R110:S110</f>
        <v>7098276</v>
      </c>
      <c r="D7" s="5">
        <v>6582972</v>
      </c>
      <c r="F7" t="s">
        <v>59</v>
      </c>
      <c r="G7" s="28">
        <f t="shared" si="0"/>
        <v>22712409</v>
      </c>
      <c r="H7" s="28">
        <f t="shared" si="0"/>
        <v>11591148</v>
      </c>
      <c r="I7" s="28">
        <f t="shared" si="0"/>
        <v>11121261</v>
      </c>
      <c r="J7" s="28">
        <f>G7-G6</f>
        <v>139486</v>
      </c>
      <c r="K7" s="32">
        <f>J7/G6</f>
        <v>6.1793503659229249E-3</v>
      </c>
      <c r="M7" t="s">
        <v>85</v>
      </c>
    </row>
    <row r="8" spans="1:14" x14ac:dyDescent="0.25">
      <c r="A8" s="4"/>
      <c r="B8" s="6"/>
      <c r="C8" s="6"/>
      <c r="D8" s="6"/>
      <c r="M8" t="str">
        <f>Dashboard!AA4</f>
        <v>2020-2021</v>
      </c>
      <c r="N8" s="5">
        <f>VLOOKUP(M8,F10:I14,3,FALSE)</f>
        <v>7043981</v>
      </c>
    </row>
    <row r="9" spans="1:14" x14ac:dyDescent="0.25">
      <c r="F9" t="s">
        <v>80</v>
      </c>
      <c r="G9" t="s">
        <v>76</v>
      </c>
      <c r="H9" t="s">
        <v>77</v>
      </c>
      <c r="I9" t="s">
        <v>78</v>
      </c>
    </row>
    <row r="10" spans="1:14" x14ac:dyDescent="0.25">
      <c r="A10" t="s">
        <v>73</v>
      </c>
      <c r="C10" t="s">
        <v>10</v>
      </c>
      <c r="D10" t="s">
        <v>11</v>
      </c>
      <c r="F10" t="s">
        <v>36</v>
      </c>
      <c r="G10" s="28">
        <f>B3</f>
        <v>14488231</v>
      </c>
      <c r="H10" s="28" cm="1">
        <f t="array" ref="H10:H14">B11:B15</f>
        <v>6177876</v>
      </c>
      <c r="I10" s="28">
        <f>B19</f>
        <v>731981</v>
      </c>
      <c r="M10" t="s">
        <v>86</v>
      </c>
    </row>
    <row r="11" spans="1:14" x14ac:dyDescent="0.25">
      <c r="A11" t="s">
        <v>36</v>
      </c>
      <c r="B11" s="5">
        <f>JHS!N21</f>
        <v>6177876</v>
      </c>
      <c r="C11" s="5" cm="1">
        <f t="array" ref="C11:D11">JHS!L21:M21</f>
        <v>3052489</v>
      </c>
      <c r="D11" s="5">
        <v>3125387</v>
      </c>
      <c r="F11" t="s">
        <v>47</v>
      </c>
      <c r="G11" s="28">
        <f>B4</f>
        <v>14289445</v>
      </c>
      <c r="H11" s="5">
        <v>6412233</v>
      </c>
      <c r="I11" s="28">
        <f>B20</f>
        <v>1395142</v>
      </c>
      <c r="K11" s="28"/>
      <c r="M11" t="str">
        <f>Dashboard!AA4</f>
        <v>2020-2021</v>
      </c>
      <c r="N11" s="5">
        <f>VLOOKUP(M11,F10:I14,4,FALSE)</f>
        <v>1987180</v>
      </c>
    </row>
    <row r="12" spans="1:14" x14ac:dyDescent="0.25">
      <c r="A12" t="s">
        <v>47</v>
      </c>
      <c r="B12" s="5">
        <f>JHS!N43</f>
        <v>6412233</v>
      </c>
      <c r="C12" s="5" cm="1">
        <f t="array" ref="C12:D12">JHS!L43:M43</f>
        <v>3181294</v>
      </c>
      <c r="D12" s="5">
        <v>3230939</v>
      </c>
      <c r="F12" t="s">
        <v>33</v>
      </c>
      <c r="G12" s="28">
        <f>B5</f>
        <v>14118252</v>
      </c>
      <c r="H12" s="5">
        <v>6840249</v>
      </c>
      <c r="I12" s="28">
        <f>B21</f>
        <v>1599637</v>
      </c>
    </row>
    <row r="13" spans="1:14" x14ac:dyDescent="0.25">
      <c r="A13" t="s">
        <v>33</v>
      </c>
      <c r="B13" s="5">
        <f>JHS!N65</f>
        <v>6840249</v>
      </c>
      <c r="C13" s="5" cm="1">
        <f t="array" ref="C13:D13">JHS!L65:M65</f>
        <v>3419478</v>
      </c>
      <c r="D13" s="5">
        <v>3420771</v>
      </c>
      <c r="F13" t="s">
        <v>34</v>
      </c>
      <c r="G13" s="28">
        <f>B6</f>
        <v>13801750</v>
      </c>
      <c r="H13" s="5">
        <v>7004355</v>
      </c>
      <c r="I13" s="28">
        <f>B22</f>
        <v>1766818</v>
      </c>
      <c r="M13" t="s">
        <v>75</v>
      </c>
    </row>
    <row r="14" spans="1:14" x14ac:dyDescent="0.25">
      <c r="A14" t="s">
        <v>34</v>
      </c>
      <c r="B14" s="5">
        <f>JHS!N87</f>
        <v>7004355</v>
      </c>
      <c r="C14" s="5" cm="1">
        <f t="array" ref="C14:D14">JHS!L87:M87</f>
        <v>3513150</v>
      </c>
      <c r="D14" s="5">
        <v>3491205</v>
      </c>
      <c r="F14" t="s">
        <v>59</v>
      </c>
      <c r="G14" s="28">
        <f>B7</f>
        <v>13681248</v>
      </c>
      <c r="H14" s="5">
        <v>7043981</v>
      </c>
      <c r="I14" s="28">
        <f>B23</f>
        <v>1987180</v>
      </c>
      <c r="K14" s="31"/>
      <c r="M14" t="str">
        <f>Dashboard!AA4</f>
        <v>2020-2021</v>
      </c>
      <c r="N14" s="5">
        <f>VLOOKUP(M14,A28:E32,5,FALSE)</f>
        <v>56147</v>
      </c>
    </row>
    <row r="15" spans="1:14" x14ac:dyDescent="0.25">
      <c r="A15" t="s">
        <v>59</v>
      </c>
      <c r="B15" s="5">
        <f>JHS!N109</f>
        <v>7043981</v>
      </c>
      <c r="C15" s="5" cm="1">
        <f t="array" ref="C15:D15">JHS!L109:M109</f>
        <v>3539571</v>
      </c>
      <c r="D15" s="5">
        <v>3504410</v>
      </c>
      <c r="M15" t="s">
        <v>90</v>
      </c>
    </row>
    <row r="16" spans="1:14" x14ac:dyDescent="0.25">
      <c r="A16" s="4"/>
      <c r="B16" s="29"/>
      <c r="C16" s="29"/>
      <c r="D16" s="29"/>
      <c r="M16" t="str">
        <f>Dashboard!AA4</f>
        <v>2020-2021</v>
      </c>
      <c r="N16" s="32">
        <f>VLOOKUP(M16,F3:K7,6,FALSE)</f>
        <v>6.1793503659229249E-3</v>
      </c>
    </row>
    <row r="17" spans="1:14" x14ac:dyDescent="0.25">
      <c r="A17" s="4"/>
      <c r="B17" s="29"/>
      <c r="C17" s="29"/>
      <c r="D17" s="29"/>
      <c r="G17" s="30"/>
    </row>
    <row r="18" spans="1:14" x14ac:dyDescent="0.25">
      <c r="A18" t="s">
        <v>74</v>
      </c>
      <c r="C18" t="s">
        <v>10</v>
      </c>
      <c r="D18" t="s">
        <v>11</v>
      </c>
      <c r="G18" s="30"/>
      <c r="M18" t="s">
        <v>91</v>
      </c>
    </row>
    <row r="19" spans="1:14" x14ac:dyDescent="0.25">
      <c r="A19" t="s">
        <v>36</v>
      </c>
      <c r="B19" s="5">
        <f>SHS!W21</f>
        <v>731981</v>
      </c>
      <c r="C19" s="5" cm="1">
        <f t="array" ref="C19:D19">SHS!U21:V21</f>
        <v>357513</v>
      </c>
      <c r="D19" s="5">
        <v>374468</v>
      </c>
      <c r="G19" s="30"/>
      <c r="M19" t="s">
        <v>0</v>
      </c>
      <c r="N19" t="str">
        <f>Dashboard!$AA$4</f>
        <v>2020-2021</v>
      </c>
    </row>
    <row r="20" spans="1:14" x14ac:dyDescent="0.25">
      <c r="A20" t="s">
        <v>47</v>
      </c>
      <c r="B20" s="5">
        <f>SHS!AV43</f>
        <v>1395142</v>
      </c>
      <c r="C20" s="5" cm="1">
        <f t="array" ref="C20:D20">SHS!AT43:AU43</f>
        <v>669484</v>
      </c>
      <c r="D20" s="5">
        <v>725658</v>
      </c>
      <c r="G20" s="30"/>
      <c r="M20" s="36" t="s">
        <v>92</v>
      </c>
      <c r="N20">
        <f>HLOOKUP($N$19,$G$22:$L$39,2,FALSE)</f>
        <v>1142258</v>
      </c>
    </row>
    <row r="21" spans="1:14" x14ac:dyDescent="0.25">
      <c r="A21" t="s">
        <v>33</v>
      </c>
      <c r="B21" s="5">
        <f>SHS!AV65</f>
        <v>1599637</v>
      </c>
      <c r="C21" s="5" cm="1">
        <f t="array" ref="C21:D21">SHS!AT65:AU65</f>
        <v>775028</v>
      </c>
      <c r="D21" s="5">
        <v>824609</v>
      </c>
      <c r="G21" s="30"/>
      <c r="M21" s="36" t="s">
        <v>93</v>
      </c>
      <c r="N21">
        <f>HLOOKUP($N$19,$G$22:$L$39,3,FALSE)</f>
        <v>819368</v>
      </c>
    </row>
    <row r="22" spans="1:14" x14ac:dyDescent="0.25">
      <c r="A22" t="s">
        <v>34</v>
      </c>
      <c r="B22" s="5">
        <f>SHS!AV87</f>
        <v>1766818</v>
      </c>
      <c r="C22" s="5" cm="1">
        <f t="array" ref="C22:D22">SHS!AT87:AU87</f>
        <v>859492</v>
      </c>
      <c r="D22" s="5">
        <v>907326</v>
      </c>
      <c r="G22" s="1" t="s">
        <v>0</v>
      </c>
      <c r="H22" s="1" t="s">
        <v>36</v>
      </c>
      <c r="I22" s="1" t="s">
        <v>47</v>
      </c>
      <c r="J22" s="1" t="s">
        <v>33</v>
      </c>
      <c r="K22" s="1" t="s">
        <v>34</v>
      </c>
      <c r="L22" s="34" t="s">
        <v>59</v>
      </c>
      <c r="M22" s="36" t="s">
        <v>94</v>
      </c>
      <c r="N22">
        <f>HLOOKUP($N$19,$G$22:$L$39,4,FALSE)</f>
        <v>2399291</v>
      </c>
    </row>
    <row r="23" spans="1:14" x14ac:dyDescent="0.25">
      <c r="A23" t="s">
        <v>59</v>
      </c>
      <c r="B23" s="5">
        <f>SHS!AV109</f>
        <v>1987180</v>
      </c>
      <c r="C23" s="5" cm="1">
        <f t="array" ref="C23:D23">SHS!AT109:AU109</f>
        <v>953301</v>
      </c>
      <c r="D23" s="5">
        <v>1033879</v>
      </c>
      <c r="G23" s="1" t="s">
        <v>13</v>
      </c>
      <c r="H23" s="1">
        <v>1059154</v>
      </c>
      <c r="I23" s="33">
        <v>1107848</v>
      </c>
      <c r="J23" s="33">
        <v>1124131</v>
      </c>
      <c r="K23" s="33">
        <v>1114444</v>
      </c>
      <c r="L23" s="35">
        <v>1142258</v>
      </c>
      <c r="M23" s="36" t="s">
        <v>95</v>
      </c>
      <c r="N23">
        <f>HLOOKUP($N$19,$G$22:$L$39,5,FALSE)</f>
        <v>3001307</v>
      </c>
    </row>
    <row r="24" spans="1:14" x14ac:dyDescent="0.25">
      <c r="A24" s="4"/>
      <c r="B24" s="29"/>
      <c r="C24" s="29"/>
      <c r="D24" s="29"/>
      <c r="G24" s="1" t="s">
        <v>14</v>
      </c>
      <c r="H24" s="1">
        <v>731108</v>
      </c>
      <c r="I24" s="33">
        <v>764900</v>
      </c>
      <c r="J24" s="33">
        <v>786101</v>
      </c>
      <c r="K24" s="33">
        <v>786720</v>
      </c>
      <c r="L24" s="35">
        <v>819368</v>
      </c>
      <c r="M24" s="36" t="s">
        <v>96</v>
      </c>
      <c r="N24">
        <f>HLOOKUP($N$19,$G$22:$L$39,6,FALSE)</f>
        <v>812891</v>
      </c>
    </row>
    <row r="25" spans="1:14" x14ac:dyDescent="0.25">
      <c r="G25" s="1" t="s">
        <v>15</v>
      </c>
      <c r="H25" s="1">
        <v>2222713</v>
      </c>
      <c r="I25" s="33">
        <v>2293935</v>
      </c>
      <c r="J25" s="33">
        <v>2347281</v>
      </c>
      <c r="K25" s="33">
        <v>2347826</v>
      </c>
      <c r="L25" s="35">
        <v>2399291</v>
      </c>
      <c r="M25" s="36" t="s">
        <v>97</v>
      </c>
      <c r="N25">
        <f>HLOOKUP($N$19,$G$22:$L$39,7,FALSE)</f>
        <v>1524579</v>
      </c>
    </row>
    <row r="26" spans="1:14" x14ac:dyDescent="0.25">
      <c r="A26" t="s">
        <v>75</v>
      </c>
      <c r="G26" s="1" t="s">
        <v>16</v>
      </c>
      <c r="H26" s="1">
        <v>2735835</v>
      </c>
      <c r="I26" s="33">
        <v>2841413</v>
      </c>
      <c r="J26" s="33">
        <v>2925690</v>
      </c>
      <c r="K26" s="33">
        <v>2947310</v>
      </c>
      <c r="L26" s="35">
        <v>3001307</v>
      </c>
      <c r="M26" s="36" t="s">
        <v>98</v>
      </c>
      <c r="N26">
        <f>HLOOKUP($N$19,$G$22:$L$39,8,FALSE)</f>
        <v>1851735</v>
      </c>
    </row>
    <row r="27" spans="1:14" x14ac:dyDescent="0.25">
      <c r="B27" t="s">
        <v>76</v>
      </c>
      <c r="C27" t="s">
        <v>77</v>
      </c>
      <c r="D27" t="s">
        <v>78</v>
      </c>
      <c r="E27" t="s">
        <v>12</v>
      </c>
      <c r="G27" s="1" t="s">
        <v>17</v>
      </c>
      <c r="H27" s="1">
        <v>763139</v>
      </c>
      <c r="I27" s="33">
        <v>791415</v>
      </c>
      <c r="J27" s="33">
        <v>803851</v>
      </c>
      <c r="K27" s="33">
        <v>805430</v>
      </c>
      <c r="L27" s="35">
        <v>812891</v>
      </c>
      <c r="M27" s="36" t="s">
        <v>99</v>
      </c>
      <c r="N27">
        <f>HLOOKUP($N$19,$G$22:$L$39,9,FALSE)</f>
        <v>1756315</v>
      </c>
    </row>
    <row r="28" spans="1:14" x14ac:dyDescent="0.25">
      <c r="A28" t="s">
        <v>36</v>
      </c>
      <c r="B28" s="5">
        <v>38803</v>
      </c>
      <c r="C28" s="5">
        <v>8282</v>
      </c>
      <c r="D28" s="5">
        <v>5959</v>
      </c>
      <c r="E28" s="29">
        <f>SUM(B28:D28)</f>
        <v>53044</v>
      </c>
      <c r="G28" s="1" t="s">
        <v>18</v>
      </c>
      <c r="H28" s="1">
        <v>1547174</v>
      </c>
      <c r="I28" s="33">
        <v>1607628</v>
      </c>
      <c r="J28" s="33">
        <v>1628516</v>
      </c>
      <c r="K28" s="33">
        <v>1616670</v>
      </c>
      <c r="L28" s="35">
        <v>1524579</v>
      </c>
      <c r="M28" s="36" t="s">
        <v>100</v>
      </c>
      <c r="N28">
        <f>HLOOKUP($N$19,$G$22:$L$39,10,FALSE)</f>
        <v>1188432</v>
      </c>
    </row>
    <row r="29" spans="1:14" x14ac:dyDescent="0.25">
      <c r="A29" t="s">
        <v>47</v>
      </c>
      <c r="B29" s="5">
        <v>38913</v>
      </c>
      <c r="C29" s="5">
        <v>8554</v>
      </c>
      <c r="D29" s="5">
        <v>6476</v>
      </c>
      <c r="E29" s="29">
        <f>SUM(B29:D29)</f>
        <v>53943</v>
      </c>
      <c r="F29" s="32">
        <f>(E29-E28)/E28</f>
        <v>1.6948193952190636E-2</v>
      </c>
      <c r="G29" s="1" t="s">
        <v>19</v>
      </c>
      <c r="H29" s="1">
        <v>1716488</v>
      </c>
      <c r="I29" s="33">
        <v>1788189</v>
      </c>
      <c r="J29" s="33">
        <v>1814660</v>
      </c>
      <c r="K29" s="33">
        <v>1804512</v>
      </c>
      <c r="L29" s="35">
        <v>1851735</v>
      </c>
      <c r="M29" s="36" t="s">
        <v>101</v>
      </c>
      <c r="N29">
        <f>HLOOKUP($N$19,$G$22:$L$39,11,FALSE)</f>
        <v>950269</v>
      </c>
    </row>
    <row r="30" spans="1:14" x14ac:dyDescent="0.25">
      <c r="A30" t="s">
        <v>33</v>
      </c>
      <c r="B30" s="5">
        <v>39022</v>
      </c>
      <c r="C30" s="5">
        <v>8893</v>
      </c>
      <c r="D30" s="5">
        <v>6792</v>
      </c>
      <c r="E30" s="29">
        <f>SUM(B30:D30)</f>
        <v>54707</v>
      </c>
      <c r="F30" s="32">
        <f>(E30-E29)/E29</f>
        <v>1.4163098085015665E-2</v>
      </c>
      <c r="G30" s="1" t="s">
        <v>20</v>
      </c>
      <c r="H30" s="1">
        <v>1664466</v>
      </c>
      <c r="I30" s="33">
        <v>1725920</v>
      </c>
      <c r="J30" s="33">
        <v>1761777</v>
      </c>
      <c r="K30" s="33">
        <v>1760459</v>
      </c>
      <c r="L30" s="35">
        <v>1756315</v>
      </c>
      <c r="M30" s="36" t="s">
        <v>102</v>
      </c>
      <c r="N30">
        <f>HLOOKUP($N$19,$G$22:$L$39,12,FALSE)</f>
        <v>1134487</v>
      </c>
    </row>
    <row r="31" spans="1:14" x14ac:dyDescent="0.25">
      <c r="A31" t="s">
        <v>34</v>
      </c>
      <c r="B31" s="5">
        <v>39070</v>
      </c>
      <c r="C31" s="5">
        <v>9344</v>
      </c>
      <c r="D31" s="5">
        <v>7088</v>
      </c>
      <c r="E31" s="29">
        <f>SUM(B31:D31)</f>
        <v>55502</v>
      </c>
      <c r="F31" s="32">
        <f>(E31-E30)/E30</f>
        <v>1.4531961174986747E-2</v>
      </c>
      <c r="G31" s="1" t="s">
        <v>21</v>
      </c>
      <c r="H31" s="1">
        <v>1124714</v>
      </c>
      <c r="I31" s="33">
        <v>1164089</v>
      </c>
      <c r="J31" s="33">
        <v>1176182</v>
      </c>
      <c r="K31" s="33">
        <v>1170694</v>
      </c>
      <c r="L31" s="35">
        <v>1188432</v>
      </c>
      <c r="M31" s="36" t="s">
        <v>103</v>
      </c>
      <c r="N31">
        <f>HLOOKUP($N$19,$G$22:$L$39,13,FALSE)</f>
        <v>1140120</v>
      </c>
    </row>
    <row r="32" spans="1:14" x14ac:dyDescent="0.25">
      <c r="A32" t="s">
        <v>59</v>
      </c>
      <c r="B32" s="5">
        <v>39193</v>
      </c>
      <c r="C32" s="5">
        <v>9694</v>
      </c>
      <c r="D32" s="5">
        <v>7260</v>
      </c>
      <c r="E32" s="29">
        <f>SUM(B32:D32)</f>
        <v>56147</v>
      </c>
      <c r="F32" s="32">
        <f>(E32-E31)/E31</f>
        <v>1.1621202839537314E-2</v>
      </c>
      <c r="G32" s="1" t="s">
        <v>22</v>
      </c>
      <c r="H32" s="1">
        <v>885431</v>
      </c>
      <c r="I32" s="33">
        <v>911187</v>
      </c>
      <c r="J32" s="33">
        <v>938190</v>
      </c>
      <c r="K32" s="33">
        <v>944888</v>
      </c>
      <c r="L32" s="35">
        <v>950269</v>
      </c>
      <c r="M32" s="36" t="s">
        <v>104</v>
      </c>
      <c r="N32">
        <f>HLOOKUP($N$19,$G$22:$L$39,14,FALSE)</f>
        <v>1126566</v>
      </c>
    </row>
    <row r="33" spans="1:14" x14ac:dyDescent="0.25">
      <c r="A33" s="4"/>
      <c r="B33" s="29"/>
      <c r="C33" s="29"/>
      <c r="D33" s="29"/>
      <c r="G33" s="1" t="s">
        <v>23</v>
      </c>
      <c r="H33" s="1">
        <v>1046776</v>
      </c>
      <c r="I33" s="33">
        <v>1084451</v>
      </c>
      <c r="J33" s="33">
        <v>1115407</v>
      </c>
      <c r="K33" s="33">
        <v>1126928</v>
      </c>
      <c r="L33" s="35">
        <v>1134487</v>
      </c>
      <c r="M33" s="36" t="s">
        <v>105</v>
      </c>
      <c r="N33">
        <f>HLOOKUP($N$19,$G$22:$L$39,15,FALSE)</f>
        <v>718379</v>
      </c>
    </row>
    <row r="34" spans="1:14" x14ac:dyDescent="0.25">
      <c r="B34" t="str">
        <f>Dashboard!AA4</f>
        <v>2020-2021</v>
      </c>
      <c r="G34" s="1" t="s">
        <v>24</v>
      </c>
      <c r="H34" s="1">
        <v>1090969</v>
      </c>
      <c r="I34" s="33">
        <v>1129131</v>
      </c>
      <c r="J34" s="33">
        <v>1158501</v>
      </c>
      <c r="K34" s="33">
        <v>1161883</v>
      </c>
      <c r="L34" s="35">
        <v>1140120</v>
      </c>
      <c r="M34" s="36" t="s">
        <v>106</v>
      </c>
      <c r="N34">
        <f>HLOOKUP($N$19,$G$22:$L$39,16,FALSE)</f>
        <v>755105</v>
      </c>
    </row>
    <row r="35" spans="1:14" x14ac:dyDescent="0.25">
      <c r="A35" t="s">
        <v>10</v>
      </c>
      <c r="B35">
        <f>VLOOKUP(B34,F3:I7,3,FALSE)</f>
        <v>11591148</v>
      </c>
      <c r="G35" s="1" t="s">
        <v>25</v>
      </c>
      <c r="H35" s="1">
        <v>1034568</v>
      </c>
      <c r="I35" s="33">
        <v>1076236</v>
      </c>
      <c r="J35" s="33">
        <v>1103394</v>
      </c>
      <c r="K35" s="33">
        <v>1109923</v>
      </c>
      <c r="L35" s="35">
        <v>1126566</v>
      </c>
      <c r="M35" s="36" t="s">
        <v>107</v>
      </c>
      <c r="N35">
        <f>HLOOKUP($N$19,$G$22:$L$39,17,FALSE)</f>
        <v>356536</v>
      </c>
    </row>
    <row r="36" spans="1:14" x14ac:dyDescent="0.25">
      <c r="A36" t="s">
        <v>11</v>
      </c>
      <c r="B36">
        <f>VLOOKUP(B34,F3:I7,4,FALSE)</f>
        <v>11121261</v>
      </c>
      <c r="G36" s="1" t="s">
        <v>26</v>
      </c>
      <c r="H36" s="1">
        <v>657615</v>
      </c>
      <c r="I36" s="33">
        <v>684258</v>
      </c>
      <c r="J36" s="33">
        <v>702450</v>
      </c>
      <c r="K36" s="33">
        <v>703886</v>
      </c>
      <c r="L36" s="35">
        <v>718379</v>
      </c>
      <c r="M36" s="36" t="s">
        <v>108</v>
      </c>
      <c r="N36">
        <f>HLOOKUP($N$19,$G$22:$L$39,18,FALSE)</f>
        <v>2034771</v>
      </c>
    </row>
    <row r="37" spans="1:14" x14ac:dyDescent="0.25">
      <c r="G37" s="1" t="s">
        <v>27</v>
      </c>
      <c r="H37" s="1">
        <v>756190</v>
      </c>
      <c r="I37" s="33">
        <v>743947</v>
      </c>
      <c r="J37" s="33">
        <v>758448</v>
      </c>
      <c r="K37" s="33">
        <v>771584</v>
      </c>
      <c r="L37" s="33">
        <v>755105</v>
      </c>
    </row>
    <row r="38" spans="1:14" x14ac:dyDescent="0.25">
      <c r="G38" s="1" t="s">
        <v>28</v>
      </c>
      <c r="H38" s="1">
        <v>338727</v>
      </c>
      <c r="I38" s="33">
        <v>344949</v>
      </c>
      <c r="J38" s="33">
        <v>350472</v>
      </c>
      <c r="K38" s="33">
        <v>346051</v>
      </c>
      <c r="L38" s="33">
        <v>356536</v>
      </c>
    </row>
    <row r="39" spans="1:14" x14ac:dyDescent="0.25">
      <c r="G39" s="1" t="s">
        <v>29</v>
      </c>
      <c r="H39" s="1">
        <v>2023021</v>
      </c>
      <c r="I39" s="33">
        <v>2037324</v>
      </c>
      <c r="J39" s="33">
        <v>2063087</v>
      </c>
      <c r="K39" s="33">
        <v>2053715</v>
      </c>
      <c r="L39" s="33">
        <v>2034771</v>
      </c>
    </row>
    <row r="41" spans="1:14" x14ac:dyDescent="0.25">
      <c r="G41" s="1" t="s">
        <v>0</v>
      </c>
      <c r="H41" s="1" t="s">
        <v>36</v>
      </c>
      <c r="I41" s="1" t="s">
        <v>47</v>
      </c>
      <c r="J41" s="1" t="s">
        <v>33</v>
      </c>
      <c r="K41" s="1" t="s">
        <v>34</v>
      </c>
      <c r="L41" s="34" t="s">
        <v>59</v>
      </c>
    </row>
    <row r="42" spans="1:14" x14ac:dyDescent="0.25">
      <c r="G42" s="1" t="s">
        <v>13</v>
      </c>
      <c r="H42" s="1">
        <f>Schools!B3+Schools!B24+Schools!B45</f>
        <v>3406</v>
      </c>
      <c r="I42" s="1">
        <f>Schools!C3+Schools!C24+Schools!C45</f>
        <v>3444</v>
      </c>
      <c r="J42" s="1">
        <f>Schools!D3+Schools!D24+Schools!D45</f>
        <v>3485</v>
      </c>
      <c r="K42" s="1">
        <f>Schools!E3+Schools!E24+Schools!E45</f>
        <v>3505</v>
      </c>
      <c r="L42" s="1">
        <f>Schools!F3+Schools!F24+Schools!F45</f>
        <v>3521</v>
      </c>
      <c r="M42" t="s">
        <v>0</v>
      </c>
      <c r="N42" t="str">
        <f>Dashboard!AA4</f>
        <v>2020-2021</v>
      </c>
    </row>
    <row r="43" spans="1:14" x14ac:dyDescent="0.25">
      <c r="B43" t="s">
        <v>36</v>
      </c>
      <c r="C43" t="s">
        <v>47</v>
      </c>
      <c r="D43" t="s">
        <v>33</v>
      </c>
      <c r="E43" t="s">
        <v>34</v>
      </c>
      <c r="F43" t="s">
        <v>59</v>
      </c>
      <c r="G43" s="1" t="s">
        <v>14</v>
      </c>
      <c r="H43" s="1">
        <f>Schools!B4+Schools!B25+Schools!B46</f>
        <v>2887</v>
      </c>
      <c r="I43" s="1">
        <f>Schools!C4+Schools!C25+Schools!C46</f>
        <v>2913</v>
      </c>
      <c r="J43" s="1">
        <f>Schools!D4+Schools!D25+Schools!D46</f>
        <v>2946</v>
      </c>
      <c r="K43" s="1">
        <f>Schools!E4+Schools!E25+Schools!E46</f>
        <v>2986</v>
      </c>
      <c r="L43" s="1">
        <f>Schools!F4+Schools!F25+Schools!F46</f>
        <v>3016</v>
      </c>
      <c r="M43" s="36" t="s">
        <v>92</v>
      </c>
      <c r="N43">
        <f>HLOOKUP($N$42,$G$41:$L$58,2,FALSE)</f>
        <v>3521</v>
      </c>
    </row>
    <row r="44" spans="1:14" x14ac:dyDescent="0.25">
      <c r="A44" t="s">
        <v>109</v>
      </c>
      <c r="B44" s="5">
        <f>'K-G6'!B22+'K-G6'!C22</f>
        <v>1596754</v>
      </c>
      <c r="C44" s="5">
        <f>'K-G6'!B$44+'K-G6'!C$44</f>
        <v>2023322</v>
      </c>
      <c r="D44" s="5">
        <f>'K-G6'!B$66+'K-G6'!C$66</f>
        <v>2110675</v>
      </c>
      <c r="E44" s="5">
        <f>'K-G6'!B$88+'K-G6'!C$88</f>
        <v>1791076</v>
      </c>
      <c r="F44" s="5">
        <f>'K-G6'!B$110+'K-G6'!C$110</f>
        <v>1927619</v>
      </c>
      <c r="G44" s="1" t="s">
        <v>15</v>
      </c>
      <c r="H44" s="1">
        <f>Schools!B5+Schools!B26+Schools!B47</f>
        <v>4146</v>
      </c>
      <c r="I44" s="1">
        <f>Schools!C5+Schools!C26+Schools!C47</f>
        <v>4224</v>
      </c>
      <c r="J44" s="1">
        <f>Schools!D5+Schools!D26+Schools!D47</f>
        <v>4294</v>
      </c>
      <c r="K44" s="1">
        <f>Schools!E5+Schools!E26+Schools!E47</f>
        <v>4342</v>
      </c>
      <c r="L44" s="1">
        <f>Schools!F5+Schools!F26+Schools!F47</f>
        <v>4399</v>
      </c>
      <c r="M44" s="36" t="s">
        <v>93</v>
      </c>
      <c r="N44">
        <f>HLOOKUP($N$42,$G$41:$L$58,3,FALSE)</f>
        <v>3016</v>
      </c>
    </row>
    <row r="45" spans="1:14" x14ac:dyDescent="0.25">
      <c r="A45" t="s">
        <v>110</v>
      </c>
      <c r="B45" s="5">
        <f>'K-G6'!D22+'K-G6'!E22</f>
        <v>1964338</v>
      </c>
      <c r="C45" s="5">
        <f>'K-G6'!D$44+'K-G6'!E$44</f>
        <v>1733379</v>
      </c>
      <c r="D45" s="5">
        <f>'K-G6'!D$66+'K-G6'!E$66</f>
        <v>2115902</v>
      </c>
      <c r="E45" s="5">
        <f>'K-G6'!D$88+'K-G6'!E$88</f>
        <v>2206766</v>
      </c>
      <c r="F45" s="5">
        <f>'K-G6'!D$110+'K-G6'!E110</f>
        <v>1911095</v>
      </c>
      <c r="G45" s="1" t="s">
        <v>16</v>
      </c>
      <c r="H45" s="1">
        <f>Schools!B6+Schools!B27+Schools!B48</f>
        <v>3858</v>
      </c>
      <c r="I45" s="1">
        <f>Schools!C6+Schools!C27+Schools!C48</f>
        <v>3889</v>
      </c>
      <c r="J45" s="1">
        <f>Schools!D6+Schools!D27+Schools!D48</f>
        <v>3944</v>
      </c>
      <c r="K45" s="1">
        <f>Schools!E6+Schools!E27+Schools!E48</f>
        <v>3995</v>
      </c>
      <c r="L45" s="1">
        <f>Schools!F6+Schools!F27+Schools!F48</f>
        <v>4008</v>
      </c>
      <c r="M45" s="36" t="s">
        <v>94</v>
      </c>
      <c r="N45">
        <f>HLOOKUP($N$42,$G$41:$L$58,4,FALSE)</f>
        <v>4399</v>
      </c>
    </row>
    <row r="46" spans="1:14" x14ac:dyDescent="0.25">
      <c r="A46" t="s">
        <v>111</v>
      </c>
      <c r="B46" s="5">
        <f>'K-G6'!F22+'K-G6'!G22</f>
        <v>2051763</v>
      </c>
      <c r="C46" s="5">
        <f>'K-G6'!F$44+'K-G6'!G$44</f>
        <v>1918489</v>
      </c>
      <c r="D46" s="5">
        <f>'K-G6'!F$66+'K-G6'!G$66</f>
        <v>1736403</v>
      </c>
      <c r="E46" s="5">
        <f>'K-G6'!F$88+'K-G6'!G$88</f>
        <v>2080222</v>
      </c>
      <c r="F46" s="5">
        <f>'K-G6'!F$110+'K-G6'!G$110</f>
        <v>2168542</v>
      </c>
      <c r="G46" s="1" t="s">
        <v>17</v>
      </c>
      <c r="H46" s="1">
        <f>Schools!B7+Schools!B28+Schools!B49</f>
        <v>2497</v>
      </c>
      <c r="I46" s="1">
        <f>Schools!C7+Schools!C28+Schools!C49</f>
        <v>2513</v>
      </c>
      <c r="J46" s="1">
        <f>Schools!D7+Schools!D28+Schools!D49</f>
        <v>2580</v>
      </c>
      <c r="K46" s="1">
        <f>Schools!E7+Schools!E28+Schools!E49</f>
        <v>2611</v>
      </c>
      <c r="L46" s="1">
        <f>Schools!F7+Schools!F28+Schools!F49</f>
        <v>2636</v>
      </c>
      <c r="M46" s="36" t="s">
        <v>95</v>
      </c>
      <c r="N46">
        <f>HLOOKUP($N$42,$G$41:$L$58,5,FALSE)</f>
        <v>4008</v>
      </c>
    </row>
    <row r="47" spans="1:14" x14ac:dyDescent="0.25">
      <c r="A47" t="s">
        <v>112</v>
      </c>
      <c r="B47" s="5">
        <f>'K-G6'!H22+'K-G6'!I22</f>
        <v>2152883</v>
      </c>
      <c r="C47" s="5">
        <f>'K-G6'!H$44+'K-G6'!I$44</f>
        <v>2022639</v>
      </c>
      <c r="D47" s="5">
        <f>'K-G6'!H$66+'K-G6'!I$66</f>
        <v>1908656</v>
      </c>
      <c r="E47" s="5">
        <f>'K-G6'!H$88+'K-G6'!I$88</f>
        <v>1729114</v>
      </c>
      <c r="F47" s="5">
        <f>'K-G6'!H$110+'K-G6'!I$110</f>
        <v>2065527</v>
      </c>
      <c r="G47" s="1" t="s">
        <v>18</v>
      </c>
      <c r="H47" s="1">
        <f>Schools!B8+Schools!B29+Schools!B50</f>
        <v>4428</v>
      </c>
      <c r="I47" s="1">
        <f>Schools!C8+Schools!C29+Schools!C50</f>
        <v>4465</v>
      </c>
      <c r="J47" s="1">
        <f>Schools!D8+Schools!D29+Schools!D50</f>
        <v>4501</v>
      </c>
      <c r="K47" s="1">
        <f>Schools!E8+Schools!E29+Schools!E50</f>
        <v>4529</v>
      </c>
      <c r="L47" s="1">
        <f>Schools!F8+Schools!F29+Schools!F50</f>
        <v>4559</v>
      </c>
      <c r="M47" s="36" t="s">
        <v>96</v>
      </c>
      <c r="N47">
        <f>HLOOKUP($N$42,$G$41:$L$58,6,FALSE)</f>
        <v>2636</v>
      </c>
    </row>
    <row r="48" spans="1:14" x14ac:dyDescent="0.25">
      <c r="A48" t="s">
        <v>113</v>
      </c>
      <c r="B48" s="5">
        <f>'K-G6'!J22+'K-G6'!K22</f>
        <v>2180849</v>
      </c>
      <c r="C48" s="5">
        <f>'K-G6'!J$44+'K-G6'!K$44</f>
        <v>2114589</v>
      </c>
      <c r="D48" s="5">
        <f>'K-G6'!J$66+'K-G6'!K$66</f>
        <v>2004883</v>
      </c>
      <c r="E48" s="5">
        <f>'K-G6'!J$88+'K-G6'!K$88</f>
        <v>1893511</v>
      </c>
      <c r="F48" s="5">
        <f>'K-G6'!J$110+'K-G6'!K$110</f>
        <v>1716997</v>
      </c>
      <c r="G48" s="1" t="s">
        <v>19</v>
      </c>
      <c r="H48" s="1">
        <f>Schools!B9+Schools!B30+Schools!B51</f>
        <v>4548</v>
      </c>
      <c r="I48" s="1">
        <f>Schools!C9+Schools!C30+Schools!C51</f>
        <v>4672</v>
      </c>
      <c r="J48" s="1">
        <f>Schools!D9+Schools!D30+Schools!D51</f>
        <v>4729</v>
      </c>
      <c r="K48" s="1">
        <f>Schools!E9+Schools!E30+Schools!E51</f>
        <v>4823</v>
      </c>
      <c r="L48" s="1">
        <f>Schools!F9+Schools!F30+Schools!F51</f>
        <v>4867</v>
      </c>
      <c r="M48" s="36" t="s">
        <v>97</v>
      </c>
      <c r="N48">
        <f>HLOOKUP($N$42,$G$41:$L$58,7,FALSE)</f>
        <v>4559</v>
      </c>
    </row>
    <row r="49" spans="1:14" x14ac:dyDescent="0.25">
      <c r="A49" t="s">
        <v>114</v>
      </c>
      <c r="B49" s="5">
        <f>'K-G6'!L22+'K-G6'!M22</f>
        <v>2355863</v>
      </c>
      <c r="C49" s="5">
        <f>'K-G6'!L$44+'K-G6'!M$44</f>
        <v>2137411</v>
      </c>
      <c r="D49" s="5">
        <f>'K-G6'!L$66+'K-G6'!M$66</f>
        <v>2090783</v>
      </c>
      <c r="E49" s="5">
        <f>'K-G6'!L$88+'K-G6'!M$88</f>
        <v>1986978</v>
      </c>
      <c r="F49" s="5">
        <f>'K-G6'!L$110+'K-G6'!M$110</f>
        <v>1883581</v>
      </c>
      <c r="G49" s="1" t="s">
        <v>20</v>
      </c>
      <c r="H49" s="1">
        <f>Schools!B10+Schools!B31+Schools!B52</f>
        <v>4427</v>
      </c>
      <c r="I49" s="1">
        <f>Schools!C10+Schools!C31+Schools!C52</f>
        <v>4510</v>
      </c>
      <c r="J49" s="1">
        <f>Schools!D10+Schools!D31+Schools!D52</f>
        <v>4544</v>
      </c>
      <c r="K49" s="1">
        <f>Schools!E10+Schools!E31+Schools!E52</f>
        <v>4611</v>
      </c>
      <c r="L49" s="1">
        <f>Schools!F10+Schools!F31+Schools!F52</f>
        <v>4643</v>
      </c>
      <c r="M49" s="36" t="s">
        <v>98</v>
      </c>
      <c r="N49">
        <f>HLOOKUP($N$42,$G$41:$L$58,8,FALSE)</f>
        <v>4867</v>
      </c>
    </row>
    <row r="50" spans="1:14" x14ac:dyDescent="0.25">
      <c r="A50" t="s">
        <v>115</v>
      </c>
      <c r="B50" s="5">
        <f>'K-G6'!N22+'K-G6'!O22</f>
        <v>2137989</v>
      </c>
      <c r="C50" s="5">
        <f>'K-G6'!N$44+'K-G6'!O$44</f>
        <v>2287531</v>
      </c>
      <c r="D50" s="5">
        <f>'K-G6'!N$66+'K-G6'!O$66</f>
        <v>2096303</v>
      </c>
      <c r="E50" s="5">
        <f>'K-G6'!N$88+'K-G6'!O$88</f>
        <v>2056001</v>
      </c>
      <c r="F50" s="5">
        <f>'K-G6'!N$110+'K-G6'!O$110</f>
        <v>1953530</v>
      </c>
      <c r="G50" s="1" t="s">
        <v>21</v>
      </c>
      <c r="H50" s="1">
        <f>Schools!B11+Schools!B32+Schools!B53</f>
        <v>4520</v>
      </c>
      <c r="I50" s="1">
        <f>Schools!C11+Schools!C32+Schools!C53</f>
        <v>4566</v>
      </c>
      <c r="J50" s="1">
        <f>Schools!D11+Schools!D32+Schools!D53</f>
        <v>4597</v>
      </c>
      <c r="K50" s="1">
        <f>Schools!E11+Schools!E32+Schools!E53</f>
        <v>4631</v>
      </c>
      <c r="L50" s="1">
        <f>Schools!F11+Schools!F32+Schools!F53</f>
        <v>4664</v>
      </c>
      <c r="M50" s="36" t="s">
        <v>99</v>
      </c>
      <c r="N50">
        <f>HLOOKUP($N$42,$G$41:$L$58,9,FALSE)</f>
        <v>4643</v>
      </c>
    </row>
    <row r="51" spans="1:14" x14ac:dyDescent="0.25">
      <c r="A51" t="s">
        <v>117</v>
      </c>
      <c r="B51" s="5">
        <f>JHS!B$21+JHS!C$21</f>
        <v>1782780</v>
      </c>
      <c r="C51" s="5">
        <f>JHS!B$43+JHS!C$43</f>
        <v>1862178</v>
      </c>
      <c r="D51" s="5">
        <f>JHS!B$65+JHS!C$65</f>
        <v>2039781</v>
      </c>
      <c r="E51" s="5">
        <f>JHS!B$87+JHS!C$87</f>
        <v>1897558</v>
      </c>
      <c r="F51" s="5">
        <f>JHS!B$109+JHS!C$109</f>
        <v>1799118</v>
      </c>
      <c r="G51" s="1" t="s">
        <v>22</v>
      </c>
      <c r="H51" s="1">
        <f>Schools!B12+Schools!B33+Schools!B54</f>
        <v>2692</v>
      </c>
      <c r="I51" s="1">
        <f>Schools!C12+Schools!C33+Schools!C54</f>
        <v>2790</v>
      </c>
      <c r="J51" s="1">
        <f>Schools!D12+Schools!D33+Schools!D54</f>
        <v>2851</v>
      </c>
      <c r="K51" s="1">
        <f>Schools!E12+Schools!E33+Schools!E54</f>
        <v>2879</v>
      </c>
      <c r="L51" s="1">
        <f>Schools!F12+Schools!F33+Schools!F54</f>
        <v>2899</v>
      </c>
      <c r="M51" s="36" t="s">
        <v>100</v>
      </c>
      <c r="N51">
        <f>HLOOKUP($N$42,$G$41:$L$58,10,FALSE)</f>
        <v>4664</v>
      </c>
    </row>
    <row r="52" spans="1:14" x14ac:dyDescent="0.25">
      <c r="A52" t="s">
        <v>118</v>
      </c>
      <c r="B52" s="5">
        <f>JHS!D$21+JHS!E$21</f>
        <v>1609838</v>
      </c>
      <c r="C52" s="5">
        <f>JHS!D$43+JHS!E$43</f>
        <v>1670380</v>
      </c>
      <c r="D52" s="5">
        <f>JHS!D$65+JHS!E$65</f>
        <v>1805549</v>
      </c>
      <c r="E52" s="5">
        <f>JHS!D$87+JHS!E$87</f>
        <v>1922240</v>
      </c>
      <c r="F52" s="5">
        <f>JHS!D$109+JHS!E$109</f>
        <v>1804306</v>
      </c>
      <c r="G52" s="1" t="s">
        <v>23</v>
      </c>
      <c r="H52" s="1">
        <f>Schools!B13+Schools!B34+Schools!B55</f>
        <v>2774</v>
      </c>
      <c r="I52" s="1">
        <f>Schools!C13+Schools!C34+Schools!C55</f>
        <v>2821</v>
      </c>
      <c r="J52" s="1">
        <f>Schools!D13+Schools!D34+Schools!D55</f>
        <v>2943</v>
      </c>
      <c r="K52" s="1">
        <f>Schools!E13+Schools!E34+Schools!E55</f>
        <v>3019</v>
      </c>
      <c r="L52" s="1">
        <f>Schools!F13+Schools!F34+Schools!F55</f>
        <v>3081</v>
      </c>
      <c r="M52" s="36" t="s">
        <v>101</v>
      </c>
      <c r="N52">
        <f>HLOOKUP($N$42,$G$41:$L$58,11,FALSE)</f>
        <v>2899</v>
      </c>
    </row>
    <row r="53" spans="1:14" x14ac:dyDescent="0.25">
      <c r="A53" t="s">
        <v>119</v>
      </c>
      <c r="B53" s="5">
        <f>JHS!F$21+JHS!G$21</f>
        <v>1467669</v>
      </c>
      <c r="C53" s="5">
        <f>JHS!F$43+JHS!G$43</f>
        <v>1513564</v>
      </c>
      <c r="D53" s="5">
        <f>JHS!F$65+JHS!G$65</f>
        <v>1579759</v>
      </c>
      <c r="E53" s="5">
        <f>JHS!F$87+JHS!G$87</f>
        <v>1702298</v>
      </c>
      <c r="F53" s="5">
        <f>JHS!F$109+JHS!G$109</f>
        <v>1822478</v>
      </c>
      <c r="G53" s="1" t="s">
        <v>24</v>
      </c>
      <c r="H53" s="1">
        <f>Schools!B14+Schools!B35+Schools!B56</f>
        <v>2314</v>
      </c>
      <c r="I53" s="1">
        <f>Schools!C14+Schools!C35+Schools!C56</f>
        <v>2383</v>
      </c>
      <c r="J53" s="1">
        <f>Schools!D14+Schools!D35+Schools!D56</f>
        <v>2460</v>
      </c>
      <c r="K53" s="1">
        <f>Schools!E14+Schools!E35+Schools!E56</f>
        <v>2580</v>
      </c>
      <c r="L53" s="1">
        <f>Schools!F14+Schools!F35+Schools!F56</f>
        <v>2678</v>
      </c>
      <c r="M53" s="36" t="s">
        <v>102</v>
      </c>
      <c r="N53">
        <f>HLOOKUP($N$42,$G$41:$L$58,12,FALSE)</f>
        <v>3081</v>
      </c>
    </row>
    <row r="54" spans="1:14" x14ac:dyDescent="0.25">
      <c r="A54" t="s">
        <v>120</v>
      </c>
      <c r="B54" s="5">
        <f>JHS!H$21+JHS!I$21</f>
        <v>1315661</v>
      </c>
      <c r="C54" s="5">
        <f>JHS!H$43+JHS!I$43</f>
        <v>1363205</v>
      </c>
      <c r="D54" s="5">
        <f>JHS!H$65+JHS!I$65</f>
        <v>1415160</v>
      </c>
      <c r="E54" s="5">
        <f>JHS!H$87+JHS!I$87</f>
        <v>1480337</v>
      </c>
      <c r="F54" s="5">
        <f>JHS!H$109+JHS!I$109</f>
        <v>1616475</v>
      </c>
      <c r="G54" s="1" t="s">
        <v>25</v>
      </c>
      <c r="H54" s="1">
        <f>Schools!B15+Schools!B36+Schools!B57</f>
        <v>2572</v>
      </c>
      <c r="I54" s="1">
        <f>Schools!C15+Schools!C36+Schools!C57</f>
        <v>2700</v>
      </c>
      <c r="J54" s="1">
        <f>Schools!D15+Schools!D36+Schools!D57</f>
        <v>2742</v>
      </c>
      <c r="K54" s="1">
        <f>Schools!E15+Schools!E36+Schools!E57</f>
        <v>2779</v>
      </c>
      <c r="L54" s="1">
        <f>Schools!F15+Schools!F36+Schools!F57</f>
        <v>2847</v>
      </c>
      <c r="M54" s="36" t="s">
        <v>103</v>
      </c>
      <c r="N54">
        <f>HLOOKUP($N$42,$G$41:$L$58,13,FALSE)</f>
        <v>2678</v>
      </c>
    </row>
    <row r="55" spans="1:14" x14ac:dyDescent="0.25">
      <c r="A55" t="s">
        <v>122</v>
      </c>
      <c r="B55" s="5">
        <f>SHS!W21</f>
        <v>731981</v>
      </c>
      <c r="C55" s="5">
        <f>SHS!U43+SHS!V43</f>
        <v>748524</v>
      </c>
      <c r="D55" s="5">
        <f>SHS!W65</f>
        <v>878850</v>
      </c>
      <c r="E55" s="5">
        <f>SHS!U87</f>
        <v>465212</v>
      </c>
      <c r="F55" s="5">
        <f>SHS!W109</f>
        <v>1104019</v>
      </c>
      <c r="G55" s="1" t="s">
        <v>26</v>
      </c>
      <c r="H55" s="1">
        <f>Schools!B16+Schools!B37+Schools!B58</f>
        <v>2440</v>
      </c>
      <c r="I55" s="1">
        <f>Schools!C16+Schools!C37+Schools!C58</f>
        <v>2460</v>
      </c>
      <c r="J55" s="1">
        <f>Schools!D16+Schools!D37+Schools!D58</f>
        <v>2485</v>
      </c>
      <c r="K55" s="1">
        <f>Schools!E16+Schools!E37+Schools!E58</f>
        <v>2505</v>
      </c>
      <c r="L55" s="1">
        <f>Schools!F16+Schools!F37+Schools!F58</f>
        <v>2567</v>
      </c>
      <c r="M55" s="36" t="s">
        <v>104</v>
      </c>
      <c r="N55">
        <f>HLOOKUP($N$42,$G$41:$L$58,14,FALSE)</f>
        <v>2847</v>
      </c>
    </row>
    <row r="56" spans="1:14" x14ac:dyDescent="0.25">
      <c r="A56" t="s">
        <v>123</v>
      </c>
      <c r="B56" s="5">
        <v>0</v>
      </c>
      <c r="C56" s="5">
        <f>SHS!AQ43+SHS!AR43</f>
        <v>646618</v>
      </c>
      <c r="D56" s="5">
        <f>SHS!AS65</f>
        <v>720787</v>
      </c>
      <c r="E56" s="5">
        <f>SHS!AS87</f>
        <v>815763</v>
      </c>
      <c r="F56" s="5">
        <f>SHS!AS109</f>
        <v>883161</v>
      </c>
      <c r="G56" s="1" t="s">
        <v>27</v>
      </c>
      <c r="H56" s="1">
        <f>Schools!B17+Schools!B38+Schools!B59</f>
        <v>2607</v>
      </c>
      <c r="I56" s="1">
        <f>Schools!C17+Schools!C38+Schools!C59</f>
        <v>2613</v>
      </c>
      <c r="J56" s="1">
        <f>Schools!D17+Schools!D38+Schools!D59</f>
        <v>2585</v>
      </c>
      <c r="K56" s="1">
        <f>Schools!E17+Schools!E38+Schools!E59</f>
        <v>2635</v>
      </c>
      <c r="L56" s="1">
        <f>Schools!F17+Schools!F38+Schools!F59</f>
        <v>2642</v>
      </c>
      <c r="M56" s="36" t="s">
        <v>105</v>
      </c>
      <c r="N56">
        <f>HLOOKUP($N$42,$G$41:$L$58,15,FALSE)</f>
        <v>2567</v>
      </c>
    </row>
    <row r="57" spans="1:14" x14ac:dyDescent="0.25">
      <c r="A57" t="s">
        <v>116</v>
      </c>
      <c r="B57" s="5">
        <f>'K-G6'!P22+'K-G6'!Q22</f>
        <v>47792</v>
      </c>
      <c r="C57" s="5">
        <f>'K-G6'!P$44+'K-G6'!Q$44</f>
        <v>52085</v>
      </c>
      <c r="D57" s="5">
        <f>'K-G6'!P$66+'K-G6'!Q$66</f>
        <v>54647</v>
      </c>
      <c r="E57" s="5">
        <f>'K-G6'!P$88+'K-G6'!Q$88</f>
        <v>58082</v>
      </c>
      <c r="F57" s="5">
        <f>'K-G6'!P$110+'K-G6'!Q$110</f>
        <v>54357</v>
      </c>
      <c r="G57" s="1" t="s">
        <v>28</v>
      </c>
      <c r="H57" s="1">
        <f>Schools!B18+Schools!B39+Schools!B60</f>
        <v>1988</v>
      </c>
      <c r="I57" s="1">
        <f>Schools!C18+Schools!C39+Schools!C60</f>
        <v>2008</v>
      </c>
      <c r="J57" s="1">
        <f>Schools!D18+Schools!D39+Schools!D60</f>
        <v>2038</v>
      </c>
      <c r="K57" s="1">
        <f>Schools!E18+Schools!E39+Schools!E60</f>
        <v>2057</v>
      </c>
      <c r="L57" s="1">
        <f>Schools!F18+Schools!F39+Schools!F60</f>
        <v>2095</v>
      </c>
      <c r="M57" s="36" t="s">
        <v>106</v>
      </c>
      <c r="N57">
        <f>HLOOKUP($N$42,$G$41:$L$58,16,FALSE)</f>
        <v>2642</v>
      </c>
    </row>
    <row r="58" spans="1:14" x14ac:dyDescent="0.25">
      <c r="A58" t="s">
        <v>121</v>
      </c>
      <c r="B58" s="5">
        <f>JHS!J$21+JHS!K$21</f>
        <v>1928</v>
      </c>
      <c r="C58" s="5">
        <f>JHS!J$43+JHS!K$43</f>
        <v>2906</v>
      </c>
      <c r="D58" s="5">
        <f>JHS!J$65+JHS!K$65</f>
        <v>0</v>
      </c>
      <c r="E58" s="5">
        <f>JHS!J$87+JHS!K$87</f>
        <v>1922</v>
      </c>
      <c r="F58" s="5">
        <f>JHS!J$109+JHS!K$109</f>
        <v>1604</v>
      </c>
      <c r="G58" s="1" t="s">
        <v>29</v>
      </c>
      <c r="H58" s="1">
        <f>Schools!B19+Schools!B40+Schools!B61</f>
        <v>940</v>
      </c>
      <c r="I58" s="1">
        <f>Schools!C19+Schools!C40+Schools!C61</f>
        <v>972</v>
      </c>
      <c r="J58" s="1">
        <f>Schools!D19+Schools!D40+Schools!D61</f>
        <v>983</v>
      </c>
      <c r="K58" s="1">
        <f>Schools!E19+Schools!E40+Schools!E61</f>
        <v>1015</v>
      </c>
      <c r="L58" s="1">
        <f>Schools!F19+Schools!F40+Schools!F61</f>
        <v>1025</v>
      </c>
      <c r="M58" s="36" t="s">
        <v>107</v>
      </c>
      <c r="N58">
        <f>HLOOKUP($N$42,$G$41:$L$58,17,FALSE)</f>
        <v>2095</v>
      </c>
    </row>
    <row r="59" spans="1:14" x14ac:dyDescent="0.25">
      <c r="M59" s="36" t="s">
        <v>108</v>
      </c>
      <c r="N59">
        <f>HLOOKUP($N$42,$G$41:$L$58,18,FALSE)</f>
        <v>1025</v>
      </c>
    </row>
    <row r="60" spans="1:14" x14ac:dyDescent="0.25">
      <c r="A60" t="str">
        <f>Dashboard!AA4</f>
        <v>2020-2021</v>
      </c>
      <c r="B60" s="5"/>
    </row>
    <row r="61" spans="1:14" x14ac:dyDescent="0.25">
      <c r="A61" t="s">
        <v>109</v>
      </c>
      <c r="B61" s="5">
        <f>HLOOKUP($A$60,$A$43:$F$58,2,FALSE)</f>
        <v>1927619</v>
      </c>
    </row>
    <row r="62" spans="1:14" x14ac:dyDescent="0.25">
      <c r="A62" t="s">
        <v>2</v>
      </c>
      <c r="B62" s="5">
        <f>HLOOKUP($A$60,$A$43:$F$58,3,FALSE)</f>
        <v>1911095</v>
      </c>
    </row>
    <row r="63" spans="1:14" x14ac:dyDescent="0.25">
      <c r="A63" t="s">
        <v>3</v>
      </c>
      <c r="B63" s="5">
        <f>HLOOKUP($A$60,$A$43:$F$58,4,FALSE)</f>
        <v>2168542</v>
      </c>
    </row>
    <row r="64" spans="1:14" x14ac:dyDescent="0.25">
      <c r="A64" t="s">
        <v>4</v>
      </c>
      <c r="B64" s="5">
        <f>HLOOKUP($A$60,$A$43:$F$58,5,FALSE)</f>
        <v>2065527</v>
      </c>
    </row>
    <row r="65" spans="1:2" x14ac:dyDescent="0.25">
      <c r="A65" t="s">
        <v>5</v>
      </c>
      <c r="B65" s="5">
        <f>HLOOKUP($A$60,$A$43:$F$58,6,FALSE)</f>
        <v>1716997</v>
      </c>
    </row>
    <row r="66" spans="1:2" x14ac:dyDescent="0.25">
      <c r="A66" t="s">
        <v>6</v>
      </c>
      <c r="B66" s="5">
        <f>HLOOKUP($A$60,$A$43:$F$58,7,FALSE)</f>
        <v>1883581</v>
      </c>
    </row>
    <row r="67" spans="1:2" x14ac:dyDescent="0.25">
      <c r="A67" t="s">
        <v>7</v>
      </c>
      <c r="B67" s="5">
        <f>HLOOKUP($A$60,$A$43:$F$58,8,FALSE)</f>
        <v>1953530</v>
      </c>
    </row>
    <row r="68" spans="1:2" x14ac:dyDescent="0.25">
      <c r="A68" t="s">
        <v>60</v>
      </c>
      <c r="B68" s="5">
        <f>HLOOKUP($A$60,$A$43:$F$58,9,FALSE)</f>
        <v>1799118</v>
      </c>
    </row>
    <row r="69" spans="1:2" x14ac:dyDescent="0.25">
      <c r="A69" t="s">
        <v>61</v>
      </c>
      <c r="B69" s="5">
        <f>HLOOKUP($A$60,$A$43:$F$58,10,FALSE)</f>
        <v>1804306</v>
      </c>
    </row>
    <row r="70" spans="1:2" x14ac:dyDescent="0.25">
      <c r="A70" t="s">
        <v>62</v>
      </c>
      <c r="B70" s="5">
        <f>HLOOKUP($A$60,$A$43:$F$58,11,FALSE)</f>
        <v>1822478</v>
      </c>
    </row>
    <row r="71" spans="1:2" x14ac:dyDescent="0.25">
      <c r="A71" t="s">
        <v>63</v>
      </c>
      <c r="B71" s="5">
        <f>HLOOKUP($A$60,$A$43:$F$58,12,FALSE)</f>
        <v>1616475</v>
      </c>
    </row>
    <row r="72" spans="1:2" x14ac:dyDescent="0.25">
      <c r="A72" t="s">
        <v>125</v>
      </c>
      <c r="B72" s="5">
        <f>HLOOKUP($A$60,$A$43:$F$58,13,FALSE)</f>
        <v>1104019</v>
      </c>
    </row>
    <row r="73" spans="1:2" x14ac:dyDescent="0.25">
      <c r="A73" t="s">
        <v>126</v>
      </c>
      <c r="B73" s="5">
        <f>HLOOKUP($A$60,$A$43:$F$58,14,FALSE)</f>
        <v>883161</v>
      </c>
    </row>
    <row r="74" spans="1:2" x14ac:dyDescent="0.25">
      <c r="A74" t="s">
        <v>116</v>
      </c>
      <c r="B74" s="5">
        <f>HLOOKUP($A$60,$A$43:$F$58,15,FALSE)</f>
        <v>54357</v>
      </c>
    </row>
    <row r="75" spans="1:2" x14ac:dyDescent="0.25">
      <c r="A75" t="s">
        <v>121</v>
      </c>
      <c r="B75" s="5">
        <f>HLOOKUP($A$60,$A$43:$F$58,16,FALSE)</f>
        <v>1604</v>
      </c>
    </row>
    <row r="78" spans="1:2" x14ac:dyDescent="0.25">
      <c r="B78" s="5"/>
    </row>
    <row r="79" spans="1:2" x14ac:dyDescent="0.25">
      <c r="B79" s="5"/>
    </row>
    <row r="80" spans="1:2" x14ac:dyDescent="0.25">
      <c r="B80" s="5"/>
    </row>
    <row r="81" spans="2:2" x14ac:dyDescent="0.25">
      <c r="B81" s="5"/>
    </row>
    <row r="82" spans="2:2" x14ac:dyDescent="0.25">
      <c r="B82" s="5"/>
    </row>
    <row r="83" spans="2:2" x14ac:dyDescent="0.25">
      <c r="B83" s="5"/>
    </row>
    <row r="84" spans="2:2" x14ac:dyDescent="0.25">
      <c r="B84" s="5"/>
    </row>
    <row r="85" spans="2:2" x14ac:dyDescent="0.25">
      <c r="B85" s="5"/>
    </row>
    <row r="86" spans="2:2" x14ac:dyDescent="0.25">
      <c r="B86" s="5"/>
    </row>
    <row r="87" spans="2:2" x14ac:dyDescent="0.25">
      <c r="B87" s="5"/>
    </row>
    <row r="88" spans="2:2" x14ac:dyDescent="0.25">
      <c r="B88" s="5"/>
    </row>
    <row r="89" spans="2:2" x14ac:dyDescent="0.25">
      <c r="B89" s="5"/>
    </row>
    <row r="90" spans="2:2" x14ac:dyDescent="0.25">
      <c r="B90" s="5"/>
    </row>
    <row r="91" spans="2:2" x14ac:dyDescent="0.25">
      <c r="B91" s="5"/>
    </row>
    <row r="92" spans="2:2" x14ac:dyDescent="0.25">
      <c r="B92" s="5"/>
    </row>
    <row r="93" spans="2:2" x14ac:dyDescent="0.25">
      <c r="B93" s="5"/>
    </row>
    <row r="94" spans="2:2" x14ac:dyDescent="0.25">
      <c r="B94" s="5"/>
    </row>
    <row r="95" spans="2:2" x14ac:dyDescent="0.25">
      <c r="B95" s="5"/>
    </row>
  </sheetData>
  <phoneticPr fontId="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5EBCA-7A7A-46EF-A6FF-E90401B0CFA0}">
  <dimension ref="A1:A5"/>
  <sheetViews>
    <sheetView workbookViewId="0">
      <selection activeCell="H38" sqref="H38"/>
    </sheetView>
  </sheetViews>
  <sheetFormatPr defaultRowHeight="15" x14ac:dyDescent="0.25"/>
  <cols>
    <col min="1" max="1" width="9.7109375" bestFit="1" customWidth="1"/>
  </cols>
  <sheetData>
    <row r="1" spans="1:1" x14ac:dyDescent="0.25">
      <c r="A1" t="s">
        <v>36</v>
      </c>
    </row>
    <row r="2" spans="1:1" x14ac:dyDescent="0.25">
      <c r="A2" t="s">
        <v>47</v>
      </c>
    </row>
    <row r="3" spans="1:1" x14ac:dyDescent="0.25">
      <c r="A3" t="s">
        <v>33</v>
      </c>
    </row>
    <row r="4" spans="1:1" x14ac:dyDescent="0.25">
      <c r="A4" t="s">
        <v>34</v>
      </c>
    </row>
    <row r="5" spans="1:1" x14ac:dyDescent="0.25">
      <c r="A5" t="s">
        <v>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B15530-6877-485B-AC77-BC4490221E30}">
  <sheetPr>
    <tabColor rgb="FFC00000"/>
  </sheetPr>
  <dimension ref="B1:AD36"/>
  <sheetViews>
    <sheetView tabSelected="1" workbookViewId="0">
      <selection activeCell="AA4" sqref="AA4:AC5"/>
    </sheetView>
  </sheetViews>
  <sheetFormatPr defaultRowHeight="15" x14ac:dyDescent="0.25"/>
  <cols>
    <col min="1" max="1" width="3.28515625" style="38" customWidth="1"/>
    <col min="2" max="5" width="9.140625" style="38"/>
    <col min="6" max="6" width="2.85546875" style="38" customWidth="1"/>
    <col min="7" max="8" width="9.140625" style="38"/>
    <col min="9" max="9" width="2.85546875" style="38" customWidth="1"/>
    <col min="10" max="11" width="9.140625" style="38"/>
    <col min="12" max="12" width="2.85546875" style="38" customWidth="1"/>
    <col min="13" max="14" width="9.140625" style="38"/>
    <col min="15" max="15" width="2.85546875" style="38" customWidth="1"/>
    <col min="16" max="17" width="9.140625" style="38"/>
    <col min="18" max="18" width="2.85546875" style="38" customWidth="1"/>
    <col min="19" max="20" width="9.140625" style="38"/>
    <col min="21" max="21" width="2.85546875" style="38" customWidth="1"/>
    <col min="22" max="23" width="9.140625" style="38"/>
    <col min="24" max="24" width="2.85546875" style="38" customWidth="1"/>
    <col min="25" max="25" width="9.140625" style="38"/>
    <col min="26" max="26" width="12.7109375" style="38" customWidth="1"/>
    <col min="27" max="27" width="16.85546875" style="38" customWidth="1"/>
    <col min="28" max="28" width="3.42578125" style="38" customWidth="1"/>
    <col min="29" max="29" width="11.42578125" style="38" bestFit="1" customWidth="1"/>
    <col min="30" max="30" width="13.7109375" style="38" bestFit="1" customWidth="1"/>
    <col min="31" max="16384" width="9.140625" style="38"/>
  </cols>
  <sheetData>
    <row r="1" spans="7:30" ht="16.5" customHeight="1" thickBot="1" x14ac:dyDescent="0.3"/>
    <row r="2" spans="7:30" ht="15.75" thickBot="1" x14ac:dyDescent="0.3">
      <c r="G2" s="48" t="s">
        <v>81</v>
      </c>
      <c r="H2" s="49"/>
      <c r="J2" s="56" t="s">
        <v>127</v>
      </c>
      <c r="K2" s="57"/>
      <c r="M2" s="56" t="s">
        <v>128</v>
      </c>
      <c r="N2" s="57"/>
      <c r="P2" s="56" t="s">
        <v>129</v>
      </c>
      <c r="Q2" s="57"/>
      <c r="S2" s="71" t="s">
        <v>82</v>
      </c>
      <c r="T2" s="72"/>
      <c r="V2" s="71" t="s">
        <v>89</v>
      </c>
      <c r="W2" s="72"/>
    </row>
    <row r="3" spans="7:30" ht="16.5" thickBot="1" x14ac:dyDescent="0.3">
      <c r="G3" s="50"/>
      <c r="H3" s="51"/>
      <c r="J3" s="58"/>
      <c r="K3" s="59"/>
      <c r="M3" s="58"/>
      <c r="N3" s="59"/>
      <c r="P3" s="58"/>
      <c r="Q3" s="59"/>
      <c r="S3" s="73"/>
      <c r="T3" s="74"/>
      <c r="V3" s="73"/>
      <c r="W3" s="74"/>
      <c r="Z3" s="40"/>
      <c r="AA3" s="62" t="s">
        <v>83</v>
      </c>
      <c r="AB3" s="63"/>
      <c r="AC3" s="64"/>
    </row>
    <row r="4" spans="7:30" ht="15.75" thickBot="1" x14ac:dyDescent="0.3">
      <c r="G4" s="50"/>
      <c r="H4" s="51"/>
      <c r="J4" s="60"/>
      <c r="K4" s="61"/>
      <c r="M4" s="60"/>
      <c r="N4" s="61"/>
      <c r="P4" s="60"/>
      <c r="Q4" s="61"/>
      <c r="S4" s="75"/>
      <c r="T4" s="76"/>
      <c r="V4" s="75"/>
      <c r="W4" s="76"/>
      <c r="Y4" s="40"/>
      <c r="AA4" s="65" t="s">
        <v>59</v>
      </c>
      <c r="AB4" s="66"/>
      <c r="AC4" s="67"/>
      <c r="AD4" s="40"/>
    </row>
    <row r="5" spans="7:30" ht="15.75" thickBot="1" x14ac:dyDescent="0.3">
      <c r="G5" s="52">
        <f>Calculation!N2</f>
        <v>22712409</v>
      </c>
      <c r="H5" s="53"/>
      <c r="J5" s="52">
        <f>Calculation!N5</f>
        <v>13681248</v>
      </c>
      <c r="K5" s="53"/>
      <c r="M5" s="52">
        <f>Calculation!N8</f>
        <v>7043981</v>
      </c>
      <c r="N5" s="53"/>
      <c r="P5" s="52">
        <f>Calculation!N11</f>
        <v>1987180</v>
      </c>
      <c r="Q5" s="53"/>
      <c r="S5" s="77">
        <f>Calculation!N14</f>
        <v>56147</v>
      </c>
      <c r="T5" s="78"/>
      <c r="V5" s="81">
        <f>Calculation!N16</f>
        <v>6.1793503659229249E-3</v>
      </c>
      <c r="W5" s="82"/>
      <c r="Y5" s="40"/>
      <c r="Z5" s="40"/>
      <c r="AA5" s="68"/>
      <c r="AB5" s="69"/>
      <c r="AC5" s="70"/>
      <c r="AD5" s="40"/>
    </row>
    <row r="6" spans="7:30" ht="15.75" thickBot="1" x14ac:dyDescent="0.3">
      <c r="G6" s="54"/>
      <c r="H6" s="55"/>
      <c r="J6" s="54"/>
      <c r="K6" s="55"/>
      <c r="M6" s="54"/>
      <c r="N6" s="55"/>
      <c r="P6" s="54"/>
      <c r="Q6" s="55"/>
      <c r="S6" s="79"/>
      <c r="T6" s="80"/>
      <c r="V6" s="83"/>
      <c r="W6" s="84"/>
    </row>
    <row r="8" spans="7:30" x14ac:dyDescent="0.25">
      <c r="Z8" s="37" t="s">
        <v>0</v>
      </c>
      <c r="AA8" s="37" t="s">
        <v>144</v>
      </c>
      <c r="AC8" s="37" t="s">
        <v>0</v>
      </c>
      <c r="AD8" s="37" t="s">
        <v>124</v>
      </c>
    </row>
    <row r="9" spans="7:30" x14ac:dyDescent="0.25">
      <c r="Z9" s="41" t="str" cm="1">
        <f t="array" aca="1" ref="Z9:AA25" ca="1">OFFSET(Calculation!M19,1,0,17,2)</f>
        <v>Region I</v>
      </c>
      <c r="AA9" s="39">
        <f ca="1"/>
        <v>1142258</v>
      </c>
      <c r="AC9" s="41" t="str" cm="1">
        <f t="array" aca="1" ref="AC9:AD25" ca="1">OFFSET(Calculation!M42,1,0,17,2)</f>
        <v>Region I</v>
      </c>
      <c r="AD9" s="39">
        <f ca="1"/>
        <v>3521</v>
      </c>
    </row>
    <row r="10" spans="7:30" x14ac:dyDescent="0.25">
      <c r="Z10" s="41" t="str">
        <f ca="1"/>
        <v>Region II</v>
      </c>
      <c r="AA10" s="39">
        <f ca="1"/>
        <v>819368</v>
      </c>
      <c r="AC10" s="41" t="str">
        <f ca="1"/>
        <v>Region II</v>
      </c>
      <c r="AD10" s="39">
        <f ca="1"/>
        <v>3016</v>
      </c>
    </row>
    <row r="11" spans="7:30" x14ac:dyDescent="0.25">
      <c r="Z11" s="41" t="str">
        <f ca="1"/>
        <v>Region III</v>
      </c>
      <c r="AA11" s="39">
        <f ca="1"/>
        <v>2399291</v>
      </c>
      <c r="AC11" s="41" t="str">
        <f ca="1"/>
        <v>Region III</v>
      </c>
      <c r="AD11" s="39">
        <f ca="1"/>
        <v>4399</v>
      </c>
    </row>
    <row r="12" spans="7:30" x14ac:dyDescent="0.25">
      <c r="K12" s="40"/>
      <c r="Z12" s="41" t="str">
        <f ca="1"/>
        <v>Region IV-A</v>
      </c>
      <c r="AA12" s="39">
        <f ca="1"/>
        <v>3001307</v>
      </c>
      <c r="AC12" s="41" t="str">
        <f ca="1"/>
        <v>Region IV-A</v>
      </c>
      <c r="AD12" s="39">
        <f ca="1"/>
        <v>4008</v>
      </c>
    </row>
    <row r="13" spans="7:30" x14ac:dyDescent="0.25">
      <c r="Z13" s="41" t="str">
        <f ca="1"/>
        <v>Region IV-B</v>
      </c>
      <c r="AA13" s="39">
        <f ca="1"/>
        <v>812891</v>
      </c>
      <c r="AC13" s="41" t="str">
        <f ca="1"/>
        <v>Region IV-B</v>
      </c>
      <c r="AD13" s="39">
        <f ca="1"/>
        <v>2636</v>
      </c>
    </row>
    <row r="14" spans="7:30" x14ac:dyDescent="0.25">
      <c r="K14" s="40"/>
      <c r="Z14" s="41" t="str">
        <f ca="1"/>
        <v>Region V</v>
      </c>
      <c r="AA14" s="39">
        <f ca="1"/>
        <v>1524579</v>
      </c>
      <c r="AC14" s="41" t="str">
        <f ca="1"/>
        <v>Region V</v>
      </c>
      <c r="AD14" s="39">
        <f ca="1"/>
        <v>4559</v>
      </c>
    </row>
    <row r="15" spans="7:30" x14ac:dyDescent="0.25">
      <c r="Z15" s="41" t="str">
        <f ca="1"/>
        <v>Region VI</v>
      </c>
      <c r="AA15" s="39">
        <f ca="1"/>
        <v>1851735</v>
      </c>
      <c r="AC15" s="41" t="str">
        <f ca="1"/>
        <v>Region VI</v>
      </c>
      <c r="AD15" s="39">
        <f ca="1"/>
        <v>4867</v>
      </c>
    </row>
    <row r="16" spans="7:30" x14ac:dyDescent="0.25">
      <c r="Z16" s="41" t="str">
        <f ca="1"/>
        <v>Region VII</v>
      </c>
      <c r="AA16" s="39">
        <f ca="1"/>
        <v>1756315</v>
      </c>
      <c r="AC16" s="41" t="str">
        <f ca="1"/>
        <v>Region VII</v>
      </c>
      <c r="AD16" s="39">
        <f ca="1"/>
        <v>4643</v>
      </c>
    </row>
    <row r="17" spans="9:30" x14ac:dyDescent="0.25">
      <c r="Z17" s="41" t="str">
        <f ca="1"/>
        <v>Region VIII</v>
      </c>
      <c r="AA17" s="39">
        <f ca="1"/>
        <v>1188432</v>
      </c>
      <c r="AC17" s="41" t="str">
        <f ca="1"/>
        <v>Region VIII</v>
      </c>
      <c r="AD17" s="39">
        <f ca="1"/>
        <v>4664</v>
      </c>
    </row>
    <row r="18" spans="9:30" x14ac:dyDescent="0.25">
      <c r="I18" s="40"/>
      <c r="Z18" s="41" t="str">
        <f ca="1"/>
        <v>Region IX</v>
      </c>
      <c r="AA18" s="39">
        <f ca="1"/>
        <v>950269</v>
      </c>
      <c r="AC18" s="41" t="str">
        <f ca="1"/>
        <v>Region IX</v>
      </c>
      <c r="AD18" s="39">
        <f ca="1"/>
        <v>2899</v>
      </c>
    </row>
    <row r="19" spans="9:30" x14ac:dyDescent="0.25">
      <c r="Z19" s="41" t="str">
        <f ca="1"/>
        <v>Region X</v>
      </c>
      <c r="AA19" s="39">
        <f ca="1"/>
        <v>1134487</v>
      </c>
      <c r="AC19" s="41" t="str">
        <f ca="1"/>
        <v>Region X</v>
      </c>
      <c r="AD19" s="39">
        <f ca="1"/>
        <v>3081</v>
      </c>
    </row>
    <row r="20" spans="9:30" x14ac:dyDescent="0.25">
      <c r="Z20" s="41" t="str">
        <f ca="1"/>
        <v>Region XI</v>
      </c>
      <c r="AA20" s="39">
        <f ca="1"/>
        <v>1140120</v>
      </c>
      <c r="AC20" s="41" t="str">
        <f ca="1"/>
        <v>Region XI</v>
      </c>
      <c r="AD20" s="39">
        <f ca="1"/>
        <v>2678</v>
      </c>
    </row>
    <row r="21" spans="9:30" x14ac:dyDescent="0.25">
      <c r="Z21" s="41" t="str">
        <f ca="1"/>
        <v>Region XII</v>
      </c>
      <c r="AA21" s="39">
        <f ca="1"/>
        <v>1126566</v>
      </c>
      <c r="AC21" s="41" t="str">
        <f ca="1"/>
        <v>Region XII</v>
      </c>
      <c r="AD21" s="39">
        <f ca="1"/>
        <v>2847</v>
      </c>
    </row>
    <row r="22" spans="9:30" x14ac:dyDescent="0.25">
      <c r="Z22" s="41" t="str">
        <f ca="1"/>
        <v>CARAGA</v>
      </c>
      <c r="AA22" s="39">
        <f ca="1"/>
        <v>718379</v>
      </c>
      <c r="AC22" s="41" t="str">
        <f ca="1"/>
        <v>CARAGA</v>
      </c>
      <c r="AD22" s="39">
        <f ca="1"/>
        <v>2567</v>
      </c>
    </row>
    <row r="23" spans="9:30" x14ac:dyDescent="0.25">
      <c r="Z23" s="41" t="str">
        <f ca="1"/>
        <v>BARMM</v>
      </c>
      <c r="AA23" s="39">
        <f ca="1"/>
        <v>755105</v>
      </c>
      <c r="AC23" s="41" t="str">
        <f ca="1"/>
        <v>BARMM</v>
      </c>
      <c r="AD23" s="39">
        <f ca="1"/>
        <v>2642</v>
      </c>
    </row>
    <row r="24" spans="9:30" x14ac:dyDescent="0.25">
      <c r="Z24" s="41" t="str">
        <f ca="1"/>
        <v>CAR</v>
      </c>
      <c r="AA24" s="39">
        <f ca="1"/>
        <v>356536</v>
      </c>
      <c r="AC24" s="41" t="str">
        <f ca="1"/>
        <v>CAR</v>
      </c>
      <c r="AD24" s="39">
        <f ca="1"/>
        <v>2095</v>
      </c>
    </row>
    <row r="25" spans="9:30" x14ac:dyDescent="0.25">
      <c r="Z25" s="41" t="str">
        <f ca="1"/>
        <v>NCR</v>
      </c>
      <c r="AA25" s="39">
        <f ca="1"/>
        <v>2034771</v>
      </c>
      <c r="AC25" s="41" t="str">
        <f ca="1"/>
        <v>NCR</v>
      </c>
      <c r="AD25" s="39">
        <f ca="1"/>
        <v>1025</v>
      </c>
    </row>
    <row r="29" spans="9:30" x14ac:dyDescent="0.25">
      <c r="AC29" s="40"/>
    </row>
    <row r="36" spans="2:2" x14ac:dyDescent="0.25">
      <c r="B36" s="38" t="s">
        <v>66</v>
      </c>
    </row>
  </sheetData>
  <mergeCells count="14">
    <mergeCell ref="AA3:AC3"/>
    <mergeCell ref="AA4:AC5"/>
    <mergeCell ref="P5:Q6"/>
    <mergeCell ref="P2:Q4"/>
    <mergeCell ref="S2:T4"/>
    <mergeCell ref="S5:T6"/>
    <mergeCell ref="V2:W4"/>
    <mergeCell ref="V5:W6"/>
    <mergeCell ref="G2:H4"/>
    <mergeCell ref="G5:H6"/>
    <mergeCell ref="J2:K4"/>
    <mergeCell ref="J5:K6"/>
    <mergeCell ref="M2:N4"/>
    <mergeCell ref="M5:N6"/>
  </mergeCells>
  <phoneticPr fontId="4" type="noConversion"/>
  <conditionalFormatting sqref="V5:W6">
    <cfRule type="iconSet" priority="4">
      <iconSet iconSet="3Arrows">
        <cfvo type="percent" val="0"/>
        <cfvo type="percent" val="0"/>
        <cfvo type="percent" val="67"/>
      </iconSet>
    </cfRule>
  </conditionalFormatting>
  <conditionalFormatting sqref="AA9:AA23 AB24">
    <cfRule type="dataBar" priority="3">
      <dataBar>
        <cfvo type="min"/>
        <cfvo type="max"/>
        <color theme="7" tint="-0.499984740745262"/>
      </dataBar>
      <extLst>
        <ext xmlns:x14="http://schemas.microsoft.com/office/spreadsheetml/2009/9/main" uri="{B025F937-C7B1-47D3-B67F-A62EFF666E3E}">
          <x14:id>{B8BF1A3C-6E92-461C-8856-90DE5B3F56D6}</x14:id>
        </ext>
      </extLst>
    </cfRule>
  </conditionalFormatting>
  <conditionalFormatting sqref="AD9:AD25">
    <cfRule type="dataBar" priority="2">
      <dataBar>
        <cfvo type="min"/>
        <cfvo type="max"/>
        <color theme="7" tint="-0.499984740745262"/>
      </dataBar>
      <extLst>
        <ext xmlns:x14="http://schemas.microsoft.com/office/spreadsheetml/2009/9/main" uri="{B025F937-C7B1-47D3-B67F-A62EFF666E3E}">
          <x14:id>{986D2E31-C084-49C0-A91E-94E7EEBB69C6}</x14:id>
        </ext>
      </extLst>
    </cfRule>
  </conditionalFormatting>
  <conditionalFormatting sqref="AA9:AA25">
    <cfRule type="dataBar" priority="1">
      <dataBar>
        <cfvo type="min"/>
        <cfvo type="max"/>
        <color theme="7" tint="-0.499984740745262"/>
      </dataBar>
      <extLst>
        <ext xmlns:x14="http://schemas.microsoft.com/office/spreadsheetml/2009/9/main" uri="{B025F937-C7B1-47D3-B67F-A62EFF666E3E}">
          <x14:id>{3D9149D4-5EEA-4888-AECA-A641DA3B698A}</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B8BF1A3C-6E92-461C-8856-90DE5B3F56D6}">
            <x14:dataBar minLength="0" maxLength="100" border="1" gradient="0" negativeBarBorderColorSameAsPositive="0">
              <x14:cfvo type="autoMin"/>
              <x14:cfvo type="autoMax"/>
              <x14:borderColor theme="6" tint="0.39997558519241921"/>
              <x14:negativeFillColor rgb="FFFF0000"/>
              <x14:negativeBorderColor rgb="FFFF0000"/>
              <x14:axisColor rgb="FF000000"/>
            </x14:dataBar>
          </x14:cfRule>
          <xm:sqref>AA9:AA23 AB24</xm:sqref>
        </x14:conditionalFormatting>
        <x14:conditionalFormatting xmlns:xm="http://schemas.microsoft.com/office/excel/2006/main">
          <x14:cfRule type="dataBar" id="{986D2E31-C084-49C0-A91E-94E7EEBB69C6}">
            <x14:dataBar minLength="0" maxLength="100" gradient="0">
              <x14:cfvo type="autoMin"/>
              <x14:cfvo type="autoMax"/>
              <x14:negativeFillColor rgb="FFFF0000"/>
              <x14:axisColor rgb="FF000000"/>
            </x14:dataBar>
          </x14:cfRule>
          <xm:sqref>AD9:AD25</xm:sqref>
        </x14:conditionalFormatting>
        <x14:conditionalFormatting xmlns:xm="http://schemas.microsoft.com/office/excel/2006/main">
          <x14:cfRule type="dataBar" id="{3D9149D4-5EEA-4888-AECA-A641DA3B698A}">
            <x14:dataBar minLength="0" maxLength="100" gradient="0">
              <x14:cfvo type="autoMin"/>
              <x14:cfvo type="autoMax"/>
              <x14:negativeFillColor rgb="FFFF0000"/>
              <x14:axisColor rgb="FF000000"/>
            </x14:dataBar>
          </x14:cfRule>
          <xm:sqref>AA9:AA25</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9FD3EF27-ACE3-45B2-932B-D08F72FA77D2}">
          <x14:formula1>
            <xm:f>Ref!$A$1:$A$5</xm:f>
          </x14:formula1>
          <xm:sqref>AA4</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0495AB-B811-4A74-B1E9-889A9B70180E}">
  <sheetPr>
    <tabColor rgb="FF00B050"/>
  </sheetPr>
  <dimension ref="A1:A17"/>
  <sheetViews>
    <sheetView workbookViewId="0">
      <selection activeCell="J26" sqref="J26"/>
    </sheetView>
  </sheetViews>
  <sheetFormatPr defaultRowHeight="15" x14ac:dyDescent="0.25"/>
  <cols>
    <col min="1" max="16384" width="9.140625" style="43"/>
  </cols>
  <sheetData>
    <row r="1" spans="1:1" ht="20.25" thickBot="1" x14ac:dyDescent="0.35">
      <c r="A1" s="42" t="s">
        <v>130</v>
      </c>
    </row>
    <row r="2" spans="1:1" ht="15.75" thickTop="1" x14ac:dyDescent="0.25"/>
    <row r="3" spans="1:1" x14ac:dyDescent="0.25">
      <c r="A3" s="43" t="s">
        <v>131</v>
      </c>
    </row>
    <row r="4" spans="1:1" x14ac:dyDescent="0.25">
      <c r="A4" s="43" t="s">
        <v>132</v>
      </c>
    </row>
    <row r="5" spans="1:1" x14ac:dyDescent="0.25">
      <c r="A5" s="43" t="s">
        <v>133</v>
      </c>
    </row>
    <row r="6" spans="1:1" x14ac:dyDescent="0.25">
      <c r="A6" s="43" t="s">
        <v>142</v>
      </c>
    </row>
    <row r="7" spans="1:1" x14ac:dyDescent="0.25">
      <c r="A7" s="43" t="s">
        <v>134</v>
      </c>
    </row>
    <row r="8" spans="1:1" x14ac:dyDescent="0.25">
      <c r="A8" s="43" t="s">
        <v>135</v>
      </c>
    </row>
    <row r="9" spans="1:1" x14ac:dyDescent="0.25">
      <c r="A9" s="43" t="s">
        <v>136</v>
      </c>
    </row>
    <row r="11" spans="1:1" ht="20.25" thickBot="1" x14ac:dyDescent="0.35">
      <c r="A11" s="42" t="s">
        <v>137</v>
      </c>
    </row>
    <row r="12" spans="1:1" ht="15.75" thickTop="1" x14ac:dyDescent="0.25"/>
    <row r="13" spans="1:1" x14ac:dyDescent="0.25">
      <c r="A13" s="43" t="s">
        <v>138</v>
      </c>
    </row>
    <row r="14" spans="1:1" x14ac:dyDescent="0.25">
      <c r="A14" s="43" t="s">
        <v>139</v>
      </c>
    </row>
    <row r="15" spans="1:1" x14ac:dyDescent="0.25">
      <c r="A15" s="43" t="s">
        <v>140</v>
      </c>
    </row>
    <row r="16" spans="1:1" x14ac:dyDescent="0.25">
      <c r="A16" s="43" t="s">
        <v>141</v>
      </c>
    </row>
    <row r="17" spans="1:1" x14ac:dyDescent="0.25">
      <c r="A17" s="43"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15</vt:i4>
      </vt:variant>
    </vt:vector>
  </HeadingPairs>
  <TitlesOfParts>
    <vt:vector size="23" baseType="lpstr">
      <vt:lpstr>K-G6</vt:lpstr>
      <vt:lpstr>JHS</vt:lpstr>
      <vt:lpstr>SHS</vt:lpstr>
      <vt:lpstr>Schools</vt:lpstr>
      <vt:lpstr>Calculation</vt:lpstr>
      <vt:lpstr>Ref</vt:lpstr>
      <vt:lpstr>Dashboard</vt:lpstr>
      <vt:lpstr>Summary and Conclusion</vt:lpstr>
      <vt:lpstr>Elem17</vt:lpstr>
      <vt:lpstr>Elem18</vt:lpstr>
      <vt:lpstr>Elem19</vt:lpstr>
      <vt:lpstr>Elem20</vt:lpstr>
      <vt:lpstr>Elem21</vt:lpstr>
      <vt:lpstr>Junio18</vt:lpstr>
      <vt:lpstr>Junior17</vt:lpstr>
      <vt:lpstr>Junior19</vt:lpstr>
      <vt:lpstr>Junior20</vt:lpstr>
      <vt:lpstr>Junior21</vt:lpstr>
      <vt:lpstr>Senior17</vt:lpstr>
      <vt:lpstr>Senior18</vt:lpstr>
      <vt:lpstr>Senior19</vt:lpstr>
      <vt:lpstr>Senior20</vt:lpstr>
      <vt:lpstr>Senior21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Dino</dc:creator>
  <cp:lastModifiedBy>Dino</cp:lastModifiedBy>
  <dcterms:created xsi:type="dcterms:W3CDTF">2023-09-04T11:32:12Z</dcterms:created>
  <dcterms:modified xsi:type="dcterms:W3CDTF">2023-09-14T14:22:30Z</dcterms:modified>
</cp:coreProperties>
</file>