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DA Random Docs\Portfolios\Running Portfolio\"/>
    </mc:Choice>
  </mc:AlternateContent>
  <xr:revisionPtr revIDLastSave="0" documentId="13_ncr:1_{7D199C7D-AD79-475C-A00F-D6521672192A}" xr6:coauthVersionLast="47" xr6:coauthVersionMax="47" xr10:uidLastSave="{00000000-0000-0000-0000-000000000000}"/>
  <bookViews>
    <workbookView xWindow="-120" yWindow="-120" windowWidth="29040" windowHeight="15720" activeTab="3" xr2:uid="{9989A390-C0A7-428D-9296-6D268FBB68BE}"/>
  </bookViews>
  <sheets>
    <sheet name="Database" sheetId="1" r:id="rId1"/>
    <sheet name="Calculation" sheetId="3" r:id="rId2"/>
    <sheet name="Reference" sheetId="4" r:id="rId3"/>
    <sheet name="Dashboard" sheetId="6" r:id="rId4"/>
  </sheets>
  <definedNames>
    <definedName name="_xlnm._FilterDatabase" localSheetId="1" hidden="1">Calculation!$J$31:$K$45</definedName>
    <definedName name="_xlnm._FilterDatabase" localSheetId="0" hidden="1">Database!$A$1:$M$101</definedName>
    <definedName name="_xlchart.v1.0" hidden="1">Database!$I$2:$I$101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3" l="1"/>
  <c r="B5" i="3"/>
  <c r="E29" i="3" s="1"/>
  <c r="C3" i="1" l="1"/>
  <c r="C4" i="1"/>
  <c r="C5" i="1"/>
  <c r="C6" i="1"/>
  <c r="A16" i="3" s="1"/>
  <c r="C7" i="1"/>
  <c r="C8" i="1"/>
  <c r="C9" i="1"/>
  <c r="C10" i="1"/>
  <c r="C11" i="1"/>
  <c r="C12" i="1"/>
  <c r="C13" i="1"/>
  <c r="C14" i="1"/>
  <c r="C15" i="1"/>
  <c r="C16" i="1"/>
  <c r="C17" i="1"/>
  <c r="A17" i="3" s="1"/>
  <c r="B17" i="3" s="1"/>
  <c r="C18" i="1"/>
  <c r="C19" i="1"/>
  <c r="C20" i="1"/>
  <c r="C21" i="1"/>
  <c r="C22" i="1"/>
  <c r="C23" i="1"/>
  <c r="C24" i="1"/>
  <c r="C25" i="1"/>
  <c r="C26" i="1"/>
  <c r="C27" i="1"/>
  <c r="C28" i="1"/>
  <c r="C29" i="1"/>
  <c r="C30" i="1"/>
  <c r="C31" i="1"/>
  <c r="C32" i="1"/>
  <c r="A18" i="3" s="1"/>
  <c r="C33" i="1"/>
  <c r="C34" i="1"/>
  <c r="C35" i="1"/>
  <c r="C36" i="1"/>
  <c r="C37" i="1"/>
  <c r="C38" i="1"/>
  <c r="C39" i="1"/>
  <c r="C40" i="1"/>
  <c r="C41" i="1"/>
  <c r="C42" i="1"/>
  <c r="A19" i="3" s="1"/>
  <c r="C43" i="1"/>
  <c r="C44" i="1"/>
  <c r="C45" i="1"/>
  <c r="C46" i="1"/>
  <c r="C47" i="1"/>
  <c r="C48" i="1"/>
  <c r="C49" i="1"/>
  <c r="A20" i="3" s="1"/>
  <c r="C50" i="1"/>
  <c r="C51" i="1"/>
  <c r="C52" i="1"/>
  <c r="A21" i="3" s="1"/>
  <c r="C53" i="1"/>
  <c r="C54" i="1"/>
  <c r="C55" i="1"/>
  <c r="C56" i="1"/>
  <c r="C57" i="1"/>
  <c r="C58" i="1"/>
  <c r="A22" i="3" s="1"/>
  <c r="C59" i="1"/>
  <c r="A23" i="3" s="1"/>
  <c r="B23" i="3" s="1"/>
  <c r="C60" i="1"/>
  <c r="C61" i="1"/>
  <c r="C62" i="1"/>
  <c r="C63" i="1"/>
  <c r="C64" i="1"/>
  <c r="C65" i="1"/>
  <c r="A24" i="3" s="1"/>
  <c r="C66" i="1"/>
  <c r="C67" i="1"/>
  <c r="C68" i="1"/>
  <c r="A25" i="3" s="1"/>
  <c r="C69" i="1"/>
  <c r="C70" i="1"/>
  <c r="C71" i="1"/>
  <c r="C72" i="1"/>
  <c r="C73" i="1"/>
  <c r="C74" i="1"/>
  <c r="C75" i="1"/>
  <c r="A26" i="3" s="1"/>
  <c r="C76" i="1"/>
  <c r="C77" i="1"/>
  <c r="C78" i="1"/>
  <c r="C79" i="1"/>
  <c r="C80" i="1"/>
  <c r="C81" i="1"/>
  <c r="C82" i="1"/>
  <c r="C83" i="1"/>
  <c r="C84" i="1"/>
  <c r="C85" i="1"/>
  <c r="C86" i="1"/>
  <c r="C87" i="1"/>
  <c r="A27" i="3" s="1"/>
  <c r="C88" i="1"/>
  <c r="C89" i="1"/>
  <c r="C90" i="1"/>
  <c r="C91" i="1"/>
  <c r="C92" i="1"/>
  <c r="C93" i="1"/>
  <c r="C94" i="1"/>
  <c r="C95" i="1"/>
  <c r="C96" i="1"/>
  <c r="A28" i="3" s="1"/>
  <c r="C97" i="1"/>
  <c r="C98" i="1"/>
  <c r="C99" i="1"/>
  <c r="C100" i="1"/>
  <c r="C101" i="1"/>
  <c r="C2" i="1"/>
  <c r="A15" i="3" s="1"/>
  <c r="B6" i="3"/>
  <c r="B4" i="3"/>
  <c r="B3" i="3"/>
  <c r="B2" i="3"/>
  <c r="B29" i="3" s="1"/>
  <c r="B1" i="3"/>
  <c r="B26" i="3" l="1"/>
  <c r="B20" i="3"/>
  <c r="B28" i="3"/>
  <c r="B16" i="3"/>
  <c r="B22" i="3"/>
  <c r="C18" i="3"/>
  <c r="B18" i="3"/>
  <c r="B9" i="3"/>
  <c r="I3" i="6" s="1"/>
  <c r="E9" i="3"/>
  <c r="R3" i="6" s="1"/>
  <c r="B15" i="3"/>
  <c r="C21" i="3"/>
  <c r="B21" i="3"/>
  <c r="C24" i="3"/>
  <c r="B24" i="3"/>
  <c r="C27" i="3"/>
  <c r="B27" i="3"/>
  <c r="F19" i="3"/>
  <c r="G19" i="3"/>
  <c r="E19" i="3"/>
  <c r="D19" i="3"/>
  <c r="F25" i="3"/>
  <c r="G25" i="3"/>
  <c r="D25" i="3"/>
  <c r="E25" i="3"/>
  <c r="E15" i="3"/>
  <c r="G15" i="3"/>
  <c r="D15" i="3"/>
  <c r="F15" i="3"/>
  <c r="G21" i="3"/>
  <c r="D21" i="3"/>
  <c r="E21" i="3"/>
  <c r="F21" i="3"/>
  <c r="G27" i="3"/>
  <c r="D27" i="3"/>
  <c r="E27" i="3"/>
  <c r="F27" i="3"/>
  <c r="C25" i="3"/>
  <c r="C19" i="3"/>
  <c r="G29" i="3"/>
  <c r="G9" i="3" s="1"/>
  <c r="F3" i="6" s="1"/>
  <c r="F29" i="3"/>
  <c r="F9" i="3" s="1"/>
  <c r="U3" i="6" s="1"/>
  <c r="E16" i="3"/>
  <c r="G16" i="3"/>
  <c r="D16" i="3"/>
  <c r="F16" i="3"/>
  <c r="E22" i="3"/>
  <c r="G22" i="3"/>
  <c r="D22" i="3"/>
  <c r="F22" i="3"/>
  <c r="E28" i="3"/>
  <c r="G28" i="3"/>
  <c r="D28" i="3"/>
  <c r="F28" i="3"/>
  <c r="G20" i="3"/>
  <c r="D20" i="3"/>
  <c r="E20" i="3"/>
  <c r="F20" i="3"/>
  <c r="G26" i="3"/>
  <c r="F26" i="3"/>
  <c r="E26" i="3"/>
  <c r="D26" i="3"/>
  <c r="C26" i="3"/>
  <c r="C20" i="3"/>
  <c r="C29" i="3"/>
  <c r="C9" i="3" s="1"/>
  <c r="L3" i="6" s="1"/>
  <c r="B25" i="3"/>
  <c r="B19" i="3"/>
  <c r="E17" i="3"/>
  <c r="F17" i="3"/>
  <c r="G17" i="3"/>
  <c r="D17" i="3"/>
  <c r="E23" i="3"/>
  <c r="F23" i="3"/>
  <c r="G23" i="3"/>
  <c r="D23" i="3"/>
  <c r="C15" i="3"/>
  <c r="C23" i="3"/>
  <c r="C17" i="3"/>
  <c r="D29" i="3"/>
  <c r="D9" i="3" s="1"/>
  <c r="O3" i="6" s="1"/>
  <c r="F18" i="3"/>
  <c r="D18" i="3"/>
  <c r="E18" i="3"/>
  <c r="G18" i="3"/>
  <c r="F24" i="3"/>
  <c r="E24" i="3"/>
  <c r="D24" i="3"/>
  <c r="G24" i="3"/>
  <c r="C28" i="3"/>
  <c r="C22" i="3"/>
  <c r="C16" i="3"/>
</calcChain>
</file>

<file path=xl/sharedStrings.xml><?xml version="1.0" encoding="utf-8"?>
<sst xmlns="http://schemas.openxmlformats.org/spreadsheetml/2006/main" count="207" uniqueCount="60">
  <si>
    <t>Date</t>
  </si>
  <si>
    <t>Distance(km)</t>
  </si>
  <si>
    <t>Avg_Heart_rate</t>
  </si>
  <si>
    <t>Max_Heart_Rate</t>
  </si>
  <si>
    <t>Goals:</t>
  </si>
  <si>
    <t>Record up to 100 days of running</t>
  </si>
  <si>
    <t>Do Data Analysis and Data Visualization in Excel, SQL, and R</t>
  </si>
  <si>
    <t>Retrieved from: Zepplife app</t>
  </si>
  <si>
    <t>Data Source: Xiaomi Mi Band 4</t>
  </si>
  <si>
    <t>My Running Journey Data Log 2022-2023</t>
  </si>
  <si>
    <t>Moving_Time</t>
  </si>
  <si>
    <t>Avg_Pace/km</t>
  </si>
  <si>
    <t>Calories_Burned</t>
  </si>
  <si>
    <t>Temperature data from: https://www.worldweatheronline.com/manila-weather-history/manila/ph.aspx</t>
  </si>
  <si>
    <r>
      <t>VO</t>
    </r>
    <r>
      <rPr>
        <b/>
        <vertAlign val="superscript"/>
        <sz val="11"/>
        <color theme="1"/>
        <rFont val="Calibri"/>
        <family val="2"/>
        <scheme val="minor"/>
      </rPr>
      <t>2_</t>
    </r>
    <r>
      <rPr>
        <b/>
        <sz val="11"/>
        <color theme="1"/>
        <rFont val="Calibri"/>
        <family val="2"/>
        <scheme val="minor"/>
      </rPr>
      <t>Max</t>
    </r>
  </si>
  <si>
    <t>Run_Nmbr</t>
  </si>
  <si>
    <t>Avg_Cadence(spm)</t>
  </si>
  <si>
    <t>Temperature(Celcius)</t>
  </si>
  <si>
    <t>Create a dashbord in PowerBI or Tableau</t>
  </si>
  <si>
    <t>Activity Rating</t>
  </si>
  <si>
    <t>Easy</t>
  </si>
  <si>
    <t>Moderate</t>
  </si>
  <si>
    <t>Hard</t>
  </si>
  <si>
    <t>All</t>
  </si>
  <si>
    <t>Number of Run:</t>
  </si>
  <si>
    <t>Number of Runs</t>
  </si>
  <si>
    <t>Distance Run:</t>
  </si>
  <si>
    <t>Distance Run (Km)</t>
  </si>
  <si>
    <t>Duration</t>
  </si>
  <si>
    <t>Duration:</t>
  </si>
  <si>
    <t>Calories Burned</t>
  </si>
  <si>
    <t>Avg distance:</t>
  </si>
  <si>
    <t>Average Distance Run (km)</t>
  </si>
  <si>
    <t>Average Duration</t>
  </si>
  <si>
    <t>Avg duration:</t>
  </si>
  <si>
    <t>Month</t>
  </si>
  <si>
    <t>Month and Year</t>
  </si>
  <si>
    <t>No. of run</t>
  </si>
  <si>
    <t>Avg Duration</t>
  </si>
  <si>
    <t>Avg Distance</t>
  </si>
  <si>
    <t>Calories</t>
  </si>
  <si>
    <t>Distance</t>
  </si>
  <si>
    <t>Jul-22</t>
  </si>
  <si>
    <t>Aug-22</t>
  </si>
  <si>
    <t>Sep-22</t>
  </si>
  <si>
    <t>Oct-22</t>
  </si>
  <si>
    <t>Nov-22</t>
  </si>
  <si>
    <t>Dec-22</t>
  </si>
  <si>
    <t>Jan-23</t>
  </si>
  <si>
    <t>Feb-23</t>
  </si>
  <si>
    <t>Mar-23</t>
  </si>
  <si>
    <t>Apr-23</t>
  </si>
  <si>
    <t>May-23</t>
  </si>
  <si>
    <t>Jun-23</t>
  </si>
  <si>
    <t>Jul-23</t>
  </si>
  <si>
    <t>Aug-23</t>
  </si>
  <si>
    <t>Row Labels</t>
  </si>
  <si>
    <t>Oct-23</t>
  </si>
  <si>
    <t>Count of Run_Nmbr</t>
  </si>
  <si>
    <t>No. of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</si>
</sst>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_(* #,##0_);_(* \(#,##0\);_(* &quot;-&quot;??_);_(@_)"/>
  </numFmts>
  <fonts count="11" x14ac:knownFonts="1">
    <font>
      <sz val="11"/>
      <color theme="1"/>
      <name val="Calibri"/>
      <family val="2"/>
      <scheme val="minor"/>
    </font>
    <font>
      <b/>
      <sz val="11"/>
      <color theme="1"/>
      <name val="Calibri"/>
      <family val="2"/>
      <scheme val="minor"/>
    </font>
    <font>
      <sz val="11"/>
      <color theme="1"/>
      <name val="Calibri"/>
      <family val="2"/>
      <scheme val="minor"/>
    </font>
    <font>
      <vertAlign val="superscript"/>
      <sz val="11"/>
      <color theme="1"/>
      <name val="Calibri"/>
      <family val="2"/>
      <scheme val="minor"/>
    </font>
    <font>
      <b/>
      <vertAlign val="superscript"/>
      <sz val="11"/>
      <color theme="1"/>
      <name val="Calibri"/>
      <family val="2"/>
      <scheme val="minor"/>
    </font>
    <font>
      <b/>
      <sz val="15"/>
      <color theme="3"/>
      <name val="Calibri"/>
      <family val="2"/>
      <scheme val="minor"/>
    </font>
    <font>
      <sz val="8"/>
      <name val="Calibri"/>
      <family val="2"/>
      <scheme val="minor"/>
    </font>
    <font>
      <b/>
      <sz val="11"/>
      <color theme="1"/>
      <name val="Bodoni MT Black"/>
      <family val="1"/>
    </font>
    <font>
      <b/>
      <sz val="11"/>
      <color theme="1"/>
      <name val="Bodoni MT"/>
      <family val="1"/>
    </font>
    <font>
      <b/>
      <sz val="16"/>
      <color theme="1"/>
      <name val="Bodoni MT"/>
      <family val="1"/>
    </font>
    <font>
      <b/>
      <sz val="11"/>
      <name val="Bodoni MT"/>
      <family val="1"/>
    </font>
  </fonts>
  <fills count="1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8" tint="0.59999389629810485"/>
        <bgColor theme="9" tint="0.79998168889431442"/>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9"/>
      </left>
      <right style="thin">
        <color theme="9"/>
      </right>
      <top style="thin">
        <color theme="9"/>
      </top>
      <bottom style="thin">
        <color theme="9"/>
      </bottom>
      <diagonal/>
    </border>
    <border>
      <left style="thin">
        <color theme="9"/>
      </left>
      <right style="thin">
        <color theme="9"/>
      </right>
      <top/>
      <bottom style="thin">
        <color theme="9"/>
      </bottom>
      <diagonal/>
    </border>
  </borders>
  <cellStyleXfs count="5">
    <xf numFmtId="0" fontId="0" fillId="0" borderId="0"/>
    <xf numFmtId="9" fontId="2" fillId="0" borderId="0" applyFont="0" applyFill="0" applyBorder="0" applyAlignment="0" applyProtection="0"/>
    <xf numFmtId="0" fontId="5" fillId="0" borderId="2" applyNumberFormat="0" applyFill="0" applyAlignment="0" applyProtection="0"/>
    <xf numFmtId="43" fontId="2" fillId="0" borderId="0" applyFont="0" applyFill="0" applyBorder="0" applyAlignment="0" applyProtection="0"/>
    <xf numFmtId="0" fontId="2" fillId="8" borderId="0" applyNumberFormat="0" applyBorder="0" applyAlignment="0" applyProtection="0"/>
  </cellStyleXfs>
  <cellXfs count="99">
    <xf numFmtId="0" fontId="0" fillId="0" borderId="0" xfId="0"/>
    <xf numFmtId="164" fontId="0" fillId="0" borderId="0" xfId="0" applyNumberFormat="1"/>
    <xf numFmtId="2" fontId="0" fillId="0" borderId="0" xfId="0" applyNumberFormat="1"/>
    <xf numFmtId="1" fontId="0" fillId="0" borderId="0" xfId="0" applyNumberFormat="1"/>
    <xf numFmtId="46" fontId="0" fillId="0" borderId="0" xfId="0" applyNumberFormat="1"/>
    <xf numFmtId="164" fontId="0" fillId="0" borderId="1" xfId="0" applyNumberFormat="1" applyBorder="1"/>
    <xf numFmtId="2" fontId="0" fillId="0" borderId="1" xfId="0" applyNumberFormat="1" applyBorder="1"/>
    <xf numFmtId="46" fontId="0" fillId="0" borderId="1" xfId="0" applyNumberFormat="1" applyBorder="1"/>
    <xf numFmtId="1" fontId="0" fillId="0" borderId="1" xfId="0" applyNumberFormat="1" applyBorder="1"/>
    <xf numFmtId="0" fontId="0" fillId="3" borderId="0" xfId="0" applyFill="1"/>
    <xf numFmtId="0" fontId="0" fillId="5" borderId="0" xfId="0" applyFill="1"/>
    <xf numFmtId="45" fontId="0" fillId="0" borderId="1" xfId="0" quotePrefix="1" applyNumberFormat="1" applyBorder="1"/>
    <xf numFmtId="45" fontId="0" fillId="0" borderId="1" xfId="0" applyNumberFormat="1" applyBorder="1"/>
    <xf numFmtId="0" fontId="1" fillId="4" borderId="1" xfId="0" applyFont="1" applyFill="1" applyBorder="1" applyAlignment="1">
      <alignment horizontal="center" vertical="center"/>
    </xf>
    <xf numFmtId="1" fontId="0" fillId="0" borderId="0" xfId="0" applyNumberFormat="1" applyFill="1" applyBorder="1"/>
    <xf numFmtId="2" fontId="1" fillId="0" borderId="0" xfId="0" applyNumberFormat="1" applyFont="1" applyFill="1" applyAlignment="1">
      <alignment horizontal="center"/>
    </xf>
    <xf numFmtId="2" fontId="1" fillId="4" borderId="1" xfId="0" applyNumberFormat="1" applyFont="1" applyFill="1" applyBorder="1" applyAlignment="1">
      <alignment horizontal="center"/>
    </xf>
    <xf numFmtId="1" fontId="0" fillId="0" borderId="1" xfId="0" applyNumberFormat="1" applyFill="1" applyBorder="1"/>
    <xf numFmtId="164" fontId="0" fillId="0" borderId="0" xfId="0" applyNumberFormat="1" applyBorder="1"/>
    <xf numFmtId="2" fontId="0" fillId="0" borderId="0" xfId="0" applyNumberFormat="1" applyBorder="1"/>
    <xf numFmtId="46" fontId="0" fillId="0" borderId="0" xfId="0" applyNumberFormat="1" applyBorder="1"/>
    <xf numFmtId="1" fontId="0" fillId="0" borderId="0" xfId="0" applyNumberFormat="1" applyBorder="1"/>
    <xf numFmtId="1" fontId="3" fillId="0" borderId="0" xfId="0" applyNumberFormat="1" applyFont="1"/>
    <xf numFmtId="9" fontId="0" fillId="0" borderId="1" xfId="1" applyFont="1" applyFill="1" applyBorder="1"/>
    <xf numFmtId="9" fontId="0" fillId="0" borderId="1" xfId="1" applyFont="1" applyBorder="1"/>
    <xf numFmtId="0" fontId="1" fillId="4" borderId="1" xfId="0" applyFont="1" applyFill="1" applyBorder="1"/>
    <xf numFmtId="0" fontId="0" fillId="0" borderId="1" xfId="0" applyBorder="1" applyAlignment="1">
      <alignment horizontal="center"/>
    </xf>
    <xf numFmtId="2" fontId="1" fillId="4" borderId="0" xfId="0" applyNumberFormat="1" applyFont="1" applyFill="1" applyBorder="1" applyAlignment="1">
      <alignment horizontal="center"/>
    </xf>
    <xf numFmtId="1" fontId="0" fillId="0" borderId="1" xfId="1" applyNumberFormat="1" applyFont="1" applyFill="1" applyBorder="1"/>
    <xf numFmtId="1" fontId="0" fillId="0" borderId="1" xfId="1" applyNumberFormat="1" applyFont="1" applyBorder="1"/>
    <xf numFmtId="165" fontId="0" fillId="0" borderId="0" xfId="3" applyNumberFormat="1" applyFont="1"/>
    <xf numFmtId="0" fontId="0" fillId="0" borderId="0" xfId="0" applyBorder="1"/>
    <xf numFmtId="17" fontId="0" fillId="0" borderId="0" xfId="0" applyNumberFormat="1"/>
    <xf numFmtId="0" fontId="1" fillId="0" borderId="0" xfId="0" applyFont="1" applyBorder="1" applyAlignment="1">
      <alignment vertical="center"/>
    </xf>
    <xf numFmtId="21" fontId="0" fillId="0" borderId="0" xfId="0" applyNumberFormat="1"/>
    <xf numFmtId="0" fontId="8" fillId="0" borderId="0" xfId="0" applyFont="1" applyBorder="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64"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46" fontId="0" fillId="2"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46" fontId="0" fillId="6"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0" fontId="0" fillId="7" borderId="1" xfId="0" applyNumberFormat="1" applyFill="1" applyBorder="1" applyAlignment="1">
      <alignment horizontal="center" vertical="center"/>
    </xf>
    <xf numFmtId="46" fontId="0" fillId="7" borderId="1" xfId="0" applyNumberFormat="1" applyFill="1" applyBorder="1" applyAlignment="1">
      <alignment horizontal="center" vertical="center"/>
    </xf>
    <xf numFmtId="0" fontId="1" fillId="3" borderId="1" xfId="0" applyFont="1" applyFill="1" applyBorder="1" applyAlignment="1">
      <alignment horizontal="center"/>
    </xf>
    <xf numFmtId="0" fontId="0" fillId="0" borderId="1" xfId="0" applyNumberFormat="1" applyBorder="1"/>
    <xf numFmtId="0" fontId="1" fillId="9" borderId="0" xfId="0" applyFont="1" applyFill="1" applyBorder="1" applyAlignment="1">
      <alignment horizontal="center"/>
    </xf>
    <xf numFmtId="0" fontId="2" fillId="9" borderId="0" xfId="4" applyFill="1" applyBorder="1" applyAlignment="1">
      <alignment horizontal="center"/>
    </xf>
    <xf numFmtId="0" fontId="0" fillId="0" borderId="0" xfId="0" applyAlignment="1">
      <alignment horizontal="center"/>
    </xf>
    <xf numFmtId="17" fontId="0" fillId="0" borderId="0" xfId="0" applyNumberFormat="1" applyAlignment="1">
      <alignment horizontal="center"/>
    </xf>
    <xf numFmtId="45" fontId="0" fillId="0" borderId="0" xfId="0" applyNumberFormat="1"/>
    <xf numFmtId="0" fontId="0" fillId="0" borderId="1" xfId="0" applyBorder="1" applyAlignment="1">
      <alignment horizontal="center" vertical="center"/>
    </xf>
    <xf numFmtId="14" fontId="0" fillId="0" borderId="1" xfId="0" applyNumberFormat="1" applyBorder="1" applyAlignment="1">
      <alignment horizontal="center" vertical="center"/>
    </xf>
    <xf numFmtId="21" fontId="0" fillId="0" borderId="1" xfId="0" applyNumberFormat="1" applyBorder="1" applyAlignment="1">
      <alignment horizontal="center" vertical="center"/>
    </xf>
    <xf numFmtId="0" fontId="0" fillId="9" borderId="9" xfId="4" applyFont="1" applyFill="1" applyBorder="1" applyAlignment="1">
      <alignment horizontal="center"/>
    </xf>
    <xf numFmtId="17" fontId="0" fillId="0" borderId="9" xfId="0" applyNumberFormat="1" applyFont="1" applyBorder="1" applyAlignment="1">
      <alignment horizontal="center"/>
    </xf>
    <xf numFmtId="0" fontId="5" fillId="2" borderId="2" xfId="2" applyFill="1" applyAlignment="1">
      <alignmen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3" xfId="0" applyNumberFormat="1" applyFont="1" applyBorder="1" applyAlignment="1">
      <alignment horizontal="center" vertical="top"/>
    </xf>
    <xf numFmtId="0" fontId="8" fillId="0" borderId="4" xfId="0" applyFont="1" applyBorder="1" applyAlignment="1">
      <alignment horizontal="center" vertical="top"/>
    </xf>
    <xf numFmtId="0" fontId="8" fillId="0" borderId="5" xfId="0" applyFont="1" applyBorder="1" applyAlignment="1">
      <alignment horizontal="center" vertical="top"/>
    </xf>
    <xf numFmtId="0" fontId="8" fillId="0" borderId="6" xfId="0" applyFont="1" applyBorder="1" applyAlignment="1">
      <alignment horizontal="center" vertical="top"/>
    </xf>
    <xf numFmtId="46" fontId="8" fillId="0" borderId="3" xfId="0" applyNumberFormat="1"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8" fillId="0" borderId="3" xfId="0" applyFont="1" applyBorder="1" applyAlignment="1">
      <alignment horizontal="center" vertical="center"/>
    </xf>
    <xf numFmtId="0" fontId="8" fillId="0" borderId="7" xfId="0" applyFont="1" applyBorder="1" applyAlignment="1">
      <alignment horizontal="center" wrapText="1"/>
    </xf>
    <xf numFmtId="0" fontId="8" fillId="0" borderId="8" xfId="0" applyFont="1" applyBorder="1" applyAlignment="1">
      <alignment horizontal="center" wrapText="1"/>
    </xf>
    <xf numFmtId="2" fontId="8" fillId="0" borderId="3" xfId="0" applyNumberFormat="1" applyFont="1" applyBorder="1" applyAlignment="1">
      <alignment horizontal="center" vertical="center"/>
    </xf>
    <xf numFmtId="2" fontId="8" fillId="0" borderId="4" xfId="0" applyNumberFormat="1" applyFont="1" applyBorder="1" applyAlignment="1">
      <alignment horizontal="center" vertical="center"/>
    </xf>
    <xf numFmtId="2" fontId="8" fillId="0" borderId="5" xfId="0" applyNumberFormat="1" applyFont="1" applyBorder="1" applyAlignment="1">
      <alignment horizontal="center" vertical="center"/>
    </xf>
    <xf numFmtId="2" fontId="8" fillId="0" borderId="6" xfId="0" applyNumberFormat="1" applyFont="1" applyBorder="1" applyAlignment="1">
      <alignment horizontal="center" vertical="center"/>
    </xf>
    <xf numFmtId="0" fontId="0" fillId="10" borderId="1" xfId="0" applyFill="1" applyBorder="1" applyAlignment="1">
      <alignment horizontal="center"/>
    </xf>
    <xf numFmtId="17" fontId="0" fillId="11" borderId="10" xfId="0" applyNumberFormat="1" applyFont="1" applyFill="1" applyBorder="1" applyAlignment="1">
      <alignment horizontal="center"/>
    </xf>
    <xf numFmtId="17" fontId="0" fillId="11" borderId="9" xfId="0" applyNumberFormat="1" applyFont="1" applyFill="1" applyBorder="1" applyAlignment="1">
      <alignment horizontal="center"/>
    </xf>
    <xf numFmtId="0" fontId="1" fillId="10" borderId="1" xfId="0" applyFont="1" applyFill="1" applyBorder="1" applyAlignment="1">
      <alignment horizontal="center" vertical="center"/>
    </xf>
    <xf numFmtId="14" fontId="0" fillId="12" borderId="1" xfId="0" applyNumberFormat="1" applyFill="1" applyBorder="1" applyAlignment="1">
      <alignment horizontal="center" vertical="center"/>
    </xf>
    <xf numFmtId="0" fontId="0" fillId="12" borderId="1" xfId="0" applyFill="1" applyBorder="1" applyAlignment="1">
      <alignment horizontal="center" vertical="center"/>
    </xf>
    <xf numFmtId="21" fontId="0" fillId="12" borderId="1" xfId="0" applyNumberFormat="1" applyFill="1" applyBorder="1" applyAlignment="1">
      <alignment horizontal="center" vertical="center"/>
    </xf>
    <xf numFmtId="0" fontId="0" fillId="12" borderId="9" xfId="4" applyFont="1" applyFill="1" applyBorder="1" applyAlignment="1">
      <alignment horizontal="center"/>
    </xf>
    <xf numFmtId="0" fontId="0" fillId="0" borderId="10" xfId="4" applyFont="1" applyFill="1" applyBorder="1" applyAlignment="1">
      <alignment horizontal="center"/>
    </xf>
  </cellXfs>
  <cellStyles count="5">
    <cellStyle name="40% - Accent6" xfId="4" builtinId="51"/>
    <cellStyle name="Comma" xfId="3" builtinId="3"/>
    <cellStyle name="Heading 1" xfId="2" builtinId="16"/>
    <cellStyle name="Normal" xfId="0" builtinId="0"/>
    <cellStyle name="Percent" xfId="1" builtinId="5"/>
  </cellStyles>
  <dxfs count="4">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colors>
    <mruColors>
      <color rgb="FF200B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solidFill>
                  <a:schemeClr val="accent1">
                    <a:lumMod val="20000"/>
                    <a:lumOff val="80000"/>
                  </a:schemeClr>
                </a:solidFill>
              </a:rPr>
              <a:t> Monthly Distance and Duration</a:t>
            </a:r>
          </a:p>
        </c:rich>
      </c:tx>
      <c:layout>
        <c:manualLayout>
          <c:xMode val="edge"/>
          <c:yMode val="edge"/>
          <c:x val="0.26032019129281431"/>
          <c:y val="5.64102564102564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Distance</c:v>
          </c:tx>
          <c:spPr>
            <a:ln w="28575" cap="rnd">
              <a:solidFill>
                <a:schemeClr val="accent1">
                  <a:tint val="77000"/>
                </a:schemeClr>
              </a:solidFill>
              <a:round/>
            </a:ln>
            <a:effectLst/>
          </c:spPr>
          <c:marker>
            <c:symbol val="none"/>
          </c:marker>
          <c:cat>
            <c:strRef>
              <c:f>Calculation!$A$15:$A$28</c:f>
              <c:strCache>
                <c:ptCount val="14"/>
                <c:pt idx="0">
                  <c:v>Jul-22</c:v>
                </c:pt>
                <c:pt idx="1">
                  <c:v>Aug-22</c:v>
                </c:pt>
                <c:pt idx="2">
                  <c:v>Sep-22</c:v>
                </c:pt>
                <c:pt idx="3">
                  <c:v>Oct-22</c:v>
                </c:pt>
                <c:pt idx="4">
                  <c:v>Nov-22</c:v>
                </c:pt>
                <c:pt idx="5">
                  <c:v>Dec-22</c:v>
                </c:pt>
                <c:pt idx="6">
                  <c:v>Jan-23</c:v>
                </c:pt>
                <c:pt idx="7">
                  <c:v>Feb-23</c:v>
                </c:pt>
                <c:pt idx="8">
                  <c:v>Mar-23</c:v>
                </c:pt>
                <c:pt idx="9">
                  <c:v>Apr-23</c:v>
                </c:pt>
                <c:pt idx="10">
                  <c:v>May-23</c:v>
                </c:pt>
                <c:pt idx="11">
                  <c:v>Jun-23</c:v>
                </c:pt>
                <c:pt idx="12">
                  <c:v>Jul-23</c:v>
                </c:pt>
                <c:pt idx="13">
                  <c:v>Aug-23</c:v>
                </c:pt>
              </c:strCache>
            </c:strRef>
          </c:cat>
          <c:val>
            <c:numRef>
              <c:f>Calculation!$B$15:$B$28</c:f>
              <c:numCache>
                <c:formatCode>General</c:formatCode>
                <c:ptCount val="14"/>
                <c:pt idx="0">
                  <c:v>16.670000000000002</c:v>
                </c:pt>
                <c:pt idx="1">
                  <c:v>52.629999999999995</c:v>
                </c:pt>
                <c:pt idx="2">
                  <c:v>64.64</c:v>
                </c:pt>
                <c:pt idx="3">
                  <c:v>73.739999999999995</c:v>
                </c:pt>
                <c:pt idx="4">
                  <c:v>45.78</c:v>
                </c:pt>
                <c:pt idx="5">
                  <c:v>14.14</c:v>
                </c:pt>
                <c:pt idx="6">
                  <c:v>36.49</c:v>
                </c:pt>
                <c:pt idx="7">
                  <c:v>10.67</c:v>
                </c:pt>
                <c:pt idx="8">
                  <c:v>27.53</c:v>
                </c:pt>
                <c:pt idx="9">
                  <c:v>21.56</c:v>
                </c:pt>
                <c:pt idx="10">
                  <c:v>37.82</c:v>
                </c:pt>
                <c:pt idx="11">
                  <c:v>44.830000000000005</c:v>
                </c:pt>
                <c:pt idx="12">
                  <c:v>44.81</c:v>
                </c:pt>
                <c:pt idx="13">
                  <c:v>32.19</c:v>
                </c:pt>
              </c:numCache>
            </c:numRef>
          </c:val>
          <c:smooth val="0"/>
          <c:extLst>
            <c:ext xmlns:c16="http://schemas.microsoft.com/office/drawing/2014/chart" uri="{C3380CC4-5D6E-409C-BE32-E72D297353CC}">
              <c16:uniqueId val="{00000000-E136-45CA-AA3A-8C4448438B4D}"/>
            </c:ext>
          </c:extLst>
        </c:ser>
        <c:dLbls>
          <c:showLegendKey val="0"/>
          <c:showVal val="0"/>
          <c:showCatName val="0"/>
          <c:showSerName val="0"/>
          <c:showPercent val="0"/>
          <c:showBubbleSize val="0"/>
        </c:dLbls>
        <c:marker val="1"/>
        <c:smooth val="0"/>
        <c:axId val="228737359"/>
        <c:axId val="228728623"/>
      </c:lineChart>
      <c:lineChart>
        <c:grouping val="standard"/>
        <c:varyColors val="0"/>
        <c:ser>
          <c:idx val="1"/>
          <c:order val="1"/>
          <c:tx>
            <c:v>Duration</c:v>
          </c:tx>
          <c:spPr>
            <a:ln w="28575" cap="rnd">
              <a:solidFill>
                <a:schemeClr val="accent1">
                  <a:shade val="76000"/>
                </a:schemeClr>
              </a:solidFill>
              <a:round/>
            </a:ln>
            <a:effectLst/>
          </c:spPr>
          <c:marker>
            <c:symbol val="none"/>
          </c:marker>
          <c:val>
            <c:numRef>
              <c:f>Calculation!$C$15:$C$28</c:f>
              <c:numCache>
                <c:formatCode>h:mm:ss</c:formatCode>
                <c:ptCount val="14"/>
                <c:pt idx="0">
                  <c:v>0.13913194444444446</c:v>
                </c:pt>
                <c:pt idx="1">
                  <c:v>0.37689814814814815</c:v>
                </c:pt>
                <c:pt idx="2">
                  <c:v>0.44503472222222223</c:v>
                </c:pt>
                <c:pt idx="3">
                  <c:v>0.5003819444444445</c:v>
                </c:pt>
                <c:pt idx="4">
                  <c:v>0.31016203703703704</c:v>
                </c:pt>
                <c:pt idx="5">
                  <c:v>9.9131944444444453E-2</c:v>
                </c:pt>
                <c:pt idx="6">
                  <c:v>0.24328703703703705</c:v>
                </c:pt>
                <c:pt idx="7">
                  <c:v>5.7453703703703701E-2</c:v>
                </c:pt>
                <c:pt idx="8">
                  <c:v>0.19450231481481478</c:v>
                </c:pt>
                <c:pt idx="9">
                  <c:v>0.14672453703703703</c:v>
                </c:pt>
                <c:pt idx="10">
                  <c:v>0.2822337962962963</c:v>
                </c:pt>
                <c:pt idx="11">
                  <c:v>0.30781250000000004</c:v>
                </c:pt>
                <c:pt idx="12">
                  <c:v>0.28571759259259255</c:v>
                </c:pt>
                <c:pt idx="13">
                  <c:v>0.20694444444444446</c:v>
                </c:pt>
              </c:numCache>
            </c:numRef>
          </c:val>
          <c:smooth val="0"/>
          <c:extLst>
            <c:ext xmlns:c16="http://schemas.microsoft.com/office/drawing/2014/chart" uri="{C3380CC4-5D6E-409C-BE32-E72D297353CC}">
              <c16:uniqueId val="{00000001-E136-45CA-AA3A-8C4448438B4D}"/>
            </c:ext>
          </c:extLst>
        </c:ser>
        <c:dLbls>
          <c:showLegendKey val="0"/>
          <c:showVal val="0"/>
          <c:showCatName val="0"/>
          <c:showSerName val="0"/>
          <c:showPercent val="0"/>
          <c:showBubbleSize val="0"/>
        </c:dLbls>
        <c:marker val="1"/>
        <c:smooth val="0"/>
        <c:axId val="227516431"/>
        <c:axId val="227515599"/>
      </c:lineChart>
      <c:catAx>
        <c:axId val="2287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228728623"/>
        <c:crosses val="autoZero"/>
        <c:auto val="1"/>
        <c:lblAlgn val="ctr"/>
        <c:lblOffset val="100"/>
        <c:noMultiLvlLbl val="0"/>
      </c:catAx>
      <c:valAx>
        <c:axId val="228728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b="1">
                    <a:solidFill>
                      <a:schemeClr val="accent1">
                        <a:lumMod val="60000"/>
                        <a:lumOff val="40000"/>
                      </a:schemeClr>
                    </a:solidFill>
                  </a:rPr>
                  <a:t>Distance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60000"/>
                    <a:lumOff val="40000"/>
                  </a:schemeClr>
                </a:solidFill>
                <a:latin typeface="+mn-lt"/>
                <a:ea typeface="+mn-ea"/>
                <a:cs typeface="+mn-cs"/>
              </a:defRPr>
            </a:pPr>
            <a:endParaRPr lang="en-US"/>
          </a:p>
        </c:txPr>
        <c:crossAx val="228737359"/>
        <c:crosses val="autoZero"/>
        <c:crossBetween val="between"/>
      </c:valAx>
      <c:valAx>
        <c:axId val="2275155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r>
                  <a:rPr lang="en-PH" b="1">
                    <a:solidFill>
                      <a:schemeClr val="accent5">
                        <a:lumMod val="75000"/>
                      </a:schemeClr>
                    </a:solidFill>
                  </a:rPr>
                  <a:t>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title>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227516431"/>
        <c:crosses val="max"/>
        <c:crossBetween val="between"/>
      </c:valAx>
      <c:catAx>
        <c:axId val="227516431"/>
        <c:scaling>
          <c:orientation val="minMax"/>
        </c:scaling>
        <c:delete val="1"/>
        <c:axPos val="b"/>
        <c:majorTickMark val="out"/>
        <c:minorTickMark val="none"/>
        <c:tickLblPos val="nextTo"/>
        <c:crossAx val="227515599"/>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75000"/>
      </a:schemeClr>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r>
              <a:rPr lang="en-US">
                <a:solidFill>
                  <a:schemeClr val="accent1">
                    <a:lumMod val="20000"/>
                    <a:lumOff val="80000"/>
                  </a:schemeClr>
                </a:solidFill>
              </a:rPr>
              <a:t>Average Pace </a:t>
            </a:r>
            <a:r>
              <a:rPr lang="en-US" baseline="0">
                <a:solidFill>
                  <a:schemeClr val="accent1">
                    <a:lumMod val="20000"/>
                    <a:lumOff val="80000"/>
                  </a:schemeClr>
                </a:solidFill>
              </a:rPr>
              <a:t> per Km</a:t>
            </a:r>
            <a:endParaRPr lang="en-US">
              <a:solidFill>
                <a:schemeClr val="accent1">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endParaRPr lang="en-US"/>
        </a:p>
      </c:txPr>
    </c:title>
    <c:autoTitleDeleted val="0"/>
    <c:plotArea>
      <c:layout/>
      <c:lineChart>
        <c:grouping val="standard"/>
        <c:varyColors val="0"/>
        <c:ser>
          <c:idx val="0"/>
          <c:order val="0"/>
          <c:tx>
            <c:v>Average Pace</c:v>
          </c:tx>
          <c:spPr>
            <a:ln w="28575" cap="rnd">
              <a:solidFill>
                <a:schemeClr val="accent1"/>
              </a:solidFill>
              <a:round/>
            </a:ln>
            <a:effectLst/>
          </c:spPr>
          <c:marker>
            <c:symbol val="none"/>
          </c:marker>
          <c:cat>
            <c:numRef>
              <c:f>Database!$A$2:$A$101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Database!$F$2:$F$101</c:f>
              <c:numCache>
                <c:formatCode>mm:ss</c:formatCode>
                <c:ptCount val="100"/>
                <c:pt idx="0">
                  <c:v>8.6574074074074071E-3</c:v>
                </c:pt>
                <c:pt idx="1">
                  <c:v>8.3333333333333332E-3</c:v>
                </c:pt>
                <c:pt idx="2">
                  <c:v>8.2638888888888883E-3</c:v>
                </c:pt>
                <c:pt idx="3">
                  <c:v>7.8125E-3</c:v>
                </c:pt>
                <c:pt idx="4">
                  <c:v>7.4421296296296293E-3</c:v>
                </c:pt>
                <c:pt idx="5">
                  <c:v>7.3379629629629628E-3</c:v>
                </c:pt>
                <c:pt idx="6">
                  <c:v>7.4537037037037028E-3</c:v>
                </c:pt>
                <c:pt idx="7">
                  <c:v>7.0717592592592594E-3</c:v>
                </c:pt>
                <c:pt idx="8">
                  <c:v>6.9791666666666674E-3</c:v>
                </c:pt>
                <c:pt idx="9">
                  <c:v>6.9560185185185185E-3</c:v>
                </c:pt>
                <c:pt idx="10">
                  <c:v>6.6319444444444446E-3</c:v>
                </c:pt>
                <c:pt idx="11">
                  <c:v>6.8171296296296287E-3</c:v>
                </c:pt>
                <c:pt idx="12">
                  <c:v>7.0601851851851841E-3</c:v>
                </c:pt>
                <c:pt idx="13">
                  <c:v>7.719907407407408E-3</c:v>
                </c:pt>
                <c:pt idx="14">
                  <c:v>6.5740740740740733E-3</c:v>
                </c:pt>
                <c:pt idx="15">
                  <c:v>7.4074074074074068E-3</c:v>
                </c:pt>
                <c:pt idx="16">
                  <c:v>7.4305555555555548E-3</c:v>
                </c:pt>
                <c:pt idx="17">
                  <c:v>6.4930555555555549E-3</c:v>
                </c:pt>
                <c:pt idx="18">
                  <c:v>7.1874999999999994E-3</c:v>
                </c:pt>
                <c:pt idx="19">
                  <c:v>7.2800925925925915E-3</c:v>
                </c:pt>
                <c:pt idx="20">
                  <c:v>6.4930555555555549E-3</c:v>
                </c:pt>
                <c:pt idx="21">
                  <c:v>6.7129629629629622E-3</c:v>
                </c:pt>
                <c:pt idx="22">
                  <c:v>6.5277777777777782E-3</c:v>
                </c:pt>
                <c:pt idx="23">
                  <c:v>6.6782407407407415E-3</c:v>
                </c:pt>
                <c:pt idx="24">
                  <c:v>6.4814814814814813E-3</c:v>
                </c:pt>
                <c:pt idx="25">
                  <c:v>6.8634259259259256E-3</c:v>
                </c:pt>
                <c:pt idx="26">
                  <c:v>6.8981481481481489E-3</c:v>
                </c:pt>
                <c:pt idx="27">
                  <c:v>6.3541666666666668E-3</c:v>
                </c:pt>
                <c:pt idx="28">
                  <c:v>6.5393518518518517E-3</c:v>
                </c:pt>
                <c:pt idx="29">
                  <c:v>7.3379629629629628E-3</c:v>
                </c:pt>
                <c:pt idx="30">
                  <c:v>6.215277777777777E-3</c:v>
                </c:pt>
                <c:pt idx="31">
                  <c:v>6.7129629629629622E-3</c:v>
                </c:pt>
                <c:pt idx="32">
                  <c:v>6.8171296296296287E-3</c:v>
                </c:pt>
                <c:pt idx="33">
                  <c:v>6.2731481481481484E-3</c:v>
                </c:pt>
                <c:pt idx="34">
                  <c:v>6.5972222222222222E-3</c:v>
                </c:pt>
                <c:pt idx="35">
                  <c:v>6.2615740740740748E-3</c:v>
                </c:pt>
                <c:pt idx="36">
                  <c:v>6.7129629629629622E-3</c:v>
                </c:pt>
                <c:pt idx="37">
                  <c:v>7.7777777777777767E-3</c:v>
                </c:pt>
                <c:pt idx="38">
                  <c:v>6.4583333333333333E-3</c:v>
                </c:pt>
                <c:pt idx="39">
                  <c:v>7.0717592592592594E-3</c:v>
                </c:pt>
                <c:pt idx="40">
                  <c:v>6.215277777777777E-3</c:v>
                </c:pt>
                <c:pt idx="41">
                  <c:v>7.6620370370370366E-3</c:v>
                </c:pt>
                <c:pt idx="42">
                  <c:v>7.8472222222222224E-3</c:v>
                </c:pt>
                <c:pt idx="43">
                  <c:v>6.3888888888888884E-3</c:v>
                </c:pt>
                <c:pt idx="44">
                  <c:v>6.4004629629629628E-3</c:v>
                </c:pt>
                <c:pt idx="45">
                  <c:v>6.4930555555555549E-3</c:v>
                </c:pt>
                <c:pt idx="46">
                  <c:v>6.5046296296296302E-3</c:v>
                </c:pt>
                <c:pt idx="47">
                  <c:v>7.013888888888889E-3</c:v>
                </c:pt>
                <c:pt idx="48">
                  <c:v>6.9791666666666674E-3</c:v>
                </c:pt>
                <c:pt idx="49">
                  <c:v>6.5856481481481469E-3</c:v>
                </c:pt>
                <c:pt idx="50">
                  <c:v>7.0023148148148154E-3</c:v>
                </c:pt>
                <c:pt idx="51">
                  <c:v>6.8981481481481489E-3</c:v>
                </c:pt>
                <c:pt idx="52">
                  <c:v>6.5393518518518517E-3</c:v>
                </c:pt>
                <c:pt idx="53">
                  <c:v>6.4814814814814813E-3</c:v>
                </c:pt>
                <c:pt idx="54">
                  <c:v>6.6666666666666671E-3</c:v>
                </c:pt>
                <c:pt idx="55">
                  <c:v>6.4583333333333333E-3</c:v>
                </c:pt>
                <c:pt idx="56">
                  <c:v>5.3819444444444453E-3</c:v>
                </c:pt>
                <c:pt idx="57">
                  <c:v>7.5000000000000006E-3</c:v>
                </c:pt>
                <c:pt idx="58">
                  <c:v>8.1481481481481474E-3</c:v>
                </c:pt>
                <c:pt idx="59">
                  <c:v>5.7986111111111112E-3</c:v>
                </c:pt>
                <c:pt idx="60">
                  <c:v>7.2685185185185188E-3</c:v>
                </c:pt>
                <c:pt idx="61">
                  <c:v>7.3842592592592597E-3</c:v>
                </c:pt>
                <c:pt idx="62">
                  <c:v>5.5208333333333333E-3</c:v>
                </c:pt>
                <c:pt idx="63">
                  <c:v>8.0092592592592594E-3</c:v>
                </c:pt>
                <c:pt idx="64">
                  <c:v>6.5509259259259262E-3</c:v>
                </c:pt>
                <c:pt idx="65">
                  <c:v>8.0671296296296307E-3</c:v>
                </c:pt>
                <c:pt idx="66">
                  <c:v>7.69675925925926E-3</c:v>
                </c:pt>
                <c:pt idx="67">
                  <c:v>7.3611111111111108E-3</c:v>
                </c:pt>
                <c:pt idx="68">
                  <c:v>7.3263888888888892E-3</c:v>
                </c:pt>
                <c:pt idx="69">
                  <c:v>7.013888888888889E-3</c:v>
                </c:pt>
                <c:pt idx="70">
                  <c:v>7.4421296296296293E-3</c:v>
                </c:pt>
                <c:pt idx="71">
                  <c:v>7.1180555555555554E-3</c:v>
                </c:pt>
                <c:pt idx="72">
                  <c:v>7.1874999999999994E-3</c:v>
                </c:pt>
                <c:pt idx="73">
                  <c:v>7.9398148148148145E-3</c:v>
                </c:pt>
                <c:pt idx="74">
                  <c:v>7.8125E-3</c:v>
                </c:pt>
                <c:pt idx="75">
                  <c:v>7.2337962962962963E-3</c:v>
                </c:pt>
                <c:pt idx="76">
                  <c:v>7.4537037037037028E-3</c:v>
                </c:pt>
                <c:pt idx="77">
                  <c:v>7.7662037037037031E-3</c:v>
                </c:pt>
                <c:pt idx="78">
                  <c:v>7.7777777777777767E-3</c:v>
                </c:pt>
                <c:pt idx="79">
                  <c:v>4.9421296296296288E-3</c:v>
                </c:pt>
                <c:pt idx="80">
                  <c:v>6.4120370370370364E-3</c:v>
                </c:pt>
                <c:pt idx="81">
                  <c:v>6.238425925925925E-3</c:v>
                </c:pt>
                <c:pt idx="82">
                  <c:v>6.2847222222222228E-3</c:v>
                </c:pt>
                <c:pt idx="83">
                  <c:v>6.6087962962962966E-3</c:v>
                </c:pt>
                <c:pt idx="84">
                  <c:v>6.6203703703703702E-3</c:v>
                </c:pt>
                <c:pt idx="85">
                  <c:v>6.2731481481481484E-3</c:v>
                </c:pt>
                <c:pt idx="86">
                  <c:v>6.3657407407407404E-3</c:v>
                </c:pt>
                <c:pt idx="87">
                  <c:v>6.3194444444444444E-3</c:v>
                </c:pt>
                <c:pt idx="88">
                  <c:v>6.2615740740740748E-3</c:v>
                </c:pt>
                <c:pt idx="89">
                  <c:v>6.5509259259259262E-3</c:v>
                </c:pt>
                <c:pt idx="90">
                  <c:v>6.145833333333333E-3</c:v>
                </c:pt>
                <c:pt idx="91">
                  <c:v>5.9490740740740745E-3</c:v>
                </c:pt>
                <c:pt idx="92">
                  <c:v>6.1921296296296299E-3</c:v>
                </c:pt>
                <c:pt idx="93">
                  <c:v>6.215277777777777E-3</c:v>
                </c:pt>
                <c:pt idx="94">
                  <c:v>6.3888888888888884E-3</c:v>
                </c:pt>
                <c:pt idx="95">
                  <c:v>6.1574074074074074E-3</c:v>
                </c:pt>
                <c:pt idx="96">
                  <c:v>6.3773148148148148E-3</c:v>
                </c:pt>
                <c:pt idx="97">
                  <c:v>6.7592592592592591E-3</c:v>
                </c:pt>
                <c:pt idx="98">
                  <c:v>6.168981481481481E-3</c:v>
                </c:pt>
                <c:pt idx="99">
                  <c:v>6.4236111111111117E-3</c:v>
                </c:pt>
              </c:numCache>
            </c:numRef>
          </c:val>
          <c:smooth val="0"/>
          <c:extLst>
            <c:ext xmlns:c16="http://schemas.microsoft.com/office/drawing/2014/chart" uri="{C3380CC4-5D6E-409C-BE32-E72D297353CC}">
              <c16:uniqueId val="{00000000-E449-4D3E-B181-BA4C53A78CD9}"/>
            </c:ext>
          </c:extLst>
        </c:ser>
        <c:dLbls>
          <c:showLegendKey val="0"/>
          <c:showVal val="0"/>
          <c:showCatName val="0"/>
          <c:showSerName val="0"/>
          <c:showPercent val="0"/>
          <c:showBubbleSize val="0"/>
        </c:dLbls>
        <c:smooth val="0"/>
        <c:axId val="946001439"/>
        <c:axId val="946006015"/>
      </c:lineChart>
      <c:catAx>
        <c:axId val="946001439"/>
        <c:scaling>
          <c:orientation val="minMax"/>
        </c:scaling>
        <c:delete val="1"/>
        <c:axPos val="b"/>
        <c:numFmt formatCode="General" sourceLinked="1"/>
        <c:majorTickMark val="none"/>
        <c:minorTickMark val="none"/>
        <c:tickLblPos val="nextTo"/>
        <c:crossAx val="946006015"/>
        <c:crosses val="autoZero"/>
        <c:auto val="1"/>
        <c:lblAlgn val="ctr"/>
        <c:lblOffset val="100"/>
        <c:noMultiLvlLbl val="0"/>
      </c:catAx>
      <c:valAx>
        <c:axId val="946006015"/>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94600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Activity Rating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2"/>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34DD-4E8F-B09D-96D933FDDB7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34DD-4E8F-B09D-96D933FDDB7D}"/>
              </c:ext>
            </c:extLst>
          </c:dPt>
          <c:dPt>
            <c:idx val="2"/>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34DD-4E8F-B09D-96D933FDDB7D}"/>
              </c:ext>
            </c:extLst>
          </c:dPt>
          <c:dLbls>
            <c:dLbl>
              <c:idx val="1"/>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34DD-4E8F-B09D-96D933FDDB7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Calculation!$D$33:$D$35</c:f>
              <c:strCache>
                <c:ptCount val="3"/>
                <c:pt idx="0">
                  <c:v>Easy</c:v>
                </c:pt>
                <c:pt idx="1">
                  <c:v>Hard</c:v>
                </c:pt>
                <c:pt idx="2">
                  <c:v>Moderate</c:v>
                </c:pt>
              </c:strCache>
            </c:strRef>
          </c:cat>
          <c:val>
            <c:numRef>
              <c:f>Calculation!$E$33:$E$35</c:f>
              <c:numCache>
                <c:formatCode>General</c:formatCode>
                <c:ptCount val="3"/>
                <c:pt idx="0">
                  <c:v>21</c:v>
                </c:pt>
                <c:pt idx="1">
                  <c:v>42</c:v>
                </c:pt>
                <c:pt idx="2">
                  <c:v>37</c:v>
                </c:pt>
              </c:numCache>
            </c:numRef>
          </c:val>
          <c:extLst>
            <c:ext xmlns:c16="http://schemas.microsoft.com/office/drawing/2014/chart" uri="{C3380CC4-5D6E-409C-BE32-E72D297353CC}">
              <c16:uniqueId val="{00000006-34DD-4E8F-B09D-96D933FDDB7D}"/>
            </c:ext>
          </c:extLst>
        </c:ser>
        <c:dLbls>
          <c:showLegendKey val="0"/>
          <c:showVal val="0"/>
          <c:showCatName val="0"/>
          <c:showSerName val="0"/>
          <c:showPercent val="0"/>
          <c:showBubbleSize val="0"/>
          <c:showLeaderLines val="1"/>
        </c:dLbls>
        <c:firstSliceAng val="2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r>
              <a:rPr lang="en-US">
                <a:solidFill>
                  <a:schemeClr val="accent1">
                    <a:lumMod val="20000"/>
                    <a:lumOff val="80000"/>
                  </a:schemeClr>
                </a:solidFill>
              </a:rPr>
              <a:t>Average Cadence (steps per</a:t>
            </a:r>
            <a:r>
              <a:rPr lang="en-US" baseline="0">
                <a:solidFill>
                  <a:schemeClr val="accent1">
                    <a:lumMod val="20000"/>
                    <a:lumOff val="80000"/>
                  </a:schemeClr>
                </a:solidFill>
              </a:rPr>
              <a:t> minute)</a:t>
            </a:r>
            <a:endParaRPr lang="en-US">
              <a:solidFill>
                <a:schemeClr val="accent1">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Database!$L$2:$L$101</c:f>
              <c:numCache>
                <c:formatCode>0</c:formatCode>
                <c:ptCount val="100"/>
                <c:pt idx="0">
                  <c:v>117</c:v>
                </c:pt>
                <c:pt idx="1">
                  <c:v>115</c:v>
                </c:pt>
                <c:pt idx="2">
                  <c:v>115</c:v>
                </c:pt>
                <c:pt idx="3">
                  <c:v>122</c:v>
                </c:pt>
                <c:pt idx="4">
                  <c:v>128</c:v>
                </c:pt>
                <c:pt idx="5">
                  <c:v>130</c:v>
                </c:pt>
                <c:pt idx="6">
                  <c:v>128</c:v>
                </c:pt>
                <c:pt idx="7">
                  <c:v>135</c:v>
                </c:pt>
                <c:pt idx="8">
                  <c:v>137</c:v>
                </c:pt>
                <c:pt idx="9">
                  <c:v>137</c:v>
                </c:pt>
                <c:pt idx="10">
                  <c:v>144</c:v>
                </c:pt>
                <c:pt idx="11">
                  <c:v>140</c:v>
                </c:pt>
                <c:pt idx="12">
                  <c:v>135</c:v>
                </c:pt>
                <c:pt idx="13">
                  <c:v>124</c:v>
                </c:pt>
                <c:pt idx="14">
                  <c:v>145</c:v>
                </c:pt>
                <c:pt idx="15">
                  <c:v>129</c:v>
                </c:pt>
                <c:pt idx="16">
                  <c:v>129</c:v>
                </c:pt>
                <c:pt idx="17">
                  <c:v>147</c:v>
                </c:pt>
                <c:pt idx="18">
                  <c:v>147</c:v>
                </c:pt>
                <c:pt idx="19">
                  <c:v>131</c:v>
                </c:pt>
                <c:pt idx="20">
                  <c:v>147</c:v>
                </c:pt>
                <c:pt idx="21">
                  <c:v>142</c:v>
                </c:pt>
                <c:pt idx="22">
                  <c:v>146</c:v>
                </c:pt>
                <c:pt idx="23">
                  <c:v>143</c:v>
                </c:pt>
                <c:pt idx="24">
                  <c:v>147</c:v>
                </c:pt>
                <c:pt idx="25">
                  <c:v>139</c:v>
                </c:pt>
                <c:pt idx="26">
                  <c:v>139</c:v>
                </c:pt>
                <c:pt idx="27">
                  <c:v>150</c:v>
                </c:pt>
                <c:pt idx="28">
                  <c:v>146</c:v>
                </c:pt>
                <c:pt idx="29">
                  <c:v>130</c:v>
                </c:pt>
                <c:pt idx="30">
                  <c:v>154</c:v>
                </c:pt>
                <c:pt idx="31">
                  <c:v>142</c:v>
                </c:pt>
                <c:pt idx="32">
                  <c:v>140</c:v>
                </c:pt>
                <c:pt idx="33">
                  <c:v>152</c:v>
                </c:pt>
                <c:pt idx="34">
                  <c:v>145</c:v>
                </c:pt>
                <c:pt idx="35">
                  <c:v>152</c:v>
                </c:pt>
                <c:pt idx="36">
                  <c:v>142</c:v>
                </c:pt>
                <c:pt idx="37">
                  <c:v>123</c:v>
                </c:pt>
                <c:pt idx="38">
                  <c:v>148</c:v>
                </c:pt>
                <c:pt idx="39">
                  <c:v>135</c:v>
                </c:pt>
                <c:pt idx="40">
                  <c:v>153</c:v>
                </c:pt>
                <c:pt idx="41">
                  <c:v>125</c:v>
                </c:pt>
                <c:pt idx="42">
                  <c:v>122</c:v>
                </c:pt>
                <c:pt idx="43">
                  <c:v>150</c:v>
                </c:pt>
                <c:pt idx="44">
                  <c:v>149</c:v>
                </c:pt>
                <c:pt idx="45">
                  <c:v>147</c:v>
                </c:pt>
                <c:pt idx="46">
                  <c:v>147</c:v>
                </c:pt>
                <c:pt idx="47">
                  <c:v>136</c:v>
                </c:pt>
                <c:pt idx="48">
                  <c:v>137</c:v>
                </c:pt>
                <c:pt idx="49">
                  <c:v>145</c:v>
                </c:pt>
                <c:pt idx="50">
                  <c:v>136</c:v>
                </c:pt>
                <c:pt idx="51">
                  <c:v>138</c:v>
                </c:pt>
                <c:pt idx="52">
                  <c:v>146</c:v>
                </c:pt>
                <c:pt idx="53">
                  <c:v>147</c:v>
                </c:pt>
                <c:pt idx="54">
                  <c:v>143</c:v>
                </c:pt>
                <c:pt idx="55">
                  <c:v>148</c:v>
                </c:pt>
                <c:pt idx="56">
                  <c:v>150</c:v>
                </c:pt>
                <c:pt idx="57">
                  <c:v>146</c:v>
                </c:pt>
                <c:pt idx="58">
                  <c:v>134</c:v>
                </c:pt>
                <c:pt idx="59">
                  <c:v>149</c:v>
                </c:pt>
                <c:pt idx="60">
                  <c:v>151</c:v>
                </c:pt>
                <c:pt idx="61">
                  <c:v>148</c:v>
                </c:pt>
                <c:pt idx="62">
                  <c:v>140</c:v>
                </c:pt>
                <c:pt idx="63">
                  <c:v>137</c:v>
                </c:pt>
                <c:pt idx="64">
                  <c:v>159</c:v>
                </c:pt>
                <c:pt idx="65">
                  <c:v>136</c:v>
                </c:pt>
                <c:pt idx="66">
                  <c:v>142</c:v>
                </c:pt>
                <c:pt idx="67">
                  <c:v>149</c:v>
                </c:pt>
                <c:pt idx="68">
                  <c:v>149</c:v>
                </c:pt>
                <c:pt idx="69">
                  <c:v>156</c:v>
                </c:pt>
                <c:pt idx="70">
                  <c:v>147</c:v>
                </c:pt>
                <c:pt idx="71">
                  <c:v>154</c:v>
                </c:pt>
                <c:pt idx="72">
                  <c:v>152</c:v>
                </c:pt>
                <c:pt idx="73">
                  <c:v>138</c:v>
                </c:pt>
                <c:pt idx="74">
                  <c:v>140</c:v>
                </c:pt>
                <c:pt idx="75">
                  <c:v>151</c:v>
                </c:pt>
                <c:pt idx="76">
                  <c:v>147</c:v>
                </c:pt>
                <c:pt idx="77">
                  <c:v>141</c:v>
                </c:pt>
                <c:pt idx="78">
                  <c:v>141</c:v>
                </c:pt>
                <c:pt idx="79">
                  <c:v>144</c:v>
                </c:pt>
                <c:pt idx="80">
                  <c:v>149</c:v>
                </c:pt>
                <c:pt idx="81">
                  <c:v>153</c:v>
                </c:pt>
                <c:pt idx="82">
                  <c:v>152</c:v>
                </c:pt>
                <c:pt idx="83">
                  <c:v>144</c:v>
                </c:pt>
                <c:pt idx="84">
                  <c:v>144</c:v>
                </c:pt>
                <c:pt idx="85">
                  <c:v>152</c:v>
                </c:pt>
                <c:pt idx="86">
                  <c:v>150</c:v>
                </c:pt>
                <c:pt idx="87">
                  <c:v>151</c:v>
                </c:pt>
                <c:pt idx="88">
                  <c:v>153</c:v>
                </c:pt>
                <c:pt idx="89">
                  <c:v>146</c:v>
                </c:pt>
                <c:pt idx="90">
                  <c:v>155</c:v>
                </c:pt>
                <c:pt idx="91">
                  <c:v>160</c:v>
                </c:pt>
                <c:pt idx="92">
                  <c:v>154</c:v>
                </c:pt>
                <c:pt idx="93">
                  <c:v>154</c:v>
                </c:pt>
                <c:pt idx="94">
                  <c:v>150</c:v>
                </c:pt>
                <c:pt idx="95">
                  <c:v>155</c:v>
                </c:pt>
                <c:pt idx="96">
                  <c:v>150</c:v>
                </c:pt>
                <c:pt idx="97">
                  <c:v>141</c:v>
                </c:pt>
                <c:pt idx="98">
                  <c:v>155</c:v>
                </c:pt>
                <c:pt idx="99">
                  <c:v>149</c:v>
                </c:pt>
              </c:numCache>
            </c:numRef>
          </c:val>
          <c:smooth val="0"/>
          <c:extLst>
            <c:ext xmlns:c16="http://schemas.microsoft.com/office/drawing/2014/chart" uri="{C3380CC4-5D6E-409C-BE32-E72D297353CC}">
              <c16:uniqueId val="{00000000-3175-4D75-88BF-2FB1AC4F4C60}"/>
            </c:ext>
          </c:extLst>
        </c:ser>
        <c:dLbls>
          <c:showLegendKey val="0"/>
          <c:showVal val="0"/>
          <c:showCatName val="0"/>
          <c:showSerName val="0"/>
          <c:showPercent val="0"/>
          <c:showBubbleSize val="0"/>
        </c:dLbls>
        <c:smooth val="0"/>
        <c:axId val="1060326207"/>
        <c:axId val="1060318303"/>
      </c:lineChart>
      <c:catAx>
        <c:axId val="1060326207"/>
        <c:scaling>
          <c:orientation val="minMax"/>
        </c:scaling>
        <c:delete val="1"/>
        <c:axPos val="b"/>
        <c:majorTickMark val="none"/>
        <c:minorTickMark val="none"/>
        <c:tickLblPos val="nextTo"/>
        <c:crossAx val="1060318303"/>
        <c:crosses val="autoZero"/>
        <c:auto val="1"/>
        <c:lblAlgn val="ctr"/>
        <c:lblOffset val="100"/>
        <c:noMultiLvlLbl val="0"/>
      </c:catAx>
      <c:valAx>
        <c:axId val="1060318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06032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Max Heart Rate Frequency Distribution (beats per minute)</cx:v>
        </cx:txData>
      </cx:tx>
      <cx:txPr>
        <a:bodyPr spcFirstLastPara="1" vertOverflow="ellipsis" horzOverflow="overflow" wrap="square" lIns="0" tIns="0" rIns="0" bIns="0" anchor="ctr" anchorCtr="1"/>
        <a:lstStyle/>
        <a:p>
          <a:pPr algn="ctr" rtl="0">
            <a:defRPr>
              <a:solidFill>
                <a:schemeClr val="accent1">
                  <a:lumMod val="20000"/>
                  <a:lumOff val="80000"/>
                </a:schemeClr>
              </a:solidFill>
            </a:defRPr>
          </a:pPr>
          <a:r>
            <a:rPr lang="en-US" sz="1400" b="0" i="0" u="none" strike="noStrike" baseline="0">
              <a:solidFill>
                <a:schemeClr val="accent1">
                  <a:lumMod val="20000"/>
                  <a:lumOff val="80000"/>
                </a:schemeClr>
              </a:solidFill>
              <a:latin typeface="Calibri" panose="020F0502020204030204"/>
            </a:rPr>
            <a:t>Max Heart Rate Frequency Distribution (beats per minute)</a:t>
          </a:r>
        </a:p>
      </cx:txPr>
    </cx:title>
    <cx:plotArea>
      <cx:plotAreaRegion>
        <cx:series layoutId="clusteredColumn" uniqueId="{4379F03F-0F7F-4E4B-913C-18FA883C092C}">
          <cx:spPr>
            <a:solidFill>
              <a:schemeClr val="bg1">
                <a:lumMod val="85000"/>
              </a:schemeClr>
            </a:solidFill>
          </cx:spPr>
          <cx:dataPt idx="4">
            <cx:spPr>
              <a:solidFill>
                <a:srgbClr val="4472C4">
                  <a:lumMod val="75000"/>
                </a:srgbClr>
              </a:solidFill>
            </cx:spPr>
          </cx:dataPt>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000" b="1">
                <a:solidFill>
                  <a:schemeClr val="accent1">
                    <a:lumMod val="20000"/>
                    <a:lumOff val="80000"/>
                  </a:schemeClr>
                </a:solidFill>
              </a:defRPr>
            </a:pPr>
            <a:endParaRPr lang="en-US" sz="1000" b="1" i="0" u="none" strike="noStrike" baseline="0">
              <a:solidFill>
                <a:schemeClr val="accent1">
                  <a:lumMod val="20000"/>
                  <a:lumOff val="80000"/>
                </a:schemeClr>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chart>
  <cx:spPr>
    <a:solidFill>
      <a:schemeClr val="tx1">
        <a:lumMod val="85000"/>
        <a:lumOff val="15000"/>
        <a:alpha val="75000"/>
      </a:schemeClr>
    </a:solidFill>
    <a:ln cap="rnd">
      <a:solidFill>
        <a:schemeClr val="accent1"/>
      </a:solidFill>
    </a:ln>
    <a:effectLst/>
  </cx:spPr>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2.xml"/><Relationship Id="rId18" Type="http://schemas.microsoft.com/office/2007/relationships/hdphoto" Target="../media/hdphoto4.wdp"/><Relationship Id="rId26" Type="http://schemas.microsoft.com/office/2007/relationships/hdphoto" Target="../media/hdphoto8.wdp"/><Relationship Id="rId39" Type="http://schemas.microsoft.com/office/2007/relationships/hdphoto" Target="../media/hdphoto13.wdp"/><Relationship Id="rId21" Type="http://schemas.openxmlformats.org/officeDocument/2006/relationships/image" Target="../media/image11.png"/><Relationship Id="rId34" Type="http://schemas.openxmlformats.org/officeDocument/2006/relationships/image" Target="../media/image18.png"/><Relationship Id="rId7" Type="http://schemas.openxmlformats.org/officeDocument/2006/relationships/image" Target="../media/image2.svg"/><Relationship Id="rId2" Type="http://schemas.openxmlformats.org/officeDocument/2006/relationships/image" Target="../media/image4.png"/><Relationship Id="rId16" Type="http://schemas.openxmlformats.org/officeDocument/2006/relationships/chart" Target="../charts/chart4.xml"/><Relationship Id="rId20" Type="http://schemas.microsoft.com/office/2007/relationships/hdphoto" Target="../media/hdphoto5.wdp"/><Relationship Id="rId29" Type="http://schemas.openxmlformats.org/officeDocument/2006/relationships/image" Target="../media/image15.png"/><Relationship Id="rId41" Type="http://schemas.microsoft.com/office/2007/relationships/hdphoto" Target="../media/hdphoto14.wdp"/><Relationship Id="rId1" Type="http://schemas.openxmlformats.org/officeDocument/2006/relationships/image" Target="../media/image3.jpeg"/><Relationship Id="rId6" Type="http://schemas.openxmlformats.org/officeDocument/2006/relationships/image" Target="../media/image1.png"/><Relationship Id="rId11" Type="http://schemas.microsoft.com/office/2007/relationships/hdphoto" Target="../media/hdphoto3.wdp"/><Relationship Id="rId24" Type="http://schemas.microsoft.com/office/2007/relationships/hdphoto" Target="../media/hdphoto7.wdp"/><Relationship Id="rId32" Type="http://schemas.microsoft.com/office/2007/relationships/hdphoto" Target="../media/hdphoto11.wdp"/><Relationship Id="rId37" Type="http://schemas.microsoft.com/office/2007/relationships/hdphoto" Target="../media/hdphoto12.wdp"/><Relationship Id="rId40" Type="http://schemas.openxmlformats.org/officeDocument/2006/relationships/image" Target="../media/image22.png"/><Relationship Id="rId5" Type="http://schemas.openxmlformats.org/officeDocument/2006/relationships/image" Target="../media/image6.png"/><Relationship Id="rId15" Type="http://schemas.openxmlformats.org/officeDocument/2006/relationships/chart" Target="../charts/chart3.xml"/><Relationship Id="rId23" Type="http://schemas.openxmlformats.org/officeDocument/2006/relationships/image" Target="../media/image12.png"/><Relationship Id="rId28" Type="http://schemas.microsoft.com/office/2007/relationships/hdphoto" Target="../media/hdphoto9.wdp"/><Relationship Id="rId36" Type="http://schemas.openxmlformats.org/officeDocument/2006/relationships/image" Target="../media/image20.png"/><Relationship Id="rId10" Type="http://schemas.openxmlformats.org/officeDocument/2006/relationships/image" Target="../media/image8.png"/><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image" Target="../media/image5.png"/><Relationship Id="rId9" Type="http://schemas.microsoft.com/office/2007/relationships/hdphoto" Target="../media/hdphoto2.wdp"/><Relationship Id="rId14" Type="http://schemas.microsoft.com/office/2014/relationships/chartEx" Target="../charts/chartEx1.xml"/><Relationship Id="rId22" Type="http://schemas.microsoft.com/office/2007/relationships/hdphoto" Target="../media/hdphoto6.wdp"/><Relationship Id="rId27" Type="http://schemas.openxmlformats.org/officeDocument/2006/relationships/image" Target="../media/image14.png"/><Relationship Id="rId30" Type="http://schemas.microsoft.com/office/2007/relationships/hdphoto" Target="../media/hdphoto10.wdp"/><Relationship Id="rId35" Type="http://schemas.openxmlformats.org/officeDocument/2006/relationships/image" Target="../media/image19.png"/><Relationship Id="rId8" Type="http://schemas.openxmlformats.org/officeDocument/2006/relationships/image" Target="../media/image7.png"/><Relationship Id="rId3" Type="http://schemas.microsoft.com/office/2007/relationships/hdphoto" Target="../media/hdphoto1.wdp"/><Relationship Id="rId12" Type="http://schemas.openxmlformats.org/officeDocument/2006/relationships/chart" Target="../charts/chart1.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20</xdr:col>
      <xdr:colOff>38100</xdr:colOff>
      <xdr:row>0</xdr:row>
      <xdr:rowOff>28575</xdr:rowOff>
    </xdr:from>
    <xdr:to>
      <xdr:col>21</xdr:col>
      <xdr:colOff>342900</xdr:colOff>
      <xdr:row>4</xdr:row>
      <xdr:rowOff>76200</xdr:rowOff>
    </xdr:to>
    <xdr:pic>
      <xdr:nvPicPr>
        <xdr:cNvPr id="3" name="Graphic 2" descr="Run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344275" y="2857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161924</xdr:rowOff>
    </xdr:from>
    <xdr:to>
      <xdr:col>4</xdr:col>
      <xdr:colOff>423333</xdr:colOff>
      <xdr:row>4</xdr:row>
      <xdr:rowOff>90980</xdr:rowOff>
    </xdr:to>
    <xdr:sp macro="" textlink="">
      <xdr:nvSpPr>
        <xdr:cNvPr id="3" name="Rectangle: Rounded Corners 2">
          <a:extLst>
            <a:ext uri="{FF2B5EF4-FFF2-40B4-BE49-F238E27FC236}">
              <a16:creationId xmlns:a16="http://schemas.microsoft.com/office/drawing/2014/main" id="{00000000-0008-0000-0400-000003000000}"/>
            </a:ext>
          </a:extLst>
        </xdr:cNvPr>
        <xdr:cNvSpPr/>
      </xdr:nvSpPr>
      <xdr:spPr>
        <a:xfrm>
          <a:off x="228600" y="161924"/>
          <a:ext cx="2633133" cy="900606"/>
        </a:xfrm>
        <a:prstGeom prst="roundRect">
          <a:avLst/>
        </a:prstGeom>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PH"/>
        </a:p>
      </xdr:txBody>
    </xdr:sp>
    <xdr:clientData/>
  </xdr:twoCellAnchor>
  <xdr:twoCellAnchor editAs="oneCell">
    <xdr:from>
      <xdr:col>0</xdr:col>
      <xdr:colOff>0</xdr:colOff>
      <xdr:row>0</xdr:row>
      <xdr:rowOff>0</xdr:rowOff>
    </xdr:from>
    <xdr:to>
      <xdr:col>34</xdr:col>
      <xdr:colOff>485775</xdr:colOff>
      <xdr:row>37</xdr:row>
      <xdr:rowOff>161924</xdr:rowOff>
    </xdr:to>
    <xdr:pic>
      <xdr:nvPicPr>
        <xdr:cNvPr id="43" name="Picture 42" descr="Nike Running Wallpapers - Top Free Nike Running Backgrounds -  WallpaperAccess">
          <a:extLst>
            <a:ext uri="{FF2B5EF4-FFF2-40B4-BE49-F238E27FC236}">
              <a16:creationId xmlns:a16="http://schemas.microsoft.com/office/drawing/2014/main" id="{88426240-8162-4EBE-84B5-8E1D25A8D87C}"/>
            </a:ext>
          </a:extLst>
        </xdr:cNvPr>
        <xdr:cNvPicPr>
          <a:picLocks noChangeAspect="1" noChangeArrowheads="1"/>
        </xdr:cNvPicPr>
      </xdr:nvPicPr>
      <xdr:blipFill rotWithShape="1">
        <a:blip xmlns:r="http://schemas.openxmlformats.org/officeDocument/2006/relationships" r:embed="rId1">
          <a:duotone>
            <a:prstClr val="black"/>
            <a:srgbClr val="D9C3A5">
              <a:tint val="50000"/>
              <a:satMod val="180000"/>
            </a:srgbClr>
          </a:duotone>
          <a:alphaModFix amt="50000"/>
          <a:extLst>
            <a:ext uri="{28A0092B-C50C-407E-A947-70E740481C1C}">
              <a14:useLocalDpi xmlns:a14="http://schemas.microsoft.com/office/drawing/2010/main" val="0"/>
            </a:ext>
          </a:extLst>
        </a:blip>
        <a:srcRect l="13707"/>
        <a:stretch/>
      </xdr:blipFill>
      <xdr:spPr bwMode="auto">
        <a:xfrm>
          <a:off x="0" y="0"/>
          <a:ext cx="18078450" cy="7419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78440</xdr:colOff>
      <xdr:row>2</xdr:row>
      <xdr:rowOff>22410</xdr:rowOff>
    </xdr:from>
    <xdr:to>
      <xdr:col>10</xdr:col>
      <xdr:colOff>112058</xdr:colOff>
      <xdr:row>3</xdr:row>
      <xdr:rowOff>158275</xdr:rowOff>
    </xdr:to>
    <xdr:pic>
      <xdr:nvPicPr>
        <xdr:cNvPr id="35" name="Picture 34" descr="distance Icon - Free PNG &amp; SVG 1801462 - Noun Project">
          <a:extLst>
            <a:ext uri="{FF2B5EF4-FFF2-40B4-BE49-F238E27FC236}">
              <a16:creationId xmlns:a16="http://schemas.microsoft.com/office/drawing/2014/main" id="{4F17E959-9DC7-4E21-A4B7-CDB5E671FEE3}"/>
            </a:ext>
          </a:extLst>
        </xdr:cNvPr>
        <xdr:cNvPicPr>
          <a:picLocks noChangeAspect="1" noChangeArrowheads="1"/>
        </xdr:cNvPicPr>
      </xdr:nvPicPr>
      <xdr:blipFill rotWithShape="1">
        <a:blip xmlns:r="http://schemas.openxmlformats.org/officeDocument/2006/relationships" r:embed="rId2">
          <a:extLst>
            <a:ext uri="{BEBA8EAE-BF5A-486C-A8C5-ECC9F3942E4B}">
              <a14:imgProps xmlns:a14="http://schemas.microsoft.com/office/drawing/2010/main">
                <a14:imgLayer r:embed="rId3">
                  <a14:imgEffect>
                    <a14:backgroundRemoval t="32176" b="68412" l="10000" r="90000"/>
                  </a14:imgEffect>
                </a14:imgLayer>
              </a14:imgProps>
            </a:ext>
            <a:ext uri="{28A0092B-C50C-407E-A947-70E740481C1C}">
              <a14:useLocalDpi xmlns:a14="http://schemas.microsoft.com/office/drawing/2010/main" val="0"/>
            </a:ext>
          </a:extLst>
        </a:blip>
        <a:srcRect t="27647" b="27058"/>
        <a:stretch/>
      </xdr:blipFill>
      <xdr:spPr bwMode="auto">
        <a:xfrm>
          <a:off x="4314264" y="605116"/>
          <a:ext cx="1400735" cy="326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180975</xdr:colOff>
      <xdr:row>5</xdr:row>
      <xdr:rowOff>3362</xdr:rowOff>
    </xdr:from>
    <xdr:to>
      <xdr:col>33</xdr:col>
      <xdr:colOff>314325</xdr:colOff>
      <xdr:row>36</xdr:row>
      <xdr:rowOff>51547</xdr:rowOff>
    </xdr:to>
    <xdr:sp macro="" textlink="">
      <xdr:nvSpPr>
        <xdr:cNvPr id="14" name="Rectangle: Rounded Corners 13">
          <a:extLst>
            <a:ext uri="{FF2B5EF4-FFF2-40B4-BE49-F238E27FC236}">
              <a16:creationId xmlns:a16="http://schemas.microsoft.com/office/drawing/2014/main" id="{9713B7A8-3E49-48B4-A408-38A5221F6AB1}"/>
            </a:ext>
          </a:extLst>
        </xdr:cNvPr>
        <xdr:cNvSpPr/>
      </xdr:nvSpPr>
      <xdr:spPr>
        <a:xfrm>
          <a:off x="11515725" y="1165412"/>
          <a:ext cx="5781675" cy="5953685"/>
        </a:xfrm>
        <a:prstGeom prst="roundRect">
          <a:avLst/>
        </a:prstGeom>
        <a:solidFill>
          <a:schemeClr val="tx1">
            <a:lumMod val="75000"/>
            <a:lumOff val="25000"/>
            <a:alpha val="7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b="1"/>
        </a:p>
      </xdr:txBody>
    </xdr:sp>
    <xdr:clientData/>
  </xdr:twoCellAnchor>
  <xdr:twoCellAnchor>
    <xdr:from>
      <xdr:col>0</xdr:col>
      <xdr:colOff>333375</xdr:colOff>
      <xdr:row>1</xdr:row>
      <xdr:rowOff>1</xdr:rowOff>
    </xdr:from>
    <xdr:to>
      <xdr:col>4</xdr:col>
      <xdr:colOff>466725</xdr:colOff>
      <xdr:row>2</xdr:row>
      <xdr:rowOff>1</xdr:rowOff>
    </xdr:to>
    <xdr:sp macro="" textlink="">
      <xdr:nvSpPr>
        <xdr:cNvPr id="4" name="TextBox 4">
          <a:extLst>
            <a:ext uri="{FF2B5EF4-FFF2-40B4-BE49-F238E27FC236}">
              <a16:creationId xmlns:a16="http://schemas.microsoft.com/office/drawing/2014/main" id="{00000000-0008-0000-0400-000004000000}"/>
            </a:ext>
          </a:extLst>
        </xdr:cNvPr>
        <xdr:cNvSpPr txBox="1"/>
      </xdr:nvSpPr>
      <xdr:spPr>
        <a:xfrm>
          <a:off x="333375" y="200026"/>
          <a:ext cx="2571750" cy="3810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PH">
              <a:latin typeface="Britannic Bold" panose="020B0903060703020204" pitchFamily="34" charset="0"/>
            </a:rPr>
            <a:t>My 100 days Running </a:t>
          </a:r>
          <a:br>
            <a:rPr lang="en-PH">
              <a:latin typeface="Britannic Bold" panose="020B0903060703020204" pitchFamily="34" charset="0"/>
            </a:rPr>
          </a:br>
          <a:r>
            <a:rPr lang="en-PH">
              <a:latin typeface="Britannic Bold" panose="020B0903060703020204" pitchFamily="34" charset="0"/>
            </a:rPr>
            <a:t>  </a:t>
          </a:r>
        </a:p>
      </xdr:txBody>
    </xdr:sp>
    <xdr:clientData/>
  </xdr:twoCellAnchor>
  <xdr:twoCellAnchor editAs="oneCell">
    <xdr:from>
      <xdr:col>0</xdr:col>
      <xdr:colOff>360418</xdr:colOff>
      <xdr:row>1</xdr:row>
      <xdr:rowOff>379976</xdr:rowOff>
    </xdr:from>
    <xdr:to>
      <xdr:col>0</xdr:col>
      <xdr:colOff>541503</xdr:colOff>
      <xdr:row>2</xdr:row>
      <xdr:rowOff>180061</xdr:rowOff>
    </xdr:to>
    <xdr:pic>
      <xdr:nvPicPr>
        <xdr:cNvPr id="5" name="Picture 4" descr="Digital watch - Free time and date icons">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0418" y="580001"/>
          <a:ext cx="181085" cy="181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475247</xdr:colOff>
      <xdr:row>1</xdr:row>
      <xdr:rowOff>373628</xdr:rowOff>
    </xdr:from>
    <xdr:to>
      <xdr:col>2</xdr:col>
      <xdr:colOff>146523</xdr:colOff>
      <xdr:row>3</xdr:row>
      <xdr:rowOff>2183</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475247" y="573653"/>
          <a:ext cx="890476" cy="20005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PH" sz="700">
              <a:latin typeface="Britannic Bold" panose="020B0903060703020204" pitchFamily="34" charset="0"/>
            </a:rPr>
            <a:t>Xiaomi MI Band 4</a:t>
          </a:r>
        </a:p>
      </xdr:txBody>
    </xdr:sp>
    <xdr:clientData/>
  </xdr:twoCellAnchor>
  <xdr:twoCellAnchor editAs="oneCell">
    <xdr:from>
      <xdr:col>0</xdr:col>
      <xdr:colOff>360418</xdr:colOff>
      <xdr:row>3</xdr:row>
      <xdr:rowOff>24275</xdr:rowOff>
    </xdr:from>
    <xdr:to>
      <xdr:col>0</xdr:col>
      <xdr:colOff>541504</xdr:colOff>
      <xdr:row>4</xdr:row>
      <xdr:rowOff>5336</xdr:rowOff>
    </xdr:to>
    <xdr:pic>
      <xdr:nvPicPr>
        <xdr:cNvPr id="7" name="Picture 6" descr="strava&quot; Icon - Download for free – Iconduck">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60418" y="795800"/>
          <a:ext cx="181086" cy="181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475247</xdr:colOff>
      <xdr:row>3</xdr:row>
      <xdr:rowOff>24275</xdr:rowOff>
    </xdr:from>
    <xdr:to>
      <xdr:col>2</xdr:col>
      <xdr:colOff>146523</xdr:colOff>
      <xdr:row>4</xdr:row>
      <xdr:rowOff>33830</xdr:rowOff>
    </xdr:to>
    <xdr:sp macro="" textlink="">
      <xdr:nvSpPr>
        <xdr:cNvPr id="8" name="TextBox 14">
          <a:extLst>
            <a:ext uri="{FF2B5EF4-FFF2-40B4-BE49-F238E27FC236}">
              <a16:creationId xmlns:a16="http://schemas.microsoft.com/office/drawing/2014/main" id="{00000000-0008-0000-0400-000008000000}"/>
            </a:ext>
          </a:extLst>
        </xdr:cNvPr>
        <xdr:cNvSpPr txBox="1"/>
      </xdr:nvSpPr>
      <xdr:spPr>
        <a:xfrm>
          <a:off x="475247" y="795800"/>
          <a:ext cx="890476" cy="2095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PH" sz="700">
              <a:latin typeface="Britannic Bold" panose="020B0903060703020204" pitchFamily="34" charset="0"/>
            </a:rPr>
            <a:t>Strava App</a:t>
          </a:r>
        </a:p>
      </xdr:txBody>
    </xdr:sp>
    <xdr:clientData/>
  </xdr:twoCellAnchor>
  <xdr:twoCellAnchor editAs="oneCell">
    <xdr:from>
      <xdr:col>2</xdr:col>
      <xdr:colOff>5655</xdr:colOff>
      <xdr:row>2</xdr:row>
      <xdr:rowOff>101842</xdr:rowOff>
    </xdr:from>
    <xdr:to>
      <xdr:col>2</xdr:col>
      <xdr:colOff>390889</xdr:colOff>
      <xdr:row>4</xdr:row>
      <xdr:rowOff>64448</xdr:rowOff>
    </xdr:to>
    <xdr:pic>
      <xdr:nvPicPr>
        <xdr:cNvPr id="9" name="Graphic 2" descr="Run with solid fill">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24855" y="682867"/>
          <a:ext cx="385234" cy="353131"/>
        </a:xfrm>
        <a:prstGeom prst="rect">
          <a:avLst/>
        </a:prstGeom>
      </xdr:spPr>
    </xdr:pic>
    <xdr:clientData/>
  </xdr:twoCellAnchor>
  <xdr:twoCellAnchor editAs="oneCell">
    <xdr:from>
      <xdr:col>3</xdr:col>
      <xdr:colOff>415859</xdr:colOff>
      <xdr:row>2</xdr:row>
      <xdr:rowOff>122576</xdr:rowOff>
    </xdr:from>
    <xdr:to>
      <xdr:col>4</xdr:col>
      <xdr:colOff>226834</xdr:colOff>
      <xdr:row>4</xdr:row>
      <xdr:rowOff>81381</xdr:rowOff>
    </xdr:to>
    <xdr:pic>
      <xdr:nvPicPr>
        <xdr:cNvPr id="10" name="Picture 9" descr="Running Icon&quot; Images – Browse 356 Stock Photos, Vectors, and Video | Adobe  Stock">
          <a:extLst>
            <a:ext uri="{FF2B5EF4-FFF2-40B4-BE49-F238E27FC236}">
              <a16:creationId xmlns:a16="http://schemas.microsoft.com/office/drawing/2014/main" id="{00000000-0008-0000-0400-00000A000000}"/>
            </a:ext>
          </a:extLst>
        </xdr:cNvPr>
        <xdr:cNvPicPr>
          <a:picLocks noChangeAspect="1" noChangeArrowheads="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rcRect l="36278" t="12129" r="9136" b="7922"/>
        <a:stretch/>
      </xdr:blipFill>
      <xdr:spPr bwMode="auto">
        <a:xfrm>
          <a:off x="2244659" y="703601"/>
          <a:ext cx="420575" cy="349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492273</xdr:colOff>
      <xdr:row>2</xdr:row>
      <xdr:rowOff>93510</xdr:rowOff>
    </xdr:from>
    <xdr:to>
      <xdr:col>3</xdr:col>
      <xdr:colOff>242886</xdr:colOff>
      <xdr:row>4</xdr:row>
      <xdr:rowOff>47536</xdr:rowOff>
    </xdr:to>
    <xdr:pic>
      <xdr:nvPicPr>
        <xdr:cNvPr id="11" name="Picture 10" descr="Movement Run Logo Icon Design Royalty Free SVG, Cliparts, Vectors, And  Stock Illustration. Image 101828968.">
          <a:extLst>
            <a:ext uri="{FF2B5EF4-FFF2-40B4-BE49-F238E27FC236}">
              <a16:creationId xmlns:a16="http://schemas.microsoft.com/office/drawing/2014/main" id="{00000000-0008-0000-0400-00000B000000}"/>
            </a:ext>
          </a:extLst>
        </xdr:cNvPr>
        <xdr:cNvPicPr>
          <a:picLocks noChangeAspect="1" noChangeArrowheads="1"/>
        </xdr:cNvPicPr>
      </xdr:nvPicPr>
      <xdr:blipFill rotWithShape="1">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Layer>
              </a14:imgProps>
            </a:ext>
            <a:ext uri="{28A0092B-C50C-407E-A947-70E740481C1C}">
              <a14:useLocalDpi xmlns:a14="http://schemas.microsoft.com/office/drawing/2010/main" val="0"/>
            </a:ext>
          </a:extLst>
        </a:blip>
        <a:srcRect l="26272" t="20812" r="24856" b="20812"/>
        <a:stretch/>
      </xdr:blipFill>
      <xdr:spPr bwMode="auto">
        <a:xfrm>
          <a:off x="1711473" y="674535"/>
          <a:ext cx="360213" cy="344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180975</xdr:colOff>
      <xdr:row>4</xdr:row>
      <xdr:rowOff>142875</xdr:rowOff>
    </xdr:from>
    <xdr:to>
      <xdr:col>9</xdr:col>
      <xdr:colOff>495300</xdr:colOff>
      <xdr:row>17</xdr:row>
      <xdr:rowOff>142875</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590549</xdr:colOff>
      <xdr:row>4</xdr:row>
      <xdr:rowOff>147637</xdr:rowOff>
    </xdr:from>
    <xdr:to>
      <xdr:col>21</xdr:col>
      <xdr:colOff>485774</xdr:colOff>
      <xdr:row>17</xdr:row>
      <xdr:rowOff>152400</xdr:rowOff>
    </xdr:to>
    <xdr:graphicFrame macro="">
      <xdr:nvGraphicFramePr>
        <xdr:cNvPr id="2" name="Chart 7">
          <a:extLst>
            <a:ext uri="{FF2B5EF4-FFF2-40B4-BE49-F238E27FC236}">
              <a16:creationId xmlns:a16="http://schemas.microsoft.com/office/drawing/2014/main" id="{D9FC455B-E9BB-43E7-B8DF-F8458C391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209549</xdr:colOff>
      <xdr:row>18</xdr:row>
      <xdr:rowOff>23812</xdr:rowOff>
    </xdr:from>
    <xdr:to>
      <xdr:col>9</xdr:col>
      <xdr:colOff>457200</xdr:colOff>
      <xdr:row>27</xdr:row>
      <xdr:rowOff>133350</xdr:rowOff>
    </xdr:to>
    <mc:AlternateContent xmlns:mc="http://schemas.openxmlformats.org/markup-compatibility/2006">
      <mc:Choice xmlns:cx1="http://schemas.microsoft.com/office/drawing/2015/9/8/chartex" Requires="cx1">
        <xdr:graphicFrame macro="">
          <xdr:nvGraphicFramePr>
            <xdr:cNvPr id="12" name="Chart 8">
              <a:extLst>
                <a:ext uri="{FF2B5EF4-FFF2-40B4-BE49-F238E27FC236}">
                  <a16:creationId xmlns:a16="http://schemas.microsoft.com/office/drawing/2014/main" id="{1C697359-583D-494F-8FAA-747FA191CF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209549" y="3662362"/>
              <a:ext cx="5286376" cy="1824038"/>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26</xdr:col>
      <xdr:colOff>85725</xdr:colOff>
      <xdr:row>5</xdr:row>
      <xdr:rowOff>10648</xdr:rowOff>
    </xdr:from>
    <xdr:ext cx="3114675" cy="342786"/>
    <xdr:sp macro="" textlink="">
      <xdr:nvSpPr>
        <xdr:cNvPr id="18" name="Rectangle 17">
          <a:extLst>
            <a:ext uri="{FF2B5EF4-FFF2-40B4-BE49-F238E27FC236}">
              <a16:creationId xmlns:a16="http://schemas.microsoft.com/office/drawing/2014/main" id="{781B1AA7-39AA-463D-B525-BEE26ED4262F}"/>
            </a:ext>
          </a:extLst>
        </xdr:cNvPr>
        <xdr:cNvSpPr/>
      </xdr:nvSpPr>
      <xdr:spPr>
        <a:xfrm>
          <a:off x="12801600" y="1172698"/>
          <a:ext cx="3114675" cy="342786"/>
        </a:xfrm>
        <a:prstGeom prst="rect">
          <a:avLst/>
        </a:prstGeom>
        <a:noFill/>
      </xdr:spPr>
      <xdr:txBody>
        <a:bodyPr wrap="square" lIns="91440" tIns="45720" rIns="91440" bIns="45720">
          <a:spAutoFit/>
        </a:bodyPr>
        <a:lstStyle/>
        <a:p>
          <a:pPr algn="ctr"/>
          <a:r>
            <a:rPr lang="en-US" sz="1600" b="0" cap="none" spc="0">
              <a:ln w="0"/>
              <a:solidFill>
                <a:schemeClr val="accent1">
                  <a:lumMod val="20000"/>
                  <a:lumOff val="80000"/>
                </a:schemeClr>
              </a:solidFill>
              <a:effectLst/>
            </a:rPr>
            <a:t>Top 3 Longest Run</a:t>
          </a:r>
        </a:p>
      </xdr:txBody>
    </xdr:sp>
    <xdr:clientData/>
  </xdr:oneCellAnchor>
  <xdr:twoCellAnchor>
    <xdr:from>
      <xdr:col>24</xdr:col>
      <xdr:colOff>371475</xdr:colOff>
      <xdr:row>21</xdr:row>
      <xdr:rowOff>181535</xdr:rowOff>
    </xdr:from>
    <xdr:to>
      <xdr:col>32</xdr:col>
      <xdr:colOff>152400</xdr:colOff>
      <xdr:row>35</xdr:row>
      <xdr:rowOff>169769</xdr:rowOff>
    </xdr:to>
    <xdr:graphicFrame macro="">
      <xdr:nvGraphicFramePr>
        <xdr:cNvPr id="20" name="Chart 3">
          <a:extLst>
            <a:ext uri="{FF2B5EF4-FFF2-40B4-BE49-F238E27FC236}">
              <a16:creationId xmlns:a16="http://schemas.microsoft.com/office/drawing/2014/main" id="{9743F26B-C775-4DAB-9CCC-24892B052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571500</xdr:colOff>
      <xdr:row>18</xdr:row>
      <xdr:rowOff>33337</xdr:rowOff>
    </xdr:from>
    <xdr:to>
      <xdr:col>21</xdr:col>
      <xdr:colOff>457199</xdr:colOff>
      <xdr:row>27</xdr:row>
      <xdr:rowOff>142875</xdr:rowOff>
    </xdr:to>
    <xdr:graphicFrame macro="">
      <xdr:nvGraphicFramePr>
        <xdr:cNvPr id="21" name="Chart 13">
          <a:extLst>
            <a:ext uri="{FF2B5EF4-FFF2-40B4-BE49-F238E27FC236}">
              <a16:creationId xmlns:a16="http://schemas.microsoft.com/office/drawing/2014/main" id="{E5BC37A2-351C-4419-89CA-78FF96075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36</xdr:col>
      <xdr:colOff>0</xdr:colOff>
      <xdr:row>23</xdr:row>
      <xdr:rowOff>0</xdr:rowOff>
    </xdr:from>
    <xdr:to>
      <xdr:col>36</xdr:col>
      <xdr:colOff>304800</xdr:colOff>
      <xdr:row>24</xdr:row>
      <xdr:rowOff>114300</xdr:rowOff>
    </xdr:to>
    <xdr:sp macro="" textlink="">
      <xdr:nvSpPr>
        <xdr:cNvPr id="2050" name="AutoShape 2" descr="Running Transparent Background - Running Logo Png - Free Transparent PNG  Download - PNGkey">
          <a:extLst>
            <a:ext uri="{FF2B5EF4-FFF2-40B4-BE49-F238E27FC236}">
              <a16:creationId xmlns:a16="http://schemas.microsoft.com/office/drawing/2014/main" id="{877D91D4-912A-40A8-A83A-179174B6EC0B}"/>
            </a:ext>
          </a:extLst>
        </xdr:cNvPr>
        <xdr:cNvSpPr>
          <a:spLocks noChangeAspect="1" noChangeArrowheads="1"/>
        </xdr:cNvSpPr>
      </xdr:nvSpPr>
      <xdr:spPr bwMode="auto">
        <a:xfrm>
          <a:off x="18811875"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65558</xdr:colOff>
      <xdr:row>2</xdr:row>
      <xdr:rowOff>38100</xdr:rowOff>
    </xdr:from>
    <xdr:to>
      <xdr:col>5</xdr:col>
      <xdr:colOff>366058</xdr:colOff>
      <xdr:row>3</xdr:row>
      <xdr:rowOff>152400</xdr:rowOff>
    </xdr:to>
    <xdr:pic>
      <xdr:nvPicPr>
        <xdr:cNvPr id="34" name="Picture 33" descr="Run icon Royalty Free Vector Image - VectorStock">
          <a:extLst>
            <a:ext uri="{FF2B5EF4-FFF2-40B4-BE49-F238E27FC236}">
              <a16:creationId xmlns:a16="http://schemas.microsoft.com/office/drawing/2014/main" id="{9EC71391-5908-4DED-94C6-F0F28B6E6B58}"/>
            </a:ext>
          </a:extLst>
        </xdr:cNvPr>
        <xdr:cNvPicPr>
          <a:picLocks noChangeAspect="1" noChangeArrowheads="1"/>
        </xdr:cNvPicPr>
      </xdr:nvPicPr>
      <xdr:blipFill rotWithShape="1">
        <a:blip xmlns:r="http://schemas.openxmlformats.org/officeDocument/2006/relationships" r:embed="rId17" cstate="print">
          <a:extLst>
            <a:ext uri="{BEBA8EAE-BF5A-486C-A8C5-ECC9F3942E4B}">
              <a14:imgProps xmlns:a14="http://schemas.microsoft.com/office/drawing/2010/main">
                <a14:imgLayer r:embed="rId18">
                  <a14:imgEffect>
                    <a14:backgroundRemoval t="4151" b="70566" l="4737" r="96316">
                      <a14:foregroundMark x1="65789" y1="19623" x2="65789" y2="19623"/>
                      <a14:foregroundMark x1="40000" y1="6038" x2="40000" y2="6038"/>
                      <a14:foregroundMark x1="32105" y1="9057" x2="20526" y2="26792"/>
                      <a14:foregroundMark x1="47895" y1="12830" x2="29474" y2="22264"/>
                      <a14:foregroundMark x1="29474" y1="22264" x2="19474" y2="46792"/>
                      <a14:foregroundMark x1="55789" y1="4528" x2="22632" y2="26415"/>
                      <a14:foregroundMark x1="22632" y1="26415" x2="18421" y2="33962"/>
                      <a14:foregroundMark x1="37895" y1="2264" x2="11053" y2="14717"/>
                      <a14:foregroundMark x1="11053" y1="14717" x2="5263" y2="31698"/>
                      <a14:foregroundMark x1="5263" y1="31698" x2="5263" y2="31698"/>
                      <a14:foregroundMark x1="16842" y1="57736" x2="61579" y2="63774"/>
                      <a14:foregroundMark x1="61579" y1="63774" x2="87895" y2="44528"/>
                      <a14:foregroundMark x1="87895" y1="44528" x2="91579" y2="28679"/>
                      <a14:foregroundMark x1="91579" y1="28679" x2="78421" y2="15472"/>
                      <a14:foregroundMark x1="78421" y1="15472" x2="58421" y2="6038"/>
                      <a14:foregroundMark x1="58421" y1="6038" x2="56316" y2="6038"/>
                      <a14:foregroundMark x1="95789" y1="26792" x2="96842" y2="42264"/>
                      <a14:foregroundMark x1="73684" y1="45283" x2="68421" y2="39245"/>
                      <a14:foregroundMark x1="79474" y1="27925" x2="71053" y2="30189"/>
                      <a14:foregroundMark x1="77895" y1="26415" x2="69474" y2="29434"/>
                      <a14:foregroundMark x1="68421" y1="32453" x2="68421" y2="33208"/>
                      <a14:foregroundMark x1="52632" y1="26038" x2="47895" y2="27547"/>
                      <a14:foregroundMark x1="51579" y1="25283" x2="51579" y2="25283"/>
                      <a14:foregroundMark x1="49474" y1="24151" x2="49474" y2="24151"/>
                      <a14:foregroundMark x1="51053" y1="23774" x2="49474" y2="25660"/>
                      <a14:foregroundMark x1="30000" y1="67925" x2="54211" y2="70566"/>
                      <a14:foregroundMark x1="54211" y1="70566" x2="66316" y2="67925"/>
                      <a14:foregroundMark x1="60526" y1="30189" x2="44211" y2="36981"/>
                      <a14:foregroundMark x1="61053" y1="26792" x2="65263" y2="20755"/>
                      <a14:foregroundMark x1="72632" y1="17736" x2="71053" y2="19623"/>
                      <a14:foregroundMark x1="54211" y1="19245" x2="54211" y2="19245"/>
                      <a14:foregroundMark x1="60526" y1="24906" x2="51053" y2="20000"/>
                      <a14:foregroundMark x1="49474" y1="20755" x2="44211" y2="24151"/>
                      <a14:foregroundMark x1="74737" y1="36604" x2="65263" y2="35472"/>
                      <a14:foregroundMark x1="56316" y1="40377" x2="47895" y2="47547"/>
                      <a14:foregroundMark x1="43158" y1="39623" x2="27895" y2="50566"/>
                    </a14:backgroundRemoval>
                  </a14:imgEffect>
                </a14:imgLayer>
              </a14:imgProps>
            </a:ext>
            <a:ext uri="{28A0092B-C50C-407E-A947-70E740481C1C}">
              <a14:useLocalDpi xmlns:a14="http://schemas.microsoft.com/office/drawing/2010/main" val="0"/>
            </a:ext>
          </a:extLst>
        </a:blip>
        <a:srcRect b="27636"/>
        <a:stretch/>
      </xdr:blipFill>
      <xdr:spPr bwMode="auto">
        <a:xfrm>
          <a:off x="3113558" y="619125"/>
          <a:ext cx="300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40343</xdr:colOff>
      <xdr:row>2</xdr:row>
      <xdr:rowOff>14788</xdr:rowOff>
    </xdr:from>
    <xdr:to>
      <xdr:col>8</xdr:col>
      <xdr:colOff>257175</xdr:colOff>
      <xdr:row>3</xdr:row>
      <xdr:rowOff>153706</xdr:rowOff>
    </xdr:to>
    <xdr:pic>
      <xdr:nvPicPr>
        <xdr:cNvPr id="36" name="Picture 35" descr="distance Icon - Free PNG &amp; SVG 1801462 - Noun Project">
          <a:extLst>
            <a:ext uri="{FF2B5EF4-FFF2-40B4-BE49-F238E27FC236}">
              <a16:creationId xmlns:a16="http://schemas.microsoft.com/office/drawing/2014/main" id="{7878BEBE-5212-413E-AD4B-03CBD89EA029}"/>
            </a:ext>
          </a:extLst>
        </xdr:cNvPr>
        <xdr:cNvPicPr>
          <a:picLocks noChangeAspect="1" noChangeArrowheads="1"/>
        </xdr:cNvPicPr>
      </xdr:nvPicPr>
      <xdr:blipFill rotWithShape="1">
        <a:blip xmlns:r="http://schemas.openxmlformats.org/officeDocument/2006/relationships" r:embed="rId19" cstate="print">
          <a:extLst>
            <a:ext uri="{BEBA8EAE-BF5A-486C-A8C5-ECC9F3942E4B}">
              <a14:imgProps xmlns:a14="http://schemas.microsoft.com/office/drawing/2010/main">
                <a14:imgLayer r:embed="rId20">
                  <a14:imgEffect>
                    <a14:backgroundRemoval t="32293" b="69470" l="3081" r="27725">
                      <a14:foregroundMark x1="12500" y1="34500" x2="12500" y2="34500"/>
                      <a14:foregroundMark x1="16000" y1="42000" x2="16000" y2="42000"/>
                      <a14:foregroundMark x1="18000" y1="41000" x2="14500" y2="45000"/>
                    </a14:backgroundRemoval>
                  </a14:imgEffect>
                </a14:imgLayer>
              </a14:imgProps>
            </a:ext>
            <a:ext uri="{28A0092B-C50C-407E-A947-70E740481C1C}">
              <a14:useLocalDpi xmlns:a14="http://schemas.microsoft.com/office/drawing/2010/main" val="0"/>
            </a:ext>
          </a:extLst>
        </a:blip>
        <a:srcRect l="-1" t="27646" r="69194" b="25883"/>
        <a:stretch/>
      </xdr:blipFill>
      <xdr:spPr bwMode="auto">
        <a:xfrm>
          <a:off x="4469468" y="595813"/>
          <a:ext cx="216832" cy="329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347382</xdr:colOff>
      <xdr:row>2</xdr:row>
      <xdr:rowOff>19049</xdr:rowOff>
    </xdr:from>
    <xdr:to>
      <xdr:col>9</xdr:col>
      <xdr:colOff>554785</xdr:colOff>
      <xdr:row>3</xdr:row>
      <xdr:rowOff>143644</xdr:rowOff>
    </xdr:to>
    <xdr:pic>
      <xdr:nvPicPr>
        <xdr:cNvPr id="37" name="Picture 36" descr="distance Icon - Free PNG &amp; SVG 1801462 - Noun Project">
          <a:extLst>
            <a:ext uri="{FF2B5EF4-FFF2-40B4-BE49-F238E27FC236}">
              <a16:creationId xmlns:a16="http://schemas.microsoft.com/office/drawing/2014/main" id="{DAA05B8D-422F-4BDA-BBE2-C653EEBD5744}"/>
            </a:ext>
          </a:extLst>
        </xdr:cNvPr>
        <xdr:cNvPicPr>
          <a:picLocks noChangeAspect="1" noChangeArrowheads="1"/>
        </xdr:cNvPicPr>
      </xdr:nvPicPr>
      <xdr:blipFill rotWithShape="1">
        <a:blip xmlns:r="http://schemas.openxmlformats.org/officeDocument/2006/relationships" r:embed="rId21" cstate="print">
          <a:extLst>
            <a:ext uri="{BEBA8EAE-BF5A-486C-A8C5-ECC9F3942E4B}">
              <a14:imgProps xmlns:a14="http://schemas.microsoft.com/office/drawing/2010/main">
                <a14:imgLayer r:embed="rId22">
                  <a14:imgEffect>
                    <a14:backgroundRemoval t="32293" b="69470" l="3081" r="27725">
                      <a14:foregroundMark x1="16000" y1="33000" x2="24000" y2="34000"/>
                      <a14:foregroundMark x1="18000" y1="39500" x2="18000" y2="42000"/>
                      <a14:foregroundMark x1="14500" y1="42000" x2="13500" y2="45000"/>
                    </a14:backgroundRemoval>
                  </a14:imgEffect>
                </a14:imgLayer>
              </a14:imgProps>
            </a:ext>
            <a:ext uri="{28A0092B-C50C-407E-A947-70E740481C1C}">
              <a14:useLocalDpi xmlns:a14="http://schemas.microsoft.com/office/drawing/2010/main" val="0"/>
            </a:ext>
          </a:extLst>
        </a:blip>
        <a:srcRect l="-1" t="27646" r="69194" b="25883"/>
        <a:stretch/>
      </xdr:blipFill>
      <xdr:spPr bwMode="auto">
        <a:xfrm>
          <a:off x="5386107" y="600074"/>
          <a:ext cx="207403" cy="315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24095</xdr:colOff>
      <xdr:row>2</xdr:row>
      <xdr:rowOff>21828</xdr:rowOff>
    </xdr:from>
    <xdr:to>
      <xdr:col>11</xdr:col>
      <xdr:colOff>342901</xdr:colOff>
      <xdr:row>3</xdr:row>
      <xdr:rowOff>152399</xdr:rowOff>
    </xdr:to>
    <xdr:pic>
      <xdr:nvPicPr>
        <xdr:cNvPr id="38" name="Picture 37" descr="Time Icon">
          <a:extLst>
            <a:ext uri="{FF2B5EF4-FFF2-40B4-BE49-F238E27FC236}">
              <a16:creationId xmlns:a16="http://schemas.microsoft.com/office/drawing/2014/main" id="{1CCAF43F-3361-4BB1-85A9-F593F673C51D}"/>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6222" b="96000" l="9778" r="89778">
                      <a14:foregroundMark x1="42667" y1="35111" x2="57778" y2="53333"/>
                      <a14:foregroundMark x1="56444" y1="44444" x2="32444" y2="73333"/>
                      <a14:foregroundMark x1="46222" y1="45333" x2="54667" y2="68000"/>
                      <a14:foregroundMark x1="48000" y1="41333" x2="26222" y2="74667"/>
                      <a14:foregroundMark x1="26222" y1="74667" x2="57333" y2="81778"/>
                      <a14:foregroundMark x1="59556" y1="36000" x2="19556" y2="64889"/>
                      <a14:foregroundMark x1="19556" y1="64889" x2="20889" y2="66667"/>
                      <a14:foregroundMark x1="30222" y1="88000" x2="63111" y2="90667"/>
                      <a14:foregroundMark x1="57333" y1="92444" x2="37333" y2="90667"/>
                      <a14:foregroundMark x1="45778" y1="96000" x2="53333" y2="96000"/>
                      <a14:foregroundMark x1="51111" y1="73333" x2="44889" y2="53333"/>
                      <a14:foregroundMark x1="65778" y1="60444" x2="66222" y2="72000"/>
                      <a14:foregroundMark x1="47111" y1="6222" x2="59556" y2="9333"/>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4345" y="602853"/>
          <a:ext cx="318806" cy="321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145677</xdr:colOff>
      <xdr:row>1</xdr:row>
      <xdr:rowOff>304799</xdr:rowOff>
    </xdr:from>
    <xdr:to>
      <xdr:col>17</xdr:col>
      <xdr:colOff>545836</xdr:colOff>
      <xdr:row>4</xdr:row>
      <xdr:rowOff>92447</xdr:rowOff>
    </xdr:to>
    <xdr:pic>
      <xdr:nvPicPr>
        <xdr:cNvPr id="40" name="Picture 39" descr="Distance Glyph Black Icon 513170 Vector Art at Vecteezy">
          <a:extLst>
            <a:ext uri="{FF2B5EF4-FFF2-40B4-BE49-F238E27FC236}">
              <a16:creationId xmlns:a16="http://schemas.microsoft.com/office/drawing/2014/main" id="{211A1AD4-C3F6-43B6-9FB0-07BF11F60D16}"/>
            </a:ext>
          </a:extLst>
        </xdr:cNvPr>
        <xdr:cNvPicPr>
          <a:picLocks noChangeAspect="1" noChangeArrowheads="1"/>
        </xdr:cNvPicPr>
      </xdr:nvPicPr>
      <xdr:blipFill>
        <a:blip xmlns:r="http://schemas.openxmlformats.org/officeDocument/2006/relationships" r:embed="rId25" cstate="print">
          <a:extLst>
            <a:ext uri="{BEBA8EAE-BF5A-486C-A8C5-ECC9F3942E4B}">
              <a14:imgProps xmlns:a14="http://schemas.microsoft.com/office/drawing/2010/main">
                <a14:imgLayer r:embed="rId26">
                  <a14:imgEffect>
                    <a14:backgroundRemoval t="10000" b="90000" l="10000" r="90000">
                      <a14:foregroundMark x1="38222" y1="44000" x2="38222" y2="44000"/>
                      <a14:foregroundMark x1="74222" y1="33778" x2="74222" y2="33778"/>
                      <a14:foregroundMark x1="36000" y1="42667" x2="36000" y2="42667"/>
                      <a14:foregroundMark x1="71111" y1="49333" x2="71111" y2="49333"/>
                      <a14:backgroundMark x1="69333" y1="49333" x2="51556" y2="61333"/>
                      <a14:backgroundMark x1="70667" y1="49333" x2="70667" y2="49333"/>
                      <a14:backgroundMark x1="71556" y1="50222" x2="67556" y2="52444"/>
                      <a14:backgroundMark x1="52000" y1="62667" x2="49778" y2="71111"/>
                      <a14:backgroundMark x1="51556" y1="61333" x2="43556" y2="79556"/>
                    </a14:backgroundRemoval>
                  </a14:imgEffect>
                </a14:imgLayer>
              </a14:imgProps>
            </a:ext>
            <a:ext uri="{28A0092B-C50C-407E-A947-70E740481C1C}">
              <a14:useLocalDpi xmlns:a14="http://schemas.microsoft.com/office/drawing/2010/main" val="0"/>
            </a:ext>
          </a:extLst>
        </a:blip>
        <a:srcRect/>
        <a:stretch>
          <a:fillRect/>
        </a:stretch>
      </xdr:blipFill>
      <xdr:spPr bwMode="auto">
        <a:xfrm>
          <a:off x="8556252" y="504824"/>
          <a:ext cx="562084" cy="559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59392</xdr:colOff>
      <xdr:row>2</xdr:row>
      <xdr:rowOff>48196</xdr:rowOff>
    </xdr:from>
    <xdr:to>
      <xdr:col>20</xdr:col>
      <xdr:colOff>323850</xdr:colOff>
      <xdr:row>3</xdr:row>
      <xdr:rowOff>123824</xdr:rowOff>
    </xdr:to>
    <xdr:pic>
      <xdr:nvPicPr>
        <xdr:cNvPr id="41" name="Picture 40" descr="Red time icon - Free red time icons">
          <a:extLst>
            <a:ext uri="{FF2B5EF4-FFF2-40B4-BE49-F238E27FC236}">
              <a16:creationId xmlns:a16="http://schemas.microsoft.com/office/drawing/2014/main" id="{C6C7C519-2071-494C-BC7F-F99779CC774C}"/>
            </a:ext>
          </a:extLst>
        </xdr:cNvPr>
        <xdr:cNvPicPr>
          <a:picLocks noChangeAspect="1" noChangeArrowheads="1"/>
        </xdr:cNvPicPr>
      </xdr:nvPicPr>
      <xdr:blipFill>
        <a:blip xmlns:r="http://schemas.openxmlformats.org/officeDocument/2006/relationships" r:embed="rId27" cstate="print">
          <a:extLst>
            <a:ext uri="{BEBA8EAE-BF5A-486C-A8C5-ECC9F3942E4B}">
              <a14:imgProps xmlns:a14="http://schemas.microsoft.com/office/drawing/2010/main">
                <a14:imgLayer r:embed="rId28">
                  <a14:imgEffect>
                    <a14:backgroundRemoval t="5333" b="96889" l="9778" r="89778">
                      <a14:foregroundMark x1="48000" y1="19111" x2="12444" y2="44444"/>
                      <a14:foregroundMark x1="47111" y1="32889" x2="43556" y2="69333"/>
                      <a14:foregroundMark x1="58222" y1="41778" x2="55556" y2="75556"/>
                      <a14:foregroundMark x1="69333" y1="51111" x2="61778" y2="85333"/>
                      <a14:foregroundMark x1="64889" y1="39111" x2="80000" y2="69333"/>
                      <a14:foregroundMark x1="52889" y1="37333" x2="50222" y2="65333"/>
                      <a14:foregroundMark x1="55556" y1="32889" x2="27111" y2="76000"/>
                      <a14:foregroundMark x1="27111" y1="76000" x2="32889" y2="73778"/>
                      <a14:foregroundMark x1="32889" y1="58222" x2="67556" y2="83556"/>
                      <a14:foregroundMark x1="41778" y1="31111" x2="20000" y2="52889"/>
                      <a14:foregroundMark x1="40889" y1="35556" x2="50222" y2="87111"/>
                      <a14:foregroundMark x1="43556" y1="92889" x2="64889" y2="97333"/>
                      <a14:foregroundMark x1="44444" y1="5333" x2="62667" y2="12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0013017" y="629221"/>
          <a:ext cx="264458" cy="266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6083</xdr:colOff>
      <xdr:row>1</xdr:row>
      <xdr:rowOff>328936</xdr:rowOff>
    </xdr:from>
    <xdr:to>
      <xdr:col>23</xdr:col>
      <xdr:colOff>468086</xdr:colOff>
      <xdr:row>4</xdr:row>
      <xdr:rowOff>21690</xdr:rowOff>
    </xdr:to>
    <xdr:pic>
      <xdr:nvPicPr>
        <xdr:cNvPr id="42" name="Picture 41" descr="Calendar Icon PNG Images, Vectors Free Download - Pngtree">
          <a:extLst>
            <a:ext uri="{FF2B5EF4-FFF2-40B4-BE49-F238E27FC236}">
              <a16:creationId xmlns:a16="http://schemas.microsoft.com/office/drawing/2014/main" id="{D270EE06-62AE-4072-AE10-01A02180331C}"/>
            </a:ext>
          </a:extLst>
        </xdr:cNvPr>
        <xdr:cNvPicPr>
          <a:picLocks noChangeAspect="1" noChangeArrowheads="1"/>
        </xdr:cNvPicPr>
      </xdr:nvPicPr>
      <xdr:blipFill>
        <a:blip xmlns:r="http://schemas.openxmlformats.org/officeDocument/2006/relationships" r:embed="rId29" cstate="print">
          <a:extLst>
            <a:ext uri="{BEBA8EAE-BF5A-486C-A8C5-ECC9F3942E4B}">
              <a14:imgProps xmlns:a14="http://schemas.microsoft.com/office/drawing/2010/main">
                <a14:imgLayer r:embed="rId30">
                  <a14:imgEffect>
                    <a14:backgroundRemoval t="10000" b="90000" l="10000" r="90000">
                      <a14:foregroundMark x1="47556" y1="49333" x2="46667" y2="54667"/>
                      <a14:foregroundMark x1="52000" y1="50222" x2="45333" y2="61333"/>
                      <a14:foregroundMark x1="52889" y1="44889" x2="34667" y2="50222"/>
                      <a14:foregroundMark x1="39111" y1="38222" x2="40000" y2="52444"/>
                      <a14:foregroundMark x1="58667" y1="44889" x2="51111" y2="57778"/>
                      <a14:foregroundMark x1="68444" y1="54667" x2="47556" y2="64444"/>
                      <a14:foregroundMark x1="64889" y1="64444" x2="43111" y2="66667"/>
                      <a14:foregroundMark x1="51111" y1="65333" x2="35556" y2="64444"/>
                      <a14:foregroundMark x1="61778" y1="34222" x2="61778" y2="34222"/>
                      <a14:foregroundMark x1="61778" y1="32000" x2="61778" y2="32000"/>
                      <a14:foregroundMark x1="61778" y1="30667" x2="61778" y2="41778"/>
                      <a14:foregroundMark x1="61778" y1="34222" x2="61778" y2="29778"/>
                      <a14:foregroundMark x1="60889" y1="35111" x2="59556" y2="28444"/>
                      <a14:foregroundMark x1="64889" y1="39556" x2="61778" y2="32000"/>
                      <a14:foregroundMark x1="39111" y1="37333" x2="64889" y2="39556"/>
                      <a14:foregroundMark x1="38667" y1="31556" x2="40444" y2="37333"/>
                      <a14:foregroundMark x1="61778" y1="39556" x2="67111" y2="40000"/>
                      <a14:foregroundMark x1="32889" y1="49333" x2="32889" y2="57778"/>
                      <a14:foregroundMark x1="36889" y1="37333" x2="36889" y2="34222"/>
                      <a14:foregroundMark x1="60889" y1="33333" x2="60889" y2="28444"/>
                      <a14:foregroundMark x1="63556" y1="38222" x2="60444" y2="40444"/>
                      <a14:foregroundMark x1="57333" y1="35556" x2="57333" y2="35556"/>
                      <a14:foregroundMark x1="60000" y1="35556" x2="60000" y2="35556"/>
                      <a14:foregroundMark x1="60889" y1="28444" x2="60889" y2="28444"/>
                      <a14:foregroundMark x1="60444" y1="28889" x2="60444" y2="28889"/>
                    </a14:backgroundRemoval>
                  </a14:imgEffect>
                </a14:imgLayer>
              </a14:imgProps>
            </a:ext>
            <a:ext uri="{28A0092B-C50C-407E-A947-70E740481C1C}">
              <a14:useLocalDpi xmlns:a14="http://schemas.microsoft.com/office/drawing/2010/main" val="0"/>
            </a:ext>
          </a:extLst>
        </a:blip>
        <a:srcRect/>
        <a:stretch>
          <a:fillRect/>
        </a:stretch>
      </xdr:blipFill>
      <xdr:spPr bwMode="auto">
        <a:xfrm>
          <a:off x="11348997" y="530322"/>
          <a:ext cx="462003" cy="465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66675</xdr:colOff>
      <xdr:row>2</xdr:row>
      <xdr:rowOff>57150</xdr:rowOff>
    </xdr:from>
    <xdr:to>
      <xdr:col>14</xdr:col>
      <xdr:colOff>342900</xdr:colOff>
      <xdr:row>3</xdr:row>
      <xdr:rowOff>142875</xdr:rowOff>
    </xdr:to>
    <xdr:pic>
      <xdr:nvPicPr>
        <xdr:cNvPr id="30" name="Picture 29">
          <a:extLst>
            <a:ext uri="{FF2B5EF4-FFF2-40B4-BE49-F238E27FC236}">
              <a16:creationId xmlns:a16="http://schemas.microsoft.com/office/drawing/2014/main" id="{D8EF110D-B8AC-4B3E-88EE-AF06D67EE95B}"/>
            </a:ext>
          </a:extLst>
        </xdr:cNvPr>
        <xdr:cNvPicPr>
          <a:picLocks noChangeAspect="1"/>
        </xdr:cNvPicPr>
      </xdr:nvPicPr>
      <xdr:blipFill>
        <a:blip xmlns:r="http://schemas.openxmlformats.org/officeDocument/2006/relationships" r:embed="rId31">
          <a:extLst>
            <a:ext uri="{BEBA8EAE-BF5A-486C-A8C5-ECC9F3942E4B}">
              <a14:imgProps xmlns:a14="http://schemas.microsoft.com/office/drawing/2010/main">
                <a14:imgLayer r:embed="rId32">
                  <a14:imgEffect>
                    <a14:backgroundRemoval t="5778" b="96889" l="2667" r="96000">
                      <a14:foregroundMark x1="35111" y1="19111" x2="28444" y2="48444"/>
                      <a14:foregroundMark x1="56444" y1="28889" x2="33333" y2="44444"/>
                      <a14:foregroundMark x1="33333" y1="44444" x2="36000" y2="62222"/>
                      <a14:foregroundMark x1="53333" y1="25333" x2="11111" y2="46222"/>
                      <a14:foregroundMark x1="11111" y1="46222" x2="40000" y2="75556"/>
                      <a14:foregroundMark x1="40000" y1="75556" x2="75556" y2="69778"/>
                      <a14:foregroundMark x1="75556" y1="69778" x2="59111" y2="31556"/>
                      <a14:foregroundMark x1="59111" y1="31556" x2="39556" y2="20000"/>
                      <a14:foregroundMark x1="39556" y1="20000" x2="39556" y2="20000"/>
                      <a14:foregroundMark x1="41778" y1="11556" x2="14667" y2="31556"/>
                      <a14:foregroundMark x1="14667" y1="31556" x2="18667" y2="75556"/>
                      <a14:foregroundMark x1="18667" y1="75556" x2="21778" y2="80000"/>
                      <a14:foregroundMark x1="17333" y1="74222" x2="44444" y2="90667"/>
                      <a14:foregroundMark x1="44444" y1="90667" x2="82222" y2="72000"/>
                      <a14:foregroundMark x1="82222" y1="72000" x2="89333" y2="44444"/>
                      <a14:foregroundMark x1="89333" y1="44444" x2="79111" y2="15556"/>
                      <a14:foregroundMark x1="79111" y1="15556" x2="37778" y2="10667"/>
                      <a14:foregroundMark x1="37778" y1="10667" x2="9333" y2="43111"/>
                      <a14:foregroundMark x1="9333" y1="43111" x2="8889" y2="65333"/>
                      <a14:foregroundMark x1="8889" y1="65333" x2="16889" y2="76000"/>
                      <a14:foregroundMark x1="31556" y1="6222" x2="7111" y2="38667"/>
                      <a14:foregroundMark x1="5333" y1="37333" x2="12444" y2="73333"/>
                      <a14:foregroundMark x1="4889" y1="50667" x2="16000" y2="79556"/>
                      <a14:foregroundMark x1="16000" y1="79556" x2="24444" y2="88889"/>
                      <a14:foregroundMark x1="2667" y1="45333" x2="4444" y2="56444"/>
                      <a14:foregroundMark x1="31556" y1="90222" x2="62667" y2="92000"/>
                      <a14:foregroundMark x1="37778" y1="95556" x2="60000" y2="93333"/>
                      <a14:foregroundMark x1="60000" y1="93333" x2="64889" y2="91111"/>
                      <a14:foregroundMark x1="45778" y1="96889" x2="52000" y2="96889"/>
                      <a14:foregroundMark x1="74222" y1="87111" x2="92889" y2="56000"/>
                      <a14:foregroundMark x1="92889" y1="56000" x2="92444" y2="54667"/>
                      <a14:foregroundMark x1="96000" y1="55556" x2="85778" y2="30222"/>
                      <a14:foregroundMark x1="85778" y1="30222" x2="84000" y2="29333"/>
                    </a14:backgroundRemoval>
                  </a14:imgEffect>
                </a14:imgLayer>
              </a14:imgProps>
            </a:ext>
          </a:extLst>
        </a:blip>
        <a:stretch>
          <a:fillRect/>
        </a:stretch>
      </xdr:blipFill>
      <xdr:spPr>
        <a:xfrm>
          <a:off x="7258050" y="638175"/>
          <a:ext cx="276225" cy="276225"/>
        </a:xfrm>
        <a:prstGeom prst="rect">
          <a:avLst/>
        </a:prstGeom>
      </xdr:spPr>
    </xdr:pic>
    <xdr:clientData/>
  </xdr:twoCellAnchor>
  <xdr:twoCellAnchor>
    <xdr:from>
      <xdr:col>26</xdr:col>
      <xdr:colOff>190500</xdr:colOff>
      <xdr:row>0</xdr:row>
      <xdr:rowOff>161925</xdr:rowOff>
    </xdr:from>
    <xdr:to>
      <xdr:col>31</xdr:col>
      <xdr:colOff>352425</xdr:colOff>
      <xdr:row>4</xdr:row>
      <xdr:rowOff>19050</xdr:rowOff>
    </xdr:to>
    <xdr:sp macro="" textlink="">
      <xdr:nvSpPr>
        <xdr:cNvPr id="31" name="Rectangle: Rounded Corners 30">
          <a:extLst>
            <a:ext uri="{FF2B5EF4-FFF2-40B4-BE49-F238E27FC236}">
              <a16:creationId xmlns:a16="http://schemas.microsoft.com/office/drawing/2014/main" id="{E81B132F-0BFA-4B77-ABAD-0DB83315F343}"/>
            </a:ext>
          </a:extLst>
        </xdr:cNvPr>
        <xdr:cNvSpPr/>
      </xdr:nvSpPr>
      <xdr:spPr>
        <a:xfrm>
          <a:off x="12906375" y="161925"/>
          <a:ext cx="3209925" cy="82867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PH" sz="1100" baseline="0">
              <a:solidFill>
                <a:schemeClr val="accent1">
                  <a:lumMod val="50000"/>
                </a:schemeClr>
              </a:solidFill>
            </a:rPr>
            <a:t> </a:t>
          </a:r>
          <a:r>
            <a:rPr lang="en-PH" sz="1400" baseline="0">
              <a:solidFill>
                <a:schemeClr val="accent1">
                  <a:lumMod val="50000"/>
                </a:schemeClr>
              </a:solidFill>
            </a:rPr>
            <a:t>Dashboard by: Jose Dino Abaya</a:t>
          </a:r>
          <a:endParaRPr lang="en-PH" sz="900" baseline="0">
            <a:solidFill>
              <a:schemeClr val="accent1">
                <a:lumMod val="50000"/>
              </a:schemeClr>
            </a:solidFill>
          </a:endParaRPr>
        </a:p>
        <a:p>
          <a:pPr algn="l"/>
          <a:r>
            <a:rPr lang="en-PH" sz="1050" baseline="0">
              <a:solidFill>
                <a:schemeClr val="accent1">
                  <a:lumMod val="50000"/>
                </a:schemeClr>
              </a:solidFill>
            </a:rPr>
            <a:t>"Run, run, and run... the more  your body cries out as a sweat, more physically and mentally fit you are."</a:t>
          </a:r>
          <a:endParaRPr lang="en-PH" sz="1100">
            <a:solidFill>
              <a:schemeClr val="accent1">
                <a:lumMod val="50000"/>
              </a:schemeClr>
            </a:solidFill>
          </a:endParaRPr>
        </a:p>
      </xdr:txBody>
    </xdr:sp>
    <xdr:clientData/>
  </xdr:twoCellAnchor>
  <xdr:twoCellAnchor>
    <xdr:from>
      <xdr:col>0</xdr:col>
      <xdr:colOff>168088</xdr:colOff>
      <xdr:row>28</xdr:row>
      <xdr:rowOff>22972</xdr:rowOff>
    </xdr:from>
    <xdr:to>
      <xdr:col>21</xdr:col>
      <xdr:colOff>537882</xdr:colOff>
      <xdr:row>36</xdr:row>
      <xdr:rowOff>45384</xdr:rowOff>
    </xdr:to>
    <xdr:sp macro="" textlink="">
      <xdr:nvSpPr>
        <xdr:cNvPr id="28" name="Rectangle: Rounded Corners 27">
          <a:extLst>
            <a:ext uri="{FF2B5EF4-FFF2-40B4-BE49-F238E27FC236}">
              <a16:creationId xmlns:a16="http://schemas.microsoft.com/office/drawing/2014/main" id="{E368B810-4F0D-4EA0-A145-5E5D467E73CB}"/>
            </a:ext>
          </a:extLst>
        </xdr:cNvPr>
        <xdr:cNvSpPr/>
      </xdr:nvSpPr>
      <xdr:spPr>
        <a:xfrm>
          <a:off x="168088" y="5566522"/>
          <a:ext cx="10933019" cy="1546412"/>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PH" sz="1400" b="1">
              <a:solidFill>
                <a:schemeClr val="accent1">
                  <a:lumMod val="50000"/>
                </a:schemeClr>
              </a:solidFill>
              <a:latin typeface="+mn-lt"/>
            </a:rPr>
            <a:t>Summary</a:t>
          </a:r>
        </a:p>
        <a:p>
          <a:pPr algn="ctr"/>
          <a:r>
            <a:rPr lang="en-PH" sz="1100" b="0">
              <a:solidFill>
                <a:schemeClr val="accent1">
                  <a:lumMod val="50000"/>
                </a:schemeClr>
              </a:solidFill>
              <a:latin typeface="+mn-lt"/>
            </a:rPr>
            <a:t>Started running in July 2022, number of runs peaked in the following 3 months and started to decrease until April 2023. Back in frequent running again in May 2023 until the 100th day of the running journey. Gain speed through the months and have an average of 8 to 9 mins per km and achieve the fastest average pace about 7 mins and 7 secs per km. Max heart rate frequently</a:t>
          </a:r>
          <a:r>
            <a:rPr lang="en-PH" sz="1100" b="0" baseline="0">
              <a:solidFill>
                <a:schemeClr val="accent1">
                  <a:lumMod val="50000"/>
                </a:schemeClr>
              </a:solidFill>
              <a:latin typeface="+mn-lt"/>
            </a:rPr>
            <a:t> falls around</a:t>
          </a:r>
          <a:r>
            <a:rPr lang="en-PH" sz="1100" b="0">
              <a:solidFill>
                <a:schemeClr val="accent1">
                  <a:lumMod val="50000"/>
                </a:schemeClr>
              </a:solidFill>
              <a:latin typeface="+mn-lt"/>
            </a:rPr>
            <a:t> 179 -184 bpm</a:t>
          </a:r>
          <a:r>
            <a:rPr lang="en-PH" sz="1100" b="0" baseline="0">
              <a:solidFill>
                <a:schemeClr val="accent1">
                  <a:lumMod val="50000"/>
                </a:schemeClr>
              </a:solidFill>
              <a:latin typeface="+mn-lt"/>
            </a:rPr>
            <a:t> in a total of 40 runs, this range is acceptable in age range of 30 and it is in optimal condition</a:t>
          </a:r>
          <a:r>
            <a:rPr lang="en-PH" sz="1100" b="0">
              <a:solidFill>
                <a:schemeClr val="accent1">
                  <a:lumMod val="50000"/>
                </a:schemeClr>
              </a:solidFill>
              <a:latin typeface="+mn-lt"/>
            </a:rPr>
            <a:t>.  Average cadence must range from 150 to 170 spm for a recreational runner. Cadence record shows that the runner is over striding and more prone to injury. But the chart shows improvement in cadence in later months and still needs improvement to achieve the target cadence. Activity ratings show that 42 out of 100 runs are rated difficult.</a:t>
          </a:r>
          <a:r>
            <a:rPr lang="en-PH" sz="1100" b="0" baseline="0">
              <a:solidFill>
                <a:schemeClr val="accent1">
                  <a:lumMod val="50000"/>
                </a:schemeClr>
              </a:solidFill>
              <a:latin typeface="+mn-lt"/>
            </a:rPr>
            <a:t> </a:t>
          </a:r>
          <a:r>
            <a:rPr lang="en-PH" sz="1100" b="0">
              <a:solidFill>
                <a:schemeClr val="accent1">
                  <a:lumMod val="50000"/>
                </a:schemeClr>
              </a:solidFill>
              <a:latin typeface="+mn-lt"/>
            </a:rPr>
            <a:t>Overall, the runner shows improvement  in running as seen on the average pace and cadence. The runner must be more consistent in running  to improve pacing</a:t>
          </a:r>
          <a:r>
            <a:rPr lang="en-PH" sz="1100" b="0" baseline="0">
              <a:solidFill>
                <a:schemeClr val="accent1">
                  <a:lumMod val="50000"/>
                </a:schemeClr>
              </a:solidFill>
              <a:latin typeface="+mn-lt"/>
            </a:rPr>
            <a:t> and cadence to achieve running in long distances and to avoid injuries</a:t>
          </a:r>
          <a:r>
            <a:rPr lang="en-PH" sz="1100" b="0">
              <a:solidFill>
                <a:schemeClr val="accent1">
                  <a:lumMod val="50000"/>
                </a:schemeClr>
              </a:solidFill>
              <a:latin typeface="+mn-lt"/>
            </a:rPr>
            <a:t>.</a:t>
          </a:r>
        </a:p>
        <a:p>
          <a:pPr algn="ctr"/>
          <a:br>
            <a:rPr lang="en-PH" sz="1100" b="1">
              <a:solidFill>
                <a:schemeClr val="accent1">
                  <a:lumMod val="50000"/>
                </a:schemeClr>
              </a:solidFill>
              <a:latin typeface="+mn-lt"/>
            </a:rPr>
          </a:br>
          <a:endParaRPr lang="en-PH" sz="1100">
            <a:solidFill>
              <a:schemeClr val="accent1">
                <a:lumMod val="50000"/>
              </a:schemeClr>
            </a:solidFill>
            <a:latin typeface="+mn-lt"/>
          </a:endParaRPr>
        </a:p>
      </xdr:txBody>
    </xdr:sp>
    <xdr:clientData/>
  </xdr:twoCellAnchor>
  <xdr:oneCellAnchor>
    <xdr:from>
      <xdr:col>26</xdr:col>
      <xdr:colOff>114300</xdr:colOff>
      <xdr:row>11</xdr:row>
      <xdr:rowOff>50987</xdr:rowOff>
    </xdr:from>
    <xdr:ext cx="3114675" cy="342786"/>
    <xdr:sp macro="" textlink="">
      <xdr:nvSpPr>
        <xdr:cNvPr id="39" name="Rectangle 38">
          <a:extLst>
            <a:ext uri="{FF2B5EF4-FFF2-40B4-BE49-F238E27FC236}">
              <a16:creationId xmlns:a16="http://schemas.microsoft.com/office/drawing/2014/main" id="{D9752CF5-1361-4F44-B4FC-C7D9ECF62707}"/>
            </a:ext>
          </a:extLst>
        </xdr:cNvPr>
        <xdr:cNvSpPr/>
      </xdr:nvSpPr>
      <xdr:spPr>
        <a:xfrm>
          <a:off x="12830175" y="2356037"/>
          <a:ext cx="3114675" cy="342786"/>
        </a:xfrm>
        <a:prstGeom prst="rect">
          <a:avLst/>
        </a:prstGeom>
        <a:noFill/>
      </xdr:spPr>
      <xdr:txBody>
        <a:bodyPr wrap="square" lIns="91440" tIns="45720" rIns="91440" bIns="45720">
          <a:spAutoFit/>
        </a:bodyPr>
        <a:lstStyle/>
        <a:p>
          <a:pPr algn="ctr"/>
          <a:r>
            <a:rPr lang="en-US" sz="1600" b="0" cap="none" spc="0">
              <a:ln w="0"/>
              <a:solidFill>
                <a:schemeClr val="accent1">
                  <a:lumMod val="20000"/>
                  <a:lumOff val="80000"/>
                </a:schemeClr>
              </a:solidFill>
              <a:effectLst/>
            </a:rPr>
            <a:t>No. of Runs per Month</a:t>
          </a:r>
        </a:p>
      </xdr:txBody>
    </xdr:sp>
    <xdr:clientData/>
  </xdr:oneCellAnchor>
  <xdr:twoCellAnchor editAs="oneCell">
    <xdr:from>
      <xdr:col>24</xdr:col>
      <xdr:colOff>561974</xdr:colOff>
      <xdr:row>6</xdr:row>
      <xdr:rowOff>184337</xdr:rowOff>
    </xdr:from>
    <xdr:to>
      <xdr:col>31</xdr:col>
      <xdr:colOff>504824</xdr:colOff>
      <xdr:row>11</xdr:row>
      <xdr:rowOff>50885</xdr:rowOff>
    </xdr:to>
    <xdr:pic>
      <xdr:nvPicPr>
        <xdr:cNvPr id="17" name="Picture 16">
          <a:extLst>
            <a:ext uri="{FF2B5EF4-FFF2-40B4-BE49-F238E27FC236}">
              <a16:creationId xmlns:a16="http://schemas.microsoft.com/office/drawing/2014/main" id="{C9D8EB45-D045-47B5-B558-DACCCA047A53}"/>
            </a:ext>
          </a:extLst>
        </xdr:cNvPr>
        <xdr:cNvPicPr>
          <a:picLocks noChangeAspect="1"/>
        </xdr:cNvPicPr>
      </xdr:nvPicPr>
      <xdr:blipFill>
        <a:blip xmlns:r="http://schemas.openxmlformats.org/officeDocument/2006/relationships" r:embed="rId33"/>
        <a:stretch>
          <a:fillRect/>
        </a:stretch>
      </xdr:blipFill>
      <xdr:spPr>
        <a:xfrm>
          <a:off x="12506324" y="1536887"/>
          <a:ext cx="3762375" cy="819048"/>
        </a:xfrm>
        <a:prstGeom prst="rect">
          <a:avLst/>
        </a:prstGeom>
      </xdr:spPr>
    </xdr:pic>
    <xdr:clientData/>
  </xdr:twoCellAnchor>
  <xdr:twoCellAnchor editAs="oneCell">
    <xdr:from>
      <xdr:col>24</xdr:col>
      <xdr:colOff>238125</xdr:colOff>
      <xdr:row>13</xdr:row>
      <xdr:rowOff>3362</xdr:rowOff>
    </xdr:from>
    <xdr:to>
      <xdr:col>28</xdr:col>
      <xdr:colOff>456924</xdr:colOff>
      <xdr:row>21</xdr:row>
      <xdr:rowOff>50791</xdr:rowOff>
    </xdr:to>
    <xdr:pic>
      <xdr:nvPicPr>
        <xdr:cNvPr id="19" name="Picture 18">
          <a:extLst>
            <a:ext uri="{FF2B5EF4-FFF2-40B4-BE49-F238E27FC236}">
              <a16:creationId xmlns:a16="http://schemas.microsoft.com/office/drawing/2014/main" id="{4565A2DC-93A9-45C1-94AD-EB8255C909AF}"/>
            </a:ext>
          </a:extLst>
        </xdr:cNvPr>
        <xdr:cNvPicPr>
          <a:picLocks noChangeAspect="1"/>
        </xdr:cNvPicPr>
      </xdr:nvPicPr>
      <xdr:blipFill>
        <a:blip xmlns:r="http://schemas.openxmlformats.org/officeDocument/2006/relationships" r:embed="rId34"/>
        <a:stretch>
          <a:fillRect/>
        </a:stretch>
      </xdr:blipFill>
      <xdr:spPr>
        <a:xfrm>
          <a:off x="12182475" y="2689412"/>
          <a:ext cx="2209524" cy="1571429"/>
        </a:xfrm>
        <a:prstGeom prst="rect">
          <a:avLst/>
        </a:prstGeom>
      </xdr:spPr>
    </xdr:pic>
    <xdr:clientData/>
  </xdr:twoCellAnchor>
  <xdr:twoCellAnchor editAs="oneCell">
    <xdr:from>
      <xdr:col>28</xdr:col>
      <xdr:colOff>561975</xdr:colOff>
      <xdr:row>13</xdr:row>
      <xdr:rowOff>3362</xdr:rowOff>
    </xdr:from>
    <xdr:to>
      <xdr:col>32</xdr:col>
      <xdr:colOff>342623</xdr:colOff>
      <xdr:row>21</xdr:row>
      <xdr:rowOff>28575</xdr:rowOff>
    </xdr:to>
    <xdr:pic>
      <xdr:nvPicPr>
        <xdr:cNvPr id="23" name="Picture 22">
          <a:extLst>
            <a:ext uri="{FF2B5EF4-FFF2-40B4-BE49-F238E27FC236}">
              <a16:creationId xmlns:a16="http://schemas.microsoft.com/office/drawing/2014/main" id="{FA0D7899-C975-463B-BADB-5875C1BFBDE2}"/>
            </a:ext>
          </a:extLst>
        </xdr:cNvPr>
        <xdr:cNvPicPr>
          <a:picLocks noChangeAspect="1"/>
        </xdr:cNvPicPr>
      </xdr:nvPicPr>
      <xdr:blipFill>
        <a:blip xmlns:r="http://schemas.openxmlformats.org/officeDocument/2006/relationships" r:embed="rId35"/>
        <a:stretch>
          <a:fillRect/>
        </a:stretch>
      </xdr:blipFill>
      <xdr:spPr>
        <a:xfrm>
          <a:off x="14497050" y="2689412"/>
          <a:ext cx="2219048" cy="1549213"/>
        </a:xfrm>
        <a:prstGeom prst="rect">
          <a:avLst/>
        </a:prstGeom>
      </xdr:spPr>
    </xdr:pic>
    <xdr:clientData/>
  </xdr:twoCellAnchor>
  <xdr:twoCellAnchor editAs="oneCell">
    <xdr:from>
      <xdr:col>26</xdr:col>
      <xdr:colOff>485775</xdr:colOff>
      <xdr:row>5</xdr:row>
      <xdr:rowOff>50987</xdr:rowOff>
    </xdr:from>
    <xdr:to>
      <xdr:col>27</xdr:col>
      <xdr:colOff>152400</xdr:colOff>
      <xdr:row>6</xdr:row>
      <xdr:rowOff>136712</xdr:rowOff>
    </xdr:to>
    <xdr:pic>
      <xdr:nvPicPr>
        <xdr:cNvPr id="25" name="Picture 24">
          <a:extLst>
            <a:ext uri="{FF2B5EF4-FFF2-40B4-BE49-F238E27FC236}">
              <a16:creationId xmlns:a16="http://schemas.microsoft.com/office/drawing/2014/main" id="{5909ED09-50D0-4844-8CD4-3FE3095F1C85}"/>
            </a:ext>
          </a:extLst>
        </xdr:cNvPr>
        <xdr:cNvPicPr>
          <a:picLocks noChangeAspect="1"/>
        </xdr:cNvPicPr>
      </xdr:nvPicPr>
      <xdr:blipFill>
        <a:blip xmlns:r="http://schemas.openxmlformats.org/officeDocument/2006/relationships" r:embed="rId36">
          <a:extLst>
            <a:ext uri="{BEBA8EAE-BF5A-486C-A8C5-ECC9F3942E4B}">
              <a14:imgProps xmlns:a14="http://schemas.microsoft.com/office/drawing/2010/main">
                <a14:imgLayer r:embed="rId37">
                  <a14:imgEffect>
                    <a14:backgroundRemoval t="10000" b="90000" l="10000" r="90000"/>
                  </a14:imgEffect>
                </a14:imgLayer>
              </a14:imgProps>
            </a:ext>
          </a:extLst>
        </a:blip>
        <a:stretch>
          <a:fillRect/>
        </a:stretch>
      </xdr:blipFill>
      <xdr:spPr>
        <a:xfrm>
          <a:off x="13201650" y="1213037"/>
          <a:ext cx="276225" cy="276225"/>
        </a:xfrm>
        <a:prstGeom prst="rect">
          <a:avLst/>
        </a:prstGeom>
      </xdr:spPr>
    </xdr:pic>
    <xdr:clientData/>
  </xdr:twoCellAnchor>
  <xdr:twoCellAnchor editAs="oneCell">
    <xdr:from>
      <xdr:col>26</xdr:col>
      <xdr:colOff>288307</xdr:colOff>
      <xdr:row>11</xdr:row>
      <xdr:rowOff>9525</xdr:rowOff>
    </xdr:from>
    <xdr:to>
      <xdr:col>27</xdr:col>
      <xdr:colOff>126623</xdr:colOff>
      <xdr:row>13</xdr:row>
      <xdr:rowOff>107905</xdr:rowOff>
    </xdr:to>
    <xdr:pic>
      <xdr:nvPicPr>
        <xdr:cNvPr id="26" name="Picture 25">
          <a:extLst>
            <a:ext uri="{FF2B5EF4-FFF2-40B4-BE49-F238E27FC236}">
              <a16:creationId xmlns:a16="http://schemas.microsoft.com/office/drawing/2014/main" id="{B6BC7405-F46A-4C84-A881-72620E86064B}"/>
            </a:ext>
          </a:extLst>
        </xdr:cNvPr>
        <xdr:cNvPicPr>
          <a:picLocks noChangeAspect="1"/>
        </xdr:cNvPicPr>
      </xdr:nvPicPr>
      <xdr:blipFill>
        <a:blip xmlns:r="http://schemas.openxmlformats.org/officeDocument/2006/relationships" r:embed="rId38">
          <a:extLst>
            <a:ext uri="{BEBA8EAE-BF5A-486C-A8C5-ECC9F3942E4B}">
              <a14:imgProps xmlns:a14="http://schemas.microsoft.com/office/drawing/2010/main">
                <a14:imgLayer r:embed="rId39">
                  <a14:imgEffect>
                    <a14:backgroundRemoval t="10000" b="90000" l="10000" r="90000"/>
                  </a14:imgEffect>
                </a14:imgLayer>
              </a14:imgProps>
            </a:ext>
          </a:extLst>
        </a:blip>
        <a:stretch>
          <a:fillRect/>
        </a:stretch>
      </xdr:blipFill>
      <xdr:spPr>
        <a:xfrm>
          <a:off x="13004182" y="2314575"/>
          <a:ext cx="447916" cy="479380"/>
        </a:xfrm>
        <a:prstGeom prst="rect">
          <a:avLst/>
        </a:prstGeom>
      </xdr:spPr>
    </xdr:pic>
    <xdr:clientData/>
  </xdr:twoCellAnchor>
  <xdr:twoCellAnchor editAs="oneCell">
    <xdr:from>
      <xdr:col>24</xdr:col>
      <xdr:colOff>561976</xdr:colOff>
      <xdr:row>22</xdr:row>
      <xdr:rowOff>89086</xdr:rowOff>
    </xdr:from>
    <xdr:to>
      <xdr:col>26</xdr:col>
      <xdr:colOff>152400</xdr:colOff>
      <xdr:row>24</xdr:row>
      <xdr:rowOff>70035</xdr:rowOff>
    </xdr:to>
    <xdr:pic>
      <xdr:nvPicPr>
        <xdr:cNvPr id="27" name="Picture 26">
          <a:extLst>
            <a:ext uri="{FF2B5EF4-FFF2-40B4-BE49-F238E27FC236}">
              <a16:creationId xmlns:a16="http://schemas.microsoft.com/office/drawing/2014/main" id="{6D4EA1F4-7478-4587-BED9-FB534EEB9FE0}"/>
            </a:ext>
          </a:extLst>
        </xdr:cNvPr>
        <xdr:cNvPicPr>
          <a:picLocks noChangeAspect="1"/>
        </xdr:cNvPicPr>
      </xdr:nvPicPr>
      <xdr:blipFill>
        <a:blip xmlns:r="http://schemas.openxmlformats.org/officeDocument/2006/relationships" r:embed="rId40">
          <a:extLst>
            <a:ext uri="{BEBA8EAE-BF5A-486C-A8C5-ECC9F3942E4B}">
              <a14:imgProps xmlns:a14="http://schemas.microsoft.com/office/drawing/2010/main">
                <a14:imgLayer r:embed="rId41">
                  <a14:imgEffect>
                    <a14:backgroundRemoval t="3077" b="96923" l="6154" r="95385">
                      <a14:foregroundMark x1="66154" y1="57692" x2="87692" y2="63077"/>
                      <a14:foregroundMark x1="71538" y1="43846" x2="76154" y2="84615"/>
                      <a14:foregroundMark x1="83846" y1="56154" x2="86923" y2="58462"/>
                      <a14:foregroundMark x1="88462" y1="66154" x2="88462" y2="85385"/>
                      <a14:foregroundMark x1="55385" y1="57692" x2="50769" y2="63846"/>
                      <a14:foregroundMark x1="48462" y1="53077" x2="46154" y2="66154"/>
                      <a14:foregroundMark x1="46154" y1="62308" x2="13077" y2="71538"/>
                      <a14:foregroundMark x1="7692" y1="25385" x2="8462" y2="45385"/>
                      <a14:foregroundMark x1="31538" y1="6923" x2="66154" y2="10000"/>
                      <a14:foregroundMark x1="58462" y1="3846" x2="49231" y2="4615"/>
                      <a14:foregroundMark x1="28462" y1="4615" x2="14615" y2="10000"/>
                      <a14:foregroundMark x1="44615" y1="8462" x2="27692" y2="7692"/>
                      <a14:foregroundMark x1="53846" y1="17692" x2="61538" y2="39231"/>
                      <a14:foregroundMark x1="58462" y1="34615" x2="54615" y2="50769"/>
                      <a14:foregroundMark x1="42308" y1="73077" x2="34615" y2="72308"/>
                      <a14:foregroundMark x1="9231" y1="50000" x2="9231" y2="56923"/>
                      <a14:foregroundMark x1="6154" y1="31538" x2="6154" y2="42308"/>
                      <a14:foregroundMark x1="63846" y1="65385" x2="63846" y2="70000"/>
                      <a14:foregroundMark x1="64615" y1="57692" x2="50769" y2="65385"/>
                      <a14:foregroundMark x1="55385" y1="64615" x2="60000" y2="81538"/>
                      <a14:foregroundMark x1="56923" y1="85385" x2="75385" y2="93077"/>
                      <a14:foregroundMark x1="66923" y1="92308" x2="78462" y2="93077"/>
                      <a14:foregroundMark x1="92308" y1="59231" x2="92308" y2="64615"/>
                      <a14:foregroundMark x1="86923" y1="52308" x2="92308" y2="55385"/>
                      <a14:foregroundMark x1="93077" y1="50769" x2="93077" y2="50769"/>
                      <a14:foregroundMark x1="95385" y1="66923" x2="93846" y2="74615"/>
                      <a14:foregroundMark x1="93077" y1="75385" x2="73077" y2="89231"/>
                      <a14:foregroundMark x1="50769" y1="72308" x2="55385" y2="86923"/>
                      <a14:foregroundMark x1="57692" y1="89231" x2="69231" y2="96923"/>
                      <a14:foregroundMark x1="88462" y1="90000" x2="93077" y2="80769"/>
                      <a14:foregroundMark x1="11538" y1="10000" x2="6154" y2="21538"/>
                      <a14:foregroundMark x1="6923" y1="23077" x2="6923" y2="36154"/>
                      <a14:foregroundMark x1="8462" y1="38462" x2="10000" y2="56923"/>
                      <a14:foregroundMark x1="40000" y1="63077" x2="45385" y2="68462"/>
                    </a14:backgroundRemoval>
                  </a14:imgEffect>
                </a14:imgLayer>
              </a14:imgProps>
            </a:ext>
          </a:extLst>
        </a:blip>
        <a:stretch>
          <a:fillRect/>
        </a:stretch>
      </xdr:blipFill>
      <xdr:spPr>
        <a:xfrm>
          <a:off x="12506326" y="4489636"/>
          <a:ext cx="361949" cy="3619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o" refreshedDate="45166.8774962963" createdVersion="7" refreshedVersion="7" minRefreshableVersion="3" recordCount="100" xr:uid="{4FD0D10D-ACC9-449E-8647-8E5449D3E276}">
  <cacheSource type="worksheet">
    <worksheetSource ref="A1:M101" sheet="Database"/>
  </cacheSource>
  <cacheFields count="17">
    <cacheField name="Run_Nmbr"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Date" numFmtId="164">
      <sharedItems containsSemiMixedTypes="0" containsNonDate="0" containsDate="1" containsString="0" minDate="2022-07-19T00:00:00" maxDate="2023-10-23T00:00:00" count="99">
        <d v="2022-07-24T00:00:00"/>
        <d v="2022-07-19T00:00:00"/>
        <d v="2022-07-23T00:00:00"/>
        <d v="2022-07-28T00:00:00"/>
        <d v="2022-08-09T00:00:00"/>
        <d v="2022-08-10T00:00:00"/>
        <d v="2022-08-14T00:00:00"/>
        <d v="2022-08-16T00:00:00"/>
        <d v="2022-08-18T00:00:00"/>
        <d v="2022-08-20T00:00:00"/>
        <d v="2022-08-24T00:00:00"/>
        <d v="2022-08-26T00:00:00"/>
        <d v="2022-08-27T00:00:00"/>
        <d v="2022-08-29T00:00:00"/>
        <d v="2022-08-31T00:00:00"/>
        <d v="2022-09-05T00:00:00"/>
        <d v="2022-09-07T00:00:00"/>
        <d v="2022-09-09T00:00:00"/>
        <d v="2022-09-11T00:00:00"/>
        <d v="2022-09-12T00:00:00"/>
        <d v="2022-09-17T00:00:00"/>
        <d v="2022-09-20T00:00:00"/>
        <d v="2022-09-21T00:00:00"/>
        <d v="2022-09-23T00:00:00"/>
        <d v="2022-09-25T00:00:00"/>
        <d v="2022-09-28T00:00:00"/>
        <d v="2022-09-29T00:00:00"/>
        <d v="2022-10-02T00:00:00"/>
        <d v="2022-10-03T00:00:00"/>
        <d v="2022-10-05T00:00:00"/>
        <d v="2022-10-06T00:00:00"/>
        <d v="2022-10-09T00:00:00"/>
        <d v="2022-10-10T00:00:00"/>
        <d v="2022-10-12T00:00:00"/>
        <d v="2023-10-21T00:00:00"/>
        <d v="2023-10-22T00:00:00"/>
        <d v="2022-10-24T00:00:00"/>
        <d v="2022-10-26T00:00:00"/>
        <d v="2022-10-31T00:00:00"/>
        <d v="2022-11-01T00:00:00"/>
        <d v="2022-11-07T00:00:00"/>
        <d v="2022-11-08T00:00:00"/>
        <d v="2022-11-09T00:00:00"/>
        <d v="2022-11-17T00:00:00"/>
        <d v="2022-11-22T00:00:00"/>
        <d v="2022-11-23T00:00:00"/>
        <d v="2022-11-27T00:00:00"/>
        <d v="2022-12-18T00:00:00"/>
        <d v="2022-12-27T00:00:00"/>
        <d v="2023-01-11T00:00:00"/>
        <d v="2023-01-13T00:00:00"/>
        <d v="2023-01-14T00:00:00"/>
        <d v="2023-01-18T00:00:00"/>
        <d v="2023-01-20T00:00:00"/>
        <d v="2023-01-23T00:00:00"/>
        <d v="2023-01-31T00:00:00"/>
        <d v="2023-02-01T00:00:00"/>
        <d v="2023-03-03T00:00:00"/>
        <d v="2023-03-23T00:00:00"/>
        <d v="2023-03-25T00:00:00"/>
        <d v="2023-03-28T00:00:00"/>
        <d v="2023-04-04T00:00:00"/>
        <d v="2023-04-06T00:00:00"/>
        <d v="2023-04-17T00:00:00"/>
        <d v="2023-04-18T00:00:00"/>
        <d v="2023-05-01T00:00:00"/>
        <d v="2023-05-02T00:00:00"/>
        <d v="2023-05-04T00:00:00"/>
        <d v="2023-05-11T00:00:00"/>
        <d v="2023-05-12T00:00:00"/>
        <d v="2023-05-15T00:00:00"/>
        <d v="2023-05-17T00:00:00"/>
        <d v="2023-05-19T00:00:00"/>
        <d v="2023-06-03T00:00:00"/>
        <d v="2023-06-05T00:00:00"/>
        <d v="2023-06-09T00:00:00"/>
        <d v="2023-06-11T00:00:00"/>
        <d v="2023-06-13T00:00:00"/>
        <d v="2023-06-16T00:00:00"/>
        <d v="2023-06-19T00:00:00"/>
        <d v="2023-06-23T00:00:00"/>
        <d v="2023-06-25T00:00:00"/>
        <d v="2023-06-27T00:00:00"/>
        <d v="2023-07-03T00:00:00"/>
        <d v="2023-07-05T00:00:00"/>
        <d v="2023-07-07T00:00:00"/>
        <d v="2023-07-09T00:00:00"/>
        <d v="2023-07-12T00:00:00"/>
        <d v="2023-07-17T00:00:00"/>
        <d v="2023-07-20T00:00:00"/>
        <d v="2023-07-25T00:00:00"/>
        <d v="2023-07-28T00:00:00"/>
        <d v="2023-08-04T00:00:00"/>
        <d v="2023-08-08T00:00:00"/>
        <d v="2023-08-10T00:00:00"/>
        <d v="2023-08-15T00:00:00"/>
        <d v="2023-08-17T00:00:00"/>
        <d v="2023-08-22T00:00:00"/>
        <d v="2023-08-24T00:00:00"/>
      </sharedItems>
      <fieldGroup par="14" base="1">
        <rangePr groupBy="months" startDate="2022-07-19T00:00:00" endDate="2023-10-23T00:00:00"/>
        <groupItems count="14">
          <s v="&lt;7/19/2022"/>
          <s v="Jan"/>
          <s v="Feb"/>
          <s v="Mar"/>
          <s v="Apr"/>
          <s v="May"/>
          <s v="Jun"/>
          <s v="Jul"/>
          <s v="Aug"/>
          <s v="Sep"/>
          <s v="Oct"/>
          <s v="Nov"/>
          <s v="Dec"/>
          <s v="&gt;10/23/2023"/>
        </groupItems>
      </fieldGroup>
    </cacheField>
    <cacheField name="Month and Year" numFmtId="164">
      <sharedItems count="15">
        <s v="Jul-22"/>
        <s v="Aug-22"/>
        <s v="Sep-22"/>
        <s v="Oct-22"/>
        <s v="Oct-23"/>
        <s v="Nov-22"/>
        <s v="Dec-22"/>
        <s v="Jan-23"/>
        <s v="Feb-23"/>
        <s v="Mar-23"/>
        <s v="Apr-23"/>
        <s v="May-23"/>
        <s v="Jun-23"/>
        <s v="Jul-23"/>
        <s v="Aug-23"/>
      </sharedItems>
    </cacheField>
    <cacheField name="Distance(km)" numFmtId="2">
      <sharedItems containsSemiMixedTypes="0" containsString="0" containsNumber="1" minValue="1.91" maxValue="10.67" count="93">
        <n v="4.82"/>
        <n v="5"/>
        <n v="4.3"/>
        <n v="2.5499999999999998"/>
        <n v="4.3899999999999997"/>
        <n v="3.4"/>
        <n v="5.14"/>
        <n v="5.03"/>
        <n v="2.66"/>
        <n v="5.18"/>
        <n v="3.63"/>
        <n v="4.5999999999999996"/>
        <n v="5.27"/>
        <n v="8.2100000000000009"/>
        <n v="5.12"/>
        <n v="5.59"/>
        <n v="5.78"/>
        <n v="4.53"/>
        <n v="5.33"/>
        <n v="6.19"/>
        <n v="5.15"/>
        <n v="6.11"/>
        <n v="4.83"/>
        <n v="5.1100000000000003"/>
        <n v="7.68"/>
        <n v="2.71"/>
        <n v="5.63"/>
        <n v="6.64"/>
        <n v="5.96"/>
        <n v="8.51"/>
        <n v="6.84"/>
        <n v="7.02"/>
        <n v="7.26"/>
        <n v="6.71"/>
        <n v="3.13"/>
        <n v="6.63"/>
        <n v="6.72"/>
        <n v="9.36"/>
        <n v="8.7200000000000006"/>
        <n v="7.93"/>
        <n v="3.97"/>
        <n v="3.89"/>
        <n v="7.1"/>
        <n v="3.74"/>
        <n v="6.87"/>
        <n v="7.46"/>
        <n v="7.28"/>
        <n v="6.86"/>
        <n v="5.36"/>
        <n v="3"/>
        <n v="6.53"/>
        <n v="5.01"/>
        <n v="4.74"/>
        <n v="6.85"/>
        <n v="10.67"/>
        <n v="7.01"/>
        <n v="6.5"/>
        <n v="8.94"/>
        <n v="5.08"/>
        <n v="4.26"/>
        <n v="8.01"/>
        <n v="6.1"/>
        <n v="3.19"/>
        <n v="5.55"/>
        <n v="4.99"/>
        <n v="5.75"/>
        <n v="4.1900000000000004"/>
        <n v="1.91"/>
        <n v="5.65"/>
        <n v="4.04"/>
        <n v="5.74"/>
        <n v="3.22"/>
        <n v="3.67"/>
        <n v="4.07"/>
        <n v="2.9"/>
        <n v="6.05"/>
        <n v="4.8600000000000003"/>
        <n v="6.78"/>
        <n v="6.06"/>
        <n v="5.09"/>
        <n v="3.34"/>
        <n v="7.74"/>
        <n v="3.9"/>
        <n v="3.1"/>
        <n v="3.66"/>
        <n v="3.64"/>
        <n v="3.07"/>
        <n v="3.59"/>
        <n v="3.79"/>
        <n v="4.5199999999999996"/>
        <n v="8.42"/>
        <n v="3.86"/>
        <n v="4.9400000000000004"/>
      </sharedItems>
    </cacheField>
    <cacheField name="Moving_Time" numFmtId="46">
      <sharedItems containsSemiMixedTypes="0" containsNonDate="0" containsDate="1" containsString="0" minDate="1899-12-30T00:19:21" maxDate="1899-12-30T01:45:09" count="99">
        <d v="1899-12-30T01:00:09"/>
        <d v="1899-12-30T01:00:05"/>
        <d v="1899-12-30T00:51:18"/>
        <d v="1899-12-30T00:28:49"/>
        <d v="1899-12-30T00:47:08"/>
        <d v="1899-12-30T00:36:00"/>
        <d v="1899-12-30T00:55:22"/>
        <d v="1899-12-30T00:51:25"/>
        <d v="1899-12-30T00:26:49"/>
        <d v="1899-12-30T00:51:56"/>
        <d v="1899-12-30T00:34:48"/>
        <d v="1899-12-30T00:45:18"/>
        <d v="1899-12-30T00:53:54"/>
        <d v="1899-12-30T01:31:27"/>
        <d v="1899-12-30T00:48:37"/>
        <d v="1899-12-30T00:59:48"/>
        <d v="1899-12-30T01:01:53"/>
        <d v="1899-12-30T00:42:29"/>
        <d v="1899-12-30T00:54:31"/>
        <d v="1899-12-30T01:05:02"/>
        <d v="1899-12-30T00:48:21"/>
        <d v="1899-12-30T00:59:14"/>
        <d v="1899-12-30T00:45:30"/>
        <d v="1899-12-30T00:49:18"/>
        <d v="1899-12-30T01:11:49"/>
        <d v="1899-12-30T00:26:55"/>
        <d v="1899-12-30T00:56:01"/>
        <d v="1899-12-30T01:00:52"/>
        <d v="1899-12-30T00:56:20"/>
        <d v="1899-12-30T01:30:08"/>
        <d v="1899-12-30T01:01:08"/>
        <d v="1899-12-30T01:08:10"/>
        <d v="1899-12-30T01:11:33"/>
        <d v="1899-12-30T01:00:51"/>
        <d v="1899-12-30T00:29:51"/>
        <d v="1899-12-30T00:59:54"/>
        <d v="1899-12-30T01:05:11"/>
        <d v="1899-12-30T01:45:09"/>
        <d v="1899-12-30T01:21:11"/>
        <d v="1899-12-30T01:21:01"/>
        <d v="1899-12-30T00:43:18"/>
        <d v="1899-12-30T00:43:54"/>
        <d v="1899-12-30T00:44:04"/>
        <d v="1899-12-30T01:05:22"/>
        <d v="1899-12-30T00:34:36"/>
        <d v="1899-12-30T01:04:24"/>
        <d v="1899-12-30T01:09:59"/>
        <d v="1899-12-30T01:13:39"/>
        <d v="1899-12-30T01:09:06"/>
        <d v="1899-12-30T00:50:58"/>
        <d v="1899-12-30T00:30:19"/>
        <d v="1899-12-30T01:04:59"/>
        <d v="1899-12-30T00:47:14"/>
        <d v="1899-12-30T00:44:21"/>
        <d v="1899-12-30T01:05:52"/>
        <d v="1899-12-30T00:46:37"/>
        <d v="1899-12-30T01:22:44"/>
        <d v="1899-12-30T01:15:51"/>
        <d v="1899-12-30T01:16:23"/>
        <d v="1899-12-30T01:14:37"/>
        <d v="1899-12-30T00:53:14"/>
        <d v="1899-12-30T00:45:23"/>
        <d v="1899-12-30T01:03:40"/>
        <d v="1899-12-30T01:10:30"/>
        <d v="1899-12-30T00:31:44"/>
        <d v="1899-12-30T01:04:35"/>
        <d v="1899-12-30T00:55:24"/>
        <d v="1899-12-30T01:01:05"/>
        <d v="1899-12-30T00:44:17"/>
        <d v="1899-12-30T00:19:21"/>
        <d v="1899-12-30T01:00:39"/>
        <d v="1899-12-30T00:41:34"/>
        <d v="1899-12-30T00:59:30"/>
        <d v="1899-12-30T00:36:56"/>
        <d v="1899-12-30T00:41:20"/>
        <d v="1899-12-30T00:42:30"/>
        <d v="1899-12-30T00:45:02"/>
        <d v="1899-12-30T00:32:34"/>
        <d v="1899-12-30T01:09:25"/>
        <d v="1899-12-30T00:43:06"/>
        <d v="1899-12-30T00:44:58"/>
        <d v="1899-12-30T01:01:02"/>
        <d v="1899-12-30T00:26:22"/>
        <d v="1899-12-30T00:57:49"/>
        <d v="1899-12-30T00:48:40"/>
        <d v="1899-12-30T00:30:15"/>
        <d v="1899-12-30T01:11:06"/>
        <d v="1899-12-30T00:35:33"/>
        <d v="1899-12-30T00:27:59"/>
        <d v="1899-12-30T00:34:31"/>
        <d v="1899-12-30T00:31:26"/>
        <d v="1899-12-30T00:32:33"/>
        <d v="1899-12-30T00:27:31"/>
        <d v="1899-12-30T00:33:04"/>
        <d v="1899-12-30T00:33:42"/>
        <d v="1899-12-30T00:41:35"/>
        <d v="1899-12-30T01:22:01"/>
        <d v="1899-12-30T00:34:22"/>
        <d v="1899-12-30T00:45:45"/>
      </sharedItems>
      <fieldGroup par="16" base="4">
        <rangePr groupBy="seconds" startDate="1899-12-30T00:19:21" endDate="1899-12-30T01:45: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Avg_Pace/km" numFmtId="45">
      <sharedItems containsSemiMixedTypes="0" containsNonDate="0" containsDate="1" containsString="0" minDate="1899-12-30T00:07:07" maxDate="1899-12-30T00:12:28"/>
    </cacheField>
    <cacheField name="Avg_Heart_rate" numFmtId="1">
      <sharedItems containsSemiMixedTypes="0" containsString="0" containsNumber="1" containsInteger="1" minValue="105" maxValue="177" count="33">
        <n v="150"/>
        <n v="166"/>
        <n v="144"/>
        <n v="157"/>
        <n v="155"/>
        <n v="161"/>
        <n v="156"/>
        <n v="151"/>
        <n v="154"/>
        <n v="145"/>
        <n v="163"/>
        <n v="137"/>
        <n v="174"/>
        <n v="167"/>
        <n v="165"/>
        <n v="159"/>
        <n v="148"/>
        <n v="162"/>
        <n v="160"/>
        <n v="146"/>
        <n v="127"/>
        <n v="105"/>
        <n v="171"/>
        <n v="158"/>
        <n v="149"/>
        <n v="168"/>
        <n v="176"/>
        <n v="173"/>
        <n v="164"/>
        <n v="170"/>
        <n v="172"/>
        <n v="177"/>
        <n v="169"/>
      </sharedItems>
    </cacheField>
    <cacheField name="Calories_Burned" numFmtId="1">
      <sharedItems containsSemiMixedTypes="0" containsString="0" containsNumber="1" containsInteger="1" minValue="181" maxValue="1164"/>
    </cacheField>
    <cacheField name="Max_Heart_Rate" numFmtId="1">
      <sharedItems containsSemiMixedTypes="0" containsString="0" containsNumber="1" containsInteger="1" minValue="160" maxValue="195"/>
    </cacheField>
    <cacheField name="Temperature(Celcius)" numFmtId="1">
      <sharedItems containsSemiMixedTypes="0" containsString="0" containsNumber="1" containsInteger="1" minValue="26" maxValue="38"/>
    </cacheField>
    <cacheField name="VO2_Max" numFmtId="9">
      <sharedItems containsSemiMixedTypes="0" containsString="0" containsNumber="1" minValue="0" maxValue="0.89"/>
    </cacheField>
    <cacheField name="Avg_Cadence(spm)" numFmtId="1">
      <sharedItems containsSemiMixedTypes="0" containsString="0" containsNumber="1" containsInteger="1" minValue="115" maxValue="160"/>
    </cacheField>
    <cacheField name="Activity Rating" numFmtId="1">
      <sharedItems count="3">
        <s v="Hard"/>
        <s v="Moderate"/>
        <s v="Easy"/>
      </sharedItems>
    </cacheField>
    <cacheField name="Quarters" numFmtId="0" databaseField="0">
      <fieldGroup base="1">
        <rangePr groupBy="quarters" startDate="2022-07-19T00:00:00" endDate="2023-10-23T00:00:00"/>
        <groupItems count="6">
          <s v="&lt;7/19/2022"/>
          <s v="Qtr1"/>
          <s v="Qtr2"/>
          <s v="Qtr3"/>
          <s v="Qtr4"/>
          <s v="&gt;10/23/2023"/>
        </groupItems>
      </fieldGroup>
    </cacheField>
    <cacheField name="Years" numFmtId="0" databaseField="0">
      <fieldGroup base="1">
        <rangePr groupBy="years" startDate="2022-07-19T00:00:00" endDate="2023-10-23T00:00:00"/>
        <groupItems count="4">
          <s v="&lt;7/19/2022"/>
          <s v="2022"/>
          <s v="2023"/>
          <s v="&gt;10/23/2023"/>
        </groupItems>
      </fieldGroup>
    </cacheField>
    <cacheField name="Minutes" numFmtId="0" databaseField="0">
      <fieldGroup base="4">
        <rangePr groupBy="minutes" startDate="1899-12-30T00:19:21" endDate="1899-12-30T01:45: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4">
        <rangePr groupBy="hours" startDate="1899-12-30T00:19:21" endDate="1899-12-30T01:45:09"/>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d v="1899-12-30T00:12:28"/>
    <x v="0"/>
    <n v="609"/>
    <n v="192"/>
    <n v="33"/>
    <n v="0.28000000000000003"/>
    <n v="117"/>
    <x v="0"/>
  </r>
  <r>
    <x v="1"/>
    <x v="1"/>
    <x v="0"/>
    <x v="1"/>
    <x v="1"/>
    <d v="1899-12-30T00:12:00"/>
    <x v="1"/>
    <n v="720"/>
    <n v="189"/>
    <n v="31"/>
    <n v="0.42"/>
    <n v="115"/>
    <x v="0"/>
  </r>
  <r>
    <x v="2"/>
    <x v="2"/>
    <x v="0"/>
    <x v="2"/>
    <x v="2"/>
    <d v="1899-12-30T00:11:54"/>
    <x v="2"/>
    <n v="518"/>
    <n v="179"/>
    <n v="33"/>
    <n v="0.18"/>
    <n v="115"/>
    <x v="1"/>
  </r>
  <r>
    <x v="3"/>
    <x v="3"/>
    <x v="0"/>
    <x v="3"/>
    <x v="3"/>
    <d v="1899-12-30T00:11:15"/>
    <x v="3"/>
    <n v="324"/>
    <n v="181"/>
    <n v="31"/>
    <n v="0.34"/>
    <n v="122"/>
    <x v="2"/>
  </r>
  <r>
    <x v="4"/>
    <x v="4"/>
    <x v="1"/>
    <x v="4"/>
    <x v="4"/>
    <d v="1899-12-30T00:10:43"/>
    <x v="4"/>
    <n v="556"/>
    <n v="181"/>
    <n v="30"/>
    <n v="0.24"/>
    <n v="128"/>
    <x v="1"/>
  </r>
  <r>
    <x v="5"/>
    <x v="5"/>
    <x v="1"/>
    <x v="5"/>
    <x v="5"/>
    <d v="1899-12-30T00:10:34"/>
    <x v="2"/>
    <n v="386"/>
    <n v="180"/>
    <n v="32"/>
    <n v="0.03"/>
    <n v="130"/>
    <x v="1"/>
  </r>
  <r>
    <x v="6"/>
    <x v="6"/>
    <x v="1"/>
    <x v="6"/>
    <x v="6"/>
    <d v="1899-12-30T00:10:44"/>
    <x v="5"/>
    <n v="688"/>
    <n v="185"/>
    <n v="31"/>
    <n v="0.14000000000000001"/>
    <n v="128"/>
    <x v="0"/>
  </r>
  <r>
    <x v="7"/>
    <x v="7"/>
    <x v="1"/>
    <x v="7"/>
    <x v="7"/>
    <d v="1899-12-30T00:10:11"/>
    <x v="6"/>
    <n v="623"/>
    <n v="177"/>
    <n v="30"/>
    <n v="0.04"/>
    <n v="135"/>
    <x v="0"/>
  </r>
  <r>
    <x v="8"/>
    <x v="8"/>
    <x v="1"/>
    <x v="8"/>
    <x v="8"/>
    <d v="1899-12-30T00:10:03"/>
    <x v="7"/>
    <n v="318"/>
    <n v="176"/>
    <n v="27"/>
    <n v="7.0000000000000007E-2"/>
    <n v="137"/>
    <x v="2"/>
  </r>
  <r>
    <x v="9"/>
    <x v="9"/>
    <x v="1"/>
    <x v="9"/>
    <x v="9"/>
    <d v="1899-12-30T00:10:01"/>
    <x v="8"/>
    <n v="628"/>
    <n v="172"/>
    <n v="32"/>
    <n v="0.01"/>
    <n v="137"/>
    <x v="0"/>
  </r>
  <r>
    <x v="10"/>
    <x v="10"/>
    <x v="1"/>
    <x v="10"/>
    <x v="10"/>
    <d v="1899-12-30T00:09:33"/>
    <x v="8"/>
    <n v="420"/>
    <n v="164"/>
    <n v="28"/>
    <n v="0"/>
    <n v="144"/>
    <x v="1"/>
  </r>
  <r>
    <x v="11"/>
    <x v="11"/>
    <x v="1"/>
    <x v="11"/>
    <x v="11"/>
    <d v="1899-12-30T00:09:49"/>
    <x v="5"/>
    <n v="584"/>
    <n v="179"/>
    <n v="32"/>
    <n v="0.21"/>
    <n v="140"/>
    <x v="0"/>
  </r>
  <r>
    <x v="12"/>
    <x v="12"/>
    <x v="1"/>
    <x v="12"/>
    <x v="12"/>
    <d v="1899-12-30T00:10:10"/>
    <x v="9"/>
    <n v="600"/>
    <n v="179"/>
    <n v="31"/>
    <n v="0.19"/>
    <n v="135"/>
    <x v="0"/>
  </r>
  <r>
    <x v="13"/>
    <x v="13"/>
    <x v="1"/>
    <x v="13"/>
    <x v="13"/>
    <d v="1899-12-30T00:11:07"/>
    <x v="7"/>
    <n v="1051"/>
    <n v="182"/>
    <n v="32"/>
    <n v="0.19"/>
    <n v="124"/>
    <x v="0"/>
  </r>
  <r>
    <x v="14"/>
    <x v="14"/>
    <x v="1"/>
    <x v="14"/>
    <x v="14"/>
    <d v="1899-12-30T00:09:28"/>
    <x v="10"/>
    <n v="645"/>
    <n v="184"/>
    <n v="30"/>
    <n v="0.19"/>
    <n v="145"/>
    <x v="1"/>
  </r>
  <r>
    <x v="15"/>
    <x v="15"/>
    <x v="2"/>
    <x v="15"/>
    <x v="15"/>
    <d v="1899-12-30T00:10:40"/>
    <x v="4"/>
    <n v="728"/>
    <n v="176"/>
    <n v="31"/>
    <n v="0.23"/>
    <n v="129"/>
    <x v="0"/>
  </r>
  <r>
    <x v="16"/>
    <x v="16"/>
    <x v="2"/>
    <x v="16"/>
    <x v="16"/>
    <d v="1899-12-30T00:10:42"/>
    <x v="8"/>
    <n v="743"/>
    <n v="177"/>
    <n v="31"/>
    <n v="0.17"/>
    <n v="129"/>
    <x v="0"/>
  </r>
  <r>
    <x v="17"/>
    <x v="17"/>
    <x v="2"/>
    <x v="17"/>
    <x v="17"/>
    <d v="1899-12-30T00:09:21"/>
    <x v="6"/>
    <n v="524"/>
    <n v="178"/>
    <n v="32"/>
    <n v="0.08"/>
    <n v="147"/>
    <x v="1"/>
  </r>
  <r>
    <x v="18"/>
    <x v="18"/>
    <x v="2"/>
    <x v="18"/>
    <x v="18"/>
    <d v="1899-12-30T00:10:21"/>
    <x v="6"/>
    <n v="654"/>
    <n v="180"/>
    <n v="27"/>
    <n v="0.42"/>
    <n v="147"/>
    <x v="1"/>
  </r>
  <r>
    <x v="19"/>
    <x v="19"/>
    <x v="2"/>
    <x v="19"/>
    <x v="19"/>
    <d v="1899-12-30T00:10:29"/>
    <x v="11"/>
    <n v="659"/>
    <n v="168"/>
    <n v="31"/>
    <n v="0"/>
    <n v="131"/>
    <x v="0"/>
  </r>
  <r>
    <x v="20"/>
    <x v="20"/>
    <x v="2"/>
    <x v="20"/>
    <x v="20"/>
    <d v="1899-12-30T00:09:21"/>
    <x v="6"/>
    <n v="604"/>
    <n v="170"/>
    <n v="29"/>
    <n v="0"/>
    <n v="147"/>
    <x v="1"/>
  </r>
  <r>
    <x v="21"/>
    <x v="21"/>
    <x v="2"/>
    <x v="21"/>
    <x v="21"/>
    <d v="1899-12-30T00:09:40"/>
    <x v="8"/>
    <n v="735"/>
    <n v="179"/>
    <n v="27"/>
    <n v="0.17"/>
    <n v="142"/>
    <x v="0"/>
  </r>
  <r>
    <x v="22"/>
    <x v="22"/>
    <x v="2"/>
    <x v="22"/>
    <x v="22"/>
    <d v="1899-12-30T00:09:24"/>
    <x v="0"/>
    <n v="555"/>
    <n v="181"/>
    <n v="29"/>
    <n v="0.49"/>
    <n v="146"/>
    <x v="1"/>
  </r>
  <r>
    <x v="23"/>
    <x v="23"/>
    <x v="2"/>
    <x v="23"/>
    <x v="23"/>
    <d v="1899-12-30T00:09:37"/>
    <x v="5"/>
    <n v="641"/>
    <n v="175"/>
    <n v="30"/>
    <n v="0.22"/>
    <n v="143"/>
    <x v="1"/>
  </r>
  <r>
    <x v="24"/>
    <x v="24"/>
    <x v="2"/>
    <x v="24"/>
    <x v="24"/>
    <d v="1899-12-30T00:09:20"/>
    <x v="12"/>
    <n v="1046"/>
    <n v="186"/>
    <n v="29"/>
    <n v="0.89"/>
    <n v="147"/>
    <x v="0"/>
  </r>
  <r>
    <x v="25"/>
    <x v="25"/>
    <x v="2"/>
    <x v="25"/>
    <x v="25"/>
    <d v="1899-12-30T00:09:53"/>
    <x v="0"/>
    <n v="323"/>
    <n v="173"/>
    <n v="28"/>
    <n v="0.02"/>
    <n v="139"/>
    <x v="2"/>
  </r>
  <r>
    <x v="26"/>
    <x v="26"/>
    <x v="2"/>
    <x v="26"/>
    <x v="26"/>
    <d v="1899-12-30T00:09:56"/>
    <x v="13"/>
    <n v="769"/>
    <n v="180"/>
    <n v="30"/>
    <n v="0.47"/>
    <n v="139"/>
    <x v="0"/>
  </r>
  <r>
    <x v="27"/>
    <x v="27"/>
    <x v="3"/>
    <x v="27"/>
    <x v="27"/>
    <d v="1899-12-30T00:09:09"/>
    <x v="14"/>
    <n v="820"/>
    <n v="176"/>
    <n v="31"/>
    <n v="0.34"/>
    <n v="150"/>
    <x v="0"/>
  </r>
  <r>
    <x v="28"/>
    <x v="28"/>
    <x v="3"/>
    <x v="28"/>
    <x v="28"/>
    <d v="1899-12-30T00:09:25"/>
    <x v="15"/>
    <n v="732"/>
    <n v="173"/>
    <n v="30"/>
    <n v="0.03"/>
    <n v="146"/>
    <x v="1"/>
  </r>
  <r>
    <x v="29"/>
    <x v="29"/>
    <x v="3"/>
    <x v="29"/>
    <x v="29"/>
    <d v="1899-12-30T00:10:34"/>
    <x v="8"/>
    <n v="1083"/>
    <n v="174"/>
    <n v="33"/>
    <n v="0.03"/>
    <n v="130"/>
    <x v="0"/>
  </r>
  <r>
    <x v="30"/>
    <x v="30"/>
    <x v="3"/>
    <x v="30"/>
    <x v="30"/>
    <d v="1899-12-30T00:08:57"/>
    <x v="6"/>
    <n v="768"/>
    <n v="172"/>
    <n v="32"/>
    <n v="0.01"/>
    <n v="154"/>
    <x v="0"/>
  </r>
  <r>
    <x v="31"/>
    <x v="31"/>
    <x v="3"/>
    <x v="31"/>
    <x v="31"/>
    <d v="1899-12-30T00:09:40"/>
    <x v="7"/>
    <n v="814"/>
    <n v="168"/>
    <n v="32"/>
    <n v="0.61"/>
    <n v="142"/>
    <x v="1"/>
  </r>
  <r>
    <x v="32"/>
    <x v="32"/>
    <x v="3"/>
    <x v="32"/>
    <x v="32"/>
    <d v="1899-12-30T00:09:49"/>
    <x v="16"/>
    <n v="826"/>
    <n v="166"/>
    <n v="32"/>
    <n v="0"/>
    <n v="140"/>
    <x v="0"/>
  </r>
  <r>
    <x v="33"/>
    <x v="33"/>
    <x v="3"/>
    <x v="33"/>
    <x v="33"/>
    <d v="1899-12-30T00:09:02"/>
    <x v="17"/>
    <n v="793"/>
    <n v="173"/>
    <n v="32"/>
    <n v="0.03"/>
    <n v="152"/>
    <x v="1"/>
  </r>
  <r>
    <x v="34"/>
    <x v="34"/>
    <x v="4"/>
    <x v="34"/>
    <x v="34"/>
    <d v="1899-12-30T00:09:30"/>
    <x v="15"/>
    <n v="376"/>
    <n v="180"/>
    <n v="29"/>
    <n v="0.53"/>
    <n v="145"/>
    <x v="2"/>
  </r>
  <r>
    <x v="35"/>
    <x v="35"/>
    <x v="4"/>
    <x v="35"/>
    <x v="35"/>
    <d v="1899-12-30T00:09:01"/>
    <x v="13"/>
    <n v="822"/>
    <n v="178"/>
    <n v="31"/>
    <n v="0.65"/>
    <n v="152"/>
    <x v="1"/>
  </r>
  <r>
    <x v="36"/>
    <x v="36"/>
    <x v="3"/>
    <x v="36"/>
    <x v="36"/>
    <d v="1899-12-30T00:09:40"/>
    <x v="18"/>
    <n v="831"/>
    <n v="180"/>
    <n v="32"/>
    <n v="0.09"/>
    <n v="142"/>
    <x v="0"/>
  </r>
  <r>
    <x v="37"/>
    <x v="37"/>
    <x v="3"/>
    <x v="37"/>
    <x v="37"/>
    <d v="1899-12-30T00:11:12"/>
    <x v="0"/>
    <n v="1164"/>
    <n v="177"/>
    <n v="31"/>
    <n v="0.15"/>
    <n v="123"/>
    <x v="0"/>
  </r>
  <r>
    <x v="38"/>
    <x v="38"/>
    <x v="3"/>
    <x v="38"/>
    <x v="38"/>
    <d v="1899-12-30T00:09:18"/>
    <x v="17"/>
    <n v="1058"/>
    <n v="176"/>
    <n v="29"/>
    <n v="0.08"/>
    <n v="148"/>
    <x v="0"/>
  </r>
  <r>
    <x v="39"/>
    <x v="39"/>
    <x v="5"/>
    <x v="39"/>
    <x v="39"/>
    <d v="1899-12-30T00:10:11"/>
    <x v="19"/>
    <n v="924"/>
    <n v="169"/>
    <n v="27"/>
    <n v="0"/>
    <n v="135"/>
    <x v="0"/>
  </r>
  <r>
    <x v="40"/>
    <x v="40"/>
    <x v="5"/>
    <x v="0"/>
    <x v="40"/>
    <d v="1899-12-30T00:08:57"/>
    <x v="10"/>
    <n v="574"/>
    <n v="176"/>
    <n v="31"/>
    <n v="0.11"/>
    <n v="153"/>
    <x v="1"/>
  </r>
  <r>
    <x v="41"/>
    <x v="41"/>
    <x v="5"/>
    <x v="40"/>
    <x v="41"/>
    <d v="1899-12-30T00:11:02"/>
    <x v="20"/>
    <n v="387"/>
    <n v="171"/>
    <n v="31"/>
    <n v="0"/>
    <n v="125"/>
    <x v="1"/>
  </r>
  <r>
    <x v="42"/>
    <x v="42"/>
    <x v="5"/>
    <x v="41"/>
    <x v="42"/>
    <d v="1899-12-30T00:11:18"/>
    <x v="21"/>
    <n v="273"/>
    <n v="160"/>
    <n v="32"/>
    <n v="0.08"/>
    <n v="122"/>
    <x v="1"/>
  </r>
  <r>
    <x v="43"/>
    <x v="43"/>
    <x v="5"/>
    <x v="42"/>
    <x v="43"/>
    <d v="1899-12-30T00:09:12"/>
    <x v="17"/>
    <n v="854"/>
    <n v="178"/>
    <n v="30"/>
    <n v="0.24"/>
    <n v="150"/>
    <x v="0"/>
  </r>
  <r>
    <x v="44"/>
    <x v="44"/>
    <x v="5"/>
    <x v="43"/>
    <x v="44"/>
    <d v="1899-12-30T00:09:13"/>
    <x v="6"/>
    <n v="429"/>
    <n v="179"/>
    <n v="32"/>
    <n v="0.26"/>
    <n v="149"/>
    <x v="2"/>
  </r>
  <r>
    <x v="45"/>
    <x v="45"/>
    <x v="5"/>
    <x v="44"/>
    <x v="45"/>
    <d v="1899-12-30T00:09:21"/>
    <x v="22"/>
    <n v="909"/>
    <n v="191"/>
    <n v="32"/>
    <n v="0.64"/>
    <n v="147"/>
    <x v="0"/>
  </r>
  <r>
    <x v="46"/>
    <x v="46"/>
    <x v="5"/>
    <x v="45"/>
    <x v="46"/>
    <d v="1899-12-30T00:09:22"/>
    <x v="23"/>
    <n v="886"/>
    <n v="174"/>
    <n v="32"/>
    <n v="0.06"/>
    <n v="147"/>
    <x v="0"/>
  </r>
  <r>
    <x v="47"/>
    <x v="47"/>
    <x v="6"/>
    <x v="46"/>
    <x v="47"/>
    <d v="1899-12-30T00:10:06"/>
    <x v="23"/>
    <n v="901"/>
    <n v="179"/>
    <n v="28"/>
    <n v="7.0000000000000007E-2"/>
    <n v="136"/>
    <x v="0"/>
  </r>
  <r>
    <x v="48"/>
    <x v="48"/>
    <x v="6"/>
    <x v="47"/>
    <x v="48"/>
    <d v="1899-12-30T00:10:03"/>
    <x v="5"/>
    <n v="882"/>
    <n v="180"/>
    <n v="27"/>
    <n v="0.26"/>
    <n v="137"/>
    <x v="0"/>
  </r>
  <r>
    <x v="49"/>
    <x v="49"/>
    <x v="7"/>
    <x v="48"/>
    <x v="49"/>
    <d v="1899-12-30T00:09:29"/>
    <x v="18"/>
    <n v="657"/>
    <n v="195"/>
    <n v="28"/>
    <n v="0.67"/>
    <n v="145"/>
    <x v="1"/>
  </r>
  <r>
    <x v="50"/>
    <x v="50"/>
    <x v="7"/>
    <x v="49"/>
    <x v="50"/>
    <d v="1899-12-30T00:10:05"/>
    <x v="0"/>
    <n v="350"/>
    <n v="182"/>
    <n v="26"/>
    <n v="0.32"/>
    <n v="136"/>
    <x v="2"/>
  </r>
  <r>
    <x v="51"/>
    <x v="51"/>
    <x v="7"/>
    <x v="50"/>
    <x v="51"/>
    <d v="1899-12-30T00:09:56"/>
    <x v="24"/>
    <n v="742"/>
    <n v="175"/>
    <n v="29"/>
    <n v="0.01"/>
    <n v="138"/>
    <x v="0"/>
  </r>
  <r>
    <x v="52"/>
    <x v="52"/>
    <x v="7"/>
    <x v="51"/>
    <x v="52"/>
    <d v="1899-12-30T00:09:25"/>
    <x v="17"/>
    <n v="623"/>
    <n v="179"/>
    <n v="27"/>
    <n v="0.43"/>
    <n v="146"/>
    <x v="1"/>
  </r>
  <r>
    <x v="53"/>
    <x v="53"/>
    <x v="7"/>
    <x v="52"/>
    <x v="53"/>
    <d v="1899-12-30T00:09:20"/>
    <x v="8"/>
    <n v="541"/>
    <n v="181"/>
    <n v="27"/>
    <n v="0.05"/>
    <n v="147"/>
    <x v="1"/>
  </r>
  <r>
    <x v="54"/>
    <x v="54"/>
    <x v="7"/>
    <x v="53"/>
    <x v="54"/>
    <d v="1899-12-30T00:09:36"/>
    <x v="5"/>
    <n v="839"/>
    <n v="184"/>
    <n v="30"/>
    <n v="0.22"/>
    <n v="143"/>
    <x v="0"/>
  </r>
  <r>
    <x v="55"/>
    <x v="55"/>
    <x v="7"/>
    <x v="1"/>
    <x v="55"/>
    <d v="1899-12-30T00:09:18"/>
    <x v="10"/>
    <n v="625"/>
    <n v="182"/>
    <n v="27"/>
    <n v="0.72"/>
    <n v="148"/>
    <x v="1"/>
  </r>
  <r>
    <x v="56"/>
    <x v="56"/>
    <x v="8"/>
    <x v="54"/>
    <x v="56"/>
    <d v="1899-12-30T00:07:45"/>
    <x v="17"/>
    <n v="995"/>
    <n v="176"/>
    <n v="30"/>
    <n v="0.16"/>
    <n v="150"/>
    <x v="0"/>
  </r>
  <r>
    <x v="57"/>
    <x v="57"/>
    <x v="9"/>
    <x v="55"/>
    <x v="57"/>
    <d v="1899-12-30T00:10:48"/>
    <x v="25"/>
    <n v="676"/>
    <n v="181"/>
    <n v="30"/>
    <n v="0.41"/>
    <n v="146"/>
    <x v="0"/>
  </r>
  <r>
    <x v="58"/>
    <x v="58"/>
    <x v="9"/>
    <x v="56"/>
    <x v="58"/>
    <d v="1899-12-30T00:11:44"/>
    <x v="10"/>
    <n v="594"/>
    <n v="181"/>
    <n v="38"/>
    <n v="0.15"/>
    <n v="134"/>
    <x v="0"/>
  </r>
  <r>
    <x v="59"/>
    <x v="59"/>
    <x v="9"/>
    <x v="57"/>
    <x v="59"/>
    <d v="1899-12-30T00:08:21"/>
    <x v="23"/>
    <n v="822"/>
    <n v="179"/>
    <n v="36"/>
    <n v="0.32"/>
    <n v="149"/>
    <x v="0"/>
  </r>
  <r>
    <x v="60"/>
    <x v="60"/>
    <x v="9"/>
    <x v="58"/>
    <x v="60"/>
    <d v="1899-12-30T00:10:28"/>
    <x v="22"/>
    <n v="496"/>
    <n v="191"/>
    <n v="35"/>
    <n v="0.61"/>
    <n v="151"/>
    <x v="1"/>
  </r>
  <r>
    <x v="61"/>
    <x v="61"/>
    <x v="10"/>
    <x v="59"/>
    <x v="61"/>
    <d v="1899-12-30T00:10:38"/>
    <x v="22"/>
    <n v="426"/>
    <n v="184"/>
    <n v="30"/>
    <n v="0.71"/>
    <n v="148"/>
    <x v="1"/>
  </r>
  <r>
    <x v="62"/>
    <x v="62"/>
    <x v="10"/>
    <x v="60"/>
    <x v="62"/>
    <d v="1899-12-30T00:07:57"/>
    <x v="24"/>
    <n v="751"/>
    <n v="175"/>
    <n v="35"/>
    <n v="0.31"/>
    <n v="140"/>
    <x v="0"/>
  </r>
  <r>
    <x v="63"/>
    <x v="63"/>
    <x v="10"/>
    <x v="61"/>
    <x v="63"/>
    <d v="1899-12-30T00:11:32"/>
    <x v="26"/>
    <n v="648"/>
    <n v="188"/>
    <n v="33"/>
    <n v="0.83"/>
    <n v="137"/>
    <x v="0"/>
  </r>
  <r>
    <x v="64"/>
    <x v="64"/>
    <x v="10"/>
    <x v="62"/>
    <x v="64"/>
    <d v="1899-12-30T00:09:26"/>
    <x v="27"/>
    <n v="308"/>
    <n v="185"/>
    <n v="35"/>
    <n v="0.83"/>
    <n v="159"/>
    <x v="2"/>
  </r>
  <r>
    <x v="65"/>
    <x v="65"/>
    <x v="11"/>
    <x v="63"/>
    <x v="65"/>
    <d v="1899-12-30T00:11:37"/>
    <x v="28"/>
    <n v="560"/>
    <n v="178"/>
    <n v="38"/>
    <n v="0.32"/>
    <n v="136"/>
    <x v="0"/>
  </r>
  <r>
    <x v="66"/>
    <x v="66"/>
    <x v="11"/>
    <x v="64"/>
    <x v="66"/>
    <d v="1899-12-30T00:11:05"/>
    <x v="1"/>
    <n v="476"/>
    <n v="181"/>
    <n v="37"/>
    <n v="0.27"/>
    <n v="142"/>
    <x v="1"/>
  </r>
  <r>
    <x v="67"/>
    <x v="67"/>
    <x v="11"/>
    <x v="65"/>
    <x v="67"/>
    <d v="1899-12-30T00:10:36"/>
    <x v="25"/>
    <n v="546"/>
    <n v="185"/>
    <n v="34"/>
    <n v="0.32"/>
    <n v="149"/>
    <x v="0"/>
  </r>
  <r>
    <x v="68"/>
    <x v="68"/>
    <x v="11"/>
    <x v="66"/>
    <x v="68"/>
    <d v="1899-12-30T00:10:33"/>
    <x v="29"/>
    <n v="430"/>
    <n v="182"/>
    <n v="31"/>
    <n v="0.75"/>
    <n v="149"/>
    <x v="1"/>
  </r>
  <r>
    <x v="69"/>
    <x v="69"/>
    <x v="11"/>
    <x v="67"/>
    <x v="69"/>
    <d v="1899-12-30T00:10:06"/>
    <x v="25"/>
    <n v="181"/>
    <n v="181"/>
    <n v="32"/>
    <n v="0.68"/>
    <n v="156"/>
    <x v="2"/>
  </r>
  <r>
    <x v="70"/>
    <x v="70"/>
    <x v="11"/>
    <x v="68"/>
    <x v="70"/>
    <d v="1899-12-30T00:10:43"/>
    <x v="27"/>
    <n v="561"/>
    <n v="189"/>
    <n v="35"/>
    <n v="0.72"/>
    <n v="147"/>
    <x v="0"/>
  </r>
  <r>
    <x v="71"/>
    <x v="71"/>
    <x v="11"/>
    <x v="69"/>
    <x v="71"/>
    <d v="1899-12-30T00:10:15"/>
    <x v="30"/>
    <n v="402"/>
    <n v="183"/>
    <n v="35"/>
    <n v="0.78"/>
    <n v="154"/>
    <x v="1"/>
  </r>
  <r>
    <x v="72"/>
    <x v="72"/>
    <x v="11"/>
    <x v="70"/>
    <x v="72"/>
    <d v="1899-12-30T00:10:21"/>
    <x v="27"/>
    <n v="569"/>
    <n v="186"/>
    <n v="33"/>
    <n v="0.69"/>
    <n v="152"/>
    <x v="0"/>
  </r>
  <r>
    <x v="73"/>
    <x v="73"/>
    <x v="12"/>
    <x v="71"/>
    <x v="73"/>
    <d v="1899-12-30T00:11:26"/>
    <x v="6"/>
    <n v="301"/>
    <n v="179"/>
    <n v="32"/>
    <n v="0.53"/>
    <n v="138"/>
    <x v="2"/>
  </r>
  <r>
    <x v="74"/>
    <x v="74"/>
    <x v="12"/>
    <x v="72"/>
    <x v="74"/>
    <d v="1899-12-30T00:11:15"/>
    <x v="31"/>
    <n v="400"/>
    <n v="192"/>
    <n v="32"/>
    <n v="0.83"/>
    <n v="140"/>
    <x v="1"/>
  </r>
  <r>
    <x v="75"/>
    <x v="75"/>
    <x v="12"/>
    <x v="73"/>
    <x v="75"/>
    <d v="1899-12-30T00:10:25"/>
    <x v="30"/>
    <n v="396"/>
    <n v="181"/>
    <n v="32"/>
    <n v="0.62"/>
    <n v="151"/>
    <x v="1"/>
  </r>
  <r>
    <x v="76"/>
    <x v="76"/>
    <x v="12"/>
    <x v="66"/>
    <x v="76"/>
    <d v="1899-12-30T00:10:44"/>
    <x v="1"/>
    <n v="407"/>
    <n v="180"/>
    <n v="30"/>
    <n v="0.39"/>
    <n v="147"/>
    <x v="1"/>
  </r>
  <r>
    <x v="77"/>
    <x v="77"/>
    <x v="12"/>
    <x v="74"/>
    <x v="77"/>
    <d v="1899-12-30T00:11:11"/>
    <x v="6"/>
    <n v="265"/>
    <n v="174"/>
    <n v="32"/>
    <n v="0.08"/>
    <n v="141"/>
    <x v="2"/>
  </r>
  <r>
    <x v="78"/>
    <x v="78"/>
    <x v="12"/>
    <x v="19"/>
    <x v="78"/>
    <d v="1899-12-30T00:11:12"/>
    <x v="27"/>
    <n v="636"/>
    <n v="188"/>
    <n v="33"/>
    <n v="0.72"/>
    <n v="141"/>
    <x v="0"/>
  </r>
  <r>
    <x v="79"/>
    <x v="79"/>
    <x v="12"/>
    <x v="75"/>
    <x v="79"/>
    <d v="1899-12-30T00:07:07"/>
    <x v="32"/>
    <n v="618"/>
    <n v="186"/>
    <n v="31"/>
    <n v="0.69"/>
    <n v="144"/>
    <x v="1"/>
  </r>
  <r>
    <x v="80"/>
    <x v="80"/>
    <x v="12"/>
    <x v="76"/>
    <x v="80"/>
    <d v="1899-12-30T00:09:14"/>
    <x v="27"/>
    <n v="656"/>
    <n v="186"/>
    <n v="32"/>
    <n v="0.84"/>
    <n v="149"/>
    <x v="1"/>
  </r>
  <r>
    <x v="81"/>
    <x v="81"/>
    <x v="12"/>
    <x v="77"/>
    <x v="81"/>
    <d v="1899-12-30T00:08:59"/>
    <x v="32"/>
    <n v="866"/>
    <n v="184"/>
    <n v="29"/>
    <n v="0.64"/>
    <n v="153"/>
    <x v="1"/>
  </r>
  <r>
    <x v="82"/>
    <x v="82"/>
    <x v="12"/>
    <x v="74"/>
    <x v="82"/>
    <d v="1899-12-30T00:09:03"/>
    <x v="30"/>
    <n v="377"/>
    <n v="182"/>
    <n v="32"/>
    <n v="0.82"/>
    <n v="152"/>
    <x v="2"/>
  </r>
  <r>
    <x v="83"/>
    <x v="83"/>
    <x v="13"/>
    <x v="78"/>
    <x v="83"/>
    <d v="1899-12-30T00:09:31"/>
    <x v="29"/>
    <n v="812"/>
    <n v="189"/>
    <n v="34"/>
    <n v="0.55000000000000004"/>
    <n v="144"/>
    <x v="1"/>
  </r>
  <r>
    <x v="84"/>
    <x v="84"/>
    <x v="13"/>
    <x v="79"/>
    <x v="84"/>
    <d v="1899-12-30T00:09:32"/>
    <x v="29"/>
    <n v="686"/>
    <n v="180"/>
    <n v="36"/>
    <n v="0.54"/>
    <n v="144"/>
    <x v="1"/>
  </r>
  <r>
    <x v="85"/>
    <x v="85"/>
    <x v="13"/>
    <x v="80"/>
    <x v="85"/>
    <d v="1899-12-30T00:09:02"/>
    <x v="30"/>
    <n v="434"/>
    <n v="182"/>
    <n v="35"/>
    <n v="0.75"/>
    <n v="152"/>
    <x v="2"/>
  </r>
  <r>
    <x v="86"/>
    <x v="86"/>
    <x v="13"/>
    <x v="81"/>
    <x v="86"/>
    <d v="1899-12-30T00:09:10"/>
    <x v="29"/>
    <n v="1001"/>
    <n v="183"/>
    <n v="36"/>
    <n v="0.49"/>
    <n v="150"/>
    <x v="0"/>
  </r>
  <r>
    <x v="87"/>
    <x v="86"/>
    <x v="13"/>
    <x v="82"/>
    <x v="87"/>
    <d v="1899-12-30T00:09:06"/>
    <x v="10"/>
    <n v="473"/>
    <n v="179"/>
    <n v="36"/>
    <n v="0.11"/>
    <n v="151"/>
    <x v="2"/>
  </r>
  <r>
    <x v="88"/>
    <x v="87"/>
    <x v="13"/>
    <x v="83"/>
    <x v="88"/>
    <d v="1899-12-30T00:09:01"/>
    <x v="32"/>
    <n v="394"/>
    <n v="179"/>
    <n v="32"/>
    <n v="0.69"/>
    <n v="153"/>
    <x v="2"/>
  </r>
  <r>
    <x v="89"/>
    <x v="88"/>
    <x v="13"/>
    <x v="4"/>
    <x v="71"/>
    <d v="1899-12-30T00:09:26"/>
    <x v="14"/>
    <n v="560"/>
    <n v="183"/>
    <n v="31"/>
    <n v="0.37"/>
    <n v="146"/>
    <x v="1"/>
  </r>
  <r>
    <x v="90"/>
    <x v="89"/>
    <x v="13"/>
    <x v="41"/>
    <x v="89"/>
    <d v="1899-12-30T00:08:51"/>
    <x v="29"/>
    <n v="488"/>
    <n v="184"/>
    <n v="35"/>
    <n v="0.66"/>
    <n v="155"/>
    <x v="2"/>
  </r>
  <r>
    <x v="91"/>
    <x v="90"/>
    <x v="13"/>
    <x v="84"/>
    <x v="90"/>
    <d v="1899-12-30T00:08:34"/>
    <x v="27"/>
    <n v="454"/>
    <n v="189"/>
    <n v="30"/>
    <n v="0.71"/>
    <n v="160"/>
    <x v="2"/>
  </r>
  <r>
    <x v="92"/>
    <x v="91"/>
    <x v="13"/>
    <x v="85"/>
    <x v="91"/>
    <d v="1899-12-30T00:08:55"/>
    <x v="22"/>
    <n v="462"/>
    <n v="181"/>
    <n v="31"/>
    <n v="0.56000000000000005"/>
    <n v="154"/>
    <x v="2"/>
  </r>
  <r>
    <x v="93"/>
    <x v="92"/>
    <x v="14"/>
    <x v="86"/>
    <x v="92"/>
    <d v="1899-12-30T00:08:57"/>
    <x v="1"/>
    <n v="374"/>
    <n v="183"/>
    <n v="30"/>
    <n v="0.32"/>
    <n v="154"/>
    <x v="2"/>
  </r>
  <r>
    <x v="94"/>
    <x v="93"/>
    <x v="14"/>
    <x v="87"/>
    <x v="93"/>
    <d v="1899-12-30T00:09:12"/>
    <x v="29"/>
    <n v="464"/>
    <n v="184"/>
    <n v="31"/>
    <n v="0.53"/>
    <n v="150"/>
    <x v="2"/>
  </r>
  <r>
    <x v="95"/>
    <x v="94"/>
    <x v="14"/>
    <x v="88"/>
    <x v="94"/>
    <d v="1899-12-30T00:08:52"/>
    <x v="27"/>
    <n v="490"/>
    <n v="185"/>
    <n v="31"/>
    <n v="0.77"/>
    <n v="155"/>
    <x v="2"/>
  </r>
  <r>
    <x v="96"/>
    <x v="95"/>
    <x v="14"/>
    <x v="89"/>
    <x v="95"/>
    <d v="1899-12-30T00:09:11"/>
    <x v="28"/>
    <n v="561"/>
    <n v="182"/>
    <n v="31"/>
    <n v="0.12"/>
    <n v="150"/>
    <x v="1"/>
  </r>
  <r>
    <x v="97"/>
    <x v="96"/>
    <x v="14"/>
    <x v="90"/>
    <x v="96"/>
    <d v="1899-12-30T00:09:44"/>
    <x v="15"/>
    <n v="1015"/>
    <n v="170"/>
    <n v="32"/>
    <n v="0"/>
    <n v="141"/>
    <x v="0"/>
  </r>
  <r>
    <x v="98"/>
    <x v="97"/>
    <x v="14"/>
    <x v="91"/>
    <x v="97"/>
    <d v="1899-12-30T00:08:53"/>
    <x v="14"/>
    <n v="465"/>
    <n v="184"/>
    <n v="31"/>
    <n v="0.43"/>
    <n v="155"/>
    <x v="2"/>
  </r>
  <r>
    <x v="99"/>
    <x v="98"/>
    <x v="14"/>
    <x v="92"/>
    <x v="98"/>
    <d v="1899-12-30T00:09:15"/>
    <x v="15"/>
    <n v="584"/>
    <n v="173"/>
    <n v="31"/>
    <n v="0"/>
    <n v="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C67EA-AEB4-4414-B711-FF73E4CAC31C}"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32:B47" firstHeaderRow="1" firstDataRow="1" firstDataCol="1"/>
  <pivotFields count="17">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64" showAll="0">
      <items count="15">
        <item x="0"/>
        <item x="1"/>
        <item x="2"/>
        <item x="3"/>
        <item x="4"/>
        <item x="5"/>
        <item x="6"/>
        <item x="7"/>
        <item x="8"/>
        <item x="9"/>
        <item x="10"/>
        <item x="11"/>
        <item x="12"/>
        <item x="13"/>
        <item t="default"/>
      </items>
    </pivotField>
    <pivotField axis="axisRow" showAll="0" nonAutoSortDefault="1">
      <items count="16">
        <item x="10"/>
        <item x="1"/>
        <item x="14"/>
        <item x="6"/>
        <item x="8"/>
        <item x="7"/>
        <item x="0"/>
        <item x="13"/>
        <item x="12"/>
        <item x="9"/>
        <item x="11"/>
        <item x="5"/>
        <item x="3"/>
        <item x="4"/>
        <item x="2"/>
        <item t="default"/>
      </items>
    </pivotField>
    <pivotField numFmtId="2" showAll="0">
      <items count="94">
        <item x="67"/>
        <item x="3"/>
        <item x="8"/>
        <item x="25"/>
        <item x="74"/>
        <item x="49"/>
        <item x="86"/>
        <item x="83"/>
        <item x="34"/>
        <item x="62"/>
        <item x="71"/>
        <item x="80"/>
        <item x="5"/>
        <item x="87"/>
        <item x="10"/>
        <item x="85"/>
        <item x="84"/>
        <item x="72"/>
        <item x="43"/>
        <item x="88"/>
        <item x="91"/>
        <item x="41"/>
        <item x="82"/>
        <item x="40"/>
        <item x="69"/>
        <item x="73"/>
        <item x="66"/>
        <item x="59"/>
        <item x="2"/>
        <item x="4"/>
        <item x="89"/>
        <item x="17"/>
        <item x="11"/>
        <item x="52"/>
        <item x="0"/>
        <item x="22"/>
        <item x="76"/>
        <item x="92"/>
        <item x="64"/>
        <item x="1"/>
        <item x="51"/>
        <item x="7"/>
        <item x="58"/>
        <item x="79"/>
        <item x="23"/>
        <item x="14"/>
        <item x="6"/>
        <item x="20"/>
        <item x="9"/>
        <item x="12"/>
        <item x="18"/>
        <item x="48"/>
        <item x="63"/>
        <item x="15"/>
        <item x="26"/>
        <item x="68"/>
        <item x="70"/>
        <item x="65"/>
        <item x="16"/>
        <item x="28"/>
        <item x="75"/>
        <item x="78"/>
        <item x="61"/>
        <item x="21"/>
        <item x="19"/>
        <item x="56"/>
        <item x="50"/>
        <item x="35"/>
        <item x="27"/>
        <item x="33"/>
        <item x="36"/>
        <item x="77"/>
        <item x="30"/>
        <item x="53"/>
        <item x="47"/>
        <item x="44"/>
        <item x="55"/>
        <item x="31"/>
        <item x="42"/>
        <item x="32"/>
        <item x="46"/>
        <item x="45"/>
        <item x="24"/>
        <item x="81"/>
        <item x="39"/>
        <item x="60"/>
        <item x="13"/>
        <item x="90"/>
        <item x="29"/>
        <item x="38"/>
        <item x="57"/>
        <item x="37"/>
        <item x="54"/>
        <item t="default"/>
      </items>
    </pivotField>
    <pivotField numFmtId="4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45" showAll="0"/>
    <pivotField numFmtId="1" showAll="0">
      <items count="34">
        <item x="21"/>
        <item x="20"/>
        <item x="11"/>
        <item x="2"/>
        <item x="9"/>
        <item x="19"/>
        <item x="16"/>
        <item x="24"/>
        <item x="0"/>
        <item x="7"/>
        <item x="8"/>
        <item x="4"/>
        <item x="6"/>
        <item x="3"/>
        <item x="23"/>
        <item x="15"/>
        <item x="18"/>
        <item x="5"/>
        <item x="17"/>
        <item x="10"/>
        <item x="28"/>
        <item x="14"/>
        <item x="1"/>
        <item x="13"/>
        <item x="25"/>
        <item x="32"/>
        <item x="29"/>
        <item x="22"/>
        <item x="30"/>
        <item x="27"/>
        <item x="12"/>
        <item x="26"/>
        <item x="31"/>
        <item t="default"/>
      </items>
    </pivotField>
    <pivotField numFmtId="1" showAll="0"/>
    <pivotField numFmtId="1" showAll="0"/>
    <pivotField numFmtId="1" showAll="0"/>
    <pivotField numFmtId="9" showAll="0"/>
    <pivotField numFmtId="1" showAll="0"/>
    <pivotField showAll="0">
      <items count="4">
        <item x="2"/>
        <item x="0"/>
        <item x="1"/>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15">
    <i>
      <x/>
    </i>
    <i>
      <x v="1"/>
    </i>
    <i>
      <x v="2"/>
    </i>
    <i>
      <x v="3"/>
    </i>
    <i>
      <x v="4"/>
    </i>
    <i>
      <x v="5"/>
    </i>
    <i>
      <x v="6"/>
    </i>
    <i>
      <x v="7"/>
    </i>
    <i>
      <x v="8"/>
    </i>
    <i>
      <x v="9"/>
    </i>
    <i>
      <x v="10"/>
    </i>
    <i>
      <x v="11"/>
    </i>
    <i>
      <x v="12"/>
    </i>
    <i>
      <x v="13"/>
    </i>
    <i>
      <x v="14"/>
    </i>
  </rowItems>
  <colItems count="1">
    <i/>
  </colItems>
  <dataFields count="1">
    <dataField name="Count of Run_Nmbr" fld="0" subtotal="count" baseField="2"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671C-DCB5-4F8F-94A2-D256415953E8}">
  <dimension ref="A1:X104"/>
  <sheetViews>
    <sheetView zoomScale="85" zoomScaleNormal="85" workbookViewId="0">
      <pane ySplit="1" topLeftCell="A2" activePane="bottomLeft" state="frozen"/>
      <selection pane="bottomLeft" activeCell="N17" sqref="N17"/>
    </sheetView>
  </sheetViews>
  <sheetFormatPr defaultRowHeight="15" x14ac:dyDescent="0.25"/>
  <cols>
    <col min="1" max="1" width="10.42578125" bestFit="1" customWidth="1"/>
    <col min="2" max="2" width="11.42578125" style="1" customWidth="1"/>
    <col min="3" max="3" width="15.28515625" style="1" bestFit="1" customWidth="1"/>
    <col min="4" max="4" width="12.42578125" style="2" customWidth="1"/>
    <col min="5" max="5" width="13.85546875" style="4" bestFit="1" customWidth="1"/>
    <col min="6" max="6" width="17.7109375" style="2" bestFit="1" customWidth="1"/>
    <col min="7" max="7" width="19.42578125" style="3" bestFit="1" customWidth="1"/>
    <col min="8" max="8" width="15.7109375" style="3" bestFit="1" customWidth="1"/>
    <col min="9" max="9" width="15.85546875" style="3" bestFit="1" customWidth="1"/>
    <col min="10" max="10" width="20.5703125" style="3" bestFit="1" customWidth="1"/>
    <col min="11" max="11" width="9" style="3" bestFit="1" customWidth="1"/>
    <col min="12" max="14" width="17.5703125" style="3" customWidth="1"/>
  </cols>
  <sheetData>
    <row r="1" spans="1:24" ht="15" customHeight="1" thickBot="1" x14ac:dyDescent="0.3">
      <c r="A1" s="25" t="s">
        <v>15</v>
      </c>
      <c r="B1" s="13" t="s">
        <v>0</v>
      </c>
      <c r="C1" s="13" t="s">
        <v>36</v>
      </c>
      <c r="D1" s="13" t="s">
        <v>1</v>
      </c>
      <c r="E1" s="13" t="s">
        <v>10</v>
      </c>
      <c r="F1" s="13" t="s">
        <v>11</v>
      </c>
      <c r="G1" s="13" t="s">
        <v>2</v>
      </c>
      <c r="H1" s="13" t="s">
        <v>12</v>
      </c>
      <c r="I1" s="13" t="s">
        <v>3</v>
      </c>
      <c r="J1" s="16" t="s">
        <v>17</v>
      </c>
      <c r="K1" s="16" t="s">
        <v>14</v>
      </c>
      <c r="L1" s="27" t="s">
        <v>16</v>
      </c>
      <c r="M1" s="16" t="s">
        <v>19</v>
      </c>
      <c r="N1" s="15"/>
      <c r="O1" s="62" t="s">
        <v>9</v>
      </c>
      <c r="P1" s="62"/>
      <c r="Q1" s="62"/>
      <c r="R1" s="62"/>
      <c r="S1" s="62"/>
      <c r="T1" s="62"/>
      <c r="U1" s="62"/>
      <c r="V1" s="62"/>
    </row>
    <row r="2" spans="1:24" ht="16.5" thickTop="1" thickBot="1" x14ac:dyDescent="0.3">
      <c r="A2" s="26">
        <v>1</v>
      </c>
      <c r="B2" s="5">
        <v>44766</v>
      </c>
      <c r="C2" s="5" t="str">
        <f>TEXT(B2,"MMM-YY")</f>
        <v>Jul-22</v>
      </c>
      <c r="D2" s="6">
        <v>4.82</v>
      </c>
      <c r="E2" s="7">
        <v>4.1770833333333333E-2</v>
      </c>
      <c r="F2" s="11">
        <v>8.6574074074074071E-3</v>
      </c>
      <c r="G2" s="8">
        <v>150</v>
      </c>
      <c r="H2" s="8">
        <v>609</v>
      </c>
      <c r="I2" s="8">
        <v>192</v>
      </c>
      <c r="J2" s="17">
        <v>33</v>
      </c>
      <c r="K2" s="23">
        <v>0.28000000000000003</v>
      </c>
      <c r="L2" s="28">
        <v>117</v>
      </c>
      <c r="M2" s="17" t="s">
        <v>22</v>
      </c>
      <c r="N2" s="14"/>
      <c r="O2" s="62"/>
      <c r="P2" s="62"/>
      <c r="Q2" s="62"/>
      <c r="R2" s="62"/>
      <c r="S2" s="62"/>
      <c r="T2" s="62"/>
      <c r="U2" s="62"/>
      <c r="V2" s="62"/>
    </row>
    <row r="3" spans="1:24" ht="15.75" thickTop="1" x14ac:dyDescent="0.25">
      <c r="A3" s="26">
        <v>2</v>
      </c>
      <c r="B3" s="5">
        <v>44761</v>
      </c>
      <c r="C3" s="5" t="str">
        <f t="shared" ref="C3:C66" si="0">TEXT(B3,"MMM-YY")</f>
        <v>Jul-22</v>
      </c>
      <c r="D3" s="6">
        <v>5</v>
      </c>
      <c r="E3" s="7">
        <v>4.1724537037037039E-2</v>
      </c>
      <c r="F3" s="12">
        <v>8.3333333333333332E-3</v>
      </c>
      <c r="G3" s="8">
        <v>166</v>
      </c>
      <c r="H3" s="8">
        <v>720</v>
      </c>
      <c r="I3" s="8">
        <v>189</v>
      </c>
      <c r="J3" s="17">
        <v>31</v>
      </c>
      <c r="K3" s="23">
        <v>0.42</v>
      </c>
      <c r="L3" s="28">
        <v>115</v>
      </c>
      <c r="M3" s="17" t="s">
        <v>22</v>
      </c>
      <c r="N3" s="14"/>
      <c r="O3" s="9" t="s">
        <v>4</v>
      </c>
      <c r="P3" s="9"/>
      <c r="Q3" s="9"/>
      <c r="R3" s="9"/>
      <c r="S3" s="9"/>
      <c r="T3" s="9"/>
    </row>
    <row r="4" spans="1:24" x14ac:dyDescent="0.25">
      <c r="A4" s="26">
        <v>3</v>
      </c>
      <c r="B4" s="5">
        <v>44765</v>
      </c>
      <c r="C4" s="5" t="str">
        <f t="shared" si="0"/>
        <v>Jul-22</v>
      </c>
      <c r="D4" s="6">
        <v>4.3</v>
      </c>
      <c r="E4" s="7">
        <v>3.5624999999999997E-2</v>
      </c>
      <c r="F4" s="12">
        <v>8.2638888888888883E-3</v>
      </c>
      <c r="G4" s="8">
        <v>144</v>
      </c>
      <c r="H4" s="8">
        <v>518</v>
      </c>
      <c r="I4" s="8">
        <v>179</v>
      </c>
      <c r="J4" s="8">
        <v>33</v>
      </c>
      <c r="K4" s="24">
        <v>0.18</v>
      </c>
      <c r="L4" s="29">
        <v>115</v>
      </c>
      <c r="M4" s="8" t="s">
        <v>21</v>
      </c>
      <c r="O4" s="9" t="s">
        <v>5</v>
      </c>
      <c r="P4" s="9"/>
      <c r="Q4" s="9"/>
      <c r="R4" s="9"/>
      <c r="S4" s="9"/>
      <c r="T4" s="9"/>
    </row>
    <row r="5" spans="1:24" x14ac:dyDescent="0.25">
      <c r="A5" s="26">
        <v>4</v>
      </c>
      <c r="B5" s="5">
        <v>44770</v>
      </c>
      <c r="C5" s="5" t="str">
        <f t="shared" si="0"/>
        <v>Jul-22</v>
      </c>
      <c r="D5" s="6">
        <v>2.5499999999999998</v>
      </c>
      <c r="E5" s="7">
        <v>2.0011574074074074E-2</v>
      </c>
      <c r="F5" s="12">
        <v>7.8125E-3</v>
      </c>
      <c r="G5" s="8">
        <v>157</v>
      </c>
      <c r="H5" s="8">
        <v>324</v>
      </c>
      <c r="I5" s="8">
        <v>181</v>
      </c>
      <c r="J5" s="8">
        <v>31</v>
      </c>
      <c r="K5" s="24">
        <v>0.34</v>
      </c>
      <c r="L5" s="29">
        <v>122</v>
      </c>
      <c r="M5" s="8" t="s">
        <v>20</v>
      </c>
      <c r="O5" s="9" t="s">
        <v>6</v>
      </c>
      <c r="P5" s="9"/>
      <c r="Q5" s="9"/>
      <c r="R5" s="9"/>
      <c r="S5" s="9"/>
      <c r="T5" s="9"/>
    </row>
    <row r="6" spans="1:24" x14ac:dyDescent="0.25">
      <c r="A6" s="26">
        <v>5</v>
      </c>
      <c r="B6" s="5">
        <v>44782</v>
      </c>
      <c r="C6" s="5" t="str">
        <f t="shared" si="0"/>
        <v>Aug-22</v>
      </c>
      <c r="D6" s="6">
        <v>4.3899999999999997</v>
      </c>
      <c r="E6" s="7">
        <v>3.2731481481481479E-2</v>
      </c>
      <c r="F6" s="12">
        <v>7.4421296296296293E-3</v>
      </c>
      <c r="G6" s="8">
        <v>155</v>
      </c>
      <c r="H6" s="8">
        <v>556</v>
      </c>
      <c r="I6" s="8">
        <v>181</v>
      </c>
      <c r="J6" s="8">
        <v>30</v>
      </c>
      <c r="K6" s="24">
        <v>0.24</v>
      </c>
      <c r="L6" s="29">
        <v>128</v>
      </c>
      <c r="M6" s="8" t="s">
        <v>21</v>
      </c>
      <c r="O6" s="9" t="s">
        <v>18</v>
      </c>
      <c r="P6" s="9"/>
      <c r="Q6" s="9"/>
      <c r="R6" s="9"/>
    </row>
    <row r="7" spans="1:24" x14ac:dyDescent="0.25">
      <c r="A7" s="26">
        <v>6</v>
      </c>
      <c r="B7" s="5">
        <v>44783</v>
      </c>
      <c r="C7" s="5" t="str">
        <f t="shared" si="0"/>
        <v>Aug-22</v>
      </c>
      <c r="D7" s="6">
        <v>3.4</v>
      </c>
      <c r="E7" s="7">
        <v>2.4999999999999998E-2</v>
      </c>
      <c r="F7" s="12">
        <v>7.3379629629629628E-3</v>
      </c>
      <c r="G7" s="8">
        <v>144</v>
      </c>
      <c r="H7" s="8">
        <v>386</v>
      </c>
      <c r="I7" s="8">
        <v>180</v>
      </c>
      <c r="J7" s="8">
        <v>32</v>
      </c>
      <c r="K7" s="24">
        <v>0.03</v>
      </c>
      <c r="L7" s="29">
        <v>130</v>
      </c>
      <c r="M7" s="8" t="s">
        <v>21</v>
      </c>
    </row>
    <row r="8" spans="1:24" ht="17.25" x14ac:dyDescent="0.25">
      <c r="A8" s="26">
        <v>7</v>
      </c>
      <c r="B8" s="5">
        <v>44787</v>
      </c>
      <c r="C8" s="5" t="str">
        <f t="shared" si="0"/>
        <v>Aug-22</v>
      </c>
      <c r="D8" s="6">
        <v>5.14</v>
      </c>
      <c r="E8" s="7">
        <v>3.8449074074074073E-2</v>
      </c>
      <c r="F8" s="12">
        <v>7.4537037037037028E-3</v>
      </c>
      <c r="G8" s="8">
        <v>161</v>
      </c>
      <c r="H8" s="8">
        <v>688</v>
      </c>
      <c r="I8" s="8">
        <v>185</v>
      </c>
      <c r="J8" s="8">
        <v>31</v>
      </c>
      <c r="K8" s="24">
        <v>0.14000000000000001</v>
      </c>
      <c r="L8" s="29">
        <v>128</v>
      </c>
      <c r="M8" s="8" t="s">
        <v>21</v>
      </c>
      <c r="N8" s="22"/>
      <c r="O8" s="10" t="s">
        <v>8</v>
      </c>
      <c r="P8" s="10"/>
      <c r="Q8" s="10"/>
    </row>
    <row r="9" spans="1:24" x14ac:dyDescent="0.25">
      <c r="A9" s="26">
        <v>8</v>
      </c>
      <c r="B9" s="5">
        <v>44789</v>
      </c>
      <c r="C9" s="5" t="str">
        <f t="shared" si="0"/>
        <v>Aug-22</v>
      </c>
      <c r="D9" s="6">
        <v>5.03</v>
      </c>
      <c r="E9" s="7">
        <v>3.5706018518518519E-2</v>
      </c>
      <c r="F9" s="12">
        <v>7.0717592592592594E-3</v>
      </c>
      <c r="G9" s="8">
        <v>156</v>
      </c>
      <c r="H9" s="8">
        <v>623</v>
      </c>
      <c r="I9" s="8">
        <v>177</v>
      </c>
      <c r="J9" s="8">
        <v>30</v>
      </c>
      <c r="K9" s="24">
        <v>0.04</v>
      </c>
      <c r="L9" s="29">
        <v>135</v>
      </c>
      <c r="M9" s="8" t="s">
        <v>22</v>
      </c>
      <c r="O9" s="10" t="s">
        <v>7</v>
      </c>
      <c r="P9" s="10"/>
      <c r="Q9" s="10"/>
    </row>
    <row r="10" spans="1:24" x14ac:dyDescent="0.25">
      <c r="A10" s="26">
        <v>9</v>
      </c>
      <c r="B10" s="5">
        <v>44791</v>
      </c>
      <c r="C10" s="5" t="str">
        <f t="shared" si="0"/>
        <v>Aug-22</v>
      </c>
      <c r="D10" s="6">
        <v>2.66</v>
      </c>
      <c r="E10" s="7">
        <v>1.8622685185185183E-2</v>
      </c>
      <c r="F10" s="12">
        <v>6.9791666666666674E-3</v>
      </c>
      <c r="G10" s="8">
        <v>151</v>
      </c>
      <c r="H10" s="8">
        <v>318</v>
      </c>
      <c r="I10" s="8">
        <v>176</v>
      </c>
      <c r="J10" s="8">
        <v>27</v>
      </c>
      <c r="K10" s="24">
        <v>7.0000000000000007E-2</v>
      </c>
      <c r="L10" s="29">
        <v>137</v>
      </c>
      <c r="M10" s="8" t="s">
        <v>20</v>
      </c>
      <c r="O10" s="10" t="s">
        <v>13</v>
      </c>
      <c r="P10" s="10"/>
      <c r="Q10" s="10"/>
      <c r="R10" s="10"/>
      <c r="S10" s="10"/>
      <c r="T10" s="10"/>
      <c r="U10" s="10"/>
      <c r="V10" s="10"/>
      <c r="W10" s="10"/>
      <c r="X10" s="10"/>
    </row>
    <row r="11" spans="1:24" x14ac:dyDescent="0.25">
      <c r="A11" s="26">
        <v>10</v>
      </c>
      <c r="B11" s="5">
        <v>44793</v>
      </c>
      <c r="C11" s="5" t="str">
        <f t="shared" si="0"/>
        <v>Aug-22</v>
      </c>
      <c r="D11" s="6">
        <v>5.18</v>
      </c>
      <c r="E11" s="7">
        <v>3.6064814814814813E-2</v>
      </c>
      <c r="F11" s="12">
        <v>6.9560185185185185E-3</v>
      </c>
      <c r="G11" s="8">
        <v>154</v>
      </c>
      <c r="H11" s="8">
        <v>628</v>
      </c>
      <c r="I11" s="8">
        <v>172</v>
      </c>
      <c r="J11" s="8">
        <v>32</v>
      </c>
      <c r="K11" s="24">
        <v>0.01</v>
      </c>
      <c r="L11" s="29">
        <v>137</v>
      </c>
      <c r="M11" s="8" t="s">
        <v>22</v>
      </c>
    </row>
    <row r="12" spans="1:24" x14ac:dyDescent="0.25">
      <c r="A12" s="26">
        <v>11</v>
      </c>
      <c r="B12" s="5">
        <v>44797</v>
      </c>
      <c r="C12" s="5" t="str">
        <f t="shared" si="0"/>
        <v>Aug-22</v>
      </c>
      <c r="D12" s="6">
        <v>3.63</v>
      </c>
      <c r="E12" s="7">
        <v>2.4166666666666666E-2</v>
      </c>
      <c r="F12" s="12">
        <v>6.6319444444444446E-3</v>
      </c>
      <c r="G12" s="8">
        <v>154</v>
      </c>
      <c r="H12" s="8">
        <v>420</v>
      </c>
      <c r="I12" s="8">
        <v>164</v>
      </c>
      <c r="J12" s="8">
        <v>28</v>
      </c>
      <c r="K12" s="24">
        <v>0</v>
      </c>
      <c r="L12" s="29">
        <v>144</v>
      </c>
      <c r="M12" s="8" t="s">
        <v>21</v>
      </c>
    </row>
    <row r="13" spans="1:24" x14ac:dyDescent="0.25">
      <c r="A13" s="26">
        <v>12</v>
      </c>
      <c r="B13" s="5">
        <v>44799</v>
      </c>
      <c r="C13" s="5" t="str">
        <f t="shared" si="0"/>
        <v>Aug-22</v>
      </c>
      <c r="D13" s="6">
        <v>4.5999999999999996</v>
      </c>
      <c r="E13" s="7">
        <v>3.1458333333333331E-2</v>
      </c>
      <c r="F13" s="12">
        <v>6.8171296296296287E-3</v>
      </c>
      <c r="G13" s="8">
        <v>161</v>
      </c>
      <c r="H13" s="8">
        <v>584</v>
      </c>
      <c r="I13" s="8">
        <v>179</v>
      </c>
      <c r="J13" s="8">
        <v>32</v>
      </c>
      <c r="K13" s="24">
        <v>0.21</v>
      </c>
      <c r="L13" s="29">
        <v>140</v>
      </c>
      <c r="M13" s="8" t="s">
        <v>22</v>
      </c>
    </row>
    <row r="14" spans="1:24" x14ac:dyDescent="0.25">
      <c r="A14" s="26">
        <v>13</v>
      </c>
      <c r="B14" s="5">
        <v>44800</v>
      </c>
      <c r="C14" s="5" t="str">
        <f t="shared" si="0"/>
        <v>Aug-22</v>
      </c>
      <c r="D14" s="6">
        <v>5.27</v>
      </c>
      <c r="E14" s="7">
        <v>3.7430555555555557E-2</v>
      </c>
      <c r="F14" s="12">
        <v>7.0601851851851841E-3</v>
      </c>
      <c r="G14" s="8">
        <v>145</v>
      </c>
      <c r="H14" s="8">
        <v>600</v>
      </c>
      <c r="I14" s="8">
        <v>179</v>
      </c>
      <c r="J14" s="8">
        <v>31</v>
      </c>
      <c r="K14" s="24">
        <v>0.19</v>
      </c>
      <c r="L14" s="29">
        <v>135</v>
      </c>
      <c r="M14" s="8" t="s">
        <v>22</v>
      </c>
    </row>
    <row r="15" spans="1:24" x14ac:dyDescent="0.25">
      <c r="A15" s="26">
        <v>14</v>
      </c>
      <c r="B15" s="5">
        <v>44802</v>
      </c>
      <c r="C15" s="5" t="str">
        <f t="shared" si="0"/>
        <v>Aug-22</v>
      </c>
      <c r="D15" s="6">
        <v>8.2100000000000009</v>
      </c>
      <c r="E15" s="7">
        <v>6.3506944444444449E-2</v>
      </c>
      <c r="F15" s="12">
        <v>7.719907407407408E-3</v>
      </c>
      <c r="G15" s="8">
        <v>151</v>
      </c>
      <c r="H15" s="8">
        <v>1051</v>
      </c>
      <c r="I15" s="8">
        <v>182</v>
      </c>
      <c r="J15" s="8">
        <v>32</v>
      </c>
      <c r="K15" s="24">
        <v>0.19</v>
      </c>
      <c r="L15" s="29">
        <v>124</v>
      </c>
      <c r="M15" s="8" t="s">
        <v>22</v>
      </c>
      <c r="P15" s="56"/>
    </row>
    <row r="16" spans="1:24" x14ac:dyDescent="0.25">
      <c r="A16" s="26">
        <v>15</v>
      </c>
      <c r="B16" s="5">
        <v>44804</v>
      </c>
      <c r="C16" s="5" t="str">
        <f t="shared" si="0"/>
        <v>Aug-22</v>
      </c>
      <c r="D16" s="6">
        <v>5.12</v>
      </c>
      <c r="E16" s="7">
        <v>3.3761574074074076E-2</v>
      </c>
      <c r="F16" s="12">
        <v>6.5740740740740733E-3</v>
      </c>
      <c r="G16" s="8">
        <v>163</v>
      </c>
      <c r="H16" s="8">
        <v>645</v>
      </c>
      <c r="I16" s="8">
        <v>184</v>
      </c>
      <c r="J16" s="8">
        <v>30</v>
      </c>
      <c r="K16" s="24">
        <v>0.19</v>
      </c>
      <c r="L16" s="29">
        <v>145</v>
      </c>
      <c r="M16" s="8" t="s">
        <v>21</v>
      </c>
    </row>
    <row r="17" spans="1:16" x14ac:dyDescent="0.25">
      <c r="A17" s="26">
        <v>16</v>
      </c>
      <c r="B17" s="5">
        <v>44809</v>
      </c>
      <c r="C17" s="5" t="str">
        <f t="shared" si="0"/>
        <v>Sep-22</v>
      </c>
      <c r="D17" s="6">
        <v>5.59</v>
      </c>
      <c r="E17" s="7">
        <v>4.1527777777777775E-2</v>
      </c>
      <c r="F17" s="12">
        <v>7.4074074074074068E-3</v>
      </c>
      <c r="G17" s="8">
        <v>155</v>
      </c>
      <c r="H17" s="8">
        <v>728</v>
      </c>
      <c r="I17" s="8">
        <v>176</v>
      </c>
      <c r="J17" s="8">
        <v>31</v>
      </c>
      <c r="K17" s="24">
        <v>0.23</v>
      </c>
      <c r="L17" s="29">
        <v>129</v>
      </c>
      <c r="M17" s="8" t="s">
        <v>22</v>
      </c>
    </row>
    <row r="18" spans="1:16" x14ac:dyDescent="0.25">
      <c r="A18" s="26">
        <v>17</v>
      </c>
      <c r="B18" s="5">
        <v>44811</v>
      </c>
      <c r="C18" s="5" t="str">
        <f t="shared" si="0"/>
        <v>Sep-22</v>
      </c>
      <c r="D18" s="6">
        <v>5.78</v>
      </c>
      <c r="E18" s="7">
        <v>4.297453703703704E-2</v>
      </c>
      <c r="F18" s="12">
        <v>7.4305555555555548E-3</v>
      </c>
      <c r="G18" s="8">
        <v>154</v>
      </c>
      <c r="H18" s="8">
        <v>743</v>
      </c>
      <c r="I18" s="8">
        <v>177</v>
      </c>
      <c r="J18" s="8">
        <v>31</v>
      </c>
      <c r="K18" s="24">
        <v>0.17</v>
      </c>
      <c r="L18" s="29">
        <v>129</v>
      </c>
      <c r="M18" s="8" t="s">
        <v>22</v>
      </c>
    </row>
    <row r="19" spans="1:16" x14ac:dyDescent="0.25">
      <c r="A19" s="26">
        <v>18</v>
      </c>
      <c r="B19" s="5">
        <v>44813</v>
      </c>
      <c r="C19" s="5" t="str">
        <f t="shared" si="0"/>
        <v>Sep-22</v>
      </c>
      <c r="D19" s="6">
        <v>4.53</v>
      </c>
      <c r="E19" s="7">
        <v>2.9502314814814815E-2</v>
      </c>
      <c r="F19" s="12">
        <v>6.4930555555555549E-3</v>
      </c>
      <c r="G19" s="8">
        <v>156</v>
      </c>
      <c r="H19" s="8">
        <v>524</v>
      </c>
      <c r="I19" s="8">
        <v>178</v>
      </c>
      <c r="J19" s="8">
        <v>32</v>
      </c>
      <c r="K19" s="24">
        <v>0.08</v>
      </c>
      <c r="L19" s="29">
        <v>147</v>
      </c>
      <c r="M19" s="8" t="s">
        <v>21</v>
      </c>
    </row>
    <row r="20" spans="1:16" x14ac:dyDescent="0.25">
      <c r="A20" s="26">
        <v>19</v>
      </c>
      <c r="B20" s="5">
        <v>44815</v>
      </c>
      <c r="C20" s="5" t="str">
        <f t="shared" si="0"/>
        <v>Sep-22</v>
      </c>
      <c r="D20" s="6">
        <v>5.33</v>
      </c>
      <c r="E20" s="7">
        <v>3.78587962962963E-2</v>
      </c>
      <c r="F20" s="12">
        <v>7.1874999999999994E-3</v>
      </c>
      <c r="G20" s="8">
        <v>156</v>
      </c>
      <c r="H20" s="8">
        <v>654</v>
      </c>
      <c r="I20" s="8">
        <v>180</v>
      </c>
      <c r="J20" s="8">
        <v>27</v>
      </c>
      <c r="K20" s="24">
        <v>0.42</v>
      </c>
      <c r="L20" s="29">
        <v>147</v>
      </c>
      <c r="M20" s="8" t="s">
        <v>21</v>
      </c>
    </row>
    <row r="21" spans="1:16" x14ac:dyDescent="0.25">
      <c r="A21" s="26">
        <v>20</v>
      </c>
      <c r="B21" s="5">
        <v>44816</v>
      </c>
      <c r="C21" s="5" t="str">
        <f t="shared" si="0"/>
        <v>Sep-22</v>
      </c>
      <c r="D21" s="6">
        <v>6.19</v>
      </c>
      <c r="E21" s="7">
        <v>4.5162037037037035E-2</v>
      </c>
      <c r="F21" s="12">
        <v>7.2800925925925915E-3</v>
      </c>
      <c r="G21" s="8">
        <v>137</v>
      </c>
      <c r="H21" s="8">
        <v>659</v>
      </c>
      <c r="I21" s="8">
        <v>168</v>
      </c>
      <c r="J21" s="8">
        <v>31</v>
      </c>
      <c r="K21" s="24">
        <v>0</v>
      </c>
      <c r="L21" s="29">
        <v>131</v>
      </c>
      <c r="M21" s="8" t="s">
        <v>22</v>
      </c>
    </row>
    <row r="22" spans="1:16" x14ac:dyDescent="0.25">
      <c r="A22" s="26">
        <v>21</v>
      </c>
      <c r="B22" s="5">
        <v>44821</v>
      </c>
      <c r="C22" s="5" t="str">
        <f t="shared" si="0"/>
        <v>Sep-22</v>
      </c>
      <c r="D22" s="6">
        <v>5.15</v>
      </c>
      <c r="E22" s="7">
        <v>3.3576388888888892E-2</v>
      </c>
      <c r="F22" s="12">
        <v>6.4930555555555549E-3</v>
      </c>
      <c r="G22" s="8">
        <v>156</v>
      </c>
      <c r="H22" s="8">
        <v>604</v>
      </c>
      <c r="I22" s="8">
        <v>170</v>
      </c>
      <c r="J22" s="8">
        <v>29</v>
      </c>
      <c r="K22" s="24">
        <v>0</v>
      </c>
      <c r="L22" s="29">
        <v>147</v>
      </c>
      <c r="M22" s="8" t="s">
        <v>21</v>
      </c>
    </row>
    <row r="23" spans="1:16" x14ac:dyDescent="0.25">
      <c r="A23" s="26">
        <v>22</v>
      </c>
      <c r="B23" s="5">
        <v>44824</v>
      </c>
      <c r="C23" s="5" t="str">
        <f t="shared" si="0"/>
        <v>Sep-22</v>
      </c>
      <c r="D23" s="6">
        <v>6.11</v>
      </c>
      <c r="E23" s="7">
        <v>4.1134259259259259E-2</v>
      </c>
      <c r="F23" s="12">
        <v>6.7129629629629622E-3</v>
      </c>
      <c r="G23" s="8">
        <v>154</v>
      </c>
      <c r="H23" s="8">
        <v>735</v>
      </c>
      <c r="I23" s="8">
        <v>179</v>
      </c>
      <c r="J23" s="8">
        <v>27</v>
      </c>
      <c r="K23" s="24">
        <v>0.17</v>
      </c>
      <c r="L23" s="29">
        <v>142</v>
      </c>
      <c r="M23" s="8" t="s">
        <v>22</v>
      </c>
    </row>
    <row r="24" spans="1:16" x14ac:dyDescent="0.25">
      <c r="A24" s="26">
        <v>23</v>
      </c>
      <c r="B24" s="5">
        <v>44825</v>
      </c>
      <c r="C24" s="5" t="str">
        <f t="shared" si="0"/>
        <v>Sep-22</v>
      </c>
      <c r="D24" s="6">
        <v>4.83</v>
      </c>
      <c r="E24" s="7">
        <v>3.1597222222222221E-2</v>
      </c>
      <c r="F24" s="12">
        <v>6.5277777777777782E-3</v>
      </c>
      <c r="G24" s="8">
        <v>150</v>
      </c>
      <c r="H24" s="8">
        <v>555</v>
      </c>
      <c r="I24" s="8">
        <v>181</v>
      </c>
      <c r="J24" s="8">
        <v>29</v>
      </c>
      <c r="K24" s="24">
        <v>0.49</v>
      </c>
      <c r="L24" s="29">
        <v>146</v>
      </c>
      <c r="M24" s="8" t="s">
        <v>21</v>
      </c>
    </row>
    <row r="25" spans="1:16" x14ac:dyDescent="0.25">
      <c r="A25" s="26">
        <v>24</v>
      </c>
      <c r="B25" s="5">
        <v>44827</v>
      </c>
      <c r="C25" s="5" t="str">
        <f t="shared" si="0"/>
        <v>Sep-22</v>
      </c>
      <c r="D25" s="6">
        <v>5.1100000000000003</v>
      </c>
      <c r="E25" s="7">
        <v>3.4236111111111113E-2</v>
      </c>
      <c r="F25" s="12">
        <v>6.6782407407407415E-3</v>
      </c>
      <c r="G25" s="8">
        <v>161</v>
      </c>
      <c r="H25" s="8">
        <v>641</v>
      </c>
      <c r="I25" s="8">
        <v>175</v>
      </c>
      <c r="J25" s="8">
        <v>30</v>
      </c>
      <c r="K25" s="24">
        <v>0.22</v>
      </c>
      <c r="L25" s="29">
        <v>143</v>
      </c>
      <c r="M25" s="8" t="s">
        <v>21</v>
      </c>
    </row>
    <row r="26" spans="1:16" x14ac:dyDescent="0.25">
      <c r="A26" s="26">
        <v>25</v>
      </c>
      <c r="B26" s="5">
        <v>44829</v>
      </c>
      <c r="C26" s="5" t="str">
        <f t="shared" si="0"/>
        <v>Sep-22</v>
      </c>
      <c r="D26" s="6">
        <v>7.68</v>
      </c>
      <c r="E26" s="7">
        <v>4.987268518518518E-2</v>
      </c>
      <c r="F26" s="12">
        <v>6.4814814814814813E-3</v>
      </c>
      <c r="G26" s="8">
        <v>174</v>
      </c>
      <c r="H26" s="8">
        <v>1046</v>
      </c>
      <c r="I26" s="8">
        <v>186</v>
      </c>
      <c r="J26" s="8">
        <v>29</v>
      </c>
      <c r="K26" s="24">
        <v>0.89</v>
      </c>
      <c r="L26" s="29">
        <v>147</v>
      </c>
      <c r="M26" s="8" t="s">
        <v>22</v>
      </c>
      <c r="P26" s="4"/>
    </row>
    <row r="27" spans="1:16" x14ac:dyDescent="0.25">
      <c r="A27" s="26">
        <v>26</v>
      </c>
      <c r="B27" s="5">
        <v>44832</v>
      </c>
      <c r="C27" s="5" t="str">
        <f t="shared" si="0"/>
        <v>Sep-22</v>
      </c>
      <c r="D27" s="6">
        <v>2.71</v>
      </c>
      <c r="E27" s="7">
        <v>1.8692129629629631E-2</v>
      </c>
      <c r="F27" s="12">
        <v>6.8634259259259256E-3</v>
      </c>
      <c r="G27" s="8">
        <v>150</v>
      </c>
      <c r="H27" s="8">
        <v>323</v>
      </c>
      <c r="I27" s="8">
        <v>173</v>
      </c>
      <c r="J27" s="8">
        <v>28</v>
      </c>
      <c r="K27" s="24">
        <v>0.02</v>
      </c>
      <c r="L27" s="29">
        <v>139</v>
      </c>
      <c r="M27" s="8" t="s">
        <v>20</v>
      </c>
    </row>
    <row r="28" spans="1:16" x14ac:dyDescent="0.25">
      <c r="A28" s="26">
        <v>27</v>
      </c>
      <c r="B28" s="5">
        <v>44833</v>
      </c>
      <c r="C28" s="5" t="str">
        <f t="shared" si="0"/>
        <v>Sep-22</v>
      </c>
      <c r="D28" s="6">
        <v>5.63</v>
      </c>
      <c r="E28" s="7">
        <v>3.8900462962962963E-2</v>
      </c>
      <c r="F28" s="12">
        <v>6.8981481481481489E-3</v>
      </c>
      <c r="G28" s="8">
        <v>167</v>
      </c>
      <c r="H28" s="8">
        <v>769</v>
      </c>
      <c r="I28" s="8">
        <v>180</v>
      </c>
      <c r="J28" s="8">
        <v>30</v>
      </c>
      <c r="K28" s="24">
        <v>0.47</v>
      </c>
      <c r="L28" s="29">
        <v>139</v>
      </c>
      <c r="M28" s="8" t="s">
        <v>22</v>
      </c>
    </row>
    <row r="29" spans="1:16" x14ac:dyDescent="0.25">
      <c r="A29" s="26">
        <v>28</v>
      </c>
      <c r="B29" s="5">
        <v>44836</v>
      </c>
      <c r="C29" s="5" t="str">
        <f t="shared" si="0"/>
        <v>Oct-22</v>
      </c>
      <c r="D29" s="6">
        <v>6.64</v>
      </c>
      <c r="E29" s="7">
        <v>4.2268518518518518E-2</v>
      </c>
      <c r="F29" s="12">
        <v>6.3541666666666668E-3</v>
      </c>
      <c r="G29" s="8">
        <v>165</v>
      </c>
      <c r="H29" s="8">
        <v>820</v>
      </c>
      <c r="I29" s="8">
        <v>176</v>
      </c>
      <c r="J29" s="8">
        <v>31</v>
      </c>
      <c r="K29" s="24">
        <v>0.34</v>
      </c>
      <c r="L29" s="29">
        <v>150</v>
      </c>
      <c r="M29" s="8" t="s">
        <v>22</v>
      </c>
    </row>
    <row r="30" spans="1:16" x14ac:dyDescent="0.25">
      <c r="A30" s="26">
        <v>29</v>
      </c>
      <c r="B30" s="5">
        <v>44837</v>
      </c>
      <c r="C30" s="5" t="str">
        <f t="shared" si="0"/>
        <v>Oct-22</v>
      </c>
      <c r="D30" s="6">
        <v>5.96</v>
      </c>
      <c r="E30" s="7">
        <v>3.9120370370370368E-2</v>
      </c>
      <c r="F30" s="12">
        <v>6.5393518518518517E-3</v>
      </c>
      <c r="G30" s="8">
        <v>159</v>
      </c>
      <c r="H30" s="8">
        <v>732</v>
      </c>
      <c r="I30" s="8">
        <v>173</v>
      </c>
      <c r="J30" s="8">
        <v>30</v>
      </c>
      <c r="K30" s="24">
        <v>0.03</v>
      </c>
      <c r="L30" s="29">
        <v>146</v>
      </c>
      <c r="M30" s="8" t="s">
        <v>21</v>
      </c>
    </row>
    <row r="31" spans="1:16" x14ac:dyDescent="0.25">
      <c r="A31" s="26">
        <v>30</v>
      </c>
      <c r="B31" s="5">
        <v>44839</v>
      </c>
      <c r="C31" s="5" t="str">
        <f t="shared" si="0"/>
        <v>Oct-22</v>
      </c>
      <c r="D31" s="6">
        <v>8.51</v>
      </c>
      <c r="E31" s="7">
        <v>6.2592592592592589E-2</v>
      </c>
      <c r="F31" s="12">
        <v>7.3379629629629628E-3</v>
      </c>
      <c r="G31" s="8">
        <v>154</v>
      </c>
      <c r="H31" s="8">
        <v>1083</v>
      </c>
      <c r="I31" s="8">
        <v>174</v>
      </c>
      <c r="J31" s="8">
        <v>33</v>
      </c>
      <c r="K31" s="24">
        <v>0.03</v>
      </c>
      <c r="L31" s="29">
        <v>130</v>
      </c>
      <c r="M31" s="8" t="s">
        <v>22</v>
      </c>
    </row>
    <row r="32" spans="1:16" x14ac:dyDescent="0.25">
      <c r="A32" s="26">
        <v>31</v>
      </c>
      <c r="B32" s="5">
        <v>44840</v>
      </c>
      <c r="C32" s="5" t="str">
        <f t="shared" si="0"/>
        <v>Oct-22</v>
      </c>
      <c r="D32" s="6">
        <v>6.84</v>
      </c>
      <c r="E32" s="7">
        <v>4.2453703703703709E-2</v>
      </c>
      <c r="F32" s="12">
        <v>6.215277777777777E-3</v>
      </c>
      <c r="G32" s="8">
        <v>156</v>
      </c>
      <c r="H32" s="8">
        <v>768</v>
      </c>
      <c r="I32" s="8">
        <v>172</v>
      </c>
      <c r="J32" s="8">
        <v>32</v>
      </c>
      <c r="K32" s="24">
        <v>0.01</v>
      </c>
      <c r="L32" s="29">
        <v>154</v>
      </c>
      <c r="M32" s="8" t="s">
        <v>22</v>
      </c>
    </row>
    <row r="33" spans="1:13" x14ac:dyDescent="0.25">
      <c r="A33" s="26">
        <v>32</v>
      </c>
      <c r="B33" s="5">
        <v>44843</v>
      </c>
      <c r="C33" s="5" t="str">
        <f t="shared" si="0"/>
        <v>Oct-22</v>
      </c>
      <c r="D33" s="6">
        <v>7.02</v>
      </c>
      <c r="E33" s="7">
        <v>4.7337962962962964E-2</v>
      </c>
      <c r="F33" s="12">
        <v>6.7129629629629622E-3</v>
      </c>
      <c r="G33" s="8">
        <v>151</v>
      </c>
      <c r="H33" s="8">
        <v>814</v>
      </c>
      <c r="I33" s="8">
        <v>168</v>
      </c>
      <c r="J33" s="8">
        <v>32</v>
      </c>
      <c r="K33" s="24">
        <v>0.61</v>
      </c>
      <c r="L33" s="29">
        <v>142</v>
      </c>
      <c r="M33" s="8" t="s">
        <v>21</v>
      </c>
    </row>
    <row r="34" spans="1:13" x14ac:dyDescent="0.25">
      <c r="A34" s="26">
        <v>33</v>
      </c>
      <c r="B34" s="5">
        <v>44844</v>
      </c>
      <c r="C34" s="5" t="str">
        <f t="shared" si="0"/>
        <v>Oct-22</v>
      </c>
      <c r="D34" s="6">
        <v>7.26</v>
      </c>
      <c r="E34" s="7">
        <v>4.9687499999999996E-2</v>
      </c>
      <c r="F34" s="12">
        <v>6.8171296296296287E-3</v>
      </c>
      <c r="G34" s="8">
        <v>148</v>
      </c>
      <c r="H34" s="8">
        <v>826</v>
      </c>
      <c r="I34" s="8">
        <v>166</v>
      </c>
      <c r="J34" s="8">
        <v>32</v>
      </c>
      <c r="K34" s="24">
        <v>0</v>
      </c>
      <c r="L34" s="29">
        <v>140</v>
      </c>
      <c r="M34" s="8" t="s">
        <v>22</v>
      </c>
    </row>
    <row r="35" spans="1:13" x14ac:dyDescent="0.25">
      <c r="A35" s="26">
        <v>34</v>
      </c>
      <c r="B35" s="5">
        <v>44846</v>
      </c>
      <c r="C35" s="5" t="str">
        <f t="shared" si="0"/>
        <v>Oct-22</v>
      </c>
      <c r="D35" s="2">
        <v>6.71</v>
      </c>
      <c r="E35" s="7">
        <v>4.2256944444444444E-2</v>
      </c>
      <c r="F35" s="12">
        <v>6.2731481481481484E-3</v>
      </c>
      <c r="G35" s="8">
        <v>162</v>
      </c>
      <c r="H35" s="8">
        <v>793</v>
      </c>
      <c r="I35" s="8">
        <v>173</v>
      </c>
      <c r="J35" s="8">
        <v>32</v>
      </c>
      <c r="K35" s="24">
        <v>0.03</v>
      </c>
      <c r="L35" s="29">
        <v>152</v>
      </c>
      <c r="M35" s="8" t="s">
        <v>21</v>
      </c>
    </row>
    <row r="36" spans="1:13" x14ac:dyDescent="0.25">
      <c r="A36" s="26">
        <v>35</v>
      </c>
      <c r="B36" s="5">
        <v>45220</v>
      </c>
      <c r="C36" s="5" t="str">
        <f t="shared" si="0"/>
        <v>Oct-23</v>
      </c>
      <c r="D36" s="6">
        <v>3.13</v>
      </c>
      <c r="E36" s="7">
        <v>2.0729166666666667E-2</v>
      </c>
      <c r="F36" s="12">
        <v>6.5972222222222222E-3</v>
      </c>
      <c r="G36" s="8">
        <v>159</v>
      </c>
      <c r="H36" s="8">
        <v>376</v>
      </c>
      <c r="I36" s="8">
        <v>180</v>
      </c>
      <c r="J36" s="8">
        <v>29</v>
      </c>
      <c r="K36" s="24">
        <v>0.53</v>
      </c>
      <c r="L36" s="29">
        <v>145</v>
      </c>
      <c r="M36" s="8" t="s">
        <v>20</v>
      </c>
    </row>
    <row r="37" spans="1:13" x14ac:dyDescent="0.25">
      <c r="A37" s="26">
        <v>36</v>
      </c>
      <c r="B37" s="5">
        <v>45221</v>
      </c>
      <c r="C37" s="5" t="str">
        <f t="shared" si="0"/>
        <v>Oct-23</v>
      </c>
      <c r="D37" s="6">
        <v>6.63</v>
      </c>
      <c r="E37" s="7">
        <v>4.1597222222222223E-2</v>
      </c>
      <c r="F37" s="12">
        <v>6.2615740740740748E-3</v>
      </c>
      <c r="G37" s="8">
        <v>167</v>
      </c>
      <c r="H37" s="8">
        <v>822</v>
      </c>
      <c r="I37" s="8">
        <v>178</v>
      </c>
      <c r="J37" s="8">
        <v>31</v>
      </c>
      <c r="K37" s="24">
        <v>0.65</v>
      </c>
      <c r="L37" s="29">
        <v>152</v>
      </c>
      <c r="M37" s="8" t="s">
        <v>21</v>
      </c>
    </row>
    <row r="38" spans="1:13" x14ac:dyDescent="0.25">
      <c r="A38" s="26">
        <v>37</v>
      </c>
      <c r="B38" s="5">
        <v>44858</v>
      </c>
      <c r="C38" s="5" t="str">
        <f t="shared" si="0"/>
        <v>Oct-22</v>
      </c>
      <c r="D38" s="6">
        <v>6.72</v>
      </c>
      <c r="E38" s="7">
        <v>4.5266203703703704E-2</v>
      </c>
      <c r="F38" s="12">
        <v>6.7129629629629622E-3</v>
      </c>
      <c r="G38" s="8">
        <v>160</v>
      </c>
      <c r="H38" s="8">
        <v>831</v>
      </c>
      <c r="I38" s="8">
        <v>180</v>
      </c>
      <c r="J38" s="8">
        <v>32</v>
      </c>
      <c r="K38" s="24">
        <v>0.09</v>
      </c>
      <c r="L38" s="29">
        <v>142</v>
      </c>
      <c r="M38" s="8" t="s">
        <v>22</v>
      </c>
    </row>
    <row r="39" spans="1:13" x14ac:dyDescent="0.25">
      <c r="A39" s="26">
        <v>38</v>
      </c>
      <c r="B39" s="5">
        <v>44860</v>
      </c>
      <c r="C39" s="5" t="str">
        <f t="shared" si="0"/>
        <v>Oct-22</v>
      </c>
      <c r="D39" s="6">
        <v>9.36</v>
      </c>
      <c r="E39" s="7">
        <v>7.3020833333333326E-2</v>
      </c>
      <c r="F39" s="12">
        <v>7.7777777777777767E-3</v>
      </c>
      <c r="G39" s="8">
        <v>150</v>
      </c>
      <c r="H39" s="8">
        <v>1164</v>
      </c>
      <c r="I39" s="8">
        <v>177</v>
      </c>
      <c r="J39" s="8">
        <v>31</v>
      </c>
      <c r="K39" s="24">
        <v>0.15</v>
      </c>
      <c r="L39" s="29">
        <v>123</v>
      </c>
      <c r="M39" s="8" t="s">
        <v>22</v>
      </c>
    </row>
    <row r="40" spans="1:13" x14ac:dyDescent="0.25">
      <c r="A40" s="26">
        <v>39</v>
      </c>
      <c r="B40" s="5">
        <v>44865</v>
      </c>
      <c r="C40" s="5" t="str">
        <f t="shared" si="0"/>
        <v>Oct-22</v>
      </c>
      <c r="D40" s="6">
        <v>8.7200000000000006</v>
      </c>
      <c r="E40" s="7">
        <v>5.6377314814814818E-2</v>
      </c>
      <c r="F40" s="12">
        <v>6.4583333333333333E-3</v>
      </c>
      <c r="G40" s="8">
        <v>162</v>
      </c>
      <c r="H40" s="8">
        <v>1058</v>
      </c>
      <c r="I40" s="8">
        <v>176</v>
      </c>
      <c r="J40" s="8">
        <v>29</v>
      </c>
      <c r="K40" s="24">
        <v>0.08</v>
      </c>
      <c r="L40" s="29">
        <v>148</v>
      </c>
      <c r="M40" s="8" t="s">
        <v>22</v>
      </c>
    </row>
    <row r="41" spans="1:13" x14ac:dyDescent="0.25">
      <c r="A41" s="26">
        <v>40</v>
      </c>
      <c r="B41" s="5">
        <v>44866</v>
      </c>
      <c r="C41" s="5" t="str">
        <f t="shared" si="0"/>
        <v>Nov-22</v>
      </c>
      <c r="D41" s="6">
        <v>7.93</v>
      </c>
      <c r="E41" s="7">
        <v>5.6261574074074068E-2</v>
      </c>
      <c r="F41" s="12">
        <v>7.0717592592592594E-3</v>
      </c>
      <c r="G41" s="8">
        <v>146</v>
      </c>
      <c r="H41" s="8">
        <v>924</v>
      </c>
      <c r="I41" s="8">
        <v>169</v>
      </c>
      <c r="J41" s="8">
        <v>27</v>
      </c>
      <c r="K41" s="24">
        <v>0</v>
      </c>
      <c r="L41" s="29">
        <v>135</v>
      </c>
      <c r="M41" s="8" t="s">
        <v>22</v>
      </c>
    </row>
    <row r="42" spans="1:13" x14ac:dyDescent="0.25">
      <c r="A42" s="26">
        <v>41</v>
      </c>
      <c r="B42" s="5">
        <v>44872</v>
      </c>
      <c r="C42" s="5" t="str">
        <f t="shared" si="0"/>
        <v>Nov-22</v>
      </c>
      <c r="D42" s="6">
        <v>4.82</v>
      </c>
      <c r="E42" s="7">
        <v>3.006944444444444E-2</v>
      </c>
      <c r="F42" s="12">
        <v>6.215277777777777E-3</v>
      </c>
      <c r="G42" s="8">
        <v>163</v>
      </c>
      <c r="H42" s="8">
        <v>574</v>
      </c>
      <c r="I42" s="8">
        <v>176</v>
      </c>
      <c r="J42" s="8">
        <v>31</v>
      </c>
      <c r="K42" s="24">
        <v>0.11</v>
      </c>
      <c r="L42" s="29">
        <v>153</v>
      </c>
      <c r="M42" s="8" t="s">
        <v>21</v>
      </c>
    </row>
    <row r="43" spans="1:13" x14ac:dyDescent="0.25">
      <c r="A43" s="26">
        <v>42</v>
      </c>
      <c r="B43" s="5">
        <v>44873</v>
      </c>
      <c r="C43" s="5" t="str">
        <f t="shared" si="0"/>
        <v>Nov-22</v>
      </c>
      <c r="D43" s="6">
        <v>3.97</v>
      </c>
      <c r="E43" s="7">
        <v>3.0486111111111113E-2</v>
      </c>
      <c r="F43" s="12">
        <v>7.6620370370370366E-3</v>
      </c>
      <c r="G43" s="8">
        <v>127</v>
      </c>
      <c r="H43" s="8">
        <v>387</v>
      </c>
      <c r="I43" s="8">
        <v>171</v>
      </c>
      <c r="J43" s="8">
        <v>31</v>
      </c>
      <c r="K43" s="24">
        <v>0</v>
      </c>
      <c r="L43" s="29">
        <v>125</v>
      </c>
      <c r="M43" s="8" t="s">
        <v>21</v>
      </c>
    </row>
    <row r="44" spans="1:13" x14ac:dyDescent="0.25">
      <c r="A44" s="26">
        <v>43</v>
      </c>
      <c r="B44" s="5">
        <v>44874</v>
      </c>
      <c r="C44" s="5" t="str">
        <f t="shared" si="0"/>
        <v>Nov-22</v>
      </c>
      <c r="D44" s="6">
        <v>3.89</v>
      </c>
      <c r="E44" s="7">
        <v>3.0601851851851852E-2</v>
      </c>
      <c r="F44" s="12">
        <v>7.8472222222222224E-3</v>
      </c>
      <c r="G44" s="8">
        <v>105</v>
      </c>
      <c r="H44" s="8">
        <v>273</v>
      </c>
      <c r="I44" s="8">
        <v>160</v>
      </c>
      <c r="J44" s="8">
        <v>32</v>
      </c>
      <c r="K44" s="24">
        <v>0.08</v>
      </c>
      <c r="L44" s="29">
        <v>122</v>
      </c>
      <c r="M44" s="8" t="s">
        <v>21</v>
      </c>
    </row>
    <row r="45" spans="1:13" x14ac:dyDescent="0.25">
      <c r="A45" s="26">
        <v>44</v>
      </c>
      <c r="B45" s="5">
        <v>44882</v>
      </c>
      <c r="C45" s="5" t="str">
        <f t="shared" si="0"/>
        <v>Nov-22</v>
      </c>
      <c r="D45" s="6">
        <v>7.1</v>
      </c>
      <c r="E45" s="7">
        <v>4.5393518518518521E-2</v>
      </c>
      <c r="F45" s="12">
        <v>6.3888888888888884E-3</v>
      </c>
      <c r="G45" s="8">
        <v>162</v>
      </c>
      <c r="H45" s="8">
        <v>854</v>
      </c>
      <c r="I45" s="8">
        <v>178</v>
      </c>
      <c r="J45" s="8">
        <v>30</v>
      </c>
      <c r="K45" s="24">
        <v>0.24</v>
      </c>
      <c r="L45" s="29">
        <v>150</v>
      </c>
      <c r="M45" s="8" t="s">
        <v>22</v>
      </c>
    </row>
    <row r="46" spans="1:13" x14ac:dyDescent="0.25">
      <c r="A46" s="26">
        <v>45</v>
      </c>
      <c r="B46" s="5">
        <v>44887</v>
      </c>
      <c r="C46" s="5" t="str">
        <f t="shared" si="0"/>
        <v>Nov-22</v>
      </c>
      <c r="D46" s="6">
        <v>3.74</v>
      </c>
      <c r="E46" s="7">
        <v>2.4027777777777776E-2</v>
      </c>
      <c r="F46" s="12">
        <v>6.4004629629629628E-3</v>
      </c>
      <c r="G46" s="8">
        <v>156</v>
      </c>
      <c r="H46" s="8">
        <v>429</v>
      </c>
      <c r="I46" s="8">
        <v>179</v>
      </c>
      <c r="J46" s="8">
        <v>32</v>
      </c>
      <c r="K46" s="24">
        <v>0.26</v>
      </c>
      <c r="L46" s="29">
        <v>149</v>
      </c>
      <c r="M46" s="8" t="s">
        <v>20</v>
      </c>
    </row>
    <row r="47" spans="1:13" x14ac:dyDescent="0.25">
      <c r="A47" s="26">
        <v>46</v>
      </c>
      <c r="B47" s="5">
        <v>44888</v>
      </c>
      <c r="C47" s="5" t="str">
        <f t="shared" si="0"/>
        <v>Nov-22</v>
      </c>
      <c r="D47" s="6">
        <v>6.87</v>
      </c>
      <c r="E47" s="7">
        <v>4.4722222222222219E-2</v>
      </c>
      <c r="F47" s="12">
        <v>6.4930555555555549E-3</v>
      </c>
      <c r="G47" s="8">
        <v>171</v>
      </c>
      <c r="H47" s="8">
        <v>909</v>
      </c>
      <c r="I47" s="8">
        <v>191</v>
      </c>
      <c r="J47" s="8">
        <v>32</v>
      </c>
      <c r="K47" s="24">
        <v>0.64</v>
      </c>
      <c r="L47" s="29">
        <v>147</v>
      </c>
      <c r="M47" s="8" t="s">
        <v>22</v>
      </c>
    </row>
    <row r="48" spans="1:13" x14ac:dyDescent="0.25">
      <c r="A48" s="26">
        <v>47</v>
      </c>
      <c r="B48" s="5">
        <v>44892</v>
      </c>
      <c r="C48" s="5" t="str">
        <f t="shared" si="0"/>
        <v>Nov-22</v>
      </c>
      <c r="D48" s="6">
        <v>7.46</v>
      </c>
      <c r="E48" s="7">
        <v>4.8599537037037038E-2</v>
      </c>
      <c r="F48" s="12">
        <v>6.5046296296296302E-3</v>
      </c>
      <c r="G48" s="8">
        <v>158</v>
      </c>
      <c r="H48" s="8">
        <v>886</v>
      </c>
      <c r="I48" s="8">
        <v>174</v>
      </c>
      <c r="J48" s="8">
        <v>32</v>
      </c>
      <c r="K48" s="24">
        <v>0.06</v>
      </c>
      <c r="L48" s="29">
        <v>147</v>
      </c>
      <c r="M48" s="8" t="s">
        <v>22</v>
      </c>
    </row>
    <row r="49" spans="1:13" x14ac:dyDescent="0.25">
      <c r="A49" s="26">
        <v>48</v>
      </c>
      <c r="B49" s="5">
        <v>44913</v>
      </c>
      <c r="C49" s="5" t="str">
        <f t="shared" si="0"/>
        <v>Dec-22</v>
      </c>
      <c r="D49" s="6">
        <v>7.28</v>
      </c>
      <c r="E49" s="7">
        <v>5.1145833333333335E-2</v>
      </c>
      <c r="F49" s="12">
        <v>7.013888888888889E-3</v>
      </c>
      <c r="G49" s="8">
        <v>158</v>
      </c>
      <c r="H49" s="8">
        <v>901</v>
      </c>
      <c r="I49" s="8">
        <v>179</v>
      </c>
      <c r="J49" s="8">
        <v>28</v>
      </c>
      <c r="K49" s="24">
        <v>7.0000000000000007E-2</v>
      </c>
      <c r="L49" s="29">
        <v>136</v>
      </c>
      <c r="M49" s="8" t="s">
        <v>22</v>
      </c>
    </row>
    <row r="50" spans="1:13" x14ac:dyDescent="0.25">
      <c r="A50" s="26">
        <v>49</v>
      </c>
      <c r="B50" s="5">
        <v>44922</v>
      </c>
      <c r="C50" s="5" t="str">
        <f t="shared" si="0"/>
        <v>Dec-22</v>
      </c>
      <c r="D50" s="6">
        <v>6.86</v>
      </c>
      <c r="E50" s="7">
        <v>4.7986111111111111E-2</v>
      </c>
      <c r="F50" s="12">
        <v>6.9791666666666674E-3</v>
      </c>
      <c r="G50" s="8">
        <v>161</v>
      </c>
      <c r="H50" s="8">
        <v>882</v>
      </c>
      <c r="I50" s="8">
        <v>180</v>
      </c>
      <c r="J50" s="8">
        <v>27</v>
      </c>
      <c r="K50" s="24">
        <v>0.26</v>
      </c>
      <c r="L50" s="29">
        <v>137</v>
      </c>
      <c r="M50" s="8" t="s">
        <v>22</v>
      </c>
    </row>
    <row r="51" spans="1:13" x14ac:dyDescent="0.25">
      <c r="A51" s="26">
        <v>50</v>
      </c>
      <c r="B51" s="5">
        <v>44937</v>
      </c>
      <c r="C51" s="5" t="str">
        <f t="shared" si="0"/>
        <v>Jan-23</v>
      </c>
      <c r="D51" s="6">
        <v>5.36</v>
      </c>
      <c r="E51" s="7">
        <v>3.5393518518518519E-2</v>
      </c>
      <c r="F51" s="12">
        <v>6.5856481481481469E-3</v>
      </c>
      <c r="G51" s="8">
        <v>160</v>
      </c>
      <c r="H51" s="8">
        <v>657</v>
      </c>
      <c r="I51" s="8">
        <v>195</v>
      </c>
      <c r="J51" s="8">
        <v>28</v>
      </c>
      <c r="K51" s="24">
        <v>0.67</v>
      </c>
      <c r="L51" s="29">
        <v>145</v>
      </c>
      <c r="M51" s="8" t="s">
        <v>21</v>
      </c>
    </row>
    <row r="52" spans="1:13" x14ac:dyDescent="0.25">
      <c r="A52" s="26">
        <v>51</v>
      </c>
      <c r="B52" s="5">
        <v>44939</v>
      </c>
      <c r="C52" s="5" t="str">
        <f t="shared" si="0"/>
        <v>Jan-23</v>
      </c>
      <c r="D52" s="6">
        <v>3</v>
      </c>
      <c r="E52" s="7">
        <v>2.1053240740740744E-2</v>
      </c>
      <c r="F52" s="12">
        <v>7.0023148148148154E-3</v>
      </c>
      <c r="G52" s="8">
        <v>150</v>
      </c>
      <c r="H52" s="8">
        <v>350</v>
      </c>
      <c r="I52" s="8">
        <v>182</v>
      </c>
      <c r="J52" s="8">
        <v>26</v>
      </c>
      <c r="K52" s="24">
        <v>0.32</v>
      </c>
      <c r="L52" s="29">
        <v>136</v>
      </c>
      <c r="M52" s="8" t="s">
        <v>20</v>
      </c>
    </row>
    <row r="53" spans="1:13" x14ac:dyDescent="0.25">
      <c r="A53" s="26">
        <v>52</v>
      </c>
      <c r="B53" s="5">
        <v>44940</v>
      </c>
      <c r="C53" s="5" t="str">
        <f t="shared" si="0"/>
        <v>Jan-23</v>
      </c>
      <c r="D53" s="6">
        <v>6.53</v>
      </c>
      <c r="E53" s="7">
        <v>4.5127314814814821E-2</v>
      </c>
      <c r="F53" s="12">
        <v>6.8981481481481489E-3</v>
      </c>
      <c r="G53" s="8">
        <v>149</v>
      </c>
      <c r="H53" s="8">
        <v>742</v>
      </c>
      <c r="I53" s="8">
        <v>175</v>
      </c>
      <c r="J53" s="8">
        <v>29</v>
      </c>
      <c r="K53" s="24">
        <v>0.01</v>
      </c>
      <c r="L53" s="29">
        <v>138</v>
      </c>
      <c r="M53" s="8" t="s">
        <v>22</v>
      </c>
    </row>
    <row r="54" spans="1:13" x14ac:dyDescent="0.25">
      <c r="A54" s="26">
        <v>53</v>
      </c>
      <c r="B54" s="5">
        <v>44944</v>
      </c>
      <c r="C54" s="5" t="str">
        <f t="shared" si="0"/>
        <v>Jan-23</v>
      </c>
      <c r="D54" s="6">
        <v>5.01</v>
      </c>
      <c r="E54" s="7">
        <v>3.2800925925925928E-2</v>
      </c>
      <c r="F54" s="12">
        <v>6.5393518518518517E-3</v>
      </c>
      <c r="G54" s="8">
        <v>162</v>
      </c>
      <c r="H54" s="8">
        <v>623</v>
      </c>
      <c r="I54" s="8">
        <v>179</v>
      </c>
      <c r="J54" s="8">
        <v>27</v>
      </c>
      <c r="K54" s="24">
        <v>0.43</v>
      </c>
      <c r="L54" s="29">
        <v>146</v>
      </c>
      <c r="M54" s="8" t="s">
        <v>21</v>
      </c>
    </row>
    <row r="55" spans="1:13" x14ac:dyDescent="0.25">
      <c r="A55" s="26">
        <v>54</v>
      </c>
      <c r="B55" s="5">
        <v>44946</v>
      </c>
      <c r="C55" s="5" t="str">
        <f t="shared" si="0"/>
        <v>Jan-23</v>
      </c>
      <c r="D55" s="6">
        <v>4.74</v>
      </c>
      <c r="E55" s="7">
        <v>3.079861111111111E-2</v>
      </c>
      <c r="F55" s="12">
        <v>6.4814814814814813E-3</v>
      </c>
      <c r="G55" s="8">
        <v>154</v>
      </c>
      <c r="H55" s="8">
        <v>541</v>
      </c>
      <c r="I55" s="8">
        <v>181</v>
      </c>
      <c r="J55" s="8">
        <v>27</v>
      </c>
      <c r="K55" s="24">
        <v>0.05</v>
      </c>
      <c r="L55" s="29">
        <v>147</v>
      </c>
      <c r="M55" s="8" t="s">
        <v>21</v>
      </c>
    </row>
    <row r="56" spans="1:13" x14ac:dyDescent="0.25">
      <c r="A56" s="26">
        <v>55</v>
      </c>
      <c r="B56" s="5">
        <v>44949</v>
      </c>
      <c r="C56" s="5" t="str">
        <f t="shared" si="0"/>
        <v>Jan-23</v>
      </c>
      <c r="D56" s="6">
        <v>6.85</v>
      </c>
      <c r="E56" s="7">
        <v>4.5740740740740742E-2</v>
      </c>
      <c r="F56" s="12">
        <v>6.6666666666666671E-3</v>
      </c>
      <c r="G56" s="8">
        <v>161</v>
      </c>
      <c r="H56" s="8">
        <v>839</v>
      </c>
      <c r="I56" s="8">
        <v>184</v>
      </c>
      <c r="J56" s="8">
        <v>30</v>
      </c>
      <c r="K56" s="24">
        <v>0.22</v>
      </c>
      <c r="L56" s="29">
        <v>143</v>
      </c>
      <c r="M56" s="8" t="s">
        <v>22</v>
      </c>
    </row>
    <row r="57" spans="1:13" x14ac:dyDescent="0.25">
      <c r="A57" s="26">
        <v>56</v>
      </c>
      <c r="B57" s="5">
        <v>44957</v>
      </c>
      <c r="C57" s="5" t="str">
        <f t="shared" si="0"/>
        <v>Jan-23</v>
      </c>
      <c r="D57" s="6">
        <v>5</v>
      </c>
      <c r="E57" s="7">
        <v>3.2372685185185185E-2</v>
      </c>
      <c r="F57" s="12">
        <v>6.4583333333333333E-3</v>
      </c>
      <c r="G57" s="8">
        <v>163</v>
      </c>
      <c r="H57" s="8">
        <v>625</v>
      </c>
      <c r="I57" s="8">
        <v>182</v>
      </c>
      <c r="J57" s="8">
        <v>27</v>
      </c>
      <c r="K57" s="24">
        <v>0.72</v>
      </c>
      <c r="L57" s="29">
        <v>148</v>
      </c>
      <c r="M57" s="8" t="s">
        <v>21</v>
      </c>
    </row>
    <row r="58" spans="1:13" x14ac:dyDescent="0.25">
      <c r="A58" s="26">
        <v>57</v>
      </c>
      <c r="B58" s="5">
        <v>44958</v>
      </c>
      <c r="C58" s="5" t="str">
        <f t="shared" si="0"/>
        <v>Feb-23</v>
      </c>
      <c r="D58" s="6">
        <v>10.67</v>
      </c>
      <c r="E58" s="7">
        <v>5.7453703703703701E-2</v>
      </c>
      <c r="F58" s="12">
        <v>5.3819444444444453E-3</v>
      </c>
      <c r="G58" s="8">
        <v>162</v>
      </c>
      <c r="H58" s="8">
        <v>995</v>
      </c>
      <c r="I58" s="8">
        <v>176</v>
      </c>
      <c r="J58" s="8">
        <v>30</v>
      </c>
      <c r="K58" s="24">
        <v>0.16</v>
      </c>
      <c r="L58" s="29">
        <v>150</v>
      </c>
      <c r="M58" s="8" t="s">
        <v>22</v>
      </c>
    </row>
    <row r="59" spans="1:13" x14ac:dyDescent="0.25">
      <c r="A59" s="26">
        <v>58</v>
      </c>
      <c r="B59" s="5">
        <v>44988</v>
      </c>
      <c r="C59" s="5" t="str">
        <f t="shared" si="0"/>
        <v>Mar-23</v>
      </c>
      <c r="D59" s="6">
        <v>7.01</v>
      </c>
      <c r="E59" s="7">
        <v>5.2673611111111109E-2</v>
      </c>
      <c r="F59" s="12">
        <v>7.5000000000000006E-3</v>
      </c>
      <c r="G59" s="8">
        <v>168</v>
      </c>
      <c r="H59" s="8">
        <v>676</v>
      </c>
      <c r="I59" s="8">
        <v>181</v>
      </c>
      <c r="J59" s="8">
        <v>30</v>
      </c>
      <c r="K59" s="24">
        <v>0.41</v>
      </c>
      <c r="L59" s="29">
        <v>146</v>
      </c>
      <c r="M59" s="8" t="s">
        <v>22</v>
      </c>
    </row>
    <row r="60" spans="1:13" x14ac:dyDescent="0.25">
      <c r="A60" s="26">
        <v>59</v>
      </c>
      <c r="B60" s="5">
        <v>45008</v>
      </c>
      <c r="C60" s="5" t="str">
        <f t="shared" si="0"/>
        <v>Mar-23</v>
      </c>
      <c r="D60" s="6">
        <v>6.5</v>
      </c>
      <c r="E60" s="7">
        <v>5.3043981481481484E-2</v>
      </c>
      <c r="F60" s="12">
        <v>8.1481481481481474E-3</v>
      </c>
      <c r="G60" s="8">
        <v>163</v>
      </c>
      <c r="H60" s="8">
        <v>594</v>
      </c>
      <c r="I60" s="8">
        <v>181</v>
      </c>
      <c r="J60" s="8">
        <v>38</v>
      </c>
      <c r="K60" s="24">
        <v>0.15</v>
      </c>
      <c r="L60" s="29">
        <v>134</v>
      </c>
      <c r="M60" s="8" t="s">
        <v>22</v>
      </c>
    </row>
    <row r="61" spans="1:13" x14ac:dyDescent="0.25">
      <c r="A61" s="26">
        <v>60</v>
      </c>
      <c r="B61" s="5">
        <v>45010</v>
      </c>
      <c r="C61" s="5" t="str">
        <f t="shared" si="0"/>
        <v>Mar-23</v>
      </c>
      <c r="D61" s="6">
        <v>8.94</v>
      </c>
      <c r="E61" s="7">
        <v>5.1817129629629623E-2</v>
      </c>
      <c r="F61" s="12">
        <v>5.7986111111111112E-3</v>
      </c>
      <c r="G61" s="8">
        <v>158</v>
      </c>
      <c r="H61" s="8">
        <v>822</v>
      </c>
      <c r="I61" s="8">
        <v>179</v>
      </c>
      <c r="J61" s="8">
        <v>36</v>
      </c>
      <c r="K61" s="24">
        <v>0.32</v>
      </c>
      <c r="L61" s="29">
        <v>149</v>
      </c>
      <c r="M61" s="8" t="s">
        <v>22</v>
      </c>
    </row>
    <row r="62" spans="1:13" x14ac:dyDescent="0.25">
      <c r="A62" s="26">
        <v>61</v>
      </c>
      <c r="B62" s="5">
        <v>45013</v>
      </c>
      <c r="C62" s="5" t="str">
        <f t="shared" si="0"/>
        <v>Mar-23</v>
      </c>
      <c r="D62" s="6">
        <v>5.08</v>
      </c>
      <c r="E62" s="7">
        <v>3.6967592592592594E-2</v>
      </c>
      <c r="F62" s="12">
        <v>7.2685185185185188E-3</v>
      </c>
      <c r="G62" s="8">
        <v>171</v>
      </c>
      <c r="H62" s="8">
        <v>496</v>
      </c>
      <c r="I62" s="8">
        <v>191</v>
      </c>
      <c r="J62" s="8">
        <v>35</v>
      </c>
      <c r="K62" s="24">
        <v>0.61</v>
      </c>
      <c r="L62" s="29">
        <v>151</v>
      </c>
      <c r="M62" s="8" t="s">
        <v>21</v>
      </c>
    </row>
    <row r="63" spans="1:13" x14ac:dyDescent="0.25">
      <c r="A63" s="26">
        <v>62</v>
      </c>
      <c r="B63" s="5">
        <v>45020</v>
      </c>
      <c r="C63" s="5" t="str">
        <f t="shared" si="0"/>
        <v>Apr-23</v>
      </c>
      <c r="D63" s="6">
        <v>4.26</v>
      </c>
      <c r="E63" s="7">
        <v>3.1516203703703706E-2</v>
      </c>
      <c r="F63" s="12">
        <v>7.3842592592592597E-3</v>
      </c>
      <c r="G63" s="8">
        <v>171</v>
      </c>
      <c r="H63" s="8">
        <v>426</v>
      </c>
      <c r="I63" s="8">
        <v>184</v>
      </c>
      <c r="J63" s="8">
        <v>30</v>
      </c>
      <c r="K63" s="24">
        <v>0.71</v>
      </c>
      <c r="L63" s="29">
        <v>148</v>
      </c>
      <c r="M63" s="8" t="s">
        <v>21</v>
      </c>
    </row>
    <row r="64" spans="1:13" x14ac:dyDescent="0.25">
      <c r="A64" s="26">
        <v>63</v>
      </c>
      <c r="B64" s="5">
        <v>45022</v>
      </c>
      <c r="C64" s="5" t="str">
        <f t="shared" si="0"/>
        <v>Apr-23</v>
      </c>
      <c r="D64" s="6">
        <v>8.01</v>
      </c>
      <c r="E64" s="7">
        <v>4.4212962962962961E-2</v>
      </c>
      <c r="F64" s="12">
        <v>5.5208333333333333E-3</v>
      </c>
      <c r="G64" s="8">
        <v>149</v>
      </c>
      <c r="H64" s="8">
        <v>751</v>
      </c>
      <c r="I64" s="8">
        <v>175</v>
      </c>
      <c r="J64" s="8">
        <v>35</v>
      </c>
      <c r="K64" s="24">
        <v>0.31</v>
      </c>
      <c r="L64" s="29">
        <v>140</v>
      </c>
      <c r="M64" s="8" t="s">
        <v>22</v>
      </c>
    </row>
    <row r="65" spans="1:13" x14ac:dyDescent="0.25">
      <c r="A65" s="26">
        <v>64</v>
      </c>
      <c r="B65" s="5">
        <v>45033</v>
      </c>
      <c r="C65" s="5" t="str">
        <f t="shared" si="0"/>
        <v>Apr-23</v>
      </c>
      <c r="D65" s="6">
        <v>6.1</v>
      </c>
      <c r="E65" s="7">
        <v>4.8958333333333333E-2</v>
      </c>
      <c r="F65" s="12">
        <v>8.0092592592592594E-3</v>
      </c>
      <c r="G65" s="8">
        <v>176</v>
      </c>
      <c r="H65" s="8">
        <v>648</v>
      </c>
      <c r="I65" s="8">
        <v>188</v>
      </c>
      <c r="J65" s="8">
        <v>33</v>
      </c>
      <c r="K65" s="24">
        <v>0.83</v>
      </c>
      <c r="L65" s="29">
        <v>137</v>
      </c>
      <c r="M65" s="8" t="s">
        <v>22</v>
      </c>
    </row>
    <row r="66" spans="1:13" x14ac:dyDescent="0.25">
      <c r="A66" s="26">
        <v>65</v>
      </c>
      <c r="B66" s="5">
        <v>45034</v>
      </c>
      <c r="C66" s="5" t="str">
        <f t="shared" si="0"/>
        <v>Apr-23</v>
      </c>
      <c r="D66" s="6">
        <v>3.19</v>
      </c>
      <c r="E66" s="7">
        <v>2.2037037037037036E-2</v>
      </c>
      <c r="F66" s="12">
        <v>6.5509259259259262E-3</v>
      </c>
      <c r="G66" s="8">
        <v>173</v>
      </c>
      <c r="H66" s="8">
        <v>308</v>
      </c>
      <c r="I66" s="8">
        <v>185</v>
      </c>
      <c r="J66" s="8">
        <v>35</v>
      </c>
      <c r="K66" s="24">
        <v>0.83</v>
      </c>
      <c r="L66" s="29">
        <v>159</v>
      </c>
      <c r="M66" s="8" t="s">
        <v>20</v>
      </c>
    </row>
    <row r="67" spans="1:13" x14ac:dyDescent="0.25">
      <c r="A67" s="26">
        <v>66</v>
      </c>
      <c r="B67" s="5">
        <v>45047</v>
      </c>
      <c r="C67" s="5" t="str">
        <f t="shared" ref="C67:C101" si="1">TEXT(B67,"MMM-YY")</f>
        <v>May-23</v>
      </c>
      <c r="D67" s="6">
        <v>5.55</v>
      </c>
      <c r="E67" s="7">
        <v>4.4849537037037035E-2</v>
      </c>
      <c r="F67" s="12">
        <v>8.0671296296296307E-3</v>
      </c>
      <c r="G67" s="8">
        <v>164</v>
      </c>
      <c r="H67" s="8">
        <v>560</v>
      </c>
      <c r="I67" s="8">
        <v>178</v>
      </c>
      <c r="J67" s="8">
        <v>38</v>
      </c>
      <c r="K67" s="24">
        <v>0.32</v>
      </c>
      <c r="L67" s="29">
        <v>136</v>
      </c>
      <c r="M67" s="8" t="s">
        <v>22</v>
      </c>
    </row>
    <row r="68" spans="1:13" x14ac:dyDescent="0.25">
      <c r="A68" s="26">
        <v>67</v>
      </c>
      <c r="B68" s="5">
        <v>45048</v>
      </c>
      <c r="C68" s="5" t="str">
        <f t="shared" si="1"/>
        <v>May-23</v>
      </c>
      <c r="D68" s="6">
        <v>4.99</v>
      </c>
      <c r="E68" s="7">
        <v>3.847222222222222E-2</v>
      </c>
      <c r="F68" s="12">
        <v>7.69675925925926E-3</v>
      </c>
      <c r="G68" s="8">
        <v>166</v>
      </c>
      <c r="H68" s="8">
        <v>476</v>
      </c>
      <c r="I68" s="8">
        <v>181</v>
      </c>
      <c r="J68" s="8">
        <v>37</v>
      </c>
      <c r="K68" s="24">
        <v>0.27</v>
      </c>
      <c r="L68" s="29">
        <v>142</v>
      </c>
      <c r="M68" s="8" t="s">
        <v>21</v>
      </c>
    </row>
    <row r="69" spans="1:13" x14ac:dyDescent="0.25">
      <c r="A69" s="26">
        <v>68</v>
      </c>
      <c r="B69" s="5">
        <v>45050</v>
      </c>
      <c r="C69" s="5" t="str">
        <f t="shared" si="1"/>
        <v>May-23</v>
      </c>
      <c r="D69" s="6">
        <v>5.75</v>
      </c>
      <c r="E69" s="7">
        <v>4.2418981481481481E-2</v>
      </c>
      <c r="F69" s="12">
        <v>7.3611111111111108E-3</v>
      </c>
      <c r="G69" s="8">
        <v>168</v>
      </c>
      <c r="H69" s="8">
        <v>546</v>
      </c>
      <c r="I69" s="8">
        <v>185</v>
      </c>
      <c r="J69" s="8">
        <v>34</v>
      </c>
      <c r="K69" s="24">
        <v>0.32</v>
      </c>
      <c r="L69" s="29">
        <v>149</v>
      </c>
      <c r="M69" s="8" t="s">
        <v>22</v>
      </c>
    </row>
    <row r="70" spans="1:13" x14ac:dyDescent="0.25">
      <c r="A70" s="26">
        <v>69</v>
      </c>
      <c r="B70" s="5">
        <v>45057</v>
      </c>
      <c r="C70" s="5" t="str">
        <f t="shared" si="1"/>
        <v>May-23</v>
      </c>
      <c r="D70" s="6">
        <v>4.1900000000000004</v>
      </c>
      <c r="E70" s="7">
        <v>3.0752314814814816E-2</v>
      </c>
      <c r="F70" s="12">
        <v>7.3263888888888892E-3</v>
      </c>
      <c r="G70" s="8">
        <v>170</v>
      </c>
      <c r="H70" s="8">
        <v>430</v>
      </c>
      <c r="I70" s="8">
        <v>182</v>
      </c>
      <c r="J70" s="8">
        <v>31</v>
      </c>
      <c r="K70" s="24">
        <v>0.75</v>
      </c>
      <c r="L70" s="29">
        <v>149</v>
      </c>
      <c r="M70" s="8" t="s">
        <v>21</v>
      </c>
    </row>
    <row r="71" spans="1:13" x14ac:dyDescent="0.25">
      <c r="A71" s="26">
        <v>70</v>
      </c>
      <c r="B71" s="5">
        <v>45058</v>
      </c>
      <c r="C71" s="5" t="str">
        <f t="shared" si="1"/>
        <v>May-23</v>
      </c>
      <c r="D71" s="6">
        <v>1.91</v>
      </c>
      <c r="E71" s="7">
        <v>1.34375E-2</v>
      </c>
      <c r="F71" s="12">
        <v>7.013888888888889E-3</v>
      </c>
      <c r="G71" s="8">
        <v>168</v>
      </c>
      <c r="H71" s="8">
        <v>181</v>
      </c>
      <c r="I71" s="8">
        <v>181</v>
      </c>
      <c r="J71" s="8">
        <v>32</v>
      </c>
      <c r="K71" s="24">
        <v>0.68</v>
      </c>
      <c r="L71" s="29">
        <v>156</v>
      </c>
      <c r="M71" s="8" t="s">
        <v>20</v>
      </c>
    </row>
    <row r="72" spans="1:13" x14ac:dyDescent="0.25">
      <c r="A72" s="26">
        <v>71</v>
      </c>
      <c r="B72" s="5">
        <v>45061</v>
      </c>
      <c r="C72" s="5" t="str">
        <f t="shared" si="1"/>
        <v>May-23</v>
      </c>
      <c r="D72" s="6">
        <v>5.65</v>
      </c>
      <c r="E72" s="7">
        <v>4.2118055555555554E-2</v>
      </c>
      <c r="F72" s="12">
        <v>7.4421296296296293E-3</v>
      </c>
      <c r="G72" s="8">
        <v>173</v>
      </c>
      <c r="H72" s="8">
        <v>561</v>
      </c>
      <c r="I72" s="8">
        <v>189</v>
      </c>
      <c r="J72" s="8">
        <v>35</v>
      </c>
      <c r="K72" s="24">
        <v>0.72</v>
      </c>
      <c r="L72" s="29">
        <v>147</v>
      </c>
      <c r="M72" s="8" t="s">
        <v>22</v>
      </c>
    </row>
    <row r="73" spans="1:13" x14ac:dyDescent="0.25">
      <c r="A73" s="26">
        <v>72</v>
      </c>
      <c r="B73" s="5">
        <v>45063</v>
      </c>
      <c r="C73" s="5" t="str">
        <f t="shared" si="1"/>
        <v>May-23</v>
      </c>
      <c r="D73" s="6">
        <v>4.04</v>
      </c>
      <c r="E73" s="7">
        <v>2.8865740740740744E-2</v>
      </c>
      <c r="F73" s="12">
        <v>7.1180555555555554E-3</v>
      </c>
      <c r="G73" s="8">
        <v>172</v>
      </c>
      <c r="H73" s="8">
        <v>402</v>
      </c>
      <c r="I73" s="8">
        <v>183</v>
      </c>
      <c r="J73" s="8">
        <v>35</v>
      </c>
      <c r="K73" s="24">
        <v>0.78</v>
      </c>
      <c r="L73" s="29">
        <v>154</v>
      </c>
      <c r="M73" s="8" t="s">
        <v>21</v>
      </c>
    </row>
    <row r="74" spans="1:13" x14ac:dyDescent="0.25">
      <c r="A74" s="26">
        <v>73</v>
      </c>
      <c r="B74" s="5">
        <v>45065</v>
      </c>
      <c r="C74" s="5" t="str">
        <f t="shared" si="1"/>
        <v>May-23</v>
      </c>
      <c r="D74" s="6">
        <v>5.74</v>
      </c>
      <c r="E74" s="7">
        <v>4.1319444444444443E-2</v>
      </c>
      <c r="F74" s="12">
        <v>7.1874999999999994E-3</v>
      </c>
      <c r="G74" s="8">
        <v>173</v>
      </c>
      <c r="H74" s="8">
        <v>569</v>
      </c>
      <c r="I74" s="8">
        <v>186</v>
      </c>
      <c r="J74" s="8">
        <v>33</v>
      </c>
      <c r="K74" s="24">
        <v>0.69</v>
      </c>
      <c r="L74" s="29">
        <v>152</v>
      </c>
      <c r="M74" s="8" t="s">
        <v>22</v>
      </c>
    </row>
    <row r="75" spans="1:13" x14ac:dyDescent="0.25">
      <c r="A75" s="26">
        <v>74</v>
      </c>
      <c r="B75" s="5">
        <v>45080</v>
      </c>
      <c r="C75" s="5" t="str">
        <f t="shared" si="1"/>
        <v>Jun-23</v>
      </c>
      <c r="D75" s="6">
        <v>3.22</v>
      </c>
      <c r="E75" s="7">
        <v>2.5648148148148146E-2</v>
      </c>
      <c r="F75" s="12">
        <v>7.9398148148148145E-3</v>
      </c>
      <c r="G75" s="8">
        <v>156</v>
      </c>
      <c r="H75" s="8">
        <v>301</v>
      </c>
      <c r="I75" s="8">
        <v>179</v>
      </c>
      <c r="J75" s="8">
        <v>32</v>
      </c>
      <c r="K75" s="24">
        <v>0.53</v>
      </c>
      <c r="L75" s="29">
        <v>138</v>
      </c>
      <c r="M75" s="8" t="s">
        <v>20</v>
      </c>
    </row>
    <row r="76" spans="1:13" x14ac:dyDescent="0.25">
      <c r="A76" s="26">
        <v>75</v>
      </c>
      <c r="B76" s="5">
        <v>45082</v>
      </c>
      <c r="C76" s="5" t="str">
        <f t="shared" si="1"/>
        <v>Jun-23</v>
      </c>
      <c r="D76" s="6">
        <v>3.67</v>
      </c>
      <c r="E76" s="7">
        <v>2.8703703703703703E-2</v>
      </c>
      <c r="F76" s="12">
        <v>7.8125E-3</v>
      </c>
      <c r="G76" s="8">
        <v>177</v>
      </c>
      <c r="H76" s="8">
        <v>400</v>
      </c>
      <c r="I76" s="8">
        <v>192</v>
      </c>
      <c r="J76" s="8">
        <v>32</v>
      </c>
      <c r="K76" s="24">
        <v>0.83</v>
      </c>
      <c r="L76" s="29">
        <v>140</v>
      </c>
      <c r="M76" s="8" t="s">
        <v>21</v>
      </c>
    </row>
    <row r="77" spans="1:13" x14ac:dyDescent="0.25">
      <c r="A77" s="26">
        <v>76</v>
      </c>
      <c r="B77" s="5">
        <v>45086</v>
      </c>
      <c r="C77" s="5" t="str">
        <f t="shared" si="1"/>
        <v>Jun-23</v>
      </c>
      <c r="D77" s="6">
        <v>4.07</v>
      </c>
      <c r="E77" s="7">
        <v>2.9513888888888892E-2</v>
      </c>
      <c r="F77" s="12">
        <v>7.2337962962962963E-3</v>
      </c>
      <c r="G77" s="8">
        <v>172</v>
      </c>
      <c r="H77" s="8">
        <v>396</v>
      </c>
      <c r="I77" s="8">
        <v>181</v>
      </c>
      <c r="J77" s="8">
        <v>32</v>
      </c>
      <c r="K77" s="24">
        <v>0.62</v>
      </c>
      <c r="L77" s="29">
        <v>151</v>
      </c>
      <c r="M77" s="8" t="s">
        <v>21</v>
      </c>
    </row>
    <row r="78" spans="1:13" x14ac:dyDescent="0.25">
      <c r="A78" s="26">
        <v>77</v>
      </c>
      <c r="B78" s="5">
        <v>45088</v>
      </c>
      <c r="C78" s="5" t="str">
        <f t="shared" si="1"/>
        <v>Jun-23</v>
      </c>
      <c r="D78" s="6">
        <v>4.1900000000000004</v>
      </c>
      <c r="E78" s="7">
        <v>3.1273148148148147E-2</v>
      </c>
      <c r="F78" s="12">
        <v>7.4537037037037028E-3</v>
      </c>
      <c r="G78" s="8">
        <v>166</v>
      </c>
      <c r="H78" s="8">
        <v>407</v>
      </c>
      <c r="I78" s="8">
        <v>180</v>
      </c>
      <c r="J78" s="8">
        <v>30</v>
      </c>
      <c r="K78" s="24">
        <v>0.39</v>
      </c>
      <c r="L78" s="29">
        <v>147</v>
      </c>
      <c r="M78" s="8" t="s">
        <v>21</v>
      </c>
    </row>
    <row r="79" spans="1:13" x14ac:dyDescent="0.25">
      <c r="A79" s="26">
        <v>78</v>
      </c>
      <c r="B79" s="5">
        <v>45090</v>
      </c>
      <c r="C79" s="5" t="str">
        <f t="shared" si="1"/>
        <v>Jun-23</v>
      </c>
      <c r="D79" s="6">
        <v>2.9</v>
      </c>
      <c r="E79" s="7">
        <v>2.2615740740740742E-2</v>
      </c>
      <c r="F79" s="12">
        <v>7.7662037037037031E-3</v>
      </c>
      <c r="G79" s="8">
        <v>156</v>
      </c>
      <c r="H79" s="8">
        <v>265</v>
      </c>
      <c r="I79" s="8">
        <v>174</v>
      </c>
      <c r="J79" s="8">
        <v>32</v>
      </c>
      <c r="K79" s="24">
        <v>0.08</v>
      </c>
      <c r="L79" s="29">
        <v>141</v>
      </c>
      <c r="M79" s="8" t="s">
        <v>20</v>
      </c>
    </row>
    <row r="80" spans="1:13" x14ac:dyDescent="0.25">
      <c r="A80" s="26">
        <v>79</v>
      </c>
      <c r="B80" s="5">
        <v>45093</v>
      </c>
      <c r="C80" s="5" t="str">
        <f t="shared" si="1"/>
        <v>Jun-23</v>
      </c>
      <c r="D80" s="6">
        <v>6.19</v>
      </c>
      <c r="E80" s="7">
        <v>4.8206018518518523E-2</v>
      </c>
      <c r="F80" s="12">
        <v>7.7777777777777767E-3</v>
      </c>
      <c r="G80" s="8">
        <v>173</v>
      </c>
      <c r="H80" s="8">
        <v>636</v>
      </c>
      <c r="I80" s="8">
        <v>188</v>
      </c>
      <c r="J80" s="8">
        <v>33</v>
      </c>
      <c r="K80" s="24">
        <v>0.72</v>
      </c>
      <c r="L80" s="29">
        <v>141</v>
      </c>
      <c r="M80" s="8" t="s">
        <v>22</v>
      </c>
    </row>
    <row r="81" spans="1:20" x14ac:dyDescent="0.25">
      <c r="A81" s="26">
        <v>80</v>
      </c>
      <c r="B81" s="5">
        <v>45096</v>
      </c>
      <c r="C81" s="5" t="str">
        <f t="shared" si="1"/>
        <v>Jun-23</v>
      </c>
      <c r="D81" s="6">
        <v>6.05</v>
      </c>
      <c r="E81" s="7">
        <v>2.9930555555555557E-2</v>
      </c>
      <c r="F81" s="12">
        <v>4.9421296296296288E-3</v>
      </c>
      <c r="G81" s="8">
        <v>169</v>
      </c>
      <c r="H81" s="8">
        <v>618</v>
      </c>
      <c r="I81" s="8">
        <v>186</v>
      </c>
      <c r="J81" s="8">
        <v>31</v>
      </c>
      <c r="K81" s="24">
        <v>0.69</v>
      </c>
      <c r="L81" s="29">
        <v>144</v>
      </c>
      <c r="M81" s="8" t="s">
        <v>21</v>
      </c>
    </row>
    <row r="82" spans="1:20" x14ac:dyDescent="0.25">
      <c r="A82" s="26">
        <v>81</v>
      </c>
      <c r="B82" s="5">
        <v>45100</v>
      </c>
      <c r="C82" s="5" t="str">
        <f t="shared" si="1"/>
        <v>Jun-23</v>
      </c>
      <c r="D82" s="6">
        <v>4.8600000000000003</v>
      </c>
      <c r="E82" s="7">
        <v>3.1226851851851853E-2</v>
      </c>
      <c r="F82" s="12">
        <v>6.4120370370370364E-3</v>
      </c>
      <c r="G82" s="8">
        <v>173</v>
      </c>
      <c r="H82" s="8">
        <v>656</v>
      </c>
      <c r="I82" s="8">
        <v>186</v>
      </c>
      <c r="J82" s="8">
        <v>32</v>
      </c>
      <c r="K82" s="24">
        <v>0.84</v>
      </c>
      <c r="L82" s="29">
        <v>149</v>
      </c>
      <c r="M82" s="8" t="s">
        <v>21</v>
      </c>
    </row>
    <row r="83" spans="1:20" x14ac:dyDescent="0.25">
      <c r="A83" s="26">
        <v>82</v>
      </c>
      <c r="B83" s="5">
        <v>45102</v>
      </c>
      <c r="C83" s="5" t="str">
        <f t="shared" si="1"/>
        <v>Jun-23</v>
      </c>
      <c r="D83" s="6">
        <v>6.78</v>
      </c>
      <c r="E83" s="7">
        <v>4.238425925925926E-2</v>
      </c>
      <c r="F83" s="12">
        <v>6.238425925925925E-3</v>
      </c>
      <c r="G83" s="8">
        <v>169</v>
      </c>
      <c r="H83" s="8">
        <v>866</v>
      </c>
      <c r="I83" s="8">
        <v>184</v>
      </c>
      <c r="J83" s="8">
        <v>29</v>
      </c>
      <c r="K83" s="24">
        <v>0.64</v>
      </c>
      <c r="L83" s="29">
        <v>153</v>
      </c>
      <c r="M83" s="8" t="s">
        <v>21</v>
      </c>
    </row>
    <row r="84" spans="1:20" x14ac:dyDescent="0.25">
      <c r="A84" s="26">
        <v>83</v>
      </c>
      <c r="B84" s="5">
        <v>45104</v>
      </c>
      <c r="C84" s="5" t="str">
        <f t="shared" si="1"/>
        <v>Jun-23</v>
      </c>
      <c r="D84" s="6">
        <v>2.9</v>
      </c>
      <c r="E84" s="7">
        <v>1.8310185185185186E-2</v>
      </c>
      <c r="F84" s="12">
        <v>6.2847222222222228E-3</v>
      </c>
      <c r="G84" s="8">
        <v>172</v>
      </c>
      <c r="H84" s="8">
        <v>377</v>
      </c>
      <c r="I84" s="8">
        <v>182</v>
      </c>
      <c r="J84" s="8">
        <v>32</v>
      </c>
      <c r="K84" s="24">
        <v>0.82</v>
      </c>
      <c r="L84" s="29">
        <v>152</v>
      </c>
      <c r="M84" s="8" t="s">
        <v>20</v>
      </c>
    </row>
    <row r="85" spans="1:20" x14ac:dyDescent="0.25">
      <c r="A85" s="26">
        <v>84</v>
      </c>
      <c r="B85" s="5">
        <v>45110</v>
      </c>
      <c r="C85" s="5" t="str">
        <f t="shared" si="1"/>
        <v>Jul-23</v>
      </c>
      <c r="D85" s="6">
        <v>6.06</v>
      </c>
      <c r="E85" s="7">
        <v>4.0150462962962964E-2</v>
      </c>
      <c r="F85" s="12">
        <v>6.6087962962962966E-3</v>
      </c>
      <c r="G85" s="8">
        <v>170</v>
      </c>
      <c r="H85" s="8">
        <v>812</v>
      </c>
      <c r="I85" s="8">
        <v>189</v>
      </c>
      <c r="J85" s="8">
        <v>34</v>
      </c>
      <c r="K85" s="24">
        <v>0.55000000000000004</v>
      </c>
      <c r="L85" s="29">
        <v>144</v>
      </c>
      <c r="M85" s="8" t="s">
        <v>21</v>
      </c>
    </row>
    <row r="86" spans="1:20" x14ac:dyDescent="0.25">
      <c r="A86" s="26">
        <v>85</v>
      </c>
      <c r="B86" s="5">
        <v>45112</v>
      </c>
      <c r="C86" s="5" t="str">
        <f t="shared" si="1"/>
        <v>Jul-23</v>
      </c>
      <c r="D86" s="6">
        <v>5.09</v>
      </c>
      <c r="E86" s="7">
        <v>3.3796296296296297E-2</v>
      </c>
      <c r="F86" s="12">
        <v>6.6203703703703702E-3</v>
      </c>
      <c r="G86" s="8">
        <v>170</v>
      </c>
      <c r="H86" s="8">
        <v>686</v>
      </c>
      <c r="I86" s="8">
        <v>180</v>
      </c>
      <c r="J86" s="8">
        <v>36</v>
      </c>
      <c r="K86" s="24">
        <v>0.54</v>
      </c>
      <c r="L86" s="29">
        <v>144</v>
      </c>
      <c r="M86" s="8" t="s">
        <v>21</v>
      </c>
    </row>
    <row r="87" spans="1:20" x14ac:dyDescent="0.25">
      <c r="A87" s="26">
        <v>86</v>
      </c>
      <c r="B87" s="5">
        <v>45114</v>
      </c>
      <c r="C87" s="5" t="str">
        <f t="shared" si="1"/>
        <v>Jul-23</v>
      </c>
      <c r="D87" s="6">
        <v>3.34</v>
      </c>
      <c r="E87" s="7">
        <v>2.1006944444444443E-2</v>
      </c>
      <c r="F87" s="12">
        <v>6.2731481481481484E-3</v>
      </c>
      <c r="G87" s="8">
        <v>172</v>
      </c>
      <c r="H87" s="8">
        <v>434</v>
      </c>
      <c r="I87" s="8">
        <v>182</v>
      </c>
      <c r="J87" s="8">
        <v>35</v>
      </c>
      <c r="K87" s="24">
        <v>0.75</v>
      </c>
      <c r="L87" s="29">
        <v>152</v>
      </c>
      <c r="M87" s="8" t="s">
        <v>20</v>
      </c>
      <c r="T87" s="3"/>
    </row>
    <row r="88" spans="1:20" x14ac:dyDescent="0.25">
      <c r="A88" s="26">
        <v>87</v>
      </c>
      <c r="B88" s="5">
        <v>45116</v>
      </c>
      <c r="C88" s="5" t="str">
        <f t="shared" si="1"/>
        <v>Jul-23</v>
      </c>
      <c r="D88" s="6">
        <v>7.74</v>
      </c>
      <c r="E88" s="7">
        <v>4.9375000000000002E-2</v>
      </c>
      <c r="F88" s="12">
        <v>6.3657407407407404E-3</v>
      </c>
      <c r="G88" s="8">
        <v>170</v>
      </c>
      <c r="H88" s="8">
        <v>1001</v>
      </c>
      <c r="I88" s="8">
        <v>183</v>
      </c>
      <c r="J88" s="8">
        <v>36</v>
      </c>
      <c r="K88" s="24">
        <v>0.49</v>
      </c>
      <c r="L88" s="29">
        <v>150</v>
      </c>
      <c r="M88" s="8" t="s">
        <v>22</v>
      </c>
    </row>
    <row r="89" spans="1:20" x14ac:dyDescent="0.25">
      <c r="A89" s="26">
        <v>88</v>
      </c>
      <c r="B89" s="5">
        <v>45116</v>
      </c>
      <c r="C89" s="5" t="str">
        <f t="shared" si="1"/>
        <v>Jul-23</v>
      </c>
      <c r="D89" s="6">
        <v>3.9</v>
      </c>
      <c r="E89" s="7">
        <v>2.4687499999999998E-2</v>
      </c>
      <c r="F89" s="12">
        <v>6.3194444444444444E-3</v>
      </c>
      <c r="G89" s="8">
        <v>163</v>
      </c>
      <c r="H89" s="8">
        <v>473</v>
      </c>
      <c r="I89" s="8">
        <v>179</v>
      </c>
      <c r="J89" s="8">
        <v>36</v>
      </c>
      <c r="K89" s="24">
        <v>0.11</v>
      </c>
      <c r="L89" s="29">
        <v>151</v>
      </c>
      <c r="M89" s="8" t="s">
        <v>20</v>
      </c>
    </row>
    <row r="90" spans="1:20" x14ac:dyDescent="0.25">
      <c r="A90" s="26">
        <v>89</v>
      </c>
      <c r="B90" s="5">
        <v>45119</v>
      </c>
      <c r="C90" s="5" t="str">
        <f t="shared" si="1"/>
        <v>Jul-23</v>
      </c>
      <c r="D90" s="6">
        <v>3.1</v>
      </c>
      <c r="E90" s="7">
        <v>1.9432870370370371E-2</v>
      </c>
      <c r="F90" s="12">
        <v>6.2615740740740748E-3</v>
      </c>
      <c r="G90" s="8">
        <v>169</v>
      </c>
      <c r="H90" s="8">
        <v>394</v>
      </c>
      <c r="I90" s="8">
        <v>179</v>
      </c>
      <c r="J90" s="8">
        <v>32</v>
      </c>
      <c r="K90" s="24">
        <v>0.69</v>
      </c>
      <c r="L90" s="29">
        <v>153</v>
      </c>
      <c r="M90" s="8" t="s">
        <v>20</v>
      </c>
    </row>
    <row r="91" spans="1:20" x14ac:dyDescent="0.25">
      <c r="A91" s="26">
        <v>90</v>
      </c>
      <c r="B91" s="5">
        <v>45124</v>
      </c>
      <c r="C91" s="5" t="str">
        <f t="shared" si="1"/>
        <v>Jul-23</v>
      </c>
      <c r="D91" s="6">
        <v>4.3899999999999997</v>
      </c>
      <c r="E91" s="7">
        <v>2.8865740740740744E-2</v>
      </c>
      <c r="F91" s="12">
        <v>6.5509259259259262E-3</v>
      </c>
      <c r="G91" s="8">
        <v>165</v>
      </c>
      <c r="H91" s="8">
        <v>560</v>
      </c>
      <c r="I91" s="8">
        <v>183</v>
      </c>
      <c r="J91" s="8">
        <v>31</v>
      </c>
      <c r="K91" s="24">
        <v>0.37</v>
      </c>
      <c r="L91" s="29">
        <v>146</v>
      </c>
      <c r="M91" s="8" t="s">
        <v>21</v>
      </c>
    </row>
    <row r="92" spans="1:20" x14ac:dyDescent="0.25">
      <c r="A92" s="26">
        <v>91</v>
      </c>
      <c r="B92" s="5">
        <v>45127</v>
      </c>
      <c r="C92" s="5" t="str">
        <f t="shared" si="1"/>
        <v>Jul-23</v>
      </c>
      <c r="D92" s="6">
        <v>3.89</v>
      </c>
      <c r="E92" s="7">
        <v>2.3969907407407409E-2</v>
      </c>
      <c r="F92" s="12">
        <v>6.145833333333333E-3</v>
      </c>
      <c r="G92" s="8">
        <v>170</v>
      </c>
      <c r="H92" s="8">
        <v>488</v>
      </c>
      <c r="I92" s="8">
        <v>184</v>
      </c>
      <c r="J92" s="8">
        <v>35</v>
      </c>
      <c r="K92" s="24">
        <v>0.66</v>
      </c>
      <c r="L92" s="29">
        <v>155</v>
      </c>
      <c r="M92" s="8" t="s">
        <v>20</v>
      </c>
    </row>
    <row r="93" spans="1:20" x14ac:dyDescent="0.25">
      <c r="A93" s="26">
        <v>92</v>
      </c>
      <c r="B93" s="5">
        <v>45132</v>
      </c>
      <c r="C93" s="5" t="str">
        <f t="shared" si="1"/>
        <v>Jul-23</v>
      </c>
      <c r="D93" s="6">
        <v>3.66</v>
      </c>
      <c r="E93" s="7">
        <v>2.1828703703703701E-2</v>
      </c>
      <c r="F93" s="12">
        <v>5.9490740740740745E-3</v>
      </c>
      <c r="G93" s="8">
        <v>173</v>
      </c>
      <c r="H93" s="8">
        <v>454</v>
      </c>
      <c r="I93" s="8">
        <v>189</v>
      </c>
      <c r="J93" s="8">
        <v>30</v>
      </c>
      <c r="K93" s="24">
        <v>0.71</v>
      </c>
      <c r="L93" s="29">
        <v>160</v>
      </c>
      <c r="M93" s="8" t="s">
        <v>20</v>
      </c>
    </row>
    <row r="94" spans="1:20" x14ac:dyDescent="0.25">
      <c r="A94" s="26">
        <v>93</v>
      </c>
      <c r="B94" s="5">
        <v>45135</v>
      </c>
      <c r="C94" s="5" t="str">
        <f t="shared" si="1"/>
        <v>Jul-23</v>
      </c>
      <c r="D94" s="6">
        <v>3.64</v>
      </c>
      <c r="E94" s="7">
        <v>2.2604166666666665E-2</v>
      </c>
      <c r="F94" s="12">
        <v>6.1921296296296299E-3</v>
      </c>
      <c r="G94" s="8">
        <v>171</v>
      </c>
      <c r="H94" s="8">
        <v>462</v>
      </c>
      <c r="I94" s="8">
        <v>181</v>
      </c>
      <c r="J94" s="8">
        <v>31</v>
      </c>
      <c r="K94" s="24">
        <v>0.56000000000000005</v>
      </c>
      <c r="L94" s="29">
        <v>154</v>
      </c>
      <c r="M94" s="8" t="s">
        <v>20</v>
      </c>
    </row>
    <row r="95" spans="1:20" x14ac:dyDescent="0.25">
      <c r="A95" s="26">
        <v>94</v>
      </c>
      <c r="B95" s="5">
        <v>45142</v>
      </c>
      <c r="C95" s="5" t="str">
        <f t="shared" si="1"/>
        <v>Aug-23</v>
      </c>
      <c r="D95" s="6">
        <v>3.07</v>
      </c>
      <c r="E95" s="7">
        <v>1.9108796296296294E-2</v>
      </c>
      <c r="F95" s="12">
        <v>6.215277777777777E-3</v>
      </c>
      <c r="G95" s="8">
        <v>166</v>
      </c>
      <c r="H95" s="8">
        <v>374</v>
      </c>
      <c r="I95" s="8">
        <v>183</v>
      </c>
      <c r="J95" s="8">
        <v>30</v>
      </c>
      <c r="K95" s="24">
        <v>0.32</v>
      </c>
      <c r="L95" s="29">
        <v>154</v>
      </c>
      <c r="M95" s="8" t="s">
        <v>20</v>
      </c>
    </row>
    <row r="96" spans="1:20" x14ac:dyDescent="0.25">
      <c r="A96" s="26">
        <v>95</v>
      </c>
      <c r="B96" s="5">
        <v>45146</v>
      </c>
      <c r="C96" s="5" t="str">
        <f t="shared" si="1"/>
        <v>Aug-23</v>
      </c>
      <c r="D96" s="6">
        <v>3.59</v>
      </c>
      <c r="E96" s="7">
        <v>2.2962962962962966E-2</v>
      </c>
      <c r="F96" s="12">
        <v>6.3888888888888884E-3</v>
      </c>
      <c r="G96" s="8">
        <v>170</v>
      </c>
      <c r="H96" s="8">
        <v>464</v>
      </c>
      <c r="I96" s="8">
        <v>184</v>
      </c>
      <c r="J96" s="8">
        <v>31</v>
      </c>
      <c r="K96" s="24">
        <v>0.53</v>
      </c>
      <c r="L96" s="29">
        <v>150</v>
      </c>
      <c r="M96" s="8" t="s">
        <v>20</v>
      </c>
    </row>
    <row r="97" spans="1:13" x14ac:dyDescent="0.25">
      <c r="A97" s="26">
        <v>96</v>
      </c>
      <c r="B97" s="5">
        <v>45148</v>
      </c>
      <c r="C97" s="5" t="str">
        <f t="shared" si="1"/>
        <v>Aug-23</v>
      </c>
      <c r="D97" s="6">
        <v>3.79</v>
      </c>
      <c r="E97" s="7">
        <v>2.3402777777777783E-2</v>
      </c>
      <c r="F97" s="12">
        <v>6.1574074074074074E-3</v>
      </c>
      <c r="G97" s="8">
        <v>173</v>
      </c>
      <c r="H97" s="8">
        <v>490</v>
      </c>
      <c r="I97" s="8">
        <v>185</v>
      </c>
      <c r="J97" s="8">
        <v>31</v>
      </c>
      <c r="K97" s="24">
        <v>0.77</v>
      </c>
      <c r="L97" s="29">
        <v>155</v>
      </c>
      <c r="M97" s="8" t="s">
        <v>20</v>
      </c>
    </row>
    <row r="98" spans="1:13" x14ac:dyDescent="0.25">
      <c r="A98" s="26">
        <v>97</v>
      </c>
      <c r="B98" s="5">
        <v>45153</v>
      </c>
      <c r="C98" s="5" t="str">
        <f t="shared" si="1"/>
        <v>Aug-23</v>
      </c>
      <c r="D98" s="6">
        <v>4.5199999999999996</v>
      </c>
      <c r="E98" s="7">
        <v>2.8877314814814817E-2</v>
      </c>
      <c r="F98" s="12">
        <v>6.3773148148148148E-3</v>
      </c>
      <c r="G98" s="8">
        <v>164</v>
      </c>
      <c r="H98" s="8">
        <v>561</v>
      </c>
      <c r="I98" s="8">
        <v>182</v>
      </c>
      <c r="J98" s="8">
        <v>31</v>
      </c>
      <c r="K98" s="24">
        <v>0.12</v>
      </c>
      <c r="L98" s="29">
        <v>150</v>
      </c>
      <c r="M98" s="8" t="s">
        <v>21</v>
      </c>
    </row>
    <row r="99" spans="1:13" x14ac:dyDescent="0.25">
      <c r="A99" s="26">
        <v>98</v>
      </c>
      <c r="B99" s="5">
        <v>45155</v>
      </c>
      <c r="C99" s="5" t="str">
        <f t="shared" si="1"/>
        <v>Aug-23</v>
      </c>
      <c r="D99" s="6">
        <v>8.42</v>
      </c>
      <c r="E99" s="7">
        <v>5.6956018518518524E-2</v>
      </c>
      <c r="F99" s="12">
        <v>6.7592592592592591E-3</v>
      </c>
      <c r="G99" s="8">
        <v>159</v>
      </c>
      <c r="H99" s="8">
        <v>1015</v>
      </c>
      <c r="I99" s="8">
        <v>170</v>
      </c>
      <c r="J99" s="8">
        <v>32</v>
      </c>
      <c r="K99" s="24">
        <v>0</v>
      </c>
      <c r="L99" s="29">
        <v>141</v>
      </c>
      <c r="M99" s="8" t="s">
        <v>22</v>
      </c>
    </row>
    <row r="100" spans="1:13" x14ac:dyDescent="0.25">
      <c r="A100" s="26">
        <v>99</v>
      </c>
      <c r="B100" s="5">
        <v>45160</v>
      </c>
      <c r="C100" s="5" t="str">
        <f t="shared" si="1"/>
        <v>Aug-23</v>
      </c>
      <c r="D100" s="6">
        <v>3.86</v>
      </c>
      <c r="E100" s="7">
        <v>2.3865740740740743E-2</v>
      </c>
      <c r="F100" s="12">
        <v>6.168981481481481E-3</v>
      </c>
      <c r="G100" s="8">
        <v>165</v>
      </c>
      <c r="H100" s="8">
        <v>465</v>
      </c>
      <c r="I100" s="8">
        <v>184</v>
      </c>
      <c r="J100" s="8">
        <v>31</v>
      </c>
      <c r="K100" s="24">
        <v>0.43</v>
      </c>
      <c r="L100" s="29">
        <v>155</v>
      </c>
      <c r="M100" s="8" t="s">
        <v>20</v>
      </c>
    </row>
    <row r="101" spans="1:13" x14ac:dyDescent="0.25">
      <c r="A101" s="26">
        <v>100</v>
      </c>
      <c r="B101" s="5">
        <v>45162</v>
      </c>
      <c r="C101" s="5" t="str">
        <f t="shared" si="1"/>
        <v>Aug-23</v>
      </c>
      <c r="D101" s="6">
        <v>4.9400000000000004</v>
      </c>
      <c r="E101" s="7">
        <v>3.1770833333333331E-2</v>
      </c>
      <c r="F101" s="12">
        <v>6.4236111111111117E-3</v>
      </c>
      <c r="G101" s="8">
        <v>159</v>
      </c>
      <c r="H101" s="8">
        <v>584</v>
      </c>
      <c r="I101" s="8">
        <v>173</v>
      </c>
      <c r="J101" s="8">
        <v>31</v>
      </c>
      <c r="K101" s="24">
        <v>0</v>
      </c>
      <c r="L101" s="29">
        <v>149</v>
      </c>
      <c r="M101" s="8" t="s">
        <v>21</v>
      </c>
    </row>
    <row r="102" spans="1:13" x14ac:dyDescent="0.25">
      <c r="B102" s="18"/>
      <c r="C102" s="18"/>
      <c r="D102" s="19"/>
      <c r="E102" s="20"/>
      <c r="F102" s="19"/>
      <c r="G102" s="21"/>
      <c r="H102" s="21"/>
      <c r="I102" s="21"/>
      <c r="J102" s="21"/>
    </row>
    <row r="103" spans="1:13" x14ac:dyDescent="0.25">
      <c r="B103" s="18"/>
      <c r="C103" s="18"/>
      <c r="D103" s="19"/>
      <c r="E103" s="20"/>
      <c r="F103" s="19"/>
      <c r="G103" s="21"/>
      <c r="H103" s="21"/>
      <c r="I103" s="21"/>
      <c r="J103" s="21"/>
    </row>
    <row r="104" spans="1:13" x14ac:dyDescent="0.25">
      <c r="B104" s="18"/>
      <c r="C104" s="18"/>
      <c r="D104" s="19"/>
      <c r="E104" s="20"/>
      <c r="F104" s="19"/>
      <c r="G104" s="21"/>
      <c r="H104" s="21"/>
      <c r="I104" s="21"/>
      <c r="J104" s="21"/>
    </row>
  </sheetData>
  <mergeCells count="1">
    <mergeCell ref="O1:V2"/>
  </mergeCells>
  <conditionalFormatting sqref="M2:M101">
    <cfRule type="cellIs" dxfId="3" priority="1" operator="equal">
      <formula>"Hard"</formula>
    </cfRule>
    <cfRule type="cellIs" dxfId="2" priority="2" operator="equal">
      <formula>"Moderate"</formula>
    </cfRule>
    <cfRule type="cellIs" dxfId="1" priority="3" operator="equal">
      <formula>"Easy"</formula>
    </cfRule>
  </conditionalFormatting>
  <dataValidations count="4">
    <dataValidation type="date" operator="greaterThan" allowBlank="1" showInputMessage="1" showErrorMessage="1" sqref="B62:B63 B65:B80 B59:B60" xr:uid="{637FF2B3-137D-41ED-8FF0-72EF1BAE8A67}">
      <formula1>45078</formula1>
    </dataValidation>
    <dataValidation type="whole" operator="greaterThan" allowBlank="1" showInputMessage="1" showErrorMessage="1" sqref="D59:D60 D62:D63 D65:D80" xr:uid="{789BFF76-4EA3-41F2-AE5B-8236A5D48209}">
      <formula1>1</formula1>
    </dataValidation>
    <dataValidation type="time" operator="greaterThan" allowBlank="1" showInputMessage="1" showErrorMessage="1" sqref="E59:E60 E62:E63 E65:E80" xr:uid="{134561BF-EB6D-45F2-BDDA-20DE9C7EB205}">
      <formula1>0.0104166666666667</formula1>
    </dataValidation>
    <dataValidation type="list" allowBlank="1" showInputMessage="1" showErrorMessage="1" sqref="M2:M101" xr:uid="{5F1D99B2-6062-4BD0-85AB-A4FF647E3DF8}">
      <formula1>"Easy, Moderate, Hard"</formula1>
    </dataValidation>
  </dataValidation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A7A4-6BBD-41AA-89FC-ED3721490BCF}">
  <dimension ref="A1:M138"/>
  <sheetViews>
    <sheetView topLeftCell="A13" workbookViewId="0">
      <selection activeCell="I32" sqref="I32"/>
    </sheetView>
  </sheetViews>
  <sheetFormatPr defaultRowHeight="15" x14ac:dyDescent="0.25"/>
  <cols>
    <col min="1" max="1" width="13.140625" bestFit="1" customWidth="1"/>
    <col min="2" max="2" width="18.7109375" bestFit="1" customWidth="1"/>
    <col min="3" max="3" width="20" bestFit="1" customWidth="1"/>
    <col min="4" max="93" width="16.28515625" bestFit="1" customWidth="1"/>
    <col min="94" max="94" width="11.28515625" bestFit="1" customWidth="1"/>
  </cols>
  <sheetData>
    <row r="1" spans="1:11" x14ac:dyDescent="0.25">
      <c r="A1" t="s">
        <v>24</v>
      </c>
      <c r="B1">
        <f>COUNT(Database!A2:A101)</f>
        <v>100</v>
      </c>
    </row>
    <row r="2" spans="1:11" x14ac:dyDescent="0.25">
      <c r="A2" t="s">
        <v>26</v>
      </c>
      <c r="B2" s="2">
        <f>SUM(Database!D2:D101)</f>
        <v>533.26</v>
      </c>
    </row>
    <row r="3" spans="1:11" x14ac:dyDescent="0.25">
      <c r="A3" t="s">
        <v>29</v>
      </c>
      <c r="B3" s="4">
        <f>SUM(Database!E2:E101)</f>
        <v>3.6577430555555548</v>
      </c>
    </row>
    <row r="4" spans="1:11" x14ac:dyDescent="0.25">
      <c r="A4" t="s">
        <v>30</v>
      </c>
      <c r="B4" s="30">
        <f>SUM(Database!H2:H101)</f>
        <v>62214</v>
      </c>
    </row>
    <row r="5" spans="1:11" x14ac:dyDescent="0.25">
      <c r="A5" t="s">
        <v>31</v>
      </c>
      <c r="B5" s="2">
        <f>AVERAGE(Database!D2:D101)</f>
        <v>5.3326000000000002</v>
      </c>
    </row>
    <row r="6" spans="1:11" x14ac:dyDescent="0.25">
      <c r="A6" t="s">
        <v>34</v>
      </c>
      <c r="B6" s="4">
        <f>AVERAGE(Database!E2:E101)</f>
        <v>3.6577430555555547E-2</v>
      </c>
    </row>
    <row r="8" spans="1:11" x14ac:dyDescent="0.25">
      <c r="B8" t="s">
        <v>41</v>
      </c>
      <c r="C8" t="s">
        <v>28</v>
      </c>
      <c r="D8" t="s">
        <v>40</v>
      </c>
      <c r="E8" t="s">
        <v>39</v>
      </c>
      <c r="F8" t="s">
        <v>38</v>
      </c>
      <c r="G8" t="s">
        <v>37</v>
      </c>
    </row>
    <row r="9" spans="1:11" x14ac:dyDescent="0.25">
      <c r="A9" s="32" t="str">
        <f>Dashboard!X3</f>
        <v>All</v>
      </c>
      <c r="B9">
        <f>SUMIF($A$15:$A$29,$A$9,B15:B29)</f>
        <v>533.26</v>
      </c>
      <c r="C9" s="4">
        <f t="shared" ref="C9:G9" si="0">SUMIF($A$15:$A$29,$A$9,C15:C29)</f>
        <v>3.6577430555555548</v>
      </c>
      <c r="D9">
        <f t="shared" si="0"/>
        <v>62214</v>
      </c>
      <c r="E9" s="2">
        <f t="shared" si="0"/>
        <v>5.3326000000000002</v>
      </c>
      <c r="F9" s="4">
        <f t="shared" si="0"/>
        <v>3.6577430555555547E-2</v>
      </c>
      <c r="G9">
        <f t="shared" si="0"/>
        <v>100</v>
      </c>
    </row>
    <row r="10" spans="1:11" x14ac:dyDescent="0.25">
      <c r="A10" s="32"/>
    </row>
    <row r="11" spans="1:11" x14ac:dyDescent="0.25">
      <c r="A11" s="32"/>
    </row>
    <row r="12" spans="1:11" x14ac:dyDescent="0.25">
      <c r="A12" s="32"/>
    </row>
    <row r="13" spans="1:11" x14ac:dyDescent="0.25">
      <c r="A13" s="32"/>
    </row>
    <row r="14" spans="1:11" x14ac:dyDescent="0.25">
      <c r="A14" s="32"/>
      <c r="B14" t="s">
        <v>41</v>
      </c>
      <c r="C14" t="s">
        <v>28</v>
      </c>
      <c r="D14" t="s">
        <v>40</v>
      </c>
      <c r="E14" t="s">
        <v>39</v>
      </c>
      <c r="F14" t="s">
        <v>38</v>
      </c>
      <c r="G14" t="s">
        <v>37</v>
      </c>
    </row>
    <row r="15" spans="1:11" x14ac:dyDescent="0.25">
      <c r="A15" s="32" t="str">
        <f>Database!C2</f>
        <v>Jul-22</v>
      </c>
      <c r="B15">
        <f>SUMIF(Database!$C$2:$C$101,Calculation!A15,Database!$D$2:$D$101)</f>
        <v>16.670000000000002</v>
      </c>
      <c r="C15" s="34">
        <f>SUMIF(Database!$C$2:$C$101,Calculation!A15,Database!$E$2:$E$101)</f>
        <v>0.13913194444444446</v>
      </c>
      <c r="D15">
        <f>SUMIF(Database!$C$2:$C$101,A15,Database!$H$2:$H$101)</f>
        <v>2171</v>
      </c>
      <c r="E15" s="2">
        <f>AVERAGEIF(Database!$C$2:$C$101,A15,Database!$D$2:$D$101)</f>
        <v>4.1675000000000004</v>
      </c>
      <c r="F15" s="34">
        <f>AVERAGEIF(Database!$C$2:$C$101,A15,Database!$E$2:$E$101)</f>
        <v>3.4782986111111115E-2</v>
      </c>
      <c r="G15">
        <f>COUNTIF(Database!$C$2:$C$101,A15)</f>
        <v>4</v>
      </c>
    </row>
    <row r="16" spans="1:11" x14ac:dyDescent="0.25">
      <c r="A16" s="32" t="str">
        <f>Database!C6</f>
        <v>Aug-22</v>
      </c>
      <c r="B16">
        <f>SUMIF(Database!$C$2:$C$101,Calculation!A16,Database!$D$2:$D$101)</f>
        <v>52.629999999999995</v>
      </c>
      <c r="C16" s="34">
        <f>SUMIF(Database!$C$2:$C$101,Calculation!A16,Database!$E$2:$E$101)</f>
        <v>0.37689814814814815</v>
      </c>
      <c r="D16">
        <f>SUMIF(Database!$C$2:$C$101,A16,Database!$H$2:$H$101)</f>
        <v>6499</v>
      </c>
      <c r="E16" s="2">
        <f>AVERAGEIF(Database!$C$2:$C$101,A16,Database!$D$2:$D$101)</f>
        <v>4.7845454545454542</v>
      </c>
      <c r="F16" s="34">
        <f>AVERAGEIF(Database!$C$2:$C$101,A16,Database!$E$2:$E$101)</f>
        <v>3.4263468013468017E-2</v>
      </c>
      <c r="G16">
        <f>COUNTIF(Database!$C$2:$C$101,A16)</f>
        <v>11</v>
      </c>
      <c r="I16" s="93" t="s">
        <v>0</v>
      </c>
      <c r="J16" s="93" t="s">
        <v>41</v>
      </c>
      <c r="K16" s="93" t="s">
        <v>28</v>
      </c>
    </row>
    <row r="17" spans="1:13" x14ac:dyDescent="0.25">
      <c r="A17" s="32" t="str">
        <f>Database!C17</f>
        <v>Sep-22</v>
      </c>
      <c r="B17">
        <f>SUMIF(Database!$C$2:$C$101,Calculation!A17,Database!$D$2:$D$101)</f>
        <v>64.64</v>
      </c>
      <c r="C17" s="34">
        <f>SUMIF(Database!$C$2:$C$101,Calculation!A17,Database!$E$2:$E$101)</f>
        <v>0.44503472222222223</v>
      </c>
      <c r="D17">
        <f>SUMIF(Database!$C$2:$C$101,A17,Database!$H$2:$H$101)</f>
        <v>7981</v>
      </c>
      <c r="E17" s="2">
        <f>AVERAGEIF(Database!$C$2:$C$101,A17,Database!$D$2:$D$101)</f>
        <v>5.3866666666666667</v>
      </c>
      <c r="F17" s="34">
        <f>AVERAGEIF(Database!$C$2:$C$101,A17,Database!$E$2:$E$101)</f>
        <v>3.7086226851851853E-2</v>
      </c>
      <c r="G17">
        <f>COUNTIF(Database!$C$2:$C$101,A17)</f>
        <v>12</v>
      </c>
      <c r="I17" s="58">
        <v>44958</v>
      </c>
      <c r="J17" s="57">
        <v>10.67</v>
      </c>
      <c r="K17" s="59">
        <v>5.7453703703703701E-2</v>
      </c>
    </row>
    <row r="18" spans="1:13" x14ac:dyDescent="0.25">
      <c r="A18" s="32" t="str">
        <f>Database!C32</f>
        <v>Oct-22</v>
      </c>
      <c r="B18">
        <f>SUMIF(Database!$C$2:$C$101,Calculation!A18,Database!$D$2:$D$101)</f>
        <v>73.739999999999995</v>
      </c>
      <c r="C18" s="34">
        <f>SUMIF(Database!$C$2:$C$101,Calculation!A18,Database!$E$2:$E$101)</f>
        <v>0.5003819444444445</v>
      </c>
      <c r="D18">
        <f>SUMIF(Database!$C$2:$C$101,A18,Database!$H$2:$H$101)</f>
        <v>8889</v>
      </c>
      <c r="E18" s="2">
        <f>AVERAGEIF(Database!$C$2:$C$101,A18,Database!$D$2:$D$101)</f>
        <v>7.3739999999999997</v>
      </c>
      <c r="F18" s="34">
        <f>AVERAGEIF(Database!$C$2:$C$101,A18,Database!$E$2:$E$101)</f>
        <v>5.0038194444444448E-2</v>
      </c>
      <c r="G18">
        <f>COUNTIF(Database!$C$2:$C$101,A18)</f>
        <v>10</v>
      </c>
      <c r="I18" s="94">
        <v>44860</v>
      </c>
      <c r="J18" s="95">
        <v>9.36</v>
      </c>
      <c r="K18" s="96">
        <v>7.3020833333333326E-2</v>
      </c>
    </row>
    <row r="19" spans="1:13" x14ac:dyDescent="0.25">
      <c r="A19" s="32" t="str">
        <f>Database!C42</f>
        <v>Nov-22</v>
      </c>
      <c r="B19">
        <f>SUMIF(Database!$C$2:$C$101,Calculation!A19,Database!$D$2:$D$101)</f>
        <v>45.78</v>
      </c>
      <c r="C19" s="34">
        <f>SUMIF(Database!$C$2:$C$101,Calculation!A19,Database!$E$2:$E$101)</f>
        <v>0.31016203703703704</v>
      </c>
      <c r="D19">
        <f>SUMIF(Database!$C$2:$C$101,A19,Database!$H$2:$H$101)</f>
        <v>5236</v>
      </c>
      <c r="E19" s="2">
        <f>AVERAGEIF(Database!$C$2:$C$101,A19,Database!$D$2:$D$101)</f>
        <v>5.7225000000000001</v>
      </c>
      <c r="F19" s="34">
        <f>AVERAGEIF(Database!$C$2:$C$101,A19,Database!$E$2:$E$101)</f>
        <v>3.877025462962963E-2</v>
      </c>
      <c r="G19">
        <f>COUNTIF(Database!$C$2:$C$101,A19)</f>
        <v>8</v>
      </c>
      <c r="I19" s="58">
        <v>45010</v>
      </c>
      <c r="J19" s="57">
        <v>8.94</v>
      </c>
      <c r="K19" s="59">
        <v>5.1817129629629623E-2</v>
      </c>
    </row>
    <row r="20" spans="1:13" x14ac:dyDescent="0.25">
      <c r="A20" s="32" t="str">
        <f>Database!C49</f>
        <v>Dec-22</v>
      </c>
      <c r="B20">
        <f>SUMIF(Database!$C$2:$C$101,Calculation!A20,Database!$D$2:$D$101)</f>
        <v>14.14</v>
      </c>
      <c r="C20" s="34">
        <f>SUMIF(Database!$C$2:$C$101,Calculation!A20,Database!$E$2:$E$101)</f>
        <v>9.9131944444444453E-2</v>
      </c>
      <c r="D20">
        <f>SUMIF(Database!$C$2:$C$101,A20,Database!$H$2:$H$101)</f>
        <v>1783</v>
      </c>
      <c r="E20" s="2">
        <f>AVERAGEIF(Database!$C$2:$C$101,A20,Database!$D$2:$D$101)</f>
        <v>7.07</v>
      </c>
      <c r="F20" s="34">
        <f>AVERAGEIF(Database!$C$2:$C$101,A20,Database!$E$2:$E$101)</f>
        <v>4.9565972222222227E-2</v>
      </c>
      <c r="G20">
        <f>COUNTIF(Database!$C$2:$C$101,A20)</f>
        <v>2</v>
      </c>
    </row>
    <row r="21" spans="1:13" x14ac:dyDescent="0.25">
      <c r="A21" s="32" t="str">
        <f>Database!C52</f>
        <v>Jan-23</v>
      </c>
      <c r="B21">
        <f>SUMIF(Database!$C$2:$C$101,Calculation!A21,Database!$D$2:$D$101)</f>
        <v>36.49</v>
      </c>
      <c r="C21" s="34">
        <f>SUMIF(Database!$C$2:$C$101,Calculation!A21,Database!$E$2:$E$101)</f>
        <v>0.24328703703703705</v>
      </c>
      <c r="D21">
        <f>SUMIF(Database!$C$2:$C$101,A21,Database!$H$2:$H$101)</f>
        <v>4377</v>
      </c>
      <c r="E21" s="2">
        <f>AVERAGEIF(Database!$C$2:$C$101,A21,Database!$D$2:$D$101)</f>
        <v>5.2128571428571435</v>
      </c>
      <c r="F21" s="34">
        <f>AVERAGEIF(Database!$C$2:$C$101,A21,Database!$E$2:$E$101)</f>
        <v>3.4755291005291004E-2</v>
      </c>
      <c r="G21">
        <f>COUNTIF(Database!$C$2:$C$101,A21)</f>
        <v>7</v>
      </c>
    </row>
    <row r="22" spans="1:13" x14ac:dyDescent="0.25">
      <c r="A22" s="32" t="str">
        <f>Database!C58</f>
        <v>Feb-23</v>
      </c>
      <c r="B22">
        <f>SUMIF(Database!$C$2:$C$101,Calculation!A22,Database!$D$2:$D$101)</f>
        <v>10.67</v>
      </c>
      <c r="C22" s="34">
        <f>SUMIF(Database!$C$2:$C$101,Calculation!A22,Database!$E$2:$E$101)</f>
        <v>5.7453703703703701E-2</v>
      </c>
      <c r="D22">
        <f>SUMIF(Database!$C$2:$C$101,A22,Database!$H$2:$H$101)</f>
        <v>995</v>
      </c>
      <c r="E22" s="2">
        <f>AVERAGEIF(Database!$C$2:$C$101,A22,Database!$D$2:$D$101)</f>
        <v>10.67</v>
      </c>
      <c r="F22" s="34">
        <f>AVERAGEIF(Database!$C$2:$C$101,A22,Database!$E$2:$E$101)</f>
        <v>5.7453703703703701E-2</v>
      </c>
      <c r="G22">
        <f>COUNTIF(Database!$C$2:$C$101,A22)</f>
        <v>1</v>
      </c>
    </row>
    <row r="23" spans="1:13" x14ac:dyDescent="0.25">
      <c r="A23" s="32" t="str">
        <f>Database!C59</f>
        <v>Mar-23</v>
      </c>
      <c r="B23">
        <f>SUMIF(Database!$C$2:$C$101,Calculation!A23,Database!$D$2:$D$101)</f>
        <v>27.53</v>
      </c>
      <c r="C23" s="34">
        <f>SUMIF(Database!$C$2:$C$101,Calculation!A23,Database!$E$2:$E$101)</f>
        <v>0.19450231481481478</v>
      </c>
      <c r="D23">
        <f>SUMIF(Database!$C$2:$C$101,A23,Database!$H$2:$H$101)</f>
        <v>2588</v>
      </c>
      <c r="E23" s="2">
        <f>AVERAGEIF(Database!$C$2:$C$101,A23,Database!$D$2:$D$101)</f>
        <v>6.8825000000000003</v>
      </c>
      <c r="F23" s="34">
        <f>AVERAGEIF(Database!$C$2:$C$101,A23,Database!$E$2:$E$101)</f>
        <v>4.8625578703703695E-2</v>
      </c>
      <c r="G23">
        <f>COUNTIF(Database!$C$2:$C$101,A23)</f>
        <v>4</v>
      </c>
    </row>
    <row r="24" spans="1:13" x14ac:dyDescent="0.25">
      <c r="A24" s="32" t="str">
        <f>Database!C65</f>
        <v>Apr-23</v>
      </c>
      <c r="B24">
        <f>SUMIF(Database!$C$2:$C$101,Calculation!A24,Database!$D$2:$D$101)</f>
        <v>21.56</v>
      </c>
      <c r="C24" s="34">
        <f>SUMIF(Database!$C$2:$C$101,Calculation!A24,Database!$E$2:$E$101)</f>
        <v>0.14672453703703703</v>
      </c>
      <c r="D24">
        <f>SUMIF(Database!$C$2:$C$101,A24,Database!$H$2:$H$101)</f>
        <v>2133</v>
      </c>
      <c r="E24" s="2">
        <f>AVERAGEIF(Database!$C$2:$C$101,A24,Database!$D$2:$D$101)</f>
        <v>5.39</v>
      </c>
      <c r="F24" s="34">
        <f>AVERAGEIF(Database!$C$2:$C$101,A24,Database!$E$2:$E$101)</f>
        <v>3.6681134259259257E-2</v>
      </c>
      <c r="G24">
        <f>COUNTIF(Database!$C$2:$C$101,A24)</f>
        <v>4</v>
      </c>
    </row>
    <row r="25" spans="1:13" x14ac:dyDescent="0.25">
      <c r="A25" s="32" t="str">
        <f>Database!C68</f>
        <v>May-23</v>
      </c>
      <c r="B25">
        <f>SUMIF(Database!$C$2:$C$101,Calculation!A25,Database!$D$2:$D$101)</f>
        <v>37.82</v>
      </c>
      <c r="C25" s="34">
        <f>SUMIF(Database!$C$2:$C$101,Calculation!A25,Database!$E$2:$E$101)</f>
        <v>0.2822337962962963</v>
      </c>
      <c r="D25">
        <f>SUMIF(Database!$C$2:$C$101,A25,Database!$H$2:$H$101)</f>
        <v>3725</v>
      </c>
      <c r="E25" s="2">
        <f>AVERAGEIF(Database!$C$2:$C$101,A25,Database!$D$2:$D$101)</f>
        <v>4.7275</v>
      </c>
      <c r="F25" s="34">
        <f>AVERAGEIF(Database!$C$2:$C$101,A25,Database!$E$2:$E$101)</f>
        <v>3.5279224537037038E-2</v>
      </c>
      <c r="G25">
        <f>COUNTIF(Database!$C$2:$C$101,A25)</f>
        <v>8</v>
      </c>
    </row>
    <row r="26" spans="1:13" x14ac:dyDescent="0.25">
      <c r="A26" s="32" t="str">
        <f>Database!C75</f>
        <v>Jun-23</v>
      </c>
      <c r="B26">
        <f>SUMIF(Database!$C$2:$C$101,Calculation!A26,Database!$D$2:$D$101)</f>
        <v>44.830000000000005</v>
      </c>
      <c r="C26" s="34">
        <f>SUMIF(Database!$C$2:$C$101,Calculation!A26,Database!$E$2:$E$101)</f>
        <v>0.30781250000000004</v>
      </c>
      <c r="D26">
        <f>SUMIF(Database!$C$2:$C$101,A26,Database!$H$2:$H$101)</f>
        <v>4922</v>
      </c>
      <c r="E26" s="2">
        <f>AVERAGEIF(Database!$C$2:$C$101,A26,Database!$D$2:$D$101)</f>
        <v>4.4830000000000005</v>
      </c>
      <c r="F26" s="34">
        <f>AVERAGEIF(Database!$C$2:$C$101,A26,Database!$E$2:$E$101)</f>
        <v>3.0781250000000003E-2</v>
      </c>
      <c r="G26">
        <f>COUNTIF(Database!$C$2:$C$101,A26)</f>
        <v>10</v>
      </c>
    </row>
    <row r="27" spans="1:13" x14ac:dyDescent="0.25">
      <c r="A27" s="32" t="str">
        <f>Database!C87</f>
        <v>Jul-23</v>
      </c>
      <c r="B27">
        <f>SUMIF(Database!$C$2:$C$101,Calculation!A27,Database!$D$2:$D$101)</f>
        <v>44.81</v>
      </c>
      <c r="C27" s="34">
        <f>SUMIF(Database!$C$2:$C$101,Calculation!A27,Database!$E$2:$E$101)</f>
        <v>0.28571759259259255</v>
      </c>
      <c r="D27">
        <f>SUMIF(Database!$C$2:$C$101,A27,Database!$H$2:$H$101)</f>
        <v>5764</v>
      </c>
      <c r="E27" s="2">
        <f>AVERAGEIF(Database!$C$2:$C$101,A27,Database!$D$2:$D$101)</f>
        <v>4.4809999999999999</v>
      </c>
      <c r="F27" s="34">
        <f>AVERAGEIF(Database!$C$2:$C$101,A27,Database!$E$2:$E$101)</f>
        <v>2.8571759259259255E-2</v>
      </c>
      <c r="G27">
        <f>COUNTIF(Database!$C$2:$C$101,A27)</f>
        <v>10</v>
      </c>
    </row>
    <row r="28" spans="1:13" x14ac:dyDescent="0.25">
      <c r="A28" s="32" t="str">
        <f>Database!C96</f>
        <v>Aug-23</v>
      </c>
      <c r="B28">
        <f>SUMIF(Database!$C$2:$C$101,Calculation!A28,Database!$D$2:$D$101)</f>
        <v>32.19</v>
      </c>
      <c r="C28" s="34">
        <f>SUMIF(Database!$C$2:$C$101,Calculation!A28,Database!$E$2:$E$101)</f>
        <v>0.20694444444444446</v>
      </c>
      <c r="D28">
        <f>SUMIF(Database!$C$2:$C$101,A28,Database!$H$2:$H$101)</f>
        <v>3953</v>
      </c>
      <c r="E28" s="2">
        <f>AVERAGEIF(Database!$C$2:$C$101,A28,Database!$D$2:$D$101)</f>
        <v>4.5985714285714279</v>
      </c>
      <c r="F28" s="34">
        <f>AVERAGEIF(Database!$C$2:$C$101,A28,Database!$E$2:$E$101)</f>
        <v>2.9563492063492066E-2</v>
      </c>
      <c r="G28">
        <f>COUNTIF(Database!$C$2:$C$101,A28)</f>
        <v>7</v>
      </c>
    </row>
    <row r="29" spans="1:13" x14ac:dyDescent="0.25">
      <c r="A29" s="32" t="s">
        <v>23</v>
      </c>
      <c r="B29" s="2">
        <f>B2</f>
        <v>533.26</v>
      </c>
      <c r="C29" s="4">
        <f>B3</f>
        <v>3.6577430555555548</v>
      </c>
      <c r="D29" s="3">
        <f>B4</f>
        <v>62214</v>
      </c>
      <c r="E29" s="2">
        <f>B5</f>
        <v>5.3326000000000002</v>
      </c>
      <c r="F29" s="4">
        <f>B6</f>
        <v>3.6577430555555547E-2</v>
      </c>
      <c r="G29">
        <f>B1</f>
        <v>100</v>
      </c>
    </row>
    <row r="30" spans="1:13" x14ac:dyDescent="0.25">
      <c r="J30" s="52"/>
      <c r="K30" s="52"/>
      <c r="L30" s="90" t="s">
        <v>35</v>
      </c>
      <c r="M30" s="90" t="s">
        <v>59</v>
      </c>
    </row>
    <row r="31" spans="1:13" x14ac:dyDescent="0.25">
      <c r="I31" s="54"/>
      <c r="J31" s="53"/>
      <c r="K31" s="53"/>
      <c r="L31" s="91" t="s">
        <v>42</v>
      </c>
      <c r="M31" s="98">
        <v>4</v>
      </c>
    </row>
    <row r="32" spans="1:13" x14ac:dyDescent="0.25">
      <c r="A32" s="38" t="s">
        <v>56</v>
      </c>
      <c r="B32" t="s">
        <v>58</v>
      </c>
      <c r="I32" s="55"/>
      <c r="J32" s="53"/>
      <c r="K32" s="53"/>
      <c r="L32" s="61" t="s">
        <v>43</v>
      </c>
      <c r="M32" s="97">
        <v>11</v>
      </c>
    </row>
    <row r="33" spans="1:13" x14ac:dyDescent="0.25">
      <c r="A33" s="39" t="s">
        <v>51</v>
      </c>
      <c r="B33" s="51">
        <v>4</v>
      </c>
      <c r="D33" s="39" t="s">
        <v>20</v>
      </c>
      <c r="E33" s="40">
        <v>21</v>
      </c>
      <c r="I33" s="55"/>
      <c r="J33" s="53"/>
      <c r="K33" s="53"/>
      <c r="L33" s="92" t="s">
        <v>44</v>
      </c>
      <c r="M33" s="60">
        <v>12</v>
      </c>
    </row>
    <row r="34" spans="1:13" x14ac:dyDescent="0.25">
      <c r="A34" s="39" t="s">
        <v>43</v>
      </c>
      <c r="B34" s="51">
        <v>11</v>
      </c>
      <c r="D34" s="39" t="s">
        <v>22</v>
      </c>
      <c r="E34" s="40">
        <v>42</v>
      </c>
      <c r="I34" s="55"/>
      <c r="J34" s="53"/>
      <c r="K34" s="53"/>
      <c r="L34" s="61" t="s">
        <v>45</v>
      </c>
      <c r="M34" s="97">
        <v>10</v>
      </c>
    </row>
    <row r="35" spans="1:13" x14ac:dyDescent="0.25">
      <c r="A35" s="39" t="s">
        <v>55</v>
      </c>
      <c r="B35" s="51">
        <v>7</v>
      </c>
      <c r="D35" s="39" t="s">
        <v>21</v>
      </c>
      <c r="E35" s="40">
        <v>37</v>
      </c>
      <c r="I35" s="55"/>
      <c r="J35" s="53"/>
      <c r="K35" s="53"/>
      <c r="L35" s="92" t="s">
        <v>46</v>
      </c>
      <c r="M35" s="60">
        <v>8</v>
      </c>
    </row>
    <row r="36" spans="1:13" x14ac:dyDescent="0.25">
      <c r="A36" s="39" t="s">
        <v>47</v>
      </c>
      <c r="B36" s="51">
        <v>2</v>
      </c>
      <c r="I36" s="55"/>
      <c r="J36" s="53"/>
      <c r="K36" s="53"/>
      <c r="L36" s="61" t="s">
        <v>47</v>
      </c>
      <c r="M36" s="97">
        <v>2</v>
      </c>
    </row>
    <row r="37" spans="1:13" x14ac:dyDescent="0.25">
      <c r="A37" s="39" t="s">
        <v>49</v>
      </c>
      <c r="B37" s="51">
        <v>1</v>
      </c>
      <c r="I37" s="55"/>
      <c r="J37" s="53"/>
      <c r="K37" s="53"/>
      <c r="L37" s="92" t="s">
        <v>48</v>
      </c>
      <c r="M37" s="60">
        <v>7</v>
      </c>
    </row>
    <row r="38" spans="1:13" x14ac:dyDescent="0.25">
      <c r="A38" s="39" t="s">
        <v>48</v>
      </c>
      <c r="B38" s="51">
        <v>7</v>
      </c>
      <c r="I38" s="55"/>
      <c r="J38" s="53"/>
      <c r="K38" s="53"/>
    </row>
    <row r="39" spans="1:13" x14ac:dyDescent="0.25">
      <c r="A39" s="39" t="s">
        <v>42</v>
      </c>
      <c r="B39" s="51">
        <v>4</v>
      </c>
      <c r="I39" s="55"/>
      <c r="J39" s="53"/>
      <c r="K39" s="53"/>
      <c r="L39" s="90" t="s">
        <v>35</v>
      </c>
      <c r="M39" s="90" t="s">
        <v>59</v>
      </c>
    </row>
    <row r="40" spans="1:13" x14ac:dyDescent="0.25">
      <c r="A40" s="39" t="s">
        <v>54</v>
      </c>
      <c r="B40" s="51">
        <v>10</v>
      </c>
      <c r="I40" s="55"/>
      <c r="J40" s="53"/>
      <c r="K40" s="53"/>
      <c r="L40" s="61" t="s">
        <v>49</v>
      </c>
      <c r="M40" s="97">
        <v>1</v>
      </c>
    </row>
    <row r="41" spans="1:13" x14ac:dyDescent="0.25">
      <c r="A41" s="39" t="s">
        <v>53</v>
      </c>
      <c r="B41" s="51">
        <v>10</v>
      </c>
      <c r="I41" s="55"/>
      <c r="J41" s="53"/>
      <c r="K41" s="53"/>
      <c r="L41" s="92" t="s">
        <v>50</v>
      </c>
      <c r="M41" s="60">
        <v>4</v>
      </c>
    </row>
    <row r="42" spans="1:13" x14ac:dyDescent="0.25">
      <c r="A42" s="39" t="s">
        <v>50</v>
      </c>
      <c r="B42" s="51">
        <v>4</v>
      </c>
      <c r="I42" s="55"/>
      <c r="J42" s="53"/>
      <c r="K42" s="53"/>
      <c r="L42" s="61" t="s">
        <v>51</v>
      </c>
      <c r="M42" s="97">
        <v>4</v>
      </c>
    </row>
    <row r="43" spans="1:13" x14ac:dyDescent="0.25">
      <c r="A43" s="39" t="s">
        <v>52</v>
      </c>
      <c r="B43" s="51">
        <v>8</v>
      </c>
      <c r="I43" s="55"/>
      <c r="J43" s="53"/>
      <c r="K43" s="53"/>
      <c r="L43" s="92" t="s">
        <v>52</v>
      </c>
      <c r="M43" s="60">
        <v>8</v>
      </c>
    </row>
    <row r="44" spans="1:13" x14ac:dyDescent="0.25">
      <c r="A44" s="39" t="s">
        <v>46</v>
      </c>
      <c r="B44" s="51">
        <v>8</v>
      </c>
      <c r="I44" s="55"/>
      <c r="J44" s="53"/>
      <c r="K44" s="53"/>
      <c r="L44" s="61" t="s">
        <v>53</v>
      </c>
      <c r="M44" s="97">
        <v>10</v>
      </c>
    </row>
    <row r="45" spans="1:13" x14ac:dyDescent="0.25">
      <c r="A45" s="39" t="s">
        <v>45</v>
      </c>
      <c r="B45" s="51">
        <v>10</v>
      </c>
      <c r="I45" s="55"/>
      <c r="J45" s="53"/>
      <c r="K45" s="53"/>
      <c r="L45" s="92" t="s">
        <v>54</v>
      </c>
      <c r="M45" s="60">
        <v>10</v>
      </c>
    </row>
    <row r="46" spans="1:13" x14ac:dyDescent="0.25">
      <c r="A46" s="39" t="s">
        <v>57</v>
      </c>
      <c r="B46" s="51">
        <v>2</v>
      </c>
      <c r="L46" s="61" t="s">
        <v>55</v>
      </c>
      <c r="M46" s="97">
        <v>7</v>
      </c>
    </row>
    <row r="47" spans="1:13" x14ac:dyDescent="0.25">
      <c r="A47" s="39" t="s">
        <v>44</v>
      </c>
      <c r="B47" s="51">
        <v>12</v>
      </c>
    </row>
    <row r="135" spans="1:3" x14ac:dyDescent="0.25">
      <c r="A135" s="50" t="s">
        <v>0</v>
      </c>
      <c r="B135" s="50" t="s">
        <v>41</v>
      </c>
      <c r="C135" s="50" t="s">
        <v>28</v>
      </c>
    </row>
    <row r="136" spans="1:3" x14ac:dyDescent="0.25">
      <c r="A136" s="41">
        <v>44958</v>
      </c>
      <c r="B136" s="42">
        <v>10.67</v>
      </c>
      <c r="C136" s="43">
        <v>5.7453703703703701E-2</v>
      </c>
    </row>
    <row r="137" spans="1:3" x14ac:dyDescent="0.25">
      <c r="A137" s="44">
        <v>44860</v>
      </c>
      <c r="B137" s="45">
        <v>9.36</v>
      </c>
      <c r="C137" s="46">
        <v>7.3020833333333326E-2</v>
      </c>
    </row>
    <row r="138" spans="1:3" x14ac:dyDescent="0.25">
      <c r="A138" s="47">
        <v>45010</v>
      </c>
      <c r="B138" s="48">
        <v>8.94</v>
      </c>
      <c r="C138" s="49">
        <v>5.1817129629629623E-2</v>
      </c>
    </row>
  </sheetData>
  <sortState xmlns:xlrd2="http://schemas.microsoft.com/office/spreadsheetml/2017/richdata2" ref="A32:B47">
    <sortCondition ref="A33" customList="Jan,Feb,Mar,Apr,May,Jun,Jul,Aug,Sep,Oct,Nov,Dec"/>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5A66-E258-496C-BD51-E70802E00BA9}">
  <dimension ref="A1:A15"/>
  <sheetViews>
    <sheetView workbookViewId="0">
      <selection activeCell="B1" sqref="B1:B3"/>
    </sheetView>
  </sheetViews>
  <sheetFormatPr defaultRowHeight="15" x14ac:dyDescent="0.25"/>
  <cols>
    <col min="1" max="1" width="10.85546875" bestFit="1" customWidth="1"/>
  </cols>
  <sheetData>
    <row r="1" spans="1:1" x14ac:dyDescent="0.25">
      <c r="A1" t="s">
        <v>42</v>
      </c>
    </row>
    <row r="2" spans="1:1" x14ac:dyDescent="0.25">
      <c r="A2" t="s">
        <v>43</v>
      </c>
    </row>
    <row r="3" spans="1:1" x14ac:dyDescent="0.25">
      <c r="A3" t="s">
        <v>44</v>
      </c>
    </row>
    <row r="4" spans="1:1" x14ac:dyDescent="0.25">
      <c r="A4" t="s">
        <v>45</v>
      </c>
    </row>
    <row r="5" spans="1:1" x14ac:dyDescent="0.25">
      <c r="A5" t="s">
        <v>46</v>
      </c>
    </row>
    <row r="6" spans="1:1" x14ac:dyDescent="0.25">
      <c r="A6" t="s">
        <v>47</v>
      </c>
    </row>
    <row r="7" spans="1:1" x14ac:dyDescent="0.25">
      <c r="A7" t="s">
        <v>48</v>
      </c>
    </row>
    <row r="8" spans="1:1" x14ac:dyDescent="0.25">
      <c r="A8" t="s">
        <v>49</v>
      </c>
    </row>
    <row r="9" spans="1:1" x14ac:dyDescent="0.25">
      <c r="A9" t="s">
        <v>50</v>
      </c>
    </row>
    <row r="10" spans="1:1" x14ac:dyDescent="0.25">
      <c r="A10" t="s">
        <v>51</v>
      </c>
    </row>
    <row r="11" spans="1:1" x14ac:dyDescent="0.25">
      <c r="A11" t="s">
        <v>52</v>
      </c>
    </row>
    <row r="12" spans="1:1" x14ac:dyDescent="0.25">
      <c r="A12" t="s">
        <v>53</v>
      </c>
    </row>
    <row r="13" spans="1:1" x14ac:dyDescent="0.25">
      <c r="A13" t="s">
        <v>54</v>
      </c>
    </row>
    <row r="14" spans="1:1" x14ac:dyDescent="0.25">
      <c r="A14" t="s">
        <v>55</v>
      </c>
    </row>
    <row r="15" spans="1:1" x14ac:dyDescent="0.25">
      <c r="A15" t="s">
        <v>23</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AFDD-B865-4F44-82E9-3E7367E78F94}">
  <dimension ref="F1:AB4"/>
  <sheetViews>
    <sheetView showGridLines="0" tabSelected="1" zoomScaleNormal="100" workbookViewId="0">
      <selection activeCell="AF11" sqref="AF11"/>
    </sheetView>
  </sheetViews>
  <sheetFormatPr defaultRowHeight="15" x14ac:dyDescent="0.25"/>
  <cols>
    <col min="8" max="8" width="2.42578125" customWidth="1"/>
    <col min="11" max="11" width="2.42578125" customWidth="1"/>
    <col min="14" max="14" width="2.42578125" customWidth="1"/>
    <col min="17" max="17" width="2.42578125" customWidth="1"/>
    <col min="20" max="20" width="2.42578125" customWidth="1"/>
    <col min="23" max="23" width="2.42578125" customWidth="1"/>
    <col min="26" max="26" width="2.42578125" customWidth="1"/>
  </cols>
  <sheetData>
    <row r="1" spans="6:28" ht="15.75" thickBot="1" x14ac:dyDescent="0.3"/>
    <row r="2" spans="6:28" ht="30" customHeight="1" thickBot="1" x14ac:dyDescent="0.3">
      <c r="F2" s="63" t="s">
        <v>25</v>
      </c>
      <c r="G2" s="64"/>
      <c r="I2" s="69" t="s">
        <v>27</v>
      </c>
      <c r="J2" s="70"/>
      <c r="L2" s="69" t="s">
        <v>28</v>
      </c>
      <c r="M2" s="70"/>
      <c r="O2" s="69" t="s">
        <v>30</v>
      </c>
      <c r="P2" s="70"/>
      <c r="R2" s="84" t="s">
        <v>32</v>
      </c>
      <c r="S2" s="85"/>
      <c r="U2" s="69" t="s">
        <v>33</v>
      </c>
      <c r="V2" s="70"/>
      <c r="X2" s="69" t="s">
        <v>35</v>
      </c>
      <c r="Y2" s="70"/>
      <c r="Z2" s="33"/>
      <c r="AA2" s="35"/>
      <c r="AB2" s="36"/>
    </row>
    <row r="3" spans="6:28" ht="15" customHeight="1" x14ac:dyDescent="0.25">
      <c r="F3" s="65">
        <f>Calculation!G9</f>
        <v>100</v>
      </c>
      <c r="G3" s="66"/>
      <c r="I3" s="71">
        <f>Calculation!B9</f>
        <v>533.26</v>
      </c>
      <c r="J3" s="72"/>
      <c r="L3" s="75">
        <f>Calculation!C9</f>
        <v>3.6577430555555548</v>
      </c>
      <c r="M3" s="76"/>
      <c r="O3" s="83">
        <f>Calculation!D9</f>
        <v>62214</v>
      </c>
      <c r="P3" s="76"/>
      <c r="R3" s="86">
        <f>Calculation!E9</f>
        <v>5.3326000000000002</v>
      </c>
      <c r="S3" s="87"/>
      <c r="U3" s="75">
        <f>Calculation!F9</f>
        <v>3.6577430555555547E-2</v>
      </c>
      <c r="V3" s="76"/>
      <c r="X3" s="79" t="s">
        <v>23</v>
      </c>
      <c r="Y3" s="80"/>
      <c r="Z3" s="31"/>
      <c r="AA3" s="37"/>
      <c r="AB3" s="37"/>
    </row>
    <row r="4" spans="6:28" ht="15.75" customHeight="1" thickBot="1" x14ac:dyDescent="0.3">
      <c r="F4" s="67"/>
      <c r="G4" s="68"/>
      <c r="I4" s="73"/>
      <c r="J4" s="74"/>
      <c r="L4" s="77"/>
      <c r="M4" s="78"/>
      <c r="O4" s="77"/>
      <c r="P4" s="78"/>
      <c r="R4" s="88"/>
      <c r="S4" s="89"/>
      <c r="U4" s="77"/>
      <c r="V4" s="78"/>
      <c r="X4" s="81"/>
      <c r="Y4" s="82"/>
      <c r="Z4" s="31"/>
      <c r="AA4" s="37"/>
      <c r="AB4" s="37"/>
    </row>
  </sheetData>
  <mergeCells count="14">
    <mergeCell ref="X2:Y2"/>
    <mergeCell ref="X3:Y4"/>
    <mergeCell ref="L2:M2"/>
    <mergeCell ref="L3:M4"/>
    <mergeCell ref="O2:P2"/>
    <mergeCell ref="O3:P4"/>
    <mergeCell ref="R2:S2"/>
    <mergeCell ref="R3:S4"/>
    <mergeCell ref="F2:G2"/>
    <mergeCell ref="F3:G4"/>
    <mergeCell ref="I2:J2"/>
    <mergeCell ref="I3:J4"/>
    <mergeCell ref="U2:V2"/>
    <mergeCell ref="U3:V4"/>
  </mergeCell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Please Select a Month" error="You do not select a month" xr:uid="{40BDB4A1-DF56-4F4C-87B1-B451C00E43B4}">
          <x14:formula1>
            <xm:f>Reference!$A$1:$A$15</xm:f>
          </x14:formula1>
          <xm:sqref>X3:Y4</xm:sqref>
        </x14:dataValidation>
        <x14:dataValidation type="list" allowBlank="1" showInputMessage="1" showErrorMessage="1" errorTitle="Please select a year" error="You do not select a year" xr:uid="{D15B4162-BF8F-49E2-9E46-0CEC0E7600C3}">
          <x14:formula1>
            <xm:f>Reference!$B$1:$B$3</xm:f>
          </x14:formula1>
          <xm:sqref>AA3:AB4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Calculation</vt:lpstr>
      <vt:lpstr>Reference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dc:creator>
  <cp:lastModifiedBy>Dino</cp:lastModifiedBy>
  <cp:lastPrinted>2023-08-30T12:19:48Z</cp:lastPrinted>
  <dcterms:created xsi:type="dcterms:W3CDTF">2023-06-18T06:53:33Z</dcterms:created>
  <dcterms:modified xsi:type="dcterms:W3CDTF">2023-09-05T06:48:55Z</dcterms:modified>
</cp:coreProperties>
</file>