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C:\Temp\"/>
    </mc:Choice>
  </mc:AlternateContent>
  <xr:revisionPtr revIDLastSave="0" documentId="13_ncr:1_{272C064D-9A2E-4EAC-81C2-E255EC8D5EB2}" xr6:coauthVersionLast="47" xr6:coauthVersionMax="47" xr10:uidLastSave="{00000000-0000-0000-0000-000000000000}"/>
  <bookViews>
    <workbookView xWindow="-38520" yWindow="75" windowWidth="38640" windowHeight="15840" tabRatio="769" activeTab="11"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61" i="29"/>
  <c r="J860" i="29"/>
  <c r="J859" i="29"/>
  <c r="J858" i="29"/>
  <c r="J857" i="29"/>
  <c r="J856" i="29"/>
  <c r="J855" i="29"/>
  <c r="J854" i="29"/>
  <c r="J853" i="29"/>
  <c r="J852" i="29"/>
  <c r="J851" i="29"/>
  <c r="J850" i="29"/>
  <c r="J849" i="29"/>
  <c r="J848" i="29"/>
  <c r="J847" i="29"/>
  <c r="J820" i="29"/>
  <c r="J819" i="29"/>
  <c r="J818" i="29"/>
  <c r="J817" i="29"/>
  <c r="J816" i="29"/>
  <c r="J815" i="29"/>
  <c r="J814" i="29"/>
  <c r="J779" i="29"/>
  <c r="J778" i="29"/>
  <c r="J777" i="29"/>
  <c r="J776" i="29"/>
  <c r="J775" i="29"/>
  <c r="J774" i="29"/>
  <c r="J773" i="29"/>
  <c r="J772" i="29"/>
  <c r="J771" i="29"/>
  <c r="J770" i="29"/>
  <c r="J769" i="29"/>
  <c r="J768" i="29"/>
  <c r="J767" i="29"/>
  <c r="J766" i="29"/>
  <c r="J765" i="29"/>
  <c r="J764" i="29"/>
  <c r="J763" i="29"/>
  <c r="J762" i="29"/>
  <c r="J761" i="29"/>
  <c r="J760" i="29"/>
  <c r="J759"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69" i="29"/>
  <c r="J368" i="29"/>
  <c r="J367" i="29"/>
  <c r="J366" i="29"/>
  <c r="J365" i="29"/>
  <c r="J364" i="29"/>
  <c r="J363" i="29"/>
  <c r="J362" i="29"/>
  <c r="J361" i="29"/>
  <c r="J360" i="29"/>
  <c r="J35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82" i="29"/>
  <c r="J81" i="29"/>
  <c r="J80" i="29"/>
  <c r="J79" i="29"/>
  <c r="J78" i="29"/>
  <c r="J77" i="29"/>
  <c r="J76" i="29"/>
  <c r="J75" i="29"/>
  <c r="J74" i="29"/>
  <c r="J73" i="29"/>
  <c r="J72" i="29"/>
  <c r="J71" i="29"/>
  <c r="J70" i="29"/>
  <c r="J69"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L1647" i="29" s="1"/>
  <c r="E1651" i="29"/>
  <c r="X1650" i="29"/>
  <c r="W1650" i="29"/>
  <c r="S1650" i="29"/>
  <c r="R1650" i="29"/>
  <c r="I1650" i="29"/>
  <c r="X1649" i="29"/>
  <c r="W1649" i="29"/>
  <c r="R1649" i="29"/>
  <c r="I1649" i="29"/>
  <c r="X1648" i="29"/>
  <c r="W1648" i="29"/>
  <c r="R1648" i="29"/>
  <c r="I1648" i="29"/>
  <c r="X1647" i="29"/>
  <c r="W1647" i="29"/>
  <c r="R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Z1593"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I889" i="29" s="1"/>
  <c r="H889"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Y812" i="29"/>
  <c r="W812" i="29" s="1"/>
  <c r="Y811" i="29"/>
  <c r="W811" i="29" s="1"/>
  <c r="Y810" i="29"/>
  <c r="W810" i="29" s="1"/>
  <c r="Y809" i="29"/>
  <c r="Y808" i="29"/>
  <c r="Y807" i="29"/>
  <c r="W807" i="29" s="1"/>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I643" i="29" s="1"/>
  <c r="H643"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Y491" i="29"/>
  <c r="Y490" i="29"/>
  <c r="Y489" i="29"/>
  <c r="W489" i="29" s="1"/>
  <c r="Y488" i="29"/>
  <c r="Y487" i="29"/>
  <c r="W487" i="29" s="1"/>
  <c r="Y486" i="29"/>
  <c r="W486" i="29" s="1"/>
  <c r="Y485" i="29"/>
  <c r="W485" i="29" s="1"/>
  <c r="Y484" i="29"/>
  <c r="Y483" i="29"/>
  <c r="Y482" i="29"/>
  <c r="W482" i="29" s="1"/>
  <c r="Y481" i="29"/>
  <c r="Y480" i="29"/>
  <c r="W480" i="29" s="1"/>
  <c r="Y479" i="29"/>
  <c r="W479" i="29" s="1"/>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Y357" i="29"/>
  <c r="W357" i="29" s="1"/>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1074" i="29" l="1"/>
  <c r="Z1055" i="29"/>
  <c r="I1156" i="29"/>
  <c r="AB514" i="29"/>
  <c r="AA515" i="29" s="1"/>
  <c r="AA281" i="29"/>
  <c r="AA1596" i="29"/>
  <c r="Z1588" i="29"/>
  <c r="AA1270" i="29"/>
  <c r="Z735" i="29"/>
  <c r="AA1517" i="29"/>
  <c r="L1484" i="29"/>
  <c r="AA1551" i="29"/>
  <c r="Z1597" i="29"/>
  <c r="Z940" i="29"/>
  <c r="Z982" i="29"/>
  <c r="AA1271" i="29"/>
  <c r="AA1312" i="29"/>
  <c r="AA1389" i="29"/>
  <c r="AA1963" i="29"/>
  <c r="AA1148" i="29"/>
  <c r="AA1801" i="29"/>
  <c r="Z1963" i="29"/>
  <c r="Z1999" i="29"/>
  <c r="AA78" i="29"/>
  <c r="I746" i="29"/>
  <c r="Z899" i="29"/>
  <c r="AA1143" i="29"/>
  <c r="Z1874" i="29"/>
  <c r="Z1546" i="29"/>
  <c r="W1588" i="29"/>
  <c r="AA1591" i="29" s="1"/>
  <c r="AA1761" i="29"/>
  <c r="Z1962" i="29"/>
  <c r="AA1925" i="29"/>
  <c r="AA897" i="29"/>
  <c r="I500" i="29"/>
  <c r="Z1384" i="29"/>
  <c r="Z1800" i="29"/>
  <c r="I787" i="29"/>
  <c r="AA894" i="29"/>
  <c r="Z858" i="29"/>
  <c r="AA810" i="29"/>
  <c r="I459" i="29"/>
  <c r="I623" i="29"/>
  <c r="AA609" i="29"/>
  <c r="AA446" i="29"/>
  <c r="Z400" i="29"/>
  <c r="Z360" i="29"/>
  <c r="AA160" i="29"/>
  <c r="AA164" i="29"/>
  <c r="AK471"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357" i="29" s="1"/>
  <c r="H357" i="29" s="1"/>
  <c r="I358" i="29" s="1"/>
  <c r="H358"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A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I807" i="29" s="1"/>
  <c r="H807" i="29" s="1"/>
  <c r="I808" i="29" s="1"/>
  <c r="H808" i="29" s="1"/>
  <c r="I809" i="29" s="1"/>
  <c r="H809" i="29" s="1"/>
  <c r="I810" i="29" s="1"/>
  <c r="H810" i="29" s="1"/>
  <c r="I811" i="29" s="1"/>
  <c r="H811" i="29" s="1"/>
  <c r="I812" i="29" s="1"/>
  <c r="H812" i="29" s="1"/>
  <c r="I813" i="29" s="1"/>
  <c r="H813"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I479" i="29" s="1"/>
  <c r="H479" i="29" s="1"/>
  <c r="I480" i="29" s="1"/>
  <c r="H480" i="29" s="1"/>
  <c r="I481" i="29" s="1"/>
  <c r="H481" i="29" s="1"/>
  <c r="I482" i="29" s="1"/>
  <c r="H482" i="29" s="1"/>
  <c r="I483" i="29" s="1"/>
  <c r="H483" i="29" s="1"/>
  <c r="I484" i="29" s="1"/>
  <c r="H484" i="29" s="1"/>
  <c r="I485" i="29" s="1"/>
  <c r="H485" i="29" s="1"/>
  <c r="I486" i="29" s="1"/>
  <c r="H486" i="29" s="1"/>
  <c r="I487" i="29" s="1"/>
  <c r="H487" i="29" s="1"/>
  <c r="I488" i="29" s="1"/>
  <c r="H488" i="29" s="1"/>
  <c r="I489" i="29" s="1"/>
  <c r="H489" i="29" s="1"/>
  <c r="I490" i="29" s="1"/>
  <c r="H490" i="29" s="1"/>
  <c r="I491" i="29" s="1"/>
  <c r="H491" i="29" s="1"/>
  <c r="I492" i="29" s="1"/>
  <c r="H492"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Z117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Z934" i="29"/>
  <c r="Z939" i="29"/>
  <c r="Z942" i="29"/>
  <c r="M915" i="29"/>
  <c r="J916" i="29"/>
  <c r="AA924" i="29"/>
  <c r="N912" i="29"/>
  <c r="M916" i="29" a="1"/>
  <c r="M916" i="29" s="1"/>
  <c r="Z938" i="29"/>
  <c r="Z941" i="29"/>
  <c r="O912" i="29"/>
  <c r="AC944"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Z770" i="29"/>
  <c r="Z775" i="29"/>
  <c r="Z778" i="29"/>
  <c r="M751" i="29"/>
  <c r="Z772" i="29"/>
  <c r="O748" i="29"/>
  <c r="AC780" i="29"/>
  <c r="S707"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AA1829" i="29" l="1"/>
  <c r="L49" i="29"/>
  <c r="AB433" i="29"/>
  <c r="AA1828" i="29"/>
  <c r="AB148" i="29"/>
  <c r="AB720" i="29"/>
  <c r="AB556" i="29"/>
  <c r="AA14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7" i="34"/>
  <c r="EO6" i="34" s="1"/>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EE3" i="34" l="1"/>
  <c r="EO5" i="34"/>
  <c r="EO3" i="34"/>
  <c r="DU3" i="34"/>
  <c r="BW3" i="34"/>
  <c r="CL3" i="34"/>
  <c r="CK3" i="34" s="1"/>
  <c r="CK2" i="34" s="1"/>
  <c r="DP3" i="34"/>
  <c r="DO3" i="34" s="1"/>
  <c r="DO2" i="34" s="1"/>
  <c r="DF3" i="34"/>
  <c r="DE3" i="34" s="1"/>
  <c r="L870" i="29" s="1"/>
  <c r="BM3" i="34"/>
  <c r="DA3" i="34"/>
  <c r="CZ3" i="34" s="1"/>
  <c r="CZ2" i="34" s="1"/>
  <c r="AX3" i="34"/>
  <c r="CQ3" i="34"/>
  <c r="DK5" i="34"/>
  <c r="DA5" i="34"/>
  <c r="CV3" i="34"/>
  <c r="CU3" i="34" s="1"/>
  <c r="L788" i="29" s="1"/>
  <c r="CQ5" i="34"/>
  <c r="CL5" i="34"/>
  <c r="CG5" i="34"/>
  <c r="CB3" i="34"/>
  <c r="BH3" i="34"/>
  <c r="BH5" i="34"/>
  <c r="BR5" i="34"/>
  <c r="BR3" i="34"/>
  <c r="BQ3" i="34" s="1"/>
  <c r="L542" i="29" s="1"/>
  <c r="AS3" i="34"/>
  <c r="GL2" i="34"/>
  <c r="L1567" i="29"/>
  <c r="HP2" i="34"/>
  <c r="L1813" i="29"/>
  <c r="GG2" i="34"/>
  <c r="L1526" i="29"/>
  <c r="HK2" i="34"/>
  <c r="L1772" i="29"/>
  <c r="GB2" i="34"/>
  <c r="L1485" i="29"/>
  <c r="HF2" i="34"/>
  <c r="L1731" i="29"/>
  <c r="IJ2" i="34"/>
  <c r="L1977" i="29"/>
  <c r="HA2" i="34"/>
  <c r="L1690" i="29"/>
  <c r="IE2" i="34"/>
  <c r="L1936" i="29"/>
  <c r="GV2" i="34"/>
  <c r="L1649" i="29"/>
  <c r="HZ2" i="34"/>
  <c r="L1895" i="29"/>
  <c r="GQ2" i="34"/>
  <c r="L1608" i="29"/>
  <c r="HU2" i="34"/>
  <c r="L1854" i="29"/>
  <c r="FC3" i="34"/>
  <c r="FC2" i="34" s="1"/>
  <c r="DY3" i="34"/>
  <c r="L1034" i="29" s="1"/>
  <c r="BV3" i="34"/>
  <c r="BV2" i="34" s="1"/>
  <c r="FS3" i="34"/>
  <c r="FR3" i="34" s="1"/>
  <c r="FR2" i="34" s="1"/>
  <c r="FX5" i="34"/>
  <c r="FW3" i="34" s="1"/>
  <c r="FM2" i="34"/>
  <c r="L1362" i="29"/>
  <c r="FH3" i="34"/>
  <c r="FH2" i="34" s="1"/>
  <c r="EX3" i="34"/>
  <c r="EX2" i="34" s="1"/>
  <c r="ET3" i="34"/>
  <c r="ES3" i="34" s="1"/>
  <c r="L1198" i="29" s="1"/>
  <c r="EJ3" i="34"/>
  <c r="EI3" i="34" s="1"/>
  <c r="EI2" i="34" s="1"/>
  <c r="DK3" i="34"/>
  <c r="EE5" i="34"/>
  <c r="DU5" i="34"/>
  <c r="CG3" i="34"/>
  <c r="CB5" i="34"/>
  <c r="AN5" i="34"/>
  <c r="BC3" i="34"/>
  <c r="AX5" i="34"/>
  <c r="O5" i="34"/>
  <c r="AI5" i="34"/>
  <c r="BC5" i="34"/>
  <c r="BM5" i="34"/>
  <c r="AS5" i="34"/>
  <c r="Y5" i="34"/>
  <c r="AI3" i="34"/>
  <c r="AD3" i="34"/>
  <c r="T5" i="34"/>
  <c r="Y3" i="34"/>
  <c r="AN3" i="34"/>
  <c r="AD5" i="34"/>
  <c r="T3" i="34"/>
  <c r="O3" i="34"/>
  <c r="J3" i="34"/>
  <c r="I3" i="34" s="1"/>
  <c r="IP3" i="34"/>
  <c r="IO3" i="34" s="1"/>
  <c r="E12" i="29"/>
  <c r="E7" i="29"/>
  <c r="E9" i="34"/>
  <c r="E7" i="34"/>
  <c r="E6" i="34" s="1"/>
  <c r="ED3" i="34" l="1"/>
  <c r="L1075" i="29" s="1"/>
  <c r="EN3" i="34"/>
  <c r="L1157" i="29" s="1"/>
  <c r="DT3" i="34"/>
  <c r="DT2" i="34" s="1"/>
  <c r="L952" i="29"/>
  <c r="BG3" i="34"/>
  <c r="BG2" i="34" s="1"/>
  <c r="CP3" i="34"/>
  <c r="CP2" i="34" s="1"/>
  <c r="DJ3" i="34"/>
  <c r="DJ2" i="34" s="1"/>
  <c r="CF3" i="34"/>
  <c r="CF2" i="34" s="1"/>
  <c r="BL3" i="34"/>
  <c r="L501" i="29" s="1"/>
  <c r="AW3" i="34"/>
  <c r="AW2" i="34" s="1"/>
  <c r="CA3" i="34"/>
  <c r="CA2" i="34" s="1"/>
  <c r="AR3" i="34"/>
  <c r="AR2" i="34" s="1"/>
  <c r="AM3" i="34"/>
  <c r="AM2" i="34" s="1"/>
  <c r="IO2" i="34"/>
  <c r="L2018" i="29"/>
  <c r="L1321" i="29"/>
  <c r="L1280" i="29"/>
  <c r="EN2" i="34"/>
  <c r="DY2" i="34"/>
  <c r="DE2" i="34"/>
  <c r="L829" i="29"/>
  <c r="CU2" i="34"/>
  <c r="L706" i="29"/>
  <c r="L583" i="29"/>
  <c r="BQ2" i="34"/>
  <c r="N3" i="34"/>
  <c r="L91" i="29" s="1"/>
  <c r="L1403" i="29"/>
  <c r="FW2" i="34"/>
  <c r="L1444" i="29"/>
  <c r="L1239" i="29"/>
  <c r="ES2" i="34"/>
  <c r="L1116"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ED2" i="34" l="1"/>
  <c r="L993" i="29"/>
  <c r="L911" i="29"/>
  <c r="L747" i="29"/>
  <c r="L665" i="29"/>
  <c r="L460" i="29"/>
  <c r="L378" i="29"/>
  <c r="BL2" i="34"/>
  <c r="L624" i="29"/>
  <c r="L337" i="29"/>
  <c r="L296"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J1899" i="29" l="1"/>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1158" i="29" l="1"/>
  <c r="V912" i="29"/>
  <c r="V871" i="29"/>
  <c r="V789" i="29"/>
  <c r="V748" i="29"/>
  <c r="V707" i="29"/>
  <c r="V584" i="29"/>
  <c r="V543" i="29"/>
  <c r="V502" i="29"/>
  <c r="V461" i="29"/>
  <c r="V379" i="29"/>
  <c r="V338" i="29"/>
  <c r="V297" i="29"/>
  <c r="V215" i="29"/>
  <c r="V13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J489" i="29" s="1"/>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E1284" i="29" s="1"/>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J889" i="29" s="1"/>
  <c r="BA887" i="29"/>
  <c r="J888" i="29" s="1"/>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J846" i="29" s="1"/>
  <c r="BA844" i="29"/>
  <c r="J845" i="29" s="1"/>
  <c r="BA843" i="29"/>
  <c r="J844" i="29" s="1"/>
  <c r="BA842" i="29"/>
  <c r="J843" i="29" s="1"/>
  <c r="BA841" i="29"/>
  <c r="J842" i="29" s="1"/>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S871" i="29" s="1"/>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U1158" i="29" s="1"/>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X745" i="29"/>
  <c r="AX747" i="29"/>
  <c r="AU746" i="29"/>
  <c r="AX746" i="29"/>
  <c r="AU745" i="29"/>
  <c r="AU747"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X786" i="29"/>
  <c r="AU788" i="29"/>
  <c r="AV787" i="29"/>
  <c r="AU786"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J1366" i="29" s="1"/>
  <c r="AA1396" i="29"/>
  <c r="AA1436" i="29"/>
  <c r="J1407" i="29" s="1"/>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448" i="29" l="1"/>
  <c r="J1571" i="29"/>
  <c r="J915"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W706" i="29" s="1"/>
  <c r="AS704" i="29"/>
  <c r="AW704" i="29" s="1"/>
  <c r="AS705" i="29"/>
  <c r="AW705" i="29" s="1"/>
  <c r="AS254" i="29"/>
  <c r="AS255" i="29"/>
  <c r="AS253" i="29"/>
  <c r="AS581" i="29"/>
  <c r="AS583" i="29"/>
  <c r="AS582" i="29"/>
  <c r="AS132" i="29"/>
  <c r="AU132" i="29" s="1"/>
  <c r="AS131" i="29"/>
  <c r="AU131" i="29" s="1"/>
  <c r="AS130" i="29"/>
  <c r="AU130" i="29" s="1"/>
  <c r="AS295" i="29"/>
  <c r="AS296" i="29"/>
  <c r="AS294" i="29"/>
  <c r="AW294" i="29" s="1"/>
  <c r="AS460" i="29"/>
  <c r="AS458" i="29"/>
  <c r="AS459" i="29"/>
  <c r="AS624" i="29"/>
  <c r="AW624" i="29" s="1"/>
  <c r="AS622" i="29"/>
  <c r="AW622" i="29" s="1"/>
  <c r="AS623" i="29"/>
  <c r="AW623" i="29" s="1"/>
  <c r="AS788" i="29"/>
  <c r="AW788" i="29" s="1"/>
  <c r="AS786" i="29"/>
  <c r="AW786" i="29" s="1"/>
  <c r="AS787" i="29"/>
  <c r="AW787" i="29" s="1"/>
  <c r="AS90" i="29"/>
  <c r="AS89" i="29"/>
  <c r="AV89" i="29" s="1"/>
  <c r="AS91" i="29"/>
  <c r="AV91" i="29" s="1"/>
  <c r="AS417" i="29"/>
  <c r="AS419" i="29"/>
  <c r="AS418" i="29"/>
  <c r="AS745" i="29"/>
  <c r="AS747" i="29"/>
  <c r="AS746" i="29"/>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J813" i="29" s="1"/>
  <c r="BA811" i="29"/>
  <c r="J812" i="29" s="1"/>
  <c r="BA810" i="29"/>
  <c r="J811" i="29" s="1"/>
  <c r="BA809" i="29"/>
  <c r="J810" i="29" s="1"/>
  <c r="BA808" i="29"/>
  <c r="J809" i="29" s="1"/>
  <c r="BA807" i="29"/>
  <c r="J808" i="29" s="1"/>
  <c r="BA806" i="29"/>
  <c r="J807" i="29" s="1"/>
  <c r="BA805" i="29"/>
  <c r="J806" i="29" s="1"/>
  <c r="BA804" i="29"/>
  <c r="J805" i="29" s="1"/>
  <c r="BA803" i="29"/>
  <c r="J804" i="29" s="1"/>
  <c r="BA802" i="29"/>
  <c r="J803" i="29" s="1"/>
  <c r="BA801" i="29"/>
  <c r="J802" i="29" s="1"/>
  <c r="BA800" i="29"/>
  <c r="J801" i="29" s="1"/>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J643" i="29" s="1"/>
  <c r="BA641" i="29"/>
  <c r="J642" i="29" s="1"/>
  <c r="BA640" i="29"/>
  <c r="J641" i="29" s="1"/>
  <c r="BA639" i="29"/>
  <c r="J640" i="29" s="1"/>
  <c r="BA638" i="29"/>
  <c r="J639" i="29" s="1"/>
  <c r="BA637" i="29"/>
  <c r="J638" i="29" s="1"/>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J510" i="29" s="1"/>
  <c r="BA491" i="29"/>
  <c r="J492" i="29" s="1"/>
  <c r="BA490" i="29"/>
  <c r="J491" i="29" s="1"/>
  <c r="BA489" i="29"/>
  <c r="J490" i="29" s="1"/>
  <c r="BA487" i="29"/>
  <c r="J488" i="29" s="1"/>
  <c r="BA486" i="29"/>
  <c r="J487" i="29" s="1"/>
  <c r="BA485" i="29"/>
  <c r="J486" i="29" s="1"/>
  <c r="BA484" i="29"/>
  <c r="J485" i="29" s="1"/>
  <c r="BA483" i="29"/>
  <c r="J484" i="29" s="1"/>
  <c r="BA482" i="29"/>
  <c r="J483" i="29" s="1"/>
  <c r="BA481" i="29"/>
  <c r="J482" i="29" s="1"/>
  <c r="BA480" i="29"/>
  <c r="J481" i="29" s="1"/>
  <c r="BA479" i="29"/>
  <c r="J480" i="29" s="1"/>
  <c r="BA478" i="29"/>
  <c r="J479" i="29" s="1"/>
  <c r="BA477" i="29"/>
  <c r="J478" i="29" s="1"/>
  <c r="BA476" i="29"/>
  <c r="J477" i="29" s="1"/>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J396" i="29" s="1"/>
  <c r="BA394" i="29"/>
  <c r="J395" i="29" s="1"/>
  <c r="BA393" i="29"/>
  <c r="J394" i="29" s="1"/>
  <c r="BA392" i="29"/>
  <c r="J393" i="29" s="1"/>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J358" i="29" s="1"/>
  <c r="BA356" i="29"/>
  <c r="J357" i="29" s="1"/>
  <c r="BA355" i="29"/>
  <c r="J356" i="29" s="1"/>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J68" i="29" s="1"/>
  <c r="BA66" i="29"/>
  <c r="J67" i="29" s="1"/>
  <c r="BA65" i="29"/>
  <c r="J66" i="29" s="1"/>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2" i="29" l="1"/>
  <c r="AW582" i="29"/>
  <c r="AX583" i="29"/>
  <c r="AW583" i="29"/>
  <c r="AX581" i="29"/>
  <c r="AW581" i="29"/>
  <c r="AV541" i="29"/>
  <c r="AW541" i="29"/>
  <c r="AV542" i="29"/>
  <c r="AW542" i="29"/>
  <c r="AV746" i="29"/>
  <c r="AW746" i="29"/>
  <c r="AV747" i="29"/>
  <c r="AW747" i="29"/>
  <c r="AV745" i="29"/>
  <c r="AW745" i="29"/>
  <c r="AV296" i="29"/>
  <c r="AW296" i="29"/>
  <c r="AV295" i="29"/>
  <c r="AW295" i="29"/>
  <c r="AU459" i="29"/>
  <c r="AW459" i="29"/>
  <c r="AU458" i="29"/>
  <c r="AW458" i="29"/>
  <c r="AU460" i="29"/>
  <c r="AW460"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<sst xmlns="http://schemas.openxmlformats.org/spreadsheetml/2006/main" count="8239" uniqueCount="889">
  <si>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</si>
  <si>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</si>
  <si>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</si>
  <si>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</si>
  <si>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</si>
  <si>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</si>
  <si>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</si>
  <si>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</si>
  <si>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</si>
  <si>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</si>
  <si>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</si>
  <si>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</si>
  <si>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</si>
  <si>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</si>
  <si>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</si>
  <si>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</si>
  <si>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</si>
  <si>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</si>
  <si>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</si>
  <si>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</si>
  <si>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</si>
  <si>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</si>
  <si>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</si>
  <si>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</si>
  <si>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</si>
  <si>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</si>
  <si>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</si>
  <si>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</si>
  <si>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</si>
  <si>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</si>
  <si>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</si>
  <si>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</si>
  <si>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</si>
  <si>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</si>
  <si>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</si>
  <si>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</si>
  <si>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</si>
  <si>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</si>
  <si>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</si>
  <si>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</si>
  <si>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</si>
  <si>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</si>
  <si>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</si>
  <si>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</si>
  <si>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</si>
  <si>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</si>
  <si>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</si>
  <si>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</si>
  <si>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</si>
  <si>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</si>
  <si>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</si>
  <si>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</si>
  <si>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</si>
  <si>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</si>
  <si>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</si>
  <si>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</si>
  <si>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</si>
  <si>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</si>
  <si>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</si>
  <si>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</si>
  <si>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</si>
  <si>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</si>
  <si>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</si>
  <si>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</si>
  <si>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</si>
  <si>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</si>
  <si>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</si>
  <si>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</si>
  <si>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</si>
  <si>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</si>
  <si>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</si>
  <si>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</si>
  <si>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</si>
  <si>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</si>
  <si>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</si>
  <si>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</si>
  <si>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</si>
  <si>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</si>
  <si>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</si>
  <si>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</si>
  <si>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</si>
  <si>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</si>
  <si>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</si>
  <si>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</si>
  <si>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</si>
  <si>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</si>
  <si>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</si>
  <si>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</si>
  <si>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</si>
  <si>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</si>
  <si>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</si>
  <si>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</si>
  <si>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</si>
  <si>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</si>
  <si>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</si>
  <si>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</si>
  <si>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</si>
  <si>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</si>
  <si>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</si>
  <si>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</si>
  <si>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</si>
  <si>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</si>
  <si>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</si>
  <si>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</si>
  <si>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</si>
  <si>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</si>
  <si>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</si>
  <si>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</si>
  <si>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</si>
  <si>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</si>
  <si>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</si>
  <si>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</si>
  <si>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</si>
  <si>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</si>
  <si>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</si>
  <si>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</si>
  <si>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</si>
  <si>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</si>
  <si>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</si>
  <si>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</si>
  <si>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</si>
  <si>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</si>
  <si>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</si>
  <si>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</si>
  <si>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</si>
  <si>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</si>
  <si>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</si>
  <si>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</si>
  <si>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</si>
  <si>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</si>
  <si>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</si>
  <si>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</si>
  <si>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</si>
  <si>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</si>
  <si>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</si>
  <si>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</si>
  <si>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</si>
  <si>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</si>
  <si>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</si>
  <si>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</si>
  <si>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</si>
  <si>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</si>
  <si>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</si>
  <si>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</si>
  <si>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</si>
  <si>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</si>
  <si>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</si>
  <si>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</si>
  <si>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</si>
  <si>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</si>
  <si>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</si>
  <si>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</si>
  <si>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</si>
  <si>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</si>
  <si>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</si>
  <si>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</si>
  <si>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</si>
  <si>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</si>
  <si>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</si>
  <si>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</si>
  <si>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</si>
  <si>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</si>
  <si>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</si>
  <si>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</si>
  <si>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</si>
  <si>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</si>
  <si>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</si>
  <si>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</si>
  <si>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</si>
  <si>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</si>
  <si>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</si>
  <si>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</si>
  <si>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</si>
  <si>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</si>
  <si>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</si>
  <si>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</si>
  <si>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</si>
  <si>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</si>
  <si>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</si>
  <si>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</si>
  <si>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</si>
  <si>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</si>
  <si>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</si>
  <si>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</si>
  <si>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</si>
  <si>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</si>
  <si>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</si>
  <si>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</si>
  <si>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</si>
  <si>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</si>
  <si>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</si>
  <si>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</si>
  <si>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</si>
  <si>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</si>
  <si>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</si>
  <si>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</si>
  <si>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</si>
  <si>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</si>
  <si>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</si>
  <si>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</si>
  <si>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</si>
  <si>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</si>
  <si>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</si>
  <si>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</si>
  <si>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</si>
  <si>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</si>
  <si>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</si>
  <si>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</si>
  <si>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</si>
  <si>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</si>
  <si>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</si>
  <si>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</si>
  <si>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</si>
  <si>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</si>
  <si>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</si>
  <si>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</si>
  <si>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</si>
  <si>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</si>
  <si>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</si>
  <si>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</si>
  <si>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</si>
  <si>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</si>
  <si>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</si>
  <si>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</si>
  <si>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</si>
  <si>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</si>
  <si>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</si>
  <si>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</si>
  <si>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</si>
  <si>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</si>
  <si>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</si>
  <si>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</si>
  <si>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</si>
  <si>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</si>
  <si>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</si>
  <si>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</si>
  <si>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</si>
  <si>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</si>
  <si>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</si>
  <si>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</si>
  <si>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</si>
  <si>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</si>
  <si>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</si>
  <si>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</si>
  <si>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</si>
  <si>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</si>
  <si>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</si>
  <si>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</si>
  <si>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</si>
  <si>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</si>
  <si>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</si>
  <si>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</si>
  <si>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</si>
  <si>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</si>
  <si>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</si>
  <si>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</si>
  <si>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</si>
  <si>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</si>
  <si>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</si>
  <si>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</si>
  <si>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</si>
  <si>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</si>
  <si>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</si>
  <si>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</si>
  <si>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</si>
  <si>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</si>
  <si>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</si>
  <si>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</si>
  <si>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</si>
  <si>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</si>
  <si>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</si>
  <si>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</si>
  <si>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</si>
  <si>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</si>
  <si>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</si>
  <si>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</si>
  <si>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</si>
  <si>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</si>
  <si>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</si>
  <si>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</si>
  <si>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</si>
  <si>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</si>
  <si>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</si>
  <si>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</si>
  <si>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</si>
  <si>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</si>
  <si>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</si>
  <si>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</si>
  <si>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</si>
  <si>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</si>
  <si>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</si>
  <si>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</si>
  <si>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</si>
  <si>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</si>
  <si>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</si>
  <si>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</si>
  <si>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</si>
  <si>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</si>
  <si>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</si>
  <si>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</si>
  <si>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</si>
  <si>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</si>
  <si>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</si>
  <si>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</si>
  <si>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</si>
  <si>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</si>
  <si>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</si>
  <si>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</si>
  <si>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</si>
  <si>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</si>
  <si>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</si>
  <si>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</si>
  <si>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</si>
  <si>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</si>
  <si>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</si>
  <si>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</si>
  <si>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</si>
  <si>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</si>
  <si>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</si>
  <si>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</si>
  <si>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</si>
  <si>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</si>
  <si>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</si>
  <si>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</si>
  <si>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</si>
  <si>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</si>
  <si>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</si>
  <si>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</si>
  <si>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</si>
  <si>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</si>
  <si>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</si>
  <si>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</si>
  <si>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</si>
  <si>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</si>
  <si>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</si>
  <si>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</si>
  <si>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</si>
  <si>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</si>
  <si>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</si>
  <si>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</si>
  <si>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</si>
  <si>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</si>
  <si>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</si>
  <si>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</si>
  <si>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</si>
  <si>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</si>
  <si>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</si>
  <si>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</si>
  <si>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</si>
  <si>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</si>
  <si>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</si>
  <si>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</si>
  <si>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</si>
  <si>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</si>
  <si>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</si>
  <si>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</si>
  <si>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</si>
  <si>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</si>
  <si>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</si>
  <si>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</si>
  <si>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</si>
  <si>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</si>
  <si>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</si>
  <si>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</si>
  <si>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</si>
  <si>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</si>
  <si>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</si>
  <si>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</si>
  <si>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</si>
  <si>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</si>
  <si>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</si>
  <si>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</si>
  <si>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</si>
  <si>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</si>
  <si>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</si>
  <si>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</si>
  <si>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</si>
  <si>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</si>
  <si>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</si>
  <si>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</si>
  <si>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</si>
  <si>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</si>
  <si>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</si>
  <si>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</si>
  <si>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</si>
  <si>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</si>
  <si>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</si>
  <si>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</si>
  <si>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</si>
  <si>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</si>
  <si>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</si>
  <si>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</si>
  <si>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</si>
  <si>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</si>
  <si>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</si>
  <si>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</si>
  <si>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</si>
  <si>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</si>
  <si>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</si>
  <si>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</si>
  <si>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</si>
  <si>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</si>
  <si>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</si>
  <si>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</si>
  <si>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</si>
  <si>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</si>
  <si>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</si>
  <si>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</si>
  <si>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</si>
  <si>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</si>
  <si>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</si>
  <si>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</si>
  <si>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</si>
  <si>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</si>
  <si>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</si>
  <si>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</si>
  <si>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</si>
  <si>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</si>
  <si>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</si>
  <si>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</si>
  <si>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</si>
  <si>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</si>
  <si>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</si>
  <si>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</si>
  <si>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</si>
  <si>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</si>
  <si>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</si>
  <si>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</si>
  <si>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</si>
  <si>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</si>
  <si>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</si>
  <si>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</si>
  <si>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</si>
  <si>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</si>
  <si>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</si>
  <si>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</si>
  <si>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</si>
  <si>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</si>
  <si>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</si>
  <si>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</si>
  <si>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</si>
  <si>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</si>
  <si>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</si>
  <si>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</si>
  <si>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</si>
  <si>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</si>
  <si>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</si>
  <si>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</si>
  <si>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</si>
  <si>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</si>
  <si>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</si>
  <si>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</si>
  <si>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</si>
  <si>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</si>
  <si>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</si>
  <si>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</si>
  <si>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</si>
  <si>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</si>
  <si>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</si>
  <si>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</si>
  <si>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</si>
  <si>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</si>
  <si>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</si>
  <si>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</si>
  <si>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</si>
  <si>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</si>
  <si>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</si>
  <si>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</si>
  <si>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</si>
  <si>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</si>
  <si>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</si>
  <si>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</si>
  <si>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</si>
  <si>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</si>
  <si>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</si>
  <si>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</si>
  <si>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</si>
  <si>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</si>
  <si>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</si>
  <si>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</si>
  <si>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</si>
  <si>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</si>
  <si>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</si>
  <si>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</si>
  <si>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</si>
  <si>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</si>
  <si>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</si>
  <si>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</si>
  <si>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</si>
  <si>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</si>
  <si>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</si>
  <si>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</si>
  <si>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</si>
  <si>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</si>
  <si>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</si>
  <si>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</si>
  <si>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</si>
  <si>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</si>
  <si>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</si>
  <si>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</si>
  <si>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</si>
  <si>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</si>
  <si>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</si>
  <si>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</si>
  <si>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</si>
  <si>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</si>
  <si>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</si>
  <si>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</si>
  <si>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</si>
  <si>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</si>
  <si>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</si>
  <si>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</si>
  <si>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</si>
  <si>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</si>
  <si>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</si>
  <si>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</si>
  <si>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</si>
  <si>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</si>
  <si>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</si>
  <si>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</si>
  <si>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</si>
  <si>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</si>
  <si>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</si>
  <si>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</si>
  <si>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</si>
  <si>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</si>
  <si>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</si>
  <si>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</si>
  <si>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</si>
  <si>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</si>
  <si>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</si>
  <si>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</si>
  <si>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</si>
  <si>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</si>
  <si>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</si>
  <si>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</si>
  <si>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</si>
  <si>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</si>
  <si>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</si>
  <si>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</si>
  <si>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</si>
  <si>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</si>
  <si>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</si>
  <si>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</si>
  <si>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</si>
  <si>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</si>
  <si>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</si>
  <si>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</si>
  <si>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</si>
  <si>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</si>
  <si>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</si>
  <si>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</si>
  <si>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</si>
  <si>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</si>
  <si>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</si>
  <si>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</si>
  <si>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</si>
  <si>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</si>
  <si>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</si>
  <si>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</si>
  <si>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</si>
  <si>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</si>
  <si>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</si>
  <si>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</si>
  <si>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</si>
  <si>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</si>
  <si>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</si>
  <si>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</si>
  <si>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</si>
  <si>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</si>
  <si>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</si>
  <si>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</si>
  <si>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</si>
  <si>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</si>
  <si>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</si>
  <si>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</si>
  <si>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</si>
  <si>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</si>
  <si>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</si>
  <si>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</si>
  <si>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</si>
  <si>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</si>
  <si>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</si>
  <si>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</si>
  <si>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</si>
  <si>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</si>
  <si>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</si>
  <si>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</si>
  <si>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</si>
  <si>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</si>
  <si>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</si>
  <si>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</si>
  <si>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</si>
  <si>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</si>
  <si>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</si>
  <si>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</si>
  <si>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</si>
  <si>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</si>
  <si>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</si>
  <si>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</si>
  <si>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</si>
  <si>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</si>
  <si>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</si>
  <si>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</si>
  <si>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</si>
  <si>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</si>
  <si>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</si>
  <si>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</si>
  <si>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</si>
  <si>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</si>
  <si>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</si>
  <si>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</si>
  <si>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</si>
  <si>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</si>
  <si>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</si>
  <si>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</si>
  <si>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</si>
  <si>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</si>
  <si>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</si>
  <si>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</si>
  <si>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</si>
  <si>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</si>
  <si>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</si>
  <si>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</si>
  <si>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</si>
  <si>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</si>
  <si>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</si>
  <si>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</si>
  <si>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</si>
  <si>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</si>
  <si>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</si>
  <si>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</si>
  <si>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</si>
  <si>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</si>
  <si>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</si>
  <si>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</si>
  <si>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</si>
  <si>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</si>
  <si>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</si>
  <si>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</si>
  <si>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</si>
  <si>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</si>
  <si>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</si>
  <si>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</si>
  <si>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</si>
  <si>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</si>
  <si>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</si>
  <si>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</si>
  <si>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</si>
  <si>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</si>
  <si>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</si>
  <si>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</si>
  <si>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</si>
  <si>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</si>
  <si>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</si>
  <si>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</si>
  <si>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</si>
  <si>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</si>
  <si>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</si>
  <si>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</si>
  <si>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</si>
  <si>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</si>
  <si>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</si>
  <si>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</si>
  <si>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</si>
  <si>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</si>
  <si>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</si>
  <si>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</si>
  <si>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</si>
  <si>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</si>
  <si>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</si>
  <si>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</si>
  <si>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</si>
  <si>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</si>
  <si>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</si>
  <si>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</si>
  <si>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</si>
  <si>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</si>
  <si>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</si>
  <si>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</si>
  <si>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</si>
  <si>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</si>
  <si>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</si>
  <si>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</si>
  <si>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</si>
  <si>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</si>
  <si>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</si>
  <si>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</si>
  <si>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</si>
  <si>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</si>
  <si>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</si>
  <si>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</si>
  <si>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</si>
  <si>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</si>
  <si>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</si>
  <si>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</si>
  <si>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</si>
  <si>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</si>
  <si>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</si>
  <si>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</si>
  <si>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</si>
  <si>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</si>
  <si>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</si>
  <si>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</si>
  <si>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</si>
  <si>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</si>
  <si>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</si>
  <si>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</si>
  <si>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</si>
  <si>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</si>
  <si>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</si>
  <si>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</si>
  <si>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</si>
  <si>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</si>
  <si>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</si>
  <si>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</si>
  <si>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</si>
  <si>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</si>
  <si>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</si>
  <si>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</si>
  <si>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</si>
  <si>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</si>
  <si>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</si>
  <si>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</si>
  <si>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</si>
  <si>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</si>
  <si>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</si>
  <si>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</si>
  <si>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</si>
  <si>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</si>
  <si>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</si>
  <si>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436-1 DOGWOOD SOUTH LN</t>
  </si>
  <si>
    <t>F 432-1 DOGWOOD SOUTH LN</t>
  </si>
  <si>
    <t>F 428-1 DOGWOOD SOUTH LN</t>
  </si>
  <si>
    <t>F 424-1 DOGWOOD SOUTH LN</t>
  </si>
  <si>
    <t>F 420-1 DOGWOOD SOUTH LN</t>
  </si>
  <si>
    <t>F 416-1 DOGWOOD SOUTH LN</t>
  </si>
  <si>
    <t>F 353-1 DOGWOOD SOUTH LN</t>
  </si>
  <si>
    <t>F 333-1 DOGWOOD SOUTH LN</t>
  </si>
  <si>
    <t>F 325-1 DOGWOOD SOUTH LN</t>
  </si>
  <si>
    <t>F 309-1 DOGWOOD SOUTH LN</t>
  </si>
  <si>
    <t>F 219-1 DOGWOOD SOUTH LN</t>
  </si>
  <si>
    <t>F 209-1 DOGWOOD SOUTH LN</t>
  </si>
  <si>
    <t>F 208-1 DOGWOOD SOUTH LN</t>
  </si>
  <si>
    <t>F 301-1 DOGWOOD SOUTH LN</t>
  </si>
  <si>
    <t>F 121-1 RED FOX CIR</t>
  </si>
  <si>
    <t>F 306-1 BLUE FOX CIR</t>
  </si>
  <si>
    <t>F 310-1 BLUE FOX CIR</t>
  </si>
  <si>
    <t>F 318-1 BLUE FOX CIR</t>
  </si>
  <si>
    <t>F 323-1 BLUE FOX CIR</t>
  </si>
  <si>
    <t>F 200-1 SILVER FOX CIR</t>
  </si>
  <si>
    <t>R 801-1 GREY FOX CIR</t>
  </si>
  <si>
    <t>R 805-1 GREY FOX CIR</t>
  </si>
  <si>
    <t>F 809-1 GREY FOX CIR</t>
  </si>
  <si>
    <t>R 800-1 GREY FOX CIR</t>
  </si>
  <si>
    <t>R 804-1 GREY FOX CIR</t>
  </si>
  <si>
    <t>R 423-1 DOGWOOD SOUTH LN</t>
  </si>
  <si>
    <t>R 440-1 DOGWOOD SOUTH LN</t>
  </si>
  <si>
    <t>R 446-1 DOGWOOD SOUTH LN</t>
  </si>
  <si>
    <t>R 452-1 DOGWOOD SOUTH LN</t>
  </si>
  <si>
    <t>R 456-1 DOGWOOD SOUTH LN</t>
  </si>
  <si>
    <t>R 460-1 DOGWOOD SOUTH LN</t>
  </si>
  <si>
    <t>R 468-1 DOGWOOD SOUTH LN</t>
  </si>
  <si>
    <t>R 476-1 DOGWOOD SOUTH LN</t>
  </si>
  <si>
    <t>R 480-1 DOGWOOD SOUTH LN</t>
  </si>
  <si>
    <t>R 484-1 DOGWOOD SOUTH LN</t>
  </si>
  <si>
    <t>R 488-1 DOGWOOD SOUTH LN</t>
  </si>
  <si>
    <t>R 492-1 DOGWOOD SOUTH LN</t>
  </si>
  <si>
    <t>R 496-1 DOGWOOD SOUTH LN</t>
  </si>
  <si>
    <t>R 504-1 DOGWOOD SOUTH LN</t>
  </si>
  <si>
    <t>R 508-1 DOGWOOD SOUTH LN</t>
  </si>
  <si>
    <t>R 512-1 DOGWOOD SOUTH LN</t>
  </si>
  <si>
    <t>R 520-1 DOGWOOD SOUTH LN</t>
  </si>
  <si>
    <t>R 524-1 DOGWOOD SOUTH LN</t>
  </si>
  <si>
    <t>R 528-1 DOGWOOD SOUTH LN</t>
  </si>
  <si>
    <t>R 532-1 DOGWOOD SOUTH LN</t>
  </si>
  <si>
    <t>R 536-1 DOGWOOD SOUTH LN</t>
  </si>
  <si>
    <t>R 549-1 FOX CV</t>
  </si>
  <si>
    <t>R 545-1 FOX CV</t>
  </si>
  <si>
    <t>F 803-1 EAGLE NEST</t>
  </si>
  <si>
    <t>F 807-1 EAGLE NEST</t>
  </si>
  <si>
    <t>F 811-1 EAGLE NEST</t>
  </si>
  <si>
    <t>R 503-1 DOGWOOD SOUTH LN</t>
  </si>
  <si>
    <t>R 507-1 DOGWOOD SOUTH LN</t>
  </si>
  <si>
    <t>R 513-1 DOGWOOD SOUTH LN</t>
  </si>
  <si>
    <t>R 517-1 DOGWOOD SOUTH LN</t>
  </si>
  <si>
    <t>R 521-1 DOGWOOD SOUTH LN</t>
  </si>
  <si>
    <t>R 525-1 DOGWOOD SOUTH LN</t>
  </si>
  <si>
    <t>R 529-1 DOGWOOD SOUTH LN</t>
  </si>
  <si>
    <t>R 533-1 DOGWOOD SOUTH LN</t>
  </si>
  <si>
    <t>R 537-1 DOGWOOD SOUTH LN</t>
  </si>
  <si>
    <t>R 205-1 HANNAH CIR</t>
  </si>
  <si>
    <t>R 481-1 DOGWOOD SOUTH LN</t>
  </si>
  <si>
    <t>R 105-1 LAUREN CIR</t>
  </si>
  <si>
    <t>R 401-1 BLACKWOOD CIR</t>
  </si>
  <si>
    <t>R 405-1 BLACKWOOD CIR</t>
  </si>
  <si>
    <t>R 409-1 BLACKWOOD CIR</t>
  </si>
  <si>
    <t>R 413-1 BLACKWOOD CIR</t>
  </si>
  <si>
    <t>R 212-1 PEARWOOD CIR</t>
  </si>
  <si>
    <t>R 208-1 PEARWOOD CIR</t>
  </si>
  <si>
    <t>R 204-1 PEARWOOD CIR</t>
  </si>
  <si>
    <t>R 202-1 PEARWOOD CIR</t>
  </si>
  <si>
    <t>F 302-1 PEACHWOOD CIR</t>
  </si>
  <si>
    <t>R 815-1 APPLEWOOD TRL</t>
  </si>
  <si>
    <t>R 811-1 APPLEWOOD TRL</t>
  </si>
  <si>
    <t>R 807-1 APPLEWOOD TRL</t>
  </si>
  <si>
    <t>R 804-1 APPLEWOOD TRL</t>
  </si>
  <si>
    <t>R 808-1 APPLEWOOD TRL</t>
  </si>
  <si>
    <t>R 404-1 BLACKWOOD CIR</t>
  </si>
  <si>
    <t>R 408-1 BLACKWOOD CIR</t>
  </si>
  <si>
    <t>F 688-1 FOX NEST CIR</t>
  </si>
  <si>
    <t>F 692-1 FOX NEST CIR</t>
  </si>
  <si>
    <t>F 696-1 FOX NEST CIR</t>
  </si>
  <si>
    <t>F 704-1 FOX NEST CIR</t>
  </si>
  <si>
    <t>F 708-1 FOX NEST CIR</t>
  </si>
  <si>
    <t>R 525-1 FOX CV</t>
  </si>
  <si>
    <t>R 521-1 FOX CV</t>
  </si>
  <si>
    <t>R 517-1 FOX CV</t>
  </si>
  <si>
    <t>R 513-1 FOX CV</t>
  </si>
  <si>
    <t>R 526-1 FOX CV</t>
  </si>
  <si>
    <t>R 522-1 FOX CV</t>
  </si>
  <si>
    <t>R 518-1 FOX CV</t>
  </si>
  <si>
    <t>R 512-1 FOX CV</t>
  </si>
  <si>
    <t>A02PR7K</t>
  </si>
  <si>
    <t>991 APPLEWOOD TRL</t>
  </si>
  <si>
    <t>3234PC</t>
  </si>
  <si>
    <t>PON3234PC</t>
  </si>
  <si>
    <t>HGTNLAMA</t>
  </si>
  <si>
    <t>STUB</t>
  </si>
  <si>
    <t>F 349-2 DOGWOOD SOUTH LN</t>
  </si>
  <si>
    <t>F 341-2 DOGWOOD SOUTH LN</t>
  </si>
  <si>
    <t>F 317-2 DOGWOOD SOUTH LN</t>
  </si>
  <si>
    <t>F 200-2 DOGWOOD SOUTH LN</t>
  </si>
  <si>
    <t>F 103-2 RED FOX CIR</t>
  </si>
  <si>
    <t>F 109-2 RED FOX CIR</t>
  </si>
  <si>
    <t>F 113-2 RED FOX CIR</t>
  </si>
  <si>
    <t>F 117-2 RED FOX CIR</t>
  </si>
  <si>
    <t>F 302-2 BLUE FOX CIR</t>
  </si>
  <si>
    <t>F 314-2 BLUE FOX CIR</t>
  </si>
  <si>
    <t>F 322-2 BLUE FOX CIR</t>
  </si>
  <si>
    <t>F 204-2 SILVER FOX CIR</t>
  </si>
  <si>
    <t>F 208-2 SILVER FOX CIR</t>
  </si>
  <si>
    <t>R 464-2 DOGWOOD SOUTH LN</t>
  </si>
  <si>
    <t>R 500-2 DOGWOOD SOUTH LN</t>
  </si>
  <si>
    <t>R 516-2 DOGWOOD SOUTH LN</t>
  </si>
  <si>
    <t>R 303-2 OSCAR CIR</t>
  </si>
  <si>
    <t>R 302-2 OSCAR CIR</t>
  </si>
  <si>
    <t>R 461-2 DOGWOOD SOUTH LN</t>
  </si>
  <si>
    <t>R 803-2 APPLEWOOD TRL</t>
  </si>
  <si>
    <t>R 812-2 APPLEWOOD TRL</t>
  </si>
  <si>
    <t>R 431-1 DOGWOOD SOUTH LN</t>
  </si>
  <si>
    <t>R 435-1 DOGWOOD SOUTH LN</t>
  </si>
  <si>
    <t>R 380-2 WOOD SPG</t>
  </si>
  <si>
    <t>R 376-1 WOOD SPG</t>
  </si>
  <si>
    <t>R 370-2 WOOD SPG</t>
  </si>
  <si>
    <t>R 366-1 WOOD SPG</t>
  </si>
  <si>
    <t>R 362-2 WOOD SPG</t>
  </si>
  <si>
    <t>R 356-1 WOOD SPG</t>
  </si>
  <si>
    <t>R 352-1 WOOD SPG</t>
  </si>
  <si>
    <t>R 348-1 WOOD SPG</t>
  </si>
  <si>
    <t>R 344-1 WOOD SPG</t>
  </si>
  <si>
    <t>R 340-1 WOOD SPG</t>
  </si>
  <si>
    <t>R 332-1 WOOD SPG</t>
  </si>
  <si>
    <t>R 336-1 WOOD SPG</t>
  </si>
  <si>
    <t>R 328-1 WOOD SPG</t>
  </si>
  <si>
    <t>R 324-1 WOOD SPG</t>
  </si>
  <si>
    <t>R 320-2 WOOD SPG</t>
  </si>
  <si>
    <t>R 316-1 WOOD SPG</t>
  </si>
  <si>
    <t>R 312-1 WOOD SPG</t>
  </si>
  <si>
    <t>R 308-2 WOOD SPG</t>
  </si>
  <si>
    <t>F 377-1 WOOD SPG</t>
  </si>
  <si>
    <t>F 373-1 WOOD SPG</t>
  </si>
  <si>
    <t>R 302-1 WOOD SPG</t>
  </si>
  <si>
    <t>R 317-1 WOOD SPG</t>
  </si>
  <si>
    <t>R 309-1 WOOD SPG</t>
  </si>
  <si>
    <t>R 305-1 WOOD SPG</t>
  </si>
  <si>
    <t>R 345-1 WOOD SPG</t>
  </si>
  <si>
    <t>R 341-1 WOOD SPG</t>
  </si>
  <si>
    <t>R 339-1 WOOD SPG</t>
  </si>
  <si>
    <t>R 331-1 WOOD SPG</t>
  </si>
  <si>
    <t>R 335-1 WOOD SPG</t>
  </si>
  <si>
    <t>R 327-1 WOOD SPG</t>
  </si>
  <si>
    <t>R 205-1 SILVER FOX CIR</t>
  </si>
  <si>
    <t>R 309-1 BLUE FOX CIR</t>
  </si>
  <si>
    <t>R 317-1 BLUE FOX CIR</t>
  </si>
  <si>
    <t>R 321-1 BLUE FOX CIR</t>
  </si>
  <si>
    <t>R 324-1 BLUE FOX CIR</t>
  </si>
  <si>
    <t>R 320-1 BLUE FOX CIR</t>
  </si>
  <si>
    <t>R 316-1 BLUE FOX CIR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</si>
</sst>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6">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5" dataDxfId="1623" headerRowBorderDxfId="1624" tableBorderDxfId="1622" totalsRowBorderDxfId="1621">
  <autoFilter ref="A1:AP499" xr:uid="{00000000-0009-0000-0100-000003000000}"/>
  <tableColumns count="42">
    <tableColumn id="1" xr3:uid="{00000000-0010-0000-0000-000001000000}" name="DWG#" dataDxfId="1620"/>
    <tableColumn id="61" xr3:uid="{00000000-0010-0000-0000-00003D000000}" name="10x15 HH" dataDxfId="1619"/>
    <tableColumn id="9" xr3:uid="{00000000-0010-0000-0000-000009000000}" name="IDUCT 1" dataDxfId="1618"/>
    <tableColumn id="10" xr3:uid="{00000000-0010-0000-0000-00000A000000}" name="IDUCT 2" dataDxfId="1617"/>
    <tableColumn id="11" xr3:uid="{00000000-0010-0000-0000-00000B000000}" name="IDUCT 3" dataDxfId="1616"/>
    <tableColumn id="12" xr3:uid="{00000000-0010-0000-0000-00000C000000}" name="IDUCT 4" dataDxfId="1615"/>
    <tableColumn id="13" xr3:uid="{00000000-0010-0000-0000-00000D000000}" name="IDUCT 5" dataDxfId="1614"/>
    <tableColumn id="14" xr3:uid="{00000000-0010-0000-0000-00000E000000}" name="IDUCT 6" dataDxfId="1613"/>
    <tableColumn id="15" xr3:uid="{00000000-0010-0000-0000-00000F000000}" name="IDUCT 7" dataDxfId="1612"/>
    <tableColumn id="16" xr3:uid="{00000000-0010-0000-0000-000010000000}" name="IDUCT 8" dataDxfId="1611"/>
    <tableColumn id="17" xr3:uid="{00000000-0010-0000-0000-000011000000}" name="IDUCT 9" dataDxfId="1610"/>
    <tableColumn id="18" xr3:uid="{00000000-0010-0000-0000-000012000000}" name="IDUCT 10" dataDxfId="1609"/>
    <tableColumn id="19" xr3:uid="{00000000-0010-0000-0000-000013000000}" name="IDUCT 11" dataDxfId="1608"/>
    <tableColumn id="20" xr3:uid="{00000000-0010-0000-0000-000014000000}" name="IDUCT 12" dataDxfId="1607"/>
    <tableColumn id="21" xr3:uid="{00000000-0010-0000-0000-000015000000}" name="IDUCT 13" dataDxfId="1606"/>
    <tableColumn id="22" xr3:uid="{00000000-0010-0000-0000-000016000000}" name="IDUCT 14" dataDxfId="1605"/>
    <tableColumn id="23" xr3:uid="{00000000-0010-0000-0000-000017000000}" name="IDUCT 15" dataDxfId="1604"/>
    <tableColumn id="24" xr3:uid="{00000000-0010-0000-0000-000018000000}" name="IDUCT 16" dataDxfId="1603"/>
    <tableColumn id="25" xr3:uid="{00000000-0010-0000-0000-000019000000}" name="IDUCT 17" dataDxfId="1602"/>
    <tableColumn id="26" xr3:uid="{00000000-0010-0000-0000-00001A000000}" name="IDUCT 18" dataDxfId="1601"/>
    <tableColumn id="27" xr3:uid="{00000000-0010-0000-0000-00001B000000}" name="IDUCT 19" dataDxfId="1600"/>
    <tableColumn id="28" xr3:uid="{00000000-0010-0000-0000-00001C000000}" name="IDUCT 20" dataDxfId="1599"/>
    <tableColumn id="29" xr3:uid="{00000000-0010-0000-0000-00001D000000}" name="Pullback IDUCT 1" dataDxfId="1598"/>
    <tableColumn id="30" xr3:uid="{00000000-0010-0000-0000-00001E000000}" name="Pullback IDUCT 2" dataDxfId="1597"/>
    <tableColumn id="31" xr3:uid="{00000000-0010-0000-0000-00001F000000}" name="Pullback IDUCT 3" dataDxfId="1596"/>
    <tableColumn id="32" xr3:uid="{00000000-0010-0000-0000-000020000000}" name="Pullback IDUCT 4" dataDxfId="1595"/>
    <tableColumn id="33" xr3:uid="{00000000-0010-0000-0000-000021000000}" name="Pullback IDUCT 5" dataDxfId="1594"/>
    <tableColumn id="34" xr3:uid="{00000000-0010-0000-0000-000022000000}" name="Pullback IDUCT 6" dataDxfId="1593"/>
    <tableColumn id="35" xr3:uid="{00000000-0010-0000-0000-000023000000}" name="Pullback IDUCT 7" dataDxfId="1592"/>
    <tableColumn id="36" xr3:uid="{00000000-0010-0000-0000-000024000000}" name="Pullback IDUCT 8" dataDxfId="1591"/>
    <tableColumn id="37" xr3:uid="{00000000-0010-0000-0000-000025000000}" name="Pullback IDUCT 9" dataDxfId="1590"/>
    <tableColumn id="38" xr3:uid="{00000000-0010-0000-0000-000026000000}" name="Pullback IDUCT 10" dataDxfId="1589"/>
    <tableColumn id="49" xr3:uid="{00000000-0010-0000-0000-000031000000}" name="ROD Duct 1" dataDxfId="1588"/>
    <tableColumn id="50" xr3:uid="{00000000-0010-0000-0000-000032000000}" name="ROD Duct 2" dataDxfId="1587"/>
    <tableColumn id="51" xr3:uid="{00000000-0010-0000-0000-000033000000}" name="ROD Duct 3" dataDxfId="1586"/>
    <tableColumn id="52" xr3:uid="{00000000-0010-0000-0000-000034000000}" name="ROD Duct 4" dataDxfId="1585"/>
    <tableColumn id="53" xr3:uid="{00000000-0010-0000-0000-000035000000}" name="ROD Duct 5" dataDxfId="1584"/>
    <tableColumn id="54" xr3:uid="{00000000-0010-0000-0000-000036000000}" name="ROD Duct 6" dataDxfId="1583"/>
    <tableColumn id="55" xr3:uid="{00000000-0010-0000-0000-000037000000}" name="ROD Duct 7" dataDxfId="1582"/>
    <tableColumn id="56" xr3:uid="{00000000-0010-0000-0000-000038000000}" name="ROD Duct 8" dataDxfId="1581"/>
    <tableColumn id="57" xr3:uid="{00000000-0010-0000-0000-000039000000}" name="ROD Duct 9" dataDxfId="1580"/>
    <tableColumn id="58" xr3:uid="{00000000-0010-0000-0000-00003A000000}" name="ROD Duct 10" dataDxfId="1579"/>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436-1 DOGWOOD SOUTH LN</v>
      </c>
      <c r="B1" s="118"/>
      <c r="C1" s="118"/>
      <c r="D1" s="118"/>
      <c r="E1" s="118"/>
      <c r="G1" t="str">
        <f>IF('Assignment Tool'!C1="","",IF('Assignment Tool'!C1="FST",'Assignment Tool'!D1,""))</f>
        <v/>
      </c>
      <c r="H1">
        <v>1</v>
      </c>
      <c r="I1">
        <v>1</v>
      </c>
      <c r="J1" t="str">
        <f t="array" ref="J1">IFERROR(INDEX($G$2:$G$2050,_xlfn.AGGREGATE(15,6,(ROW($G$2:$G$2050)-ROW($G$2)+1)/($G$2:$G$2050&lt;&gt;""),ROWS(J$1:J1))),"")</f>
        <v>F 436-1 DOGWOOD SOUTH LN</v>
      </c>
      <c r="K1">
        <f>IF(J1="","",INDEX('Assignment Tool'!E17:E2050,MATCH(FA_DATA!J1,'Assignment Tool'!D17:D2050,0)))</f>
        <v>4</v>
      </c>
    </row>
    <row r="2" spans="1:11" x14ac:dyDescent="0.25">
      <c r="A2" s="118" t="str">
        <f t="shared" ref="A2:A65" si="0">VLOOKUP(H2,$I$1:$J$1000,2)</f>
        <v>F 436-1 DOGWOOD SOUTH LN</v>
      </c>
      <c r="G2" t="str">
        <f>IF('Assignment Tool'!C2="","",IF('Assignment Tool'!C2="FST",'Assignment Tool'!D2,""))</f>
        <v/>
      </c>
      <c r="H2">
        <v>2</v>
      </c>
      <c r="I2">
        <f>IFERROR((I1+K1),"")</f>
        <v>5</v>
      </c>
      <c r="J2" t="str">
        <f t="array" ref="J2">IFERROR(INDEX($G$2:$G$2050,_xlfn.AGGREGATE(15,6,(ROW($G$2:$G$2050)-ROW($G$2)+1)/($G$2:$G$2050&lt;&gt;""),ROWS(J$1:J2))),"")</f>
        <v>F 432-1 DOGWOOD SOUTH LN</v>
      </c>
      <c r="K2">
        <f>IF(J2="","",INDEX('Assignment Tool'!E18:E2051,MATCH(FA_DATA!J2,'Assignment Tool'!D18:D2051,0)))</f>
        <v>4</v>
      </c>
    </row>
    <row r="3" spans="1:11" x14ac:dyDescent="0.25">
      <c r="A3" s="118" t="str">
        <f t="shared" si="0"/>
        <v>F 436-1 DOGWOOD SOUTH LN</v>
      </c>
      <c r="G3" t="str">
        <f>IF('Assignment Tool'!C3="","",IF('Assignment Tool'!C3="FST",'Assignment Tool'!D3,""))</f>
        <v/>
      </c>
      <c r="H3">
        <v>3</v>
      </c>
      <c r="I3">
        <f t="shared" ref="I3:I66" si="1">IFERROR((I2+K2),"")</f>
        <v>9</v>
      </c>
      <c r="J3" t="str">
        <f t="array" ref="J3">IFERROR(INDEX($G$2:$G$2050,_xlfn.AGGREGATE(15,6,(ROW($G$2:$G$2050)-ROW($G$2)+1)/($G$2:$G$2050&lt;&gt;""),ROWS(J$1:J3))),"")</f>
        <v>F 428-1 DOGWOOD SOUTH LN</v>
      </c>
      <c r="K3">
        <f>IF(J3="","",INDEX('Assignment Tool'!E19:E2052,MATCH(FA_DATA!J3,'Assignment Tool'!D19:D2052,0)))</f>
        <v>4</v>
      </c>
    </row>
    <row r="4" spans="1:11" x14ac:dyDescent="0.25">
      <c r="A4" s="118" t="str">
        <f t="shared" si="0"/>
        <v>F 436-1 DOGWOOD SOUTH LN</v>
      </c>
      <c r="G4" t="str">
        <f>IF('Assignment Tool'!C4="","",IF('Assignment Tool'!C4="FST",'Assignment Tool'!D4,""))</f>
        <v/>
      </c>
      <c r="H4">
        <v>4</v>
      </c>
      <c r="I4">
        <f t="shared" si="1"/>
        <v>13</v>
      </c>
      <c r="J4" t="str">
        <f t="array" ref="J4">IFERROR(INDEX($G$2:$G$2050,_xlfn.AGGREGATE(15,6,(ROW($G$2:$G$2050)-ROW($G$2)+1)/($G$2:$G$2050&lt;&gt;""),ROWS(J$1:J4))),"")</f>
        <v>F 424-1 DOGWOOD SOUTH LN</v>
      </c>
      <c r="K4">
        <f>IF(J4="","",INDEX('Assignment Tool'!E20:E2053,MATCH(FA_DATA!J4,'Assignment Tool'!D20:D2053,0)))</f>
        <v>4</v>
      </c>
    </row>
    <row r="5" spans="1:11" x14ac:dyDescent="0.25">
      <c r="A5" s="118" t="str">
        <f t="shared" si="0"/>
        <v>F 432-1 DOGWOOD SOUTH LN</v>
      </c>
      <c r="G5" t="str">
        <f>IF('Assignment Tool'!C5="","",IF('Assignment Tool'!C5="FST",'Assignment Tool'!D5,""))</f>
        <v/>
      </c>
      <c r="H5">
        <v>5</v>
      </c>
      <c r="I5">
        <f t="shared" si="1"/>
        <v>17</v>
      </c>
      <c r="J5" t="str">
        <f t="array" ref="J5">IFERROR(INDEX($G$2:$G$2050,_xlfn.AGGREGATE(15,6,(ROW($G$2:$G$2050)-ROW($G$2)+1)/($G$2:$G$2050&lt;&gt;""),ROWS(J$1:J5))),"")</f>
        <v>F 420-1 DOGWOOD SOUTH LN</v>
      </c>
      <c r="K5">
        <f>IF(J5="","",INDEX('Assignment Tool'!E21:E2054,MATCH(FA_DATA!J5,'Assignment Tool'!D21:D2054,0)))</f>
        <v>4</v>
      </c>
    </row>
    <row r="6" spans="1:11" x14ac:dyDescent="0.25">
      <c r="A6" s="118" t="str">
        <f t="shared" si="0"/>
        <v>F 432-1 DOGWOOD SOUTH LN</v>
      </c>
      <c r="G6" t="str">
        <f>IF('Assignment Tool'!C6="","",IF('Assignment Tool'!C6="FST",'Assignment Tool'!D6,""))</f>
        <v/>
      </c>
      <c r="H6">
        <v>6</v>
      </c>
      <c r="I6">
        <f t="shared" si="1"/>
        <v>21</v>
      </c>
      <c r="J6" t="str">
        <f t="array" ref="J6">IFERROR(INDEX($G$2:$G$2050,_xlfn.AGGREGATE(15,6,(ROW($G$2:$G$2050)-ROW($G$2)+1)/($G$2:$G$2050&lt;&gt;""),ROWS(J$1:J6))),"")</f>
        <v>F 416-1 DOGWOOD SOUTH LN</v>
      </c>
      <c r="K6">
        <f>IF(J6="","",INDEX('Assignment Tool'!E22:E2055,MATCH(FA_DATA!J6,'Assignment Tool'!D22:D2055,0)))</f>
        <v>4</v>
      </c>
    </row>
    <row r="7" spans="1:11" x14ac:dyDescent="0.25">
      <c r="A7" s="118" t="str">
        <f t="shared" si="0"/>
        <v>F 432-1 DOGWOOD SOUTH LN</v>
      </c>
      <c r="G7" t="str">
        <f>IF('Assignment Tool'!C7="","",IF('Assignment Tool'!C7="FST",'Assignment Tool'!D7,""))</f>
        <v/>
      </c>
      <c r="H7">
        <v>7</v>
      </c>
      <c r="I7">
        <f t="shared" si="1"/>
        <v>25</v>
      </c>
      <c r="J7" t="str">
        <f t="array" ref="J7">IFERROR(INDEX($G$2:$G$2050,_xlfn.AGGREGATE(15,6,(ROW($G$2:$G$2050)-ROW($G$2)+1)/($G$2:$G$2050&lt;&gt;""),ROWS(J$1:J7))),"")</f>
        <v>F 353-1 DOGWOOD SOUTH LN</v>
      </c>
      <c r="K7">
        <f>IF(J7="","",INDEX('Assignment Tool'!E23:E2056,MATCH(FA_DATA!J7,'Assignment Tool'!D23:D2056,0)))</f>
        <v>2</v>
      </c>
    </row>
    <row r="8" spans="1:11" x14ac:dyDescent="0.25">
      <c r="A8" s="118" t="str">
        <f t="shared" si="0"/>
        <v>F 432-1 DOGWOOD SOUTH LN</v>
      </c>
      <c r="G8" t="str">
        <f>IF('Assignment Tool'!C8="","",IF('Assignment Tool'!C8="FST",'Assignment Tool'!D8,""))</f>
        <v/>
      </c>
      <c r="H8">
        <v>8</v>
      </c>
      <c r="I8">
        <f t="shared" si="1"/>
        <v>27</v>
      </c>
      <c r="J8" t="str">
        <f t="array" ref="J8">IFERROR(INDEX($G$2:$G$2050,_xlfn.AGGREGATE(15,6,(ROW($G$2:$G$2050)-ROW($G$2)+1)/($G$2:$G$2050&lt;&gt;""),ROWS(J$1:J8))),"")</f>
        <v>F 349-2 DOGWOOD SOUTH LN</v>
      </c>
      <c r="K8">
        <f>IF(J8="","",INDEX('Assignment Tool'!E24:E2057,MATCH(FA_DATA!J8,'Assignment Tool'!D24:D2057,0)))</f>
        <v>2</v>
      </c>
    </row>
    <row r="9" spans="1:11" x14ac:dyDescent="0.25">
      <c r="A9" s="118" t="str">
        <f t="shared" si="0"/>
        <v>F 428-1 DOGWOOD SOUTH LN</v>
      </c>
      <c r="G9" t="str">
        <f>IF('Assignment Tool'!C9="","",IF('Assignment Tool'!C9="FST",'Assignment Tool'!D9,""))</f>
        <v/>
      </c>
      <c r="H9">
        <v>9</v>
      </c>
      <c r="I9">
        <f t="shared" si="1"/>
        <v>29</v>
      </c>
      <c r="J9" t="str">
        <f t="array" ref="J9">IFERROR(INDEX($G$2:$G$2050,_xlfn.AGGREGATE(15,6,(ROW($G$2:$G$2050)-ROW($G$2)+1)/($G$2:$G$2050&lt;&gt;""),ROWS(J$1:J9))),"")</f>
        <v>F 341-2 DOGWOOD SOUTH LN</v>
      </c>
      <c r="K9">
        <f>IF(J9="","",INDEX('Assignment Tool'!E25:E2058,MATCH(FA_DATA!J9,'Assignment Tool'!D25:D2058,0)))</f>
        <v>4</v>
      </c>
    </row>
    <row r="10" spans="1:11" x14ac:dyDescent="0.25">
      <c r="A10" s="118" t="str">
        <f t="shared" si="0"/>
        <v>F 428-1 DOGWOOD SOUTH LN</v>
      </c>
      <c r="G10" t="str">
        <f>IF('Assignment Tool'!C10="","",IF('Assignment Tool'!C10="FST",'Assignment Tool'!D10,""))</f>
        <v/>
      </c>
      <c r="H10">
        <v>10</v>
      </c>
      <c r="I10">
        <f t="shared" si="1"/>
        <v>33</v>
      </c>
      <c r="J10" t="str">
        <f t="array" ref="J10">IFERROR(INDEX($G$2:$G$2050,_xlfn.AGGREGATE(15,6,(ROW($G$2:$G$2050)-ROW($G$2)+1)/($G$2:$G$2050&lt;&gt;""),ROWS(J$1:J10))),"")</f>
        <v>F 333-1 DOGWOOD SOUTH LN</v>
      </c>
      <c r="K10">
        <f>IF(J10="","",INDEX('Assignment Tool'!E26:E2059,MATCH(FA_DATA!J10,'Assignment Tool'!D26:D2059,0)))</f>
        <v>4</v>
      </c>
    </row>
    <row r="11" spans="1:11" x14ac:dyDescent="0.25">
      <c r="A11" s="118" t="str">
        <f t="shared" si="0"/>
        <v>F 428-1 DOGWOOD SOUTH LN</v>
      </c>
      <c r="G11" t="str">
        <f>IF('Assignment Tool'!C11="","",IF('Assignment Tool'!C11="FST",'Assignment Tool'!D11,""))</f>
        <v/>
      </c>
      <c r="H11">
        <v>11</v>
      </c>
      <c r="I11">
        <f t="shared" si="1"/>
        <v>37</v>
      </c>
      <c r="J11" t="str">
        <f t="array" ref="J11">IFERROR(INDEX($G$2:$G$2050,_xlfn.AGGREGATE(15,6,(ROW($G$2:$G$2050)-ROW($G$2)+1)/($G$2:$G$2050&lt;&gt;""),ROWS(J$1:J11))),"")</f>
        <v>F 325-1 DOGWOOD SOUTH LN</v>
      </c>
      <c r="K11">
        <f>IF(J11="","",INDEX('Assignment Tool'!E27:E2060,MATCH(FA_DATA!J11,'Assignment Tool'!D27:D2060,0)))</f>
        <v>4</v>
      </c>
    </row>
    <row r="12" spans="1:11" x14ac:dyDescent="0.25">
      <c r="A12" s="118" t="str">
        <f t="shared" si="0"/>
        <v>F 428-1 DOGWOOD SOUTH LN</v>
      </c>
      <c r="G12" t="str">
        <f>IF('Assignment Tool'!C12="","",IF('Assignment Tool'!C12="FST",'Assignment Tool'!D12,""))</f>
        <v/>
      </c>
      <c r="H12">
        <v>12</v>
      </c>
      <c r="I12">
        <f t="shared" si="1"/>
        <v>41</v>
      </c>
      <c r="J12" t="str">
        <f t="array" ref="J12">IFERROR(INDEX($G$2:$G$2050,_xlfn.AGGREGATE(15,6,(ROW($G$2:$G$2050)-ROW($G$2)+1)/($G$2:$G$2050&lt;&gt;""),ROWS(J$1:J12))),"")</f>
        <v>F 317-2 DOGWOOD SOUTH LN</v>
      </c>
      <c r="K12">
        <f>IF(J12="","",INDEX('Assignment Tool'!E28:E2061,MATCH(FA_DATA!J12,'Assignment Tool'!D28:D2061,0)))</f>
        <v>4</v>
      </c>
    </row>
    <row r="13" spans="1:11" x14ac:dyDescent="0.25">
      <c r="A13" s="118" t="str">
        <f t="shared" si="0"/>
        <v>F 424-1 DOGWOOD SOUTH LN</v>
      </c>
      <c r="G13" t="str">
        <f>IF('Assignment Tool'!C13="","",IF('Assignment Tool'!C13="FST",'Assignment Tool'!D13,""))</f>
        <v/>
      </c>
      <c r="H13">
        <v>13</v>
      </c>
      <c r="I13">
        <f t="shared" si="1"/>
        <v>45</v>
      </c>
      <c r="J13" t="str">
        <f t="array" ref="J13">IFERROR(INDEX($G$2:$G$2050,_xlfn.AGGREGATE(15,6,(ROW($G$2:$G$2050)-ROW($G$2)+1)/($G$2:$G$2050&lt;&gt;""),ROWS(J$1:J13))),"")</f>
        <v>F 309-1 DOGWOOD SOUTH LN</v>
      </c>
      <c r="K13">
        <f>IF(J13="","",INDEX('Assignment Tool'!E29:E2062,MATCH(FA_DATA!J13,'Assignment Tool'!D29:D2062,0)))</f>
        <v>4</v>
      </c>
    </row>
    <row r="14" spans="1:11" x14ac:dyDescent="0.25">
      <c r="A14" s="118" t="str">
        <f t="shared" si="0"/>
        <v>F 424-1 DOGWOOD SOUTH LN</v>
      </c>
      <c r="G14" t="str">
        <f>IF('Assignment Tool'!C14="","",IF('Assignment Tool'!C14="FST",'Assignment Tool'!D14,""))</f>
        <v/>
      </c>
      <c r="H14">
        <v>14</v>
      </c>
      <c r="I14">
        <f t="shared" si="1"/>
        <v>49</v>
      </c>
      <c r="J14" t="str">
        <f t="array" ref="J14">IFERROR(INDEX($G$2:$G$2050,_xlfn.AGGREGATE(15,6,(ROW($G$2:$G$2050)-ROW($G$2)+1)/($G$2:$G$2050&lt;&gt;""),ROWS(J$1:J14))),"")</f>
        <v>F 219-1 DOGWOOD SOUTH LN</v>
      </c>
      <c r="K14">
        <f>IF(J14="","",INDEX('Assignment Tool'!E30:E2063,MATCH(FA_DATA!J14,'Assignment Tool'!D30:D2063,0)))</f>
        <v>4</v>
      </c>
    </row>
    <row r="15" spans="1:11" x14ac:dyDescent="0.25">
      <c r="A15" s="118" t="str">
        <f t="shared" si="0"/>
        <v>F 424-1 DOGWOOD SOUTH LN</v>
      </c>
      <c r="G15" t="str">
        <f>IF('Assignment Tool'!C15="","",IF('Assignment Tool'!C15="FST",'Assignment Tool'!D15,""))</f>
        <v/>
      </c>
      <c r="H15">
        <v>15</v>
      </c>
      <c r="I15">
        <f t="shared" si="1"/>
        <v>53</v>
      </c>
      <c r="J15" t="str">
        <f t="array" ref="J15">IFERROR(INDEX($G$2:$G$2050,_xlfn.AGGREGATE(15,6,(ROW($G$2:$G$2050)-ROW($G$2)+1)/($G$2:$G$2050&lt;&gt;""),ROWS(J$1:J15))),"")</f>
        <v>F 209-1 DOGWOOD SOUTH LN</v>
      </c>
      <c r="K15">
        <f>IF(J15="","",INDEX('Assignment Tool'!E31:E2064,MATCH(FA_DATA!J15,'Assignment Tool'!D31:D2064,0)))</f>
        <v>2</v>
      </c>
    </row>
    <row r="16" spans="1:11" x14ac:dyDescent="0.25">
      <c r="A16" s="118" t="str">
        <f t="shared" si="0"/>
        <v>F 424-1 DOGWOOD SOUTH LN</v>
      </c>
      <c r="G16" t="str">
        <f>IF('Assignment Tool'!C16="","",IF('Assignment Tool'!C16="FST",'Assignment Tool'!D16,""))</f>
        <v/>
      </c>
      <c r="H16">
        <v>16</v>
      </c>
      <c r="I16">
        <f t="shared" si="1"/>
        <v>55</v>
      </c>
      <c r="J16" t="str">
        <f t="array" ref="J16">IFERROR(INDEX($G$2:$G$2050,_xlfn.AGGREGATE(15,6,(ROW($G$2:$G$2050)-ROW($G$2)+1)/($G$2:$G$2050&lt;&gt;""),ROWS(J$1:J16))),"")</f>
        <v>F 208-1 DOGWOOD SOUTH LN</v>
      </c>
      <c r="K16">
        <f>IF(J16="","",INDEX('Assignment Tool'!E32:E2065,MATCH(FA_DATA!J16,'Assignment Tool'!D32:D2065,0)))</f>
        <v>4</v>
      </c>
    </row>
    <row r="17" spans="1:11" x14ac:dyDescent="0.25">
      <c r="A17" s="118" t="str">
        <f t="shared" si="0"/>
        <v>F 420-1 DOGWOOD SOUTH LN</v>
      </c>
      <c r="G17" t="str">
        <f>IF('Assignment Tool'!C17="","",IF('Assignment Tool'!C17="FST",'Assignment Tool'!D17,""))</f>
        <v/>
      </c>
      <c r="H17">
        <v>17</v>
      </c>
      <c r="I17">
        <f t="shared" si="1"/>
        <v>59</v>
      </c>
      <c r="J17" t="str">
        <f t="array" ref="J17">IFERROR(INDEX($G$2:$G$2050,_xlfn.AGGREGATE(15,6,(ROW($G$2:$G$2050)-ROW($G$2)+1)/($G$2:$G$2050&lt;&gt;""),ROWS(J$1:J17))),"")</f>
        <v>F 200-2 DOGWOOD SOUTH LN</v>
      </c>
      <c r="K17">
        <f>IF(J17="","",INDEX('Assignment Tool'!E33:E2066,MATCH(FA_DATA!J17,'Assignment Tool'!D33:D2066,0)))</f>
        <v>2</v>
      </c>
    </row>
    <row r="18" spans="1:11" x14ac:dyDescent="0.25">
      <c r="A18" s="118" t="str">
        <f t="shared" si="0"/>
        <v>F 420-1 DOGWOOD SOUTH LN</v>
      </c>
      <c r="G18" t="str">
        <f>IF('Assignment Tool'!C18="","",IF('Assignment Tool'!C18="FST",'Assignment Tool'!D18,""))</f>
        <v/>
      </c>
      <c r="H18">
        <v>18</v>
      </c>
      <c r="I18">
        <f t="shared" si="1"/>
        <v>61</v>
      </c>
      <c r="J18" t="str">
        <f t="array" ref="J18">IFERROR(INDEX($G$2:$G$2050,_xlfn.AGGREGATE(15,6,(ROW($G$2:$G$2050)-ROW($G$2)+1)/($G$2:$G$2050&lt;&gt;""),ROWS(J$1:J18))),"")</f>
        <v>F 301-1 DOGWOOD SOUTH LN</v>
      </c>
      <c r="K18">
        <f>IF(J18="","",INDEX('Assignment Tool'!E34:E2067,MATCH(FA_DATA!J18,'Assignment Tool'!D34:D2067,0)))</f>
        <v>4</v>
      </c>
    </row>
    <row r="19" spans="1:11" x14ac:dyDescent="0.25">
      <c r="A19" s="118" t="str">
        <f t="shared" si="0"/>
        <v>F 420-1 DOGWOOD SOUTH LN</v>
      </c>
      <c r="G19" t="str">
        <f>IF('Assignment Tool'!C19="","",IF('Assignment Tool'!C19="FST",'Assignment Tool'!D19,""))</f>
        <v/>
      </c>
      <c r="H19">
        <v>19</v>
      </c>
      <c r="I19">
        <f t="shared" si="1"/>
        <v>65</v>
      </c>
      <c r="J19" t="str">
        <f t="array" ref="J19">IFERROR(INDEX($G$2:$G$2050,_xlfn.AGGREGATE(15,6,(ROW($G$2:$G$2050)-ROW($G$2)+1)/($G$2:$G$2050&lt;&gt;""),ROWS(J$1:J19))),"")</f>
        <v>F 103-2 RED FOX CIR</v>
      </c>
      <c r="K19">
        <f>IF(J19="","",INDEX('Assignment Tool'!E35:E2068,MATCH(FA_DATA!J19,'Assignment Tool'!D35:D2068,0)))</f>
        <v>4</v>
      </c>
    </row>
    <row r="20" spans="1:11" x14ac:dyDescent="0.25">
      <c r="A20" s="118" t="str">
        <f t="shared" si="0"/>
        <v>F 420-1 DOGWOOD SOUTH LN</v>
      </c>
      <c r="G20" t="str">
        <f>IF('Assignment Tool'!C20="","",IF('Assignment Tool'!C20="FST",'Assignment Tool'!D20,""))</f>
        <v/>
      </c>
      <c r="H20">
        <v>20</v>
      </c>
      <c r="I20">
        <f t="shared" si="1"/>
        <v>69</v>
      </c>
      <c r="J20" t="str">
        <f t="array" ref="J20">IFERROR(INDEX($G$2:$G$2050,_xlfn.AGGREGATE(15,6,(ROW($G$2:$G$2050)-ROW($G$2)+1)/($G$2:$G$2050&lt;&gt;""),ROWS(J$1:J20))),"")</f>
        <v>F 109-2 RED FOX CIR</v>
      </c>
      <c r="K20">
        <f>IF(J20="","",INDEX('Assignment Tool'!E36:E2069,MATCH(FA_DATA!J20,'Assignment Tool'!D36:D2069,0)))</f>
        <v>4</v>
      </c>
    </row>
    <row r="21" spans="1:11" x14ac:dyDescent="0.25">
      <c r="A21" s="118" t="str">
        <f t="shared" si="0"/>
        <v>F 416-1 DOGWOOD SOUTH LN</v>
      </c>
      <c r="G21" t="str">
        <f>IF('Assignment Tool'!C21="","",IF('Assignment Tool'!C21="FST",'Assignment Tool'!D21,""))</f>
        <v/>
      </c>
      <c r="H21">
        <v>21</v>
      </c>
      <c r="I21">
        <f t="shared" si="1"/>
        <v>73</v>
      </c>
      <c r="J21" t="str">
        <f t="array" ref="J21">IFERROR(INDEX($G$2:$G$2050,_xlfn.AGGREGATE(15,6,(ROW($G$2:$G$2050)-ROW($G$2)+1)/($G$2:$G$2050&lt;&gt;""),ROWS(J$1:J21))),"")</f>
        <v>F 113-2 RED FOX CIR</v>
      </c>
      <c r="K21">
        <f>IF(J21="","",INDEX('Assignment Tool'!E37:E2070,MATCH(FA_DATA!J21,'Assignment Tool'!D37:D2070,0)))</f>
        <v>4</v>
      </c>
    </row>
    <row r="22" spans="1:11" x14ac:dyDescent="0.25">
      <c r="A22" s="118" t="str">
        <f t="shared" si="0"/>
        <v>F 416-1 DOGWOOD SOUTH LN</v>
      </c>
      <c r="G22" t="str">
        <f>IF('Assignment Tool'!C22="","",IF('Assignment Tool'!C22="FST",'Assignment Tool'!D22,""))</f>
        <v/>
      </c>
      <c r="H22">
        <v>22</v>
      </c>
      <c r="I22">
        <f t="shared" si="1"/>
        <v>77</v>
      </c>
      <c r="J22" t="str">
        <f t="array" ref="J22">IFERROR(INDEX($G$2:$G$2050,_xlfn.AGGREGATE(15,6,(ROW($G$2:$G$2050)-ROW($G$2)+1)/($G$2:$G$2050&lt;&gt;""),ROWS(J$1:J22))),"")</f>
        <v>F 117-2 RED FOX CIR</v>
      </c>
      <c r="K22">
        <f>IF(J22="","",INDEX('Assignment Tool'!E38:E2071,MATCH(FA_DATA!J22,'Assignment Tool'!D38:D2071,0)))</f>
        <v>4</v>
      </c>
    </row>
    <row r="23" spans="1:11" x14ac:dyDescent="0.25">
      <c r="A23" s="118" t="str">
        <f t="shared" si="0"/>
        <v>F 416-1 DOGWOOD SOUTH LN</v>
      </c>
      <c r="G23" t="str">
        <f>IF('Assignment Tool'!C23="","",IF('Assignment Tool'!C23="FST",'Assignment Tool'!D23,""))</f>
        <v/>
      </c>
      <c r="H23">
        <v>23</v>
      </c>
      <c r="I23">
        <f t="shared" si="1"/>
        <v>81</v>
      </c>
      <c r="J23" t="str">
        <f t="array" ref="J23">IFERROR(INDEX($G$2:$G$2050,_xlfn.AGGREGATE(15,6,(ROW($G$2:$G$2050)-ROW($G$2)+1)/($G$2:$G$2050&lt;&gt;""),ROWS(J$1:J23))),"")</f>
        <v>F 121-1 RED FOX CIR</v>
      </c>
      <c r="K23">
        <f>IF(J23="","",INDEX('Assignment Tool'!E39:E2072,MATCH(FA_DATA!J23,'Assignment Tool'!D39:D2072,0)))</f>
        <v>4</v>
      </c>
    </row>
    <row r="24" spans="1:11" x14ac:dyDescent="0.25">
      <c r="A24" s="118" t="str">
        <f t="shared" si="0"/>
        <v>F 416-1 DOGWOOD SOUTH LN</v>
      </c>
      <c r="G24" t="str">
        <f>IF('Assignment Tool'!C24="","",IF('Assignment Tool'!C24="FST",'Assignment Tool'!D24,""))</f>
        <v/>
      </c>
      <c r="H24">
        <v>24</v>
      </c>
      <c r="I24">
        <f t="shared" si="1"/>
        <v>85</v>
      </c>
      <c r="J24" t="str">
        <f t="array" ref="J24">IFERROR(INDEX($G$2:$G$2050,_xlfn.AGGREGATE(15,6,(ROW($G$2:$G$2050)-ROW($G$2)+1)/($G$2:$G$2050&lt;&gt;""),ROWS(J$1:J24))),"")</f>
        <v>F 302-2 BLUE FOX CIR</v>
      </c>
      <c r="K24">
        <f>IF(J24="","",INDEX('Assignment Tool'!E40:E2073,MATCH(FA_DATA!J24,'Assignment Tool'!D40:D2073,0)))</f>
        <v>2</v>
      </c>
    </row>
    <row r="25" spans="1:11" x14ac:dyDescent="0.25">
      <c r="A25" s="118" t="str">
        <f t="shared" si="0"/>
        <v>F 353-1 DOGWOOD SOUTH LN</v>
      </c>
      <c r="G25" t="str">
        <f>IF('Assignment Tool'!C25="","",IF('Assignment Tool'!C25="FST",'Assignment Tool'!D25,""))</f>
        <v/>
      </c>
      <c r="H25">
        <v>25</v>
      </c>
      <c r="I25">
        <f t="shared" si="1"/>
        <v>87</v>
      </c>
      <c r="J25" t="str">
        <f t="array" ref="J25">IFERROR(INDEX($G$2:$G$2050,_xlfn.AGGREGATE(15,6,(ROW($G$2:$G$2050)-ROW($G$2)+1)/($G$2:$G$2050&lt;&gt;""),ROWS(J$1:J25))),"")</f>
        <v>F 306-1 BLUE FOX CIR</v>
      </c>
      <c r="K25">
        <f>IF(J25="","",INDEX('Assignment Tool'!E41:E2074,MATCH(FA_DATA!J25,'Assignment Tool'!D41:D2074,0)))</f>
        <v>2</v>
      </c>
    </row>
    <row r="26" spans="1:11" x14ac:dyDescent="0.25">
      <c r="A26" s="118" t="str">
        <f t="shared" si="0"/>
        <v>F 353-1 DOGWOOD SOUTH LN</v>
      </c>
      <c r="G26" t="str">
        <f>IF('Assignment Tool'!C26="","",IF('Assignment Tool'!C26="FST",'Assignment Tool'!D26,""))</f>
        <v/>
      </c>
      <c r="H26">
        <v>26</v>
      </c>
      <c r="I26">
        <f t="shared" si="1"/>
        <v>89</v>
      </c>
      <c r="J26" t="str">
        <f t="array" ref="J26">IFERROR(INDEX($G$2:$G$2050,_xlfn.AGGREGATE(15,6,(ROW($G$2:$G$2050)-ROW($G$2)+1)/($G$2:$G$2050&lt;&gt;""),ROWS(J$1:J26))),"")</f>
        <v>F 310-1 BLUE FOX CIR</v>
      </c>
      <c r="K26">
        <f>IF(J26="","",INDEX('Assignment Tool'!E42:E2075,MATCH(FA_DATA!J26,'Assignment Tool'!D42:D2075,0)))</f>
        <v>4</v>
      </c>
    </row>
    <row r="27" spans="1:11" x14ac:dyDescent="0.25">
      <c r="A27" s="118" t="str">
        <f t="shared" si="0"/>
        <v>F 349-2 DOGWOOD SOUTH LN</v>
      </c>
      <c r="G27" t="str">
        <f>IF('Assignment Tool'!C27="","",IF('Assignment Tool'!C27="FST",'Assignment Tool'!D27,""))</f>
        <v/>
      </c>
      <c r="H27">
        <v>27</v>
      </c>
      <c r="I27">
        <f t="shared" si="1"/>
        <v>93</v>
      </c>
      <c r="J27" t="str">
        <f t="array" ref="J27">IFERROR(INDEX($G$2:$G$2050,_xlfn.AGGREGATE(15,6,(ROW($G$2:$G$2050)-ROW($G$2)+1)/($G$2:$G$2050&lt;&gt;""),ROWS(J$1:J27))),"")</f>
        <v>F 314-2 BLUE FOX CIR</v>
      </c>
      <c r="K27">
        <f>IF(J27="","",INDEX('Assignment Tool'!E43:E2076,MATCH(FA_DATA!J27,'Assignment Tool'!D43:D2076,0)))</f>
        <v>4</v>
      </c>
    </row>
    <row r="28" spans="1:11" x14ac:dyDescent="0.25">
      <c r="A28" s="118" t="str">
        <f t="shared" si="0"/>
        <v>F 349-2 DOGWOOD SOUTH LN</v>
      </c>
      <c r="G28" t="str">
        <f>IF('Assignment Tool'!C28="","",IF('Assignment Tool'!C28="FST",'Assignment Tool'!D28,""))</f>
        <v/>
      </c>
      <c r="H28">
        <v>28</v>
      </c>
      <c r="I28">
        <f t="shared" si="1"/>
        <v>97</v>
      </c>
      <c r="J28" t="str">
        <f t="array" ref="J28">IFERROR(INDEX($G$2:$G$2050,_xlfn.AGGREGATE(15,6,(ROW($G$2:$G$2050)-ROW($G$2)+1)/($G$2:$G$2050&lt;&gt;""),ROWS(J$1:J28))),"")</f>
        <v>F 318-1 BLUE FOX CIR</v>
      </c>
      <c r="K28">
        <f>IF(J28="","",INDEX('Assignment Tool'!E44:E2077,MATCH(FA_DATA!J28,'Assignment Tool'!D44:D2077,0)))</f>
        <v>4</v>
      </c>
    </row>
    <row r="29" spans="1:11" x14ac:dyDescent="0.25">
      <c r="A29" s="118" t="str">
        <f t="shared" si="0"/>
        <v>F 341-2 DOGWOOD SOUTH LN</v>
      </c>
      <c r="G29" t="str">
        <f>IF('Assignment Tool'!C29="","",IF('Assignment Tool'!C29="FST",'Assignment Tool'!D29,""))</f>
        <v/>
      </c>
      <c r="H29">
        <v>29</v>
      </c>
      <c r="I29">
        <f t="shared" si="1"/>
        <v>101</v>
      </c>
      <c r="J29" t="str">
        <f t="array" ref="J29">IFERROR(INDEX($G$2:$G$2050,_xlfn.AGGREGATE(15,6,(ROW($G$2:$G$2050)-ROW($G$2)+1)/($G$2:$G$2050&lt;&gt;""),ROWS(J$1:J29))),"")</f>
        <v>F 322-2 BLUE FOX CIR</v>
      </c>
      <c r="K29">
        <f>IF(J29="","",INDEX('Assignment Tool'!E45:E2078,MATCH(FA_DATA!J29,'Assignment Tool'!D45:D2078,0)))</f>
        <v>4</v>
      </c>
    </row>
    <row r="30" spans="1:11" x14ac:dyDescent="0.25">
      <c r="A30" s="118" t="str">
        <f t="shared" si="0"/>
        <v>F 341-2 DOGWOOD SOUTH LN</v>
      </c>
      <c r="G30" t="str">
        <f>IF('Assignment Tool'!C30="","",IF('Assignment Tool'!C30="FST",'Assignment Tool'!D30,""))</f>
        <v/>
      </c>
      <c r="H30">
        <v>30</v>
      </c>
      <c r="I30">
        <f t="shared" si="1"/>
        <v>105</v>
      </c>
      <c r="J30" t="str">
        <f t="array" ref="J30">IFERROR(INDEX($G$2:$G$2050,_xlfn.AGGREGATE(15,6,(ROW($G$2:$G$2050)-ROW($G$2)+1)/($G$2:$G$2050&lt;&gt;""),ROWS(J$1:J30))),"")</f>
        <v>F 323-1 BLUE FOX CIR</v>
      </c>
      <c r="K30">
        <f>IF(J30="","",INDEX('Assignment Tool'!E46:E2079,MATCH(FA_DATA!J30,'Assignment Tool'!D46:D2079,0)))</f>
        <v>4</v>
      </c>
    </row>
    <row r="31" spans="1:11" x14ac:dyDescent="0.25">
      <c r="A31" s="118" t="str">
        <f t="shared" si="0"/>
        <v>F 341-2 DOGWOOD SOUTH LN</v>
      </c>
      <c r="G31" t="str">
        <f>IF('Assignment Tool'!C31="","",IF('Assignment Tool'!C31="FST",'Assignment Tool'!D31,""))</f>
        <v/>
      </c>
      <c r="H31">
        <v>31</v>
      </c>
      <c r="I31">
        <f t="shared" si="1"/>
        <v>109</v>
      </c>
      <c r="J31" t="str">
        <f t="array" ref="J31">IFERROR(INDEX($G$2:$G$2050,_xlfn.AGGREGATE(15,6,(ROW($G$2:$G$2050)-ROW($G$2)+1)/($G$2:$G$2050&lt;&gt;""),ROWS(J$1:J31))),"")</f>
        <v>F 200-1 SILVER FOX CIR</v>
      </c>
      <c r="K31">
        <f>IF(J31="","",INDEX('Assignment Tool'!E47:E2080,MATCH(FA_DATA!J31,'Assignment Tool'!D47:D2080,0)))</f>
        <v>4</v>
      </c>
    </row>
    <row r="32" spans="1:11" x14ac:dyDescent="0.25">
      <c r="A32" s="118" t="str">
        <f t="shared" si="0"/>
        <v>F 341-2 DOGWOOD SOUTH LN</v>
      </c>
      <c r="G32" t="str">
        <f>IF('Assignment Tool'!C32="","",IF('Assignment Tool'!C32="FST",'Assignment Tool'!D32,""))</f>
        <v/>
      </c>
      <c r="H32">
        <v>32</v>
      </c>
      <c r="I32">
        <f t="shared" si="1"/>
        <v>113</v>
      </c>
      <c r="J32" t="str">
        <f t="array" ref="J32">IFERROR(INDEX($G$2:$G$2050,_xlfn.AGGREGATE(15,6,(ROW($G$2:$G$2050)-ROW($G$2)+1)/($G$2:$G$2050&lt;&gt;""),ROWS(J$1:J32))),"")</f>
        <v>F 204-2 SILVER FOX CIR</v>
      </c>
      <c r="K32">
        <f>IF(J32="","",INDEX('Assignment Tool'!E48:E2081,MATCH(FA_DATA!J32,'Assignment Tool'!D48:D2081,0)))</f>
        <v>4</v>
      </c>
    </row>
    <row r="33" spans="1:11" x14ac:dyDescent="0.25">
      <c r="A33" s="118" t="str">
        <f t="shared" si="0"/>
        <v>F 333-1 DOGWOOD SOUTH LN</v>
      </c>
      <c r="G33" t="str">
        <f>IF('Assignment Tool'!C33="","",IF('Assignment Tool'!C33="FST",'Assignment Tool'!D33,""))</f>
        <v/>
      </c>
      <c r="H33">
        <v>33</v>
      </c>
      <c r="I33">
        <f t="shared" si="1"/>
        <v>117</v>
      </c>
      <c r="J33" t="str">
        <f t="array" ref="J33">IFERROR(INDEX($G$2:$G$2050,_xlfn.AGGREGATE(15,6,(ROW($G$2:$G$2050)-ROW($G$2)+1)/($G$2:$G$2050&lt;&gt;""),ROWS(J$1:J33))),"")</f>
        <v>F 208-2 SILVER FOX CIR</v>
      </c>
      <c r="K33">
        <f>IF(J33="","",INDEX('Assignment Tool'!E49:E2082,MATCH(FA_DATA!J33,'Assignment Tool'!D49:D2082,0)))</f>
        <v>4</v>
      </c>
    </row>
    <row r="34" spans="1:11" x14ac:dyDescent="0.25">
      <c r="A34" s="118" t="str">
        <f t="shared" si="0"/>
        <v>F 333-1 DOGWOOD SOUTH LN</v>
      </c>
      <c r="G34" t="str">
        <f>IF('Assignment Tool'!C34="","",IF('Assignment Tool'!C34="FST",'Assignment Tool'!D34,""))</f>
        <v/>
      </c>
      <c r="H34">
        <v>34</v>
      </c>
      <c r="I34">
        <f t="shared" si="1"/>
        <v>121</v>
      </c>
      <c r="J34" t="str">
        <f t="array" ref="J34">IFERROR(INDEX($G$2:$G$2050,_xlfn.AGGREGATE(15,6,(ROW($G$2:$G$2050)-ROW($G$2)+1)/($G$2:$G$2050&lt;&gt;""),ROWS(J$1:J34))),"")</f>
        <v>R 801-1 GREY FOX CIR</v>
      </c>
      <c r="K34">
        <f>IF(J34="","",INDEX('Assignment Tool'!E50:E2083,MATCH(FA_DATA!J34,'Assignment Tool'!D50:D2083,0)))</f>
        <v>4</v>
      </c>
    </row>
    <row r="35" spans="1:11" x14ac:dyDescent="0.25">
      <c r="A35" s="118" t="str">
        <f t="shared" si="0"/>
        <v>F 333-1 DOGWOOD SOUTH LN</v>
      </c>
      <c r="G35" t="str">
        <f>IF('Assignment Tool'!C35="","",IF('Assignment Tool'!C35="FST",'Assignment Tool'!D35,""))</f>
        <v/>
      </c>
      <c r="H35">
        <v>35</v>
      </c>
      <c r="I35">
        <f t="shared" si="1"/>
        <v>125</v>
      </c>
      <c r="J35" t="str">
        <f t="array" ref="J35">IFERROR(INDEX($G$2:$G$2050,_xlfn.AGGREGATE(15,6,(ROW($G$2:$G$2050)-ROW($G$2)+1)/($G$2:$G$2050&lt;&gt;""),ROWS(J$1:J35))),"")</f>
        <v>R 805-1 GREY FOX CIR</v>
      </c>
      <c r="K35">
        <f>IF(J35="","",INDEX('Assignment Tool'!E51:E2084,MATCH(FA_DATA!J35,'Assignment Tool'!D51:D2084,0)))</f>
        <v>4</v>
      </c>
    </row>
    <row r="36" spans="1:11" x14ac:dyDescent="0.25">
      <c r="A36" s="118" t="str">
        <f t="shared" si="0"/>
        <v>F 333-1 DOGWOOD SOUTH LN</v>
      </c>
      <c r="G36" t="str">
        <f>IF('Assignment Tool'!C36="","",IF('Assignment Tool'!C36="FST",'Assignment Tool'!D36,""))</f>
        <v/>
      </c>
      <c r="H36">
        <v>36</v>
      </c>
      <c r="I36">
        <f t="shared" si="1"/>
        <v>129</v>
      </c>
      <c r="J36" t="str">
        <f t="array" ref="J36">IFERROR(INDEX($G$2:$G$2050,_xlfn.AGGREGATE(15,6,(ROW($G$2:$G$2050)-ROW($G$2)+1)/($G$2:$G$2050&lt;&gt;""),ROWS(J$1:J36))),"")</f>
        <v>F 809-1 GREY FOX CIR</v>
      </c>
      <c r="K36">
        <f>IF(J36="","",INDEX('Assignment Tool'!E52:E2085,MATCH(FA_DATA!J36,'Assignment Tool'!D52:D2085,0)))</f>
        <v>4</v>
      </c>
    </row>
    <row r="37" spans="1:11" x14ac:dyDescent="0.25">
      <c r="A37" s="118" t="str">
        <f t="shared" si="0"/>
        <v>F 325-1 DOGWOOD SOUTH LN</v>
      </c>
      <c r="G37" t="str">
        <f>IF('Assignment Tool'!C37="","",IF('Assignment Tool'!C37="FST",'Assignment Tool'!D37,""))</f>
        <v/>
      </c>
      <c r="H37">
        <v>37</v>
      </c>
      <c r="I37">
        <f t="shared" si="1"/>
        <v>133</v>
      </c>
      <c r="J37" t="str">
        <f t="array" ref="J37">IFERROR(INDEX($G$2:$G$2050,_xlfn.AGGREGATE(15,6,(ROW($G$2:$G$2050)-ROW($G$2)+1)/($G$2:$G$2050&lt;&gt;""),ROWS(J$1:J37))),"")</f>
        <v>R 800-1 GREY FOX CIR</v>
      </c>
      <c r="K37">
        <f>IF(J37="","",INDEX('Assignment Tool'!E53:E2086,MATCH(FA_DATA!J37,'Assignment Tool'!D53:D2086,0)))</f>
        <v>4</v>
      </c>
    </row>
    <row r="38" spans="1:11" x14ac:dyDescent="0.25">
      <c r="A38" s="118" t="str">
        <f t="shared" si="0"/>
        <v>F 325-1 DOGWOOD SOUTH LN</v>
      </c>
      <c r="G38" t="str">
        <f>IF('Assignment Tool'!C38="","",IF('Assignment Tool'!C38="FST",'Assignment Tool'!D38,""))</f>
        <v/>
      </c>
      <c r="H38">
        <v>38</v>
      </c>
      <c r="I38">
        <f t="shared" si="1"/>
        <v>137</v>
      </c>
      <c r="J38" t="str">
        <f t="array" ref="J38">IFERROR(INDEX($G$2:$G$2050,_xlfn.AGGREGATE(15,6,(ROW($G$2:$G$2050)-ROW($G$2)+1)/($G$2:$G$2050&lt;&gt;""),ROWS(J$1:J38))),"")</f>
        <v>R 804-1 GREY FOX CIR</v>
      </c>
      <c r="K38">
        <f>IF(J38="","",INDEX('Assignment Tool'!E54:E2087,MATCH(FA_DATA!J38,'Assignment Tool'!D54:D2087,0)))</f>
        <v>4</v>
      </c>
    </row>
    <row r="39" spans="1:11" x14ac:dyDescent="0.25">
      <c r="A39" s="118" t="str">
        <f t="shared" si="0"/>
        <v>F 325-1 DOGWOOD SOUTH LN</v>
      </c>
      <c r="G39" t="str">
        <f>IF('Assignment Tool'!C39="","",IF('Assignment Tool'!C39="FST",'Assignment Tool'!D39,""))</f>
        <v/>
      </c>
      <c r="H39">
        <v>39</v>
      </c>
      <c r="I39">
        <f t="shared" si="1"/>
        <v>141</v>
      </c>
      <c r="J39" t="str">
        <f t="array" ref="J39">IFERROR(INDEX($G$2:$G$2050,_xlfn.AGGREGATE(15,6,(ROW($G$2:$G$2050)-ROW($G$2)+1)/($G$2:$G$2050&lt;&gt;""),ROWS(J$1:J39))),"")</f>
        <v>R 423-1 DOGWOOD SOUTH LN</v>
      </c>
      <c r="K39">
        <f>IF(J39="","",INDEX('Assignment Tool'!E55:E2088,MATCH(FA_DATA!J39,'Assignment Tool'!D55:D2088,0)))</f>
        <v>4</v>
      </c>
    </row>
    <row r="40" spans="1:11" x14ac:dyDescent="0.25">
      <c r="A40" s="118" t="str">
        <f t="shared" si="0"/>
        <v>F 325-1 DOGWOOD SOUTH LN</v>
      </c>
      <c r="G40" t="str">
        <f>IF('Assignment Tool'!C40="","",IF('Assignment Tool'!C40="FST",'Assignment Tool'!D40,""))</f>
        <v/>
      </c>
      <c r="H40">
        <v>40</v>
      </c>
      <c r="I40">
        <f t="shared" si="1"/>
        <v>145</v>
      </c>
      <c r="J40" t="str">
        <f t="array" ref="J40">IFERROR(INDEX($G$2:$G$2050,_xlfn.AGGREGATE(15,6,(ROW($G$2:$G$2050)-ROW($G$2)+1)/($G$2:$G$2050&lt;&gt;""),ROWS(J$1:J40))),"")</f>
        <v>R 440-1 DOGWOOD SOUTH LN</v>
      </c>
      <c r="K40">
        <f>IF(J40="","",INDEX('Assignment Tool'!E56:E2089,MATCH(FA_DATA!J40,'Assignment Tool'!D56:D2089,0)))</f>
        <v>2</v>
      </c>
    </row>
    <row r="41" spans="1:11" x14ac:dyDescent="0.25">
      <c r="A41" s="118" t="str">
        <f t="shared" si="0"/>
        <v>F 317-2 DOGWOOD SOUTH LN</v>
      </c>
      <c r="G41" t="str">
        <f>IF('Assignment Tool'!C41="","",IF('Assignment Tool'!C41="FST",'Assignment Tool'!D41,""))</f>
        <v/>
      </c>
      <c r="H41">
        <v>41</v>
      </c>
      <c r="I41">
        <f t="shared" si="1"/>
        <v>147</v>
      </c>
      <c r="J41" t="str">
        <f t="array" ref="J41">IFERROR(INDEX($G$2:$G$2050,_xlfn.AGGREGATE(15,6,(ROW($G$2:$G$2050)-ROW($G$2)+1)/($G$2:$G$2050&lt;&gt;""),ROWS(J$1:J41))),"")</f>
        <v>R 446-1 DOGWOOD SOUTH LN</v>
      </c>
      <c r="K41">
        <f>IF(J41="","",INDEX('Assignment Tool'!E57:E2090,MATCH(FA_DATA!J41,'Assignment Tool'!D57:D2090,0)))</f>
        <v>2</v>
      </c>
    </row>
    <row r="42" spans="1:11" x14ac:dyDescent="0.25">
      <c r="A42" s="118" t="str">
        <f t="shared" si="0"/>
        <v>F 317-2 DOGWOOD SOUTH LN</v>
      </c>
      <c r="G42" t="str">
        <f>IF('Assignment Tool'!C42="","",IF('Assignment Tool'!C42="FST",'Assignment Tool'!D42,""))</f>
        <v/>
      </c>
      <c r="H42">
        <v>42</v>
      </c>
      <c r="I42">
        <f t="shared" si="1"/>
        <v>149</v>
      </c>
      <c r="J42" t="str">
        <f t="array" ref="J42">IFERROR(INDEX($G$2:$G$2050,_xlfn.AGGREGATE(15,6,(ROW($G$2:$G$2050)-ROW($G$2)+1)/($G$2:$G$2050&lt;&gt;""),ROWS(J$1:J42))),"")</f>
        <v>R 452-1 DOGWOOD SOUTH LN</v>
      </c>
      <c r="K42">
        <f>IF(J42="","",INDEX('Assignment Tool'!E58:E2091,MATCH(FA_DATA!J42,'Assignment Tool'!D58:D2091,0)))</f>
        <v>2</v>
      </c>
    </row>
    <row r="43" spans="1:11" x14ac:dyDescent="0.25">
      <c r="A43" s="118" t="str">
        <f t="shared" si="0"/>
        <v>F 317-2 DOGWOOD SOUTH LN</v>
      </c>
      <c r="G43" t="str">
        <f>IF('Assignment Tool'!C43="","",IF('Assignment Tool'!C43="FST",'Assignment Tool'!D43,""))</f>
        <v/>
      </c>
      <c r="H43">
        <v>43</v>
      </c>
      <c r="I43">
        <f t="shared" si="1"/>
        <v>151</v>
      </c>
      <c r="J43" t="str">
        <f t="array" ref="J43">IFERROR(INDEX($G$2:$G$2050,_xlfn.AGGREGATE(15,6,(ROW($G$2:$G$2050)-ROW($G$2)+1)/($G$2:$G$2050&lt;&gt;""),ROWS(J$1:J43))),"")</f>
        <v>R 456-1 DOGWOOD SOUTH LN</v>
      </c>
      <c r="K43">
        <f>IF(J43="","",INDEX('Assignment Tool'!E59:E2092,MATCH(FA_DATA!J43,'Assignment Tool'!D59:D2092,0)))</f>
        <v>2</v>
      </c>
    </row>
    <row r="44" spans="1:11" x14ac:dyDescent="0.25">
      <c r="A44" s="118" t="str">
        <f t="shared" si="0"/>
        <v>F 317-2 DOGWOOD SOUTH LN</v>
      </c>
      <c r="G44" t="str">
        <f>IF('Assignment Tool'!C44="","",IF('Assignment Tool'!C44="FST",'Assignment Tool'!D44,""))</f>
        <v/>
      </c>
      <c r="H44">
        <v>44</v>
      </c>
      <c r="I44">
        <f t="shared" si="1"/>
        <v>153</v>
      </c>
      <c r="J44" t="str">
        <f t="array" ref="J44">IFERROR(INDEX($G$2:$G$2050,_xlfn.AGGREGATE(15,6,(ROW($G$2:$G$2050)-ROW($G$2)+1)/($G$2:$G$2050&lt;&gt;""),ROWS(J$1:J44))),"")</f>
        <v>R 460-1 DOGWOOD SOUTH LN</v>
      </c>
      <c r="K44">
        <f>IF(J44="","",INDEX('Assignment Tool'!E60:E2093,MATCH(FA_DATA!J44,'Assignment Tool'!D60:D2093,0)))</f>
        <v>2</v>
      </c>
    </row>
    <row r="45" spans="1:11" x14ac:dyDescent="0.25">
      <c r="A45" s="118" t="str">
        <f t="shared" si="0"/>
        <v>F 309-1 DOGWOOD SOUTH LN</v>
      </c>
      <c r="G45" t="str">
        <f>IF('Assignment Tool'!C45="","",IF('Assignment Tool'!C45="FST",'Assignment Tool'!D45,""))</f>
        <v/>
      </c>
      <c r="H45">
        <v>45</v>
      </c>
      <c r="I45">
        <f t="shared" si="1"/>
        <v>155</v>
      </c>
      <c r="J45" t="str">
        <f t="array" ref="J45">IFERROR(INDEX($G$2:$G$2050,_xlfn.AGGREGATE(15,6,(ROW($G$2:$G$2050)-ROW($G$2)+1)/($G$2:$G$2050&lt;&gt;""),ROWS(J$1:J45))),"")</f>
        <v>R 464-2 DOGWOOD SOUTH LN</v>
      </c>
      <c r="K45">
        <f>IF(J45="","",INDEX('Assignment Tool'!E61:E2094,MATCH(FA_DATA!J45,'Assignment Tool'!D61:D2094,0)))</f>
        <v>2</v>
      </c>
    </row>
    <row r="46" spans="1:11" x14ac:dyDescent="0.25">
      <c r="A46" s="118" t="str">
        <f t="shared" si="0"/>
        <v>F 309-1 DOGWOOD SOUTH LN</v>
      </c>
      <c r="G46" t="str">
        <f>IF('Assignment Tool'!C46="","",IF('Assignment Tool'!C46="FST",'Assignment Tool'!D46,""))</f>
        <v/>
      </c>
      <c r="H46">
        <v>46</v>
      </c>
      <c r="I46">
        <f t="shared" si="1"/>
        <v>157</v>
      </c>
      <c r="J46" t="str">
        <f t="array" ref="J46">IFERROR(INDEX($G$2:$G$2050,_xlfn.AGGREGATE(15,6,(ROW($G$2:$G$2050)-ROW($G$2)+1)/($G$2:$G$2050&lt;&gt;""),ROWS(J$1:J46))),"")</f>
        <v>R 468-1 DOGWOOD SOUTH LN</v>
      </c>
      <c r="K46">
        <f>IF(J46="","",INDEX('Assignment Tool'!E62:E2095,MATCH(FA_DATA!J46,'Assignment Tool'!D62:D2095,0)))</f>
        <v>2</v>
      </c>
    </row>
    <row r="47" spans="1:11" x14ac:dyDescent="0.25">
      <c r="A47" s="118" t="str">
        <f t="shared" si="0"/>
        <v>F 309-1 DOGWOOD SOUTH LN</v>
      </c>
      <c r="G47" t="str">
        <f>IF('Assignment Tool'!C47="","",IF('Assignment Tool'!C47="FST",'Assignment Tool'!D47,""))</f>
        <v/>
      </c>
      <c r="H47">
        <v>47</v>
      </c>
      <c r="I47">
        <f t="shared" si="1"/>
        <v>159</v>
      </c>
      <c r="J47" t="str">
        <f t="array" ref="J47">IFERROR(INDEX($G$2:$G$2050,_xlfn.AGGREGATE(15,6,(ROW($G$2:$G$2050)-ROW($G$2)+1)/($G$2:$G$2050&lt;&gt;""),ROWS(J$1:J47))),"")</f>
        <v>R 476-1 DOGWOOD SOUTH LN</v>
      </c>
      <c r="K47">
        <f>IF(J47="","",INDEX('Assignment Tool'!E63:E2096,MATCH(FA_DATA!J47,'Assignment Tool'!D63:D2096,0)))</f>
        <v>2</v>
      </c>
    </row>
    <row r="48" spans="1:11" x14ac:dyDescent="0.25">
      <c r="A48" s="118" t="str">
        <f t="shared" si="0"/>
        <v>F 309-1 DOGWOOD SOUTH LN</v>
      </c>
      <c r="G48" t="str">
        <f>IF('Assignment Tool'!C48="","",IF('Assignment Tool'!C48="FST",'Assignment Tool'!D48,""))</f>
        <v/>
      </c>
      <c r="H48">
        <v>48</v>
      </c>
      <c r="I48">
        <f t="shared" si="1"/>
        <v>161</v>
      </c>
      <c r="J48" t="str">
        <f t="array" ref="J48">IFERROR(INDEX($G$2:$G$2050,_xlfn.AGGREGATE(15,6,(ROW($G$2:$G$2050)-ROW($G$2)+1)/($G$2:$G$2050&lt;&gt;""),ROWS(J$1:J48))),"")</f>
        <v>R 480-1 DOGWOOD SOUTH LN</v>
      </c>
      <c r="K48">
        <f>IF(J48="","",INDEX('Assignment Tool'!E64:E2097,MATCH(FA_DATA!J48,'Assignment Tool'!D64:D2097,0)))</f>
        <v>2</v>
      </c>
    </row>
    <row r="49" spans="1:11" x14ac:dyDescent="0.25">
      <c r="A49" s="118" t="str">
        <f t="shared" si="0"/>
        <v>F 219-1 DOGWOOD SOUTH LN</v>
      </c>
      <c r="G49" t="str">
        <f>IF('Assignment Tool'!C49="","",IF('Assignment Tool'!C49="FST",'Assignment Tool'!D49,""))</f>
        <v/>
      </c>
      <c r="H49">
        <v>49</v>
      </c>
      <c r="I49">
        <f t="shared" si="1"/>
        <v>163</v>
      </c>
      <c r="J49" t="str">
        <f t="array" ref="J49">IFERROR(INDEX($G$2:$G$2050,_xlfn.AGGREGATE(15,6,(ROW($G$2:$G$2050)-ROW($G$2)+1)/($G$2:$G$2050&lt;&gt;""),ROWS(J$1:J49))),"")</f>
        <v>R 484-1 DOGWOOD SOUTH LN</v>
      </c>
      <c r="K49">
        <f>IF(J49="","",INDEX('Assignment Tool'!E65:E2098,MATCH(FA_DATA!J49,'Assignment Tool'!D65:D2098,0)))</f>
        <v>2</v>
      </c>
    </row>
    <row r="50" spans="1:11" x14ac:dyDescent="0.25">
      <c r="A50" s="118" t="str">
        <f t="shared" si="0"/>
        <v>F 219-1 DOGWOOD SOUTH LN</v>
      </c>
      <c r="G50" t="str">
        <f>IF('Assignment Tool'!C50="","",IF('Assignment Tool'!C50="FST",'Assignment Tool'!D50,""))</f>
        <v/>
      </c>
      <c r="H50">
        <v>50</v>
      </c>
      <c r="I50">
        <f t="shared" si="1"/>
        <v>165</v>
      </c>
      <c r="J50" t="str">
        <f t="array" ref="J50">IFERROR(INDEX($G$2:$G$2050,_xlfn.AGGREGATE(15,6,(ROW($G$2:$G$2050)-ROW($G$2)+1)/($G$2:$G$2050&lt;&gt;""),ROWS(J$1:J50))),"")</f>
        <v>R 488-1 DOGWOOD SOUTH LN</v>
      </c>
      <c r="K50">
        <f>IF(J50="","",INDEX('Assignment Tool'!E66:E2099,MATCH(FA_DATA!J50,'Assignment Tool'!D66:D2099,0)))</f>
        <v>2</v>
      </c>
    </row>
    <row r="51" spans="1:11" x14ac:dyDescent="0.25">
      <c r="A51" s="118" t="str">
        <f t="shared" si="0"/>
        <v>F 219-1 DOGWOOD SOUTH LN</v>
      </c>
      <c r="G51" t="str">
        <f>IF('Assignment Tool'!C51="","",IF('Assignment Tool'!C51="FST",'Assignment Tool'!D51,""))</f>
        <v/>
      </c>
      <c r="H51">
        <v>51</v>
      </c>
      <c r="I51">
        <f t="shared" si="1"/>
        <v>167</v>
      </c>
      <c r="J51" t="str">
        <f t="array" ref="J51">IFERROR(INDEX($G$2:$G$2050,_xlfn.AGGREGATE(15,6,(ROW($G$2:$G$2050)-ROW($G$2)+1)/($G$2:$G$2050&lt;&gt;""),ROWS(J$1:J51))),"")</f>
        <v>R 492-1 DOGWOOD SOUTH LN</v>
      </c>
      <c r="K51">
        <f>IF(J51="","",INDEX('Assignment Tool'!E67:E2100,MATCH(FA_DATA!J51,'Assignment Tool'!D67:D2100,0)))</f>
        <v>2</v>
      </c>
    </row>
    <row r="52" spans="1:11" x14ac:dyDescent="0.25">
      <c r="A52" s="118" t="str">
        <f t="shared" si="0"/>
        <v>F 219-1 DOGWOOD SOUTH LN</v>
      </c>
      <c r="G52" t="str">
        <f>IF('Assignment Tool'!C52="","",IF('Assignment Tool'!C52="FST",'Assignment Tool'!D52,""))</f>
        <v/>
      </c>
      <c r="H52">
        <v>52</v>
      </c>
      <c r="I52">
        <f t="shared" si="1"/>
        <v>169</v>
      </c>
      <c r="J52" t="str">
        <f t="array" ref="J52">IFERROR(INDEX($G$2:$G$2050,_xlfn.AGGREGATE(15,6,(ROW($G$2:$G$2050)-ROW($G$2)+1)/($G$2:$G$2050&lt;&gt;""),ROWS(J$1:J52))),"")</f>
        <v>R 496-1 DOGWOOD SOUTH LN</v>
      </c>
      <c r="K52">
        <f>IF(J52="","",INDEX('Assignment Tool'!E68:E2101,MATCH(FA_DATA!J52,'Assignment Tool'!D68:D2101,0)))</f>
        <v>2</v>
      </c>
    </row>
    <row r="53" spans="1:11" x14ac:dyDescent="0.25">
      <c r="A53" s="118" t="str">
        <f t="shared" si="0"/>
        <v>F 209-1 DOGWOOD SOUTH LN</v>
      </c>
      <c r="G53" t="str">
        <f>IF('Assignment Tool'!C53="","",IF('Assignment Tool'!C53="FST",'Assignment Tool'!D53,""))</f>
        <v/>
      </c>
      <c r="H53">
        <v>53</v>
      </c>
      <c r="I53">
        <f t="shared" si="1"/>
        <v>171</v>
      </c>
      <c r="J53" t="str">
        <f t="array" ref="J53">IFERROR(INDEX($G$2:$G$2050,_xlfn.AGGREGATE(15,6,(ROW($G$2:$G$2050)-ROW($G$2)+1)/($G$2:$G$2050&lt;&gt;""),ROWS(J$1:J53))),"")</f>
        <v>R 500-2 DOGWOOD SOUTH LN</v>
      </c>
      <c r="K53">
        <f>IF(J53="","",INDEX('Assignment Tool'!E69:E2102,MATCH(FA_DATA!J53,'Assignment Tool'!D69:D2102,0)))</f>
        <v>2</v>
      </c>
    </row>
    <row r="54" spans="1:11" x14ac:dyDescent="0.25">
      <c r="A54" s="118" t="str">
        <f t="shared" si="0"/>
        <v>F 209-1 DOGWOOD SOUTH LN</v>
      </c>
      <c r="G54" t="str">
        <f>IF('Assignment Tool'!C54="","",IF('Assignment Tool'!C54="FST",'Assignment Tool'!D54,""))</f>
        <v/>
      </c>
      <c r="H54">
        <v>54</v>
      </c>
      <c r="I54">
        <f t="shared" si="1"/>
        <v>173</v>
      </c>
      <c r="J54" t="str">
        <f t="array" ref="J54">IFERROR(INDEX($G$2:$G$2050,_xlfn.AGGREGATE(15,6,(ROW($G$2:$G$2050)-ROW($G$2)+1)/($G$2:$G$2050&lt;&gt;""),ROWS(J$1:J54))),"")</f>
        <v>R 504-1 DOGWOOD SOUTH LN</v>
      </c>
      <c r="K54">
        <f>IF(J54="","",INDEX('Assignment Tool'!E70:E2103,MATCH(FA_DATA!J54,'Assignment Tool'!D70:D2103,0)))</f>
        <v>2</v>
      </c>
    </row>
    <row r="55" spans="1:11" x14ac:dyDescent="0.25">
      <c r="A55" s="118" t="str">
        <f t="shared" si="0"/>
        <v>F 208-1 DOGWOOD SOUTH LN</v>
      </c>
      <c r="G55" t="str">
        <f>IF('Assignment Tool'!C55="","",IF('Assignment Tool'!C55="FST",'Assignment Tool'!D55,""))</f>
        <v/>
      </c>
      <c r="H55">
        <v>55</v>
      </c>
      <c r="I55">
        <f t="shared" si="1"/>
        <v>175</v>
      </c>
      <c r="J55" t="str">
        <f t="array" ref="J55">IFERROR(INDEX($G$2:$G$2050,_xlfn.AGGREGATE(15,6,(ROW($G$2:$G$2050)-ROW($G$2)+1)/($G$2:$G$2050&lt;&gt;""),ROWS(J$1:J55))),"")</f>
        <v>R 508-1 DOGWOOD SOUTH LN</v>
      </c>
      <c r="K55">
        <f>IF(J55="","",INDEX('Assignment Tool'!E71:E2104,MATCH(FA_DATA!J55,'Assignment Tool'!D71:D2104,0)))</f>
        <v>2</v>
      </c>
    </row>
    <row r="56" spans="1:11" x14ac:dyDescent="0.25">
      <c r="A56" s="118" t="str">
        <f t="shared" si="0"/>
        <v>F 208-1 DOGWOOD SOUTH LN</v>
      </c>
      <c r="G56" t="str">
        <f>IF('Assignment Tool'!C56="","",IF('Assignment Tool'!C56="FST",'Assignment Tool'!D56,""))</f>
        <v/>
      </c>
      <c r="H56">
        <v>56</v>
      </c>
      <c r="I56">
        <f t="shared" si="1"/>
        <v>177</v>
      </c>
      <c r="J56" t="str">
        <f t="array" ref="J56">IFERROR(INDEX($G$2:$G$2050,_xlfn.AGGREGATE(15,6,(ROW($G$2:$G$2050)-ROW($G$2)+1)/($G$2:$G$2050&lt;&gt;""),ROWS(J$1:J56))),"")</f>
        <v>R 512-1 DOGWOOD SOUTH LN</v>
      </c>
      <c r="K56">
        <f>IF(J56="","",INDEX('Assignment Tool'!E72:E2105,MATCH(FA_DATA!J56,'Assignment Tool'!D72:D2105,0)))</f>
        <v>2</v>
      </c>
    </row>
    <row r="57" spans="1:11" x14ac:dyDescent="0.25">
      <c r="A57" s="118" t="str">
        <f t="shared" si="0"/>
        <v>F 208-1 DOGWOOD SOUTH LN</v>
      </c>
      <c r="G57" t="str">
        <f>IF('Assignment Tool'!C57="","",IF('Assignment Tool'!C57="FST",'Assignment Tool'!D57,""))</f>
        <v/>
      </c>
      <c r="H57">
        <v>57</v>
      </c>
      <c r="I57">
        <f t="shared" si="1"/>
        <v>179</v>
      </c>
      <c r="J57" t="str">
        <f t="array" ref="J57">IFERROR(INDEX($G$2:$G$2050,_xlfn.AGGREGATE(15,6,(ROW($G$2:$G$2050)-ROW($G$2)+1)/($G$2:$G$2050&lt;&gt;""),ROWS(J$1:J57))),"")</f>
        <v>R 516-2 DOGWOOD SOUTH LN</v>
      </c>
      <c r="K57">
        <f>IF(J57="","",INDEX('Assignment Tool'!E73:E2106,MATCH(FA_DATA!J57,'Assignment Tool'!D73:D2106,0)))</f>
        <v>2</v>
      </c>
    </row>
    <row r="58" spans="1:11" x14ac:dyDescent="0.25">
      <c r="A58" s="118" t="str">
        <f t="shared" si="0"/>
        <v>F 208-1 DOGWOOD SOUTH LN</v>
      </c>
      <c r="G58" t="str">
        <f>IF('Assignment Tool'!C58="","",IF('Assignment Tool'!C58="FST",'Assignment Tool'!D58,""))</f>
        <v>F 436-1 DOGWOOD SOUTH LN</v>
      </c>
      <c r="H58">
        <v>58</v>
      </c>
      <c r="I58">
        <f t="shared" si="1"/>
        <v>181</v>
      </c>
      <c r="J58" t="str">
        <f t="array" ref="J58">IFERROR(INDEX($G$2:$G$2050,_xlfn.AGGREGATE(15,6,(ROW($G$2:$G$2050)-ROW($G$2)+1)/($G$2:$G$2050&lt;&gt;""),ROWS(J$1:J58))),"")</f>
        <v>R 520-1 DOGWOOD SOUTH LN</v>
      </c>
      <c r="K58">
        <f>IF(J58="","",INDEX('Assignment Tool'!E74:E2107,MATCH(FA_DATA!J58,'Assignment Tool'!D74:D2107,0)))</f>
        <v>2</v>
      </c>
    </row>
    <row r="59" spans="1:11" x14ac:dyDescent="0.25">
      <c r="A59" s="118" t="str">
        <f t="shared" si="0"/>
        <v>F 200-2 DOGWOOD SOUTH LN</v>
      </c>
      <c r="G59" t="str">
        <f>IF('Assignment Tool'!C59="","",IF('Assignment Tool'!C59="FST",'Assignment Tool'!D59,""))</f>
        <v>F 432-1 DOGWOOD SOUTH LN</v>
      </c>
      <c r="H59">
        <v>59</v>
      </c>
      <c r="I59">
        <f t="shared" si="1"/>
        <v>183</v>
      </c>
      <c r="J59" t="str">
        <f t="array" ref="J59">IFERROR(INDEX($G$2:$G$2050,_xlfn.AGGREGATE(15,6,(ROW($G$2:$G$2050)-ROW($G$2)+1)/($G$2:$G$2050&lt;&gt;""),ROWS(J$1:J59))),"")</f>
        <v>R 524-1 DOGWOOD SOUTH LN</v>
      </c>
      <c r="K59">
        <f>IF(J59="","",INDEX('Assignment Tool'!E75:E2108,MATCH(FA_DATA!J59,'Assignment Tool'!D75:D2108,0)))</f>
        <v>2</v>
      </c>
    </row>
    <row r="60" spans="1:11" x14ac:dyDescent="0.25">
      <c r="A60" s="118" t="str">
        <f t="shared" si="0"/>
        <v>F 200-2 DOGWOOD SOUTH LN</v>
      </c>
      <c r="G60" t="str">
        <f>IF('Assignment Tool'!C60="","",IF('Assignment Tool'!C60="FST",'Assignment Tool'!D60,""))</f>
        <v>F 428-1 DOGWOOD SOUTH LN</v>
      </c>
      <c r="H60">
        <v>60</v>
      </c>
      <c r="I60">
        <f t="shared" si="1"/>
        <v>185</v>
      </c>
      <c r="J60" t="str">
        <f t="array" ref="J60">IFERROR(INDEX($G$2:$G$2050,_xlfn.AGGREGATE(15,6,(ROW($G$2:$G$2050)-ROW($G$2)+1)/($G$2:$G$2050&lt;&gt;""),ROWS(J$1:J60))),"")</f>
        <v>R 528-1 DOGWOOD SOUTH LN</v>
      </c>
      <c r="K60">
        <f>IF(J60="","",INDEX('Assignment Tool'!E76:E2109,MATCH(FA_DATA!J60,'Assignment Tool'!D76:D2109,0)))</f>
        <v>2</v>
      </c>
    </row>
    <row r="61" spans="1:11" x14ac:dyDescent="0.25">
      <c r="A61" s="118" t="str">
        <f t="shared" si="0"/>
        <v>F 301-1 DOGWOOD SOUTH LN</v>
      </c>
      <c r="G61" t="str">
        <f>IF('Assignment Tool'!C61="","",IF('Assignment Tool'!C61="FST",'Assignment Tool'!D61,""))</f>
        <v/>
      </c>
      <c r="H61">
        <v>61</v>
      </c>
      <c r="I61">
        <f t="shared" si="1"/>
        <v>187</v>
      </c>
      <c r="J61" t="str">
        <f t="array" ref="J61">IFERROR(INDEX($G$2:$G$2050,_xlfn.AGGREGATE(15,6,(ROW($G$2:$G$2050)-ROW($G$2)+1)/($G$2:$G$2050&lt;&gt;""),ROWS(J$1:J61))),"")</f>
        <v>R 532-1 DOGWOOD SOUTH LN</v>
      </c>
      <c r="K61">
        <f>IF(J61="","",INDEX('Assignment Tool'!E77:E2110,MATCH(FA_DATA!J61,'Assignment Tool'!D77:D2110,0)))</f>
        <v>2</v>
      </c>
    </row>
    <row r="62" spans="1:11" x14ac:dyDescent="0.25">
      <c r="A62" s="118" t="str">
        <f t="shared" si="0"/>
        <v>F 301-1 DOGWOOD SOUTH LN</v>
      </c>
      <c r="G62" t="str">
        <f>IF('Assignment Tool'!C62="","",IF('Assignment Tool'!C62="FST",'Assignment Tool'!D62,""))</f>
        <v>F 424-1 DOGWOOD SOUTH LN</v>
      </c>
      <c r="H62">
        <v>62</v>
      </c>
      <c r="I62">
        <f t="shared" si="1"/>
        <v>189</v>
      </c>
      <c r="J62" t="str">
        <f t="array" ref="J62">IFERROR(INDEX($G$2:$G$2050,_xlfn.AGGREGATE(15,6,(ROW($G$2:$G$2050)-ROW($G$2)+1)/($G$2:$G$2050&lt;&gt;""),ROWS(J$1:J62))),"")</f>
        <v>R 536-1 DOGWOOD SOUTH LN</v>
      </c>
      <c r="K62">
        <f>IF(J62="","",INDEX('Assignment Tool'!E78:E2111,MATCH(FA_DATA!J62,'Assignment Tool'!D78:D2111,0)))</f>
        <v>4</v>
      </c>
    </row>
    <row r="63" spans="1:11" x14ac:dyDescent="0.25">
      <c r="A63" s="118" t="str">
        <f t="shared" si="0"/>
        <v>F 301-1 DOGWOOD SOUTH LN</v>
      </c>
      <c r="G63" t="str">
        <f>IF('Assignment Tool'!C63="","",IF('Assignment Tool'!C63="FST",'Assignment Tool'!D63,""))</f>
        <v>F 420-1 DOGWOOD SOUTH LN</v>
      </c>
      <c r="H63">
        <v>63</v>
      </c>
      <c r="I63">
        <f t="shared" si="1"/>
        <v>193</v>
      </c>
      <c r="J63" t="str">
        <f t="array" ref="J63">IFERROR(INDEX($G$2:$G$2050,_xlfn.AGGREGATE(15,6,(ROW($G$2:$G$2050)-ROW($G$2)+1)/($G$2:$G$2050&lt;&gt;""),ROWS(J$1:J63))),"")</f>
        <v>R 380-2 WOOD SPG</v>
      </c>
      <c r="K63">
        <f>IF(J63="","",INDEX('Assignment Tool'!E79:E2112,MATCH(FA_DATA!J63,'Assignment Tool'!D79:D2112,0)))</f>
        <v>4</v>
      </c>
    </row>
    <row r="64" spans="1:11" x14ac:dyDescent="0.25">
      <c r="A64" s="118" t="str">
        <f t="shared" si="0"/>
        <v>F 301-1 DOGWOOD SOUTH LN</v>
      </c>
      <c r="G64" t="str">
        <f>IF('Assignment Tool'!C64="","",IF('Assignment Tool'!C64="FST",'Assignment Tool'!D64,""))</f>
        <v>F 416-1 DOGWOOD SOUTH LN</v>
      </c>
      <c r="H64">
        <v>64</v>
      </c>
      <c r="I64">
        <f t="shared" si="1"/>
        <v>197</v>
      </c>
      <c r="J64" t="str">
        <f t="array" ref="J64">IFERROR(INDEX($G$2:$G$2050,_xlfn.AGGREGATE(15,6,(ROW($G$2:$G$2050)-ROW($G$2)+1)/($G$2:$G$2050&lt;&gt;""),ROWS(J$1:J64))),"")</f>
        <v>R 376-1 WOOD SPG</v>
      </c>
      <c r="K64">
        <f>IF(J64="","",INDEX('Assignment Tool'!E80:E2113,MATCH(FA_DATA!J64,'Assignment Tool'!D80:D2113,0)))</f>
        <v>4</v>
      </c>
    </row>
    <row r="65" spans="1:11" x14ac:dyDescent="0.25">
      <c r="A65" s="118" t="str">
        <f t="shared" si="0"/>
        <v>F 103-2 RED FOX CIR</v>
      </c>
      <c r="G65" t="str">
        <f>IF('Assignment Tool'!C65="","",IF('Assignment Tool'!C65="FST",'Assignment Tool'!D65,""))</f>
        <v/>
      </c>
      <c r="H65">
        <v>65</v>
      </c>
      <c r="I65">
        <f t="shared" si="1"/>
        <v>201</v>
      </c>
      <c r="J65" t="str">
        <f t="array" ref="J65">IFERROR(INDEX($G$2:$G$2050,_xlfn.AGGREGATE(15,6,(ROW($G$2:$G$2050)-ROW($G$2)+1)/($G$2:$G$2050&lt;&gt;""),ROWS(J$1:J65))),"")</f>
        <v>R 370-2 WOOD SPG</v>
      </c>
      <c r="K65">
        <f>IF(J65="","",INDEX('Assignment Tool'!E81:E2114,MATCH(FA_DATA!J65,'Assignment Tool'!D81:D2114,0)))</f>
        <v>4</v>
      </c>
    </row>
    <row r="66" spans="1:11" x14ac:dyDescent="0.25">
      <c r="A66" s="118" t="str">
        <f t="shared" ref="A66:A129" si="2">VLOOKUP(H66,$I$1:$J$1000,2)</f>
        <v>F 103-2 RED FOX CIR</v>
      </c>
      <c r="G66" t="str">
        <f>IF('Assignment Tool'!C66="","",IF('Assignment Tool'!C66="FST",'Assignment Tool'!D66,""))</f>
        <v/>
      </c>
      <c r="H66">
        <v>66</v>
      </c>
      <c r="I66">
        <f t="shared" si="1"/>
        <v>205</v>
      </c>
      <c r="J66" t="str">
        <f t="array" ref="J66">IFERROR(INDEX($G$2:$G$2050,_xlfn.AGGREGATE(15,6,(ROW($G$2:$G$2050)-ROW($G$2)+1)/($G$2:$G$2050&lt;&gt;""),ROWS(J$1:J66))),"")</f>
        <v>R 366-1 WOOD SPG</v>
      </c>
      <c r="K66">
        <f>IF(J66="","",INDEX('Assignment Tool'!E82:E2115,MATCH(FA_DATA!J66,'Assignment Tool'!D82:D2115,0)))</f>
        <v>4</v>
      </c>
    </row>
    <row r="67" spans="1:11" x14ac:dyDescent="0.25">
      <c r="A67" s="118" t="str">
        <f t="shared" si="2"/>
        <v>F 103-2 RED FOX CIR</v>
      </c>
      <c r="G67" t="str">
        <f>IF('Assignment Tool'!C67="","",IF('Assignment Tool'!C67="FST",'Assignment Tool'!D67,""))</f>
        <v/>
      </c>
      <c r="H67">
        <v>67</v>
      </c>
      <c r="I67">
        <f t="shared" ref="I67:I130" si="3">IFERROR((I66+K66),"")</f>
        <v>209</v>
      </c>
      <c r="J67" t="str">
        <f t="array" ref="J67">IFERROR(INDEX($G$2:$G$2050,_xlfn.AGGREGATE(15,6,(ROW($G$2:$G$2050)-ROW($G$2)+1)/($G$2:$G$2050&lt;&gt;""),ROWS(J$1:J67))),"")</f>
        <v>R 362-2 WOOD SPG</v>
      </c>
      <c r="K67">
        <f>IF(J67="","",INDEX('Assignment Tool'!E83:E2116,MATCH(FA_DATA!J67,'Assignment Tool'!D83:D2116,0)))</f>
        <v>4</v>
      </c>
    </row>
    <row r="68" spans="1:11" x14ac:dyDescent="0.25">
      <c r="A68" s="118" t="str">
        <f t="shared" si="2"/>
        <v>F 103-2 RED FOX CIR</v>
      </c>
      <c r="G68" t="str">
        <f>IF('Assignment Tool'!C68="","",IF('Assignment Tool'!C68="FST",'Assignment Tool'!D68,""))</f>
        <v/>
      </c>
      <c r="H68">
        <v>68</v>
      </c>
      <c r="I68">
        <f t="shared" si="3"/>
        <v>213</v>
      </c>
      <c r="J68" t="str">
        <f t="array" ref="J68">IFERROR(INDEX($G$2:$G$2050,_xlfn.AGGREGATE(15,6,(ROW($G$2:$G$2050)-ROW($G$2)+1)/($G$2:$G$2050&lt;&gt;""),ROWS(J$1:J68))),"")</f>
        <v>R 356-1 WOOD SPG</v>
      </c>
      <c r="K68">
        <f>IF(J68="","",INDEX('Assignment Tool'!E84:E2117,MATCH(FA_DATA!J68,'Assignment Tool'!D84:D2117,0)))</f>
        <v>4</v>
      </c>
    </row>
    <row r="69" spans="1:11" x14ac:dyDescent="0.25">
      <c r="A69" s="118" t="str">
        <f t="shared" si="2"/>
        <v>F 109-2 RED FOX CIR</v>
      </c>
      <c r="G69" t="str">
        <f>IF('Assignment Tool'!C69="","",IF('Assignment Tool'!C69="FST",'Assignment Tool'!D69,""))</f>
        <v/>
      </c>
      <c r="H69">
        <v>69</v>
      </c>
      <c r="I69">
        <f t="shared" si="3"/>
        <v>217</v>
      </c>
      <c r="J69" t="str">
        <f t="array" ref="J69">IFERROR(INDEX($G$2:$G$2050,_xlfn.AGGREGATE(15,6,(ROW($G$2:$G$2050)-ROW($G$2)+1)/($G$2:$G$2050&lt;&gt;""),ROWS(J$1:J69))),"")</f>
        <v>R 352-1 WOOD SPG</v>
      </c>
      <c r="K69">
        <f>IF(J69="","",INDEX('Assignment Tool'!E85:E2118,MATCH(FA_DATA!J69,'Assignment Tool'!D85:D2118,0)))</f>
        <v>4</v>
      </c>
    </row>
    <row r="70" spans="1:11" x14ac:dyDescent="0.25">
      <c r="A70" s="118" t="str">
        <f t="shared" si="2"/>
        <v>F 109-2 RED FOX CIR</v>
      </c>
      <c r="G70" t="str">
        <f>IF('Assignment Tool'!C70="","",IF('Assignment Tool'!C70="FST",'Assignment Tool'!D70,""))</f>
        <v/>
      </c>
      <c r="H70">
        <v>70</v>
      </c>
      <c r="I70">
        <f t="shared" si="3"/>
        <v>221</v>
      </c>
      <c r="J70" t="str">
        <f t="array" ref="J70">IFERROR(INDEX($G$2:$G$2050,_xlfn.AGGREGATE(15,6,(ROW($G$2:$G$2050)-ROW($G$2)+1)/($G$2:$G$2050&lt;&gt;""),ROWS(J$1:J70))),"")</f>
        <v>R 348-1 WOOD SPG</v>
      </c>
      <c r="K70">
        <f>IF(J70="","",INDEX('Assignment Tool'!E86:E2119,MATCH(FA_DATA!J70,'Assignment Tool'!D86:D2119,0)))</f>
        <v>4</v>
      </c>
    </row>
    <row r="71" spans="1:11" x14ac:dyDescent="0.25">
      <c r="A71" s="118" t="str">
        <f t="shared" si="2"/>
        <v>F 109-2 RED FOX CIR</v>
      </c>
      <c r="G71" t="str">
        <f>IF('Assignment Tool'!C71="","",IF('Assignment Tool'!C71="FST",'Assignment Tool'!D71,""))</f>
        <v/>
      </c>
      <c r="H71">
        <v>71</v>
      </c>
      <c r="I71">
        <f t="shared" si="3"/>
        <v>225</v>
      </c>
      <c r="J71" t="str">
        <f t="array" ref="J71">IFERROR(INDEX($G$2:$G$2050,_xlfn.AGGREGATE(15,6,(ROW($G$2:$G$2050)-ROW($G$2)+1)/($G$2:$G$2050&lt;&gt;""),ROWS(J$1:J71))),"")</f>
        <v>R 344-1 WOOD SPG</v>
      </c>
      <c r="K71">
        <f>IF(J71="","",INDEX('Assignment Tool'!E87:E2120,MATCH(FA_DATA!J71,'Assignment Tool'!D87:D2120,0)))</f>
        <v>4</v>
      </c>
    </row>
    <row r="72" spans="1:11" x14ac:dyDescent="0.25">
      <c r="A72" s="118" t="str">
        <f t="shared" si="2"/>
        <v>F 109-2 RED FOX CIR</v>
      </c>
      <c r="G72" t="str">
        <f>IF('Assignment Tool'!C72="","",IF('Assignment Tool'!C72="FST",'Assignment Tool'!D72,""))</f>
        <v/>
      </c>
      <c r="H72">
        <v>72</v>
      </c>
      <c r="I72">
        <f t="shared" si="3"/>
        <v>229</v>
      </c>
      <c r="J72" t="str">
        <f t="array" ref="J72">IFERROR(INDEX($G$2:$G$2050,_xlfn.AGGREGATE(15,6,(ROW($G$2:$G$2050)-ROW($G$2)+1)/($G$2:$G$2050&lt;&gt;""),ROWS(J$1:J72))),"")</f>
        <v>R 340-1 WOOD SPG</v>
      </c>
      <c r="K72">
        <f>IF(J72="","",INDEX('Assignment Tool'!E88:E2121,MATCH(FA_DATA!J72,'Assignment Tool'!D88:D2121,0)))</f>
        <v>2</v>
      </c>
    </row>
    <row r="73" spans="1:11" x14ac:dyDescent="0.25">
      <c r="A73" s="118" t="str">
        <f t="shared" si="2"/>
        <v>F 113-2 RED FOX CIR</v>
      </c>
      <c r="G73" t="str">
        <f>IF('Assignment Tool'!C73="","",IF('Assignment Tool'!C73="FST",'Assignment Tool'!D73,""))</f>
        <v/>
      </c>
      <c r="H73">
        <v>73</v>
      </c>
      <c r="I73">
        <f t="shared" si="3"/>
        <v>231</v>
      </c>
      <c r="J73" t="str">
        <f t="array" ref="J73">IFERROR(INDEX($G$2:$G$2050,_xlfn.AGGREGATE(15,6,(ROW($G$2:$G$2050)-ROW($G$2)+1)/($G$2:$G$2050&lt;&gt;""),ROWS(J$1:J73))),"")</f>
        <v>R 336-1 WOOD SPG</v>
      </c>
      <c r="K73">
        <f>IF(J73="","",INDEX('Assignment Tool'!E89:E2122,MATCH(FA_DATA!J73,'Assignment Tool'!D89:D2122,0)))</f>
        <v>2</v>
      </c>
    </row>
    <row r="74" spans="1:11" x14ac:dyDescent="0.25">
      <c r="A74" s="118" t="str">
        <f t="shared" si="2"/>
        <v>F 113-2 RED FOX CIR</v>
      </c>
      <c r="G74" t="str">
        <f>IF('Assignment Tool'!C74="","",IF('Assignment Tool'!C74="FST",'Assignment Tool'!D74,""))</f>
        <v/>
      </c>
      <c r="H74">
        <v>74</v>
      </c>
      <c r="I74">
        <f t="shared" si="3"/>
        <v>233</v>
      </c>
      <c r="J74" t="str">
        <f t="array" ref="J74">IFERROR(INDEX($G$2:$G$2050,_xlfn.AGGREGATE(15,6,(ROW($G$2:$G$2050)-ROW($G$2)+1)/($G$2:$G$2050&lt;&gt;""),ROWS(J$1:J74))),"")</f>
        <v>R 332-1 WOOD SPG</v>
      </c>
      <c r="K74">
        <f>IF(J74="","",INDEX('Assignment Tool'!E90:E2123,MATCH(FA_DATA!J74,'Assignment Tool'!D90:D2123,0)))</f>
        <v>2</v>
      </c>
    </row>
    <row r="75" spans="1:11" x14ac:dyDescent="0.25">
      <c r="A75" s="118" t="str">
        <f t="shared" si="2"/>
        <v>F 113-2 RED FOX CIR</v>
      </c>
      <c r="G75" t="str">
        <f>IF('Assignment Tool'!C75="","",IF('Assignment Tool'!C75="FST",'Assignment Tool'!D75,""))</f>
        <v/>
      </c>
      <c r="H75">
        <v>75</v>
      </c>
      <c r="I75">
        <f t="shared" si="3"/>
        <v>235</v>
      </c>
      <c r="J75" t="str">
        <f t="array" ref="J75">IFERROR(INDEX($G$2:$G$2050,_xlfn.AGGREGATE(15,6,(ROW($G$2:$G$2050)-ROW($G$2)+1)/($G$2:$G$2050&lt;&gt;""),ROWS(J$1:J75))),"")</f>
        <v>R 328-1 WOOD SPG</v>
      </c>
      <c r="K75">
        <f>IF(J75="","",INDEX('Assignment Tool'!E91:E2124,MATCH(FA_DATA!J75,'Assignment Tool'!D91:D2124,0)))</f>
        <v>2</v>
      </c>
    </row>
    <row r="76" spans="1:11" x14ac:dyDescent="0.25">
      <c r="A76" s="118" t="str">
        <f t="shared" si="2"/>
        <v>F 113-2 RED FOX CIR</v>
      </c>
      <c r="G76" t="str">
        <f>IF('Assignment Tool'!C76="","",IF('Assignment Tool'!C76="FST",'Assignment Tool'!D76,""))</f>
        <v/>
      </c>
      <c r="H76">
        <v>76</v>
      </c>
      <c r="I76">
        <f t="shared" si="3"/>
        <v>237</v>
      </c>
      <c r="J76" t="str">
        <f t="array" ref="J76">IFERROR(INDEX($G$2:$G$2050,_xlfn.AGGREGATE(15,6,(ROW($G$2:$G$2050)-ROW($G$2)+1)/($G$2:$G$2050&lt;&gt;""),ROWS(J$1:J76))),"")</f>
        <v>R 324-1 WOOD SPG</v>
      </c>
      <c r="K76">
        <f>IF(J76="","",INDEX('Assignment Tool'!E92:E2125,MATCH(FA_DATA!J76,'Assignment Tool'!D92:D2125,0)))</f>
        <v>2</v>
      </c>
    </row>
    <row r="77" spans="1:11" x14ac:dyDescent="0.25">
      <c r="A77" s="118" t="str">
        <f t="shared" si="2"/>
        <v>F 117-2 RED FOX CIR</v>
      </c>
      <c r="G77" t="str">
        <f>IF('Assignment Tool'!C77="","",IF('Assignment Tool'!C77="FST",'Assignment Tool'!D77,""))</f>
        <v/>
      </c>
      <c r="H77">
        <v>77</v>
      </c>
      <c r="I77">
        <f t="shared" si="3"/>
        <v>239</v>
      </c>
      <c r="J77" t="str">
        <f t="array" ref="J77">IFERROR(INDEX($G$2:$G$2050,_xlfn.AGGREGATE(15,6,(ROW($G$2:$G$2050)-ROW($G$2)+1)/($G$2:$G$2050&lt;&gt;""),ROWS(J$1:J77))),"")</f>
        <v>R 320-2 WOOD SPG</v>
      </c>
      <c r="K77">
        <f>IF(J77="","",INDEX('Assignment Tool'!E93:E2126,MATCH(FA_DATA!J77,'Assignment Tool'!D93:D2126,0)))</f>
        <v>2</v>
      </c>
    </row>
    <row r="78" spans="1:11" x14ac:dyDescent="0.25">
      <c r="A78" s="118" t="str">
        <f t="shared" si="2"/>
        <v>F 117-2 RED FOX CIR</v>
      </c>
      <c r="G78" t="str">
        <f>IF('Assignment Tool'!C78="","",IF('Assignment Tool'!C78="FST",'Assignment Tool'!D78,""))</f>
        <v/>
      </c>
      <c r="H78">
        <v>78</v>
      </c>
      <c r="I78">
        <f t="shared" si="3"/>
        <v>241</v>
      </c>
      <c r="J78" t="str">
        <f t="array" ref="J78">IFERROR(INDEX($G$2:$G$2050,_xlfn.AGGREGATE(15,6,(ROW($G$2:$G$2050)-ROW($G$2)+1)/($G$2:$G$2050&lt;&gt;""),ROWS(J$1:J78))),"")</f>
        <v>R 316-1 WOOD SPG</v>
      </c>
      <c r="K78">
        <f>IF(J78="","",INDEX('Assignment Tool'!E94:E2127,MATCH(FA_DATA!J78,'Assignment Tool'!D94:D2127,0)))</f>
        <v>4</v>
      </c>
    </row>
    <row r="79" spans="1:11" x14ac:dyDescent="0.25">
      <c r="A79" s="118" t="str">
        <f t="shared" si="2"/>
        <v>F 117-2 RED FOX CIR</v>
      </c>
      <c r="G79" t="str">
        <f>IF('Assignment Tool'!C79="","",IF('Assignment Tool'!C79="FST",'Assignment Tool'!D79,""))</f>
        <v/>
      </c>
      <c r="H79">
        <v>79</v>
      </c>
      <c r="I79">
        <f t="shared" si="3"/>
        <v>245</v>
      </c>
      <c r="J79" t="str">
        <f t="array" ref="J79">IFERROR(INDEX($G$2:$G$2050,_xlfn.AGGREGATE(15,6,(ROW($G$2:$G$2050)-ROW($G$2)+1)/($G$2:$G$2050&lt;&gt;""),ROWS(J$1:J79))),"")</f>
        <v>R 312-1 WOOD SPG</v>
      </c>
      <c r="K79">
        <f>IF(J79="","",INDEX('Assignment Tool'!E95:E2128,MATCH(FA_DATA!J79,'Assignment Tool'!D95:D2128,0)))</f>
        <v>4</v>
      </c>
    </row>
    <row r="80" spans="1:11" x14ac:dyDescent="0.25">
      <c r="A80" s="118" t="str">
        <f t="shared" si="2"/>
        <v>F 117-2 RED FOX CIR</v>
      </c>
      <c r="G80" t="str">
        <f>IF('Assignment Tool'!C80="","",IF('Assignment Tool'!C80="FST",'Assignment Tool'!D80,""))</f>
        <v/>
      </c>
      <c r="H80">
        <v>80</v>
      </c>
      <c r="I80">
        <f t="shared" si="3"/>
        <v>249</v>
      </c>
      <c r="J80" t="str">
        <f t="array" ref="J80">IFERROR(INDEX($G$2:$G$2050,_xlfn.AGGREGATE(15,6,(ROW($G$2:$G$2050)-ROW($G$2)+1)/($G$2:$G$2050&lt;&gt;""),ROWS(J$1:J80))),"")</f>
        <v>R 308-2 WOOD SPG</v>
      </c>
      <c r="K80">
        <f>IF(J80="","",INDEX('Assignment Tool'!E96:E2129,MATCH(FA_DATA!J80,'Assignment Tool'!D96:D2129,0)))</f>
        <v>4</v>
      </c>
    </row>
    <row r="81" spans="1:11" x14ac:dyDescent="0.25">
      <c r="A81" s="118" t="str">
        <f t="shared" si="2"/>
        <v>F 121-1 RED FOX CIR</v>
      </c>
      <c r="G81" t="str">
        <f>IF('Assignment Tool'!C81="","",IF('Assignment Tool'!C81="FST",'Assignment Tool'!D81,""))</f>
        <v/>
      </c>
      <c r="H81">
        <v>81</v>
      </c>
      <c r="I81">
        <f t="shared" si="3"/>
        <v>253</v>
      </c>
      <c r="J81" t="str">
        <f t="array" ref="J81">IFERROR(INDEX($G$2:$G$2050,_xlfn.AGGREGATE(15,6,(ROW($G$2:$G$2050)-ROW($G$2)+1)/($G$2:$G$2050&lt;&gt;""),ROWS(J$1:J81))),"")</f>
        <v>R 549-1 FOX CV</v>
      </c>
      <c r="K81">
        <f>IF(J81="","",INDEX('Assignment Tool'!E97:E2130,MATCH(FA_DATA!J81,'Assignment Tool'!D97:D2130,0)))</f>
        <v>4</v>
      </c>
    </row>
    <row r="82" spans="1:11" x14ac:dyDescent="0.25">
      <c r="A82" s="118" t="str">
        <f t="shared" si="2"/>
        <v>F 121-1 RED FOX CIR</v>
      </c>
      <c r="G82" t="str">
        <f>IF('Assignment Tool'!C82="","",IF('Assignment Tool'!C82="FST",'Assignment Tool'!D82,""))</f>
        <v/>
      </c>
      <c r="H82">
        <v>82</v>
      </c>
      <c r="I82">
        <f t="shared" si="3"/>
        <v>257</v>
      </c>
      <c r="J82" t="str">
        <f t="array" ref="J82">IFERROR(INDEX($G$2:$G$2050,_xlfn.AGGREGATE(15,6,(ROW($G$2:$G$2050)-ROW($G$2)+1)/($G$2:$G$2050&lt;&gt;""),ROWS(J$1:J82))),"")</f>
        <v>R 545-1 FOX CV</v>
      </c>
      <c r="K82">
        <f>IF(J82="","",INDEX('Assignment Tool'!E98:E2131,MATCH(FA_DATA!J82,'Assignment Tool'!D98:D2131,0)))</f>
        <v>4</v>
      </c>
    </row>
    <row r="83" spans="1:11" x14ac:dyDescent="0.25">
      <c r="A83" s="118" t="str">
        <f t="shared" si="2"/>
        <v>F 121-1 RED FOX CIR</v>
      </c>
      <c r="G83" t="str">
        <f>IF('Assignment Tool'!C83="","",IF('Assignment Tool'!C83="FST",'Assignment Tool'!D83,""))</f>
        <v/>
      </c>
      <c r="H83">
        <v>83</v>
      </c>
      <c r="I83">
        <f t="shared" si="3"/>
        <v>261</v>
      </c>
      <c r="J83" t="str">
        <f t="array" ref="J83">IFERROR(INDEX($G$2:$G$2050,_xlfn.AGGREGATE(15,6,(ROW($G$2:$G$2050)-ROW($G$2)+1)/($G$2:$G$2050&lt;&gt;""),ROWS(J$1:J83))),"")</f>
        <v>F 377-1 WOOD SPG</v>
      </c>
      <c r="K83">
        <f>IF(J83="","",INDEX('Assignment Tool'!E99:E2132,MATCH(FA_DATA!J83,'Assignment Tool'!D99:D2132,0)))</f>
        <v>4</v>
      </c>
    </row>
    <row r="84" spans="1:11" x14ac:dyDescent="0.25">
      <c r="A84" s="118" t="str">
        <f t="shared" si="2"/>
        <v>F 121-1 RED FOX CIR</v>
      </c>
      <c r="G84" t="str">
        <f>IF('Assignment Tool'!C84="","",IF('Assignment Tool'!C84="FST",'Assignment Tool'!D84,""))</f>
        <v/>
      </c>
      <c r="H84">
        <v>84</v>
      </c>
      <c r="I84">
        <f t="shared" si="3"/>
        <v>265</v>
      </c>
      <c r="J84" t="str">
        <f t="array" ref="J84">IFERROR(INDEX($G$2:$G$2050,_xlfn.AGGREGATE(15,6,(ROW($G$2:$G$2050)-ROW($G$2)+1)/($G$2:$G$2050&lt;&gt;""),ROWS(J$1:J84))),"")</f>
        <v>F 373-1 WOOD SPG</v>
      </c>
      <c r="K84">
        <f>IF(J84="","",INDEX('Assignment Tool'!E100:E2133,MATCH(FA_DATA!J84,'Assignment Tool'!D100:D2133,0)))</f>
        <v>4</v>
      </c>
    </row>
    <row r="85" spans="1:11" x14ac:dyDescent="0.25">
      <c r="A85" s="118" t="str">
        <f t="shared" si="2"/>
        <v>F 302-2 BLUE FOX CIR</v>
      </c>
      <c r="G85" t="str">
        <f>IF('Assignment Tool'!C85="","",IF('Assignment Tool'!C85="FST",'Assignment Tool'!D85,""))</f>
        <v/>
      </c>
      <c r="H85">
        <v>85</v>
      </c>
      <c r="I85">
        <f t="shared" si="3"/>
        <v>269</v>
      </c>
      <c r="J85" t="str">
        <f t="array" ref="J85">IFERROR(INDEX($G$2:$G$2050,_xlfn.AGGREGATE(15,6,(ROW($G$2:$G$2050)-ROW($G$2)+1)/($G$2:$G$2050&lt;&gt;""),ROWS(J$1:J85))),"")</f>
        <v>F 803-1 EAGLE NEST</v>
      </c>
      <c r="K85">
        <f>IF(J85="","",INDEX('Assignment Tool'!E101:E2134,MATCH(FA_DATA!J85,'Assignment Tool'!D101:D2134,0)))</f>
        <v>4</v>
      </c>
    </row>
    <row r="86" spans="1:11" x14ac:dyDescent="0.25">
      <c r="A86" s="118" t="str">
        <f t="shared" si="2"/>
        <v>F 302-2 BLUE FOX CIR</v>
      </c>
      <c r="G86" t="str">
        <f>IF('Assignment Tool'!C86="","",IF('Assignment Tool'!C86="FST",'Assignment Tool'!D86,""))</f>
        <v/>
      </c>
      <c r="H86">
        <v>86</v>
      </c>
      <c r="I86">
        <f t="shared" si="3"/>
        <v>273</v>
      </c>
      <c r="J86" t="str">
        <f t="array" ref="J86">IFERROR(INDEX($G$2:$G$2050,_xlfn.AGGREGATE(15,6,(ROW($G$2:$G$2050)-ROW($G$2)+1)/($G$2:$G$2050&lt;&gt;""),ROWS(J$1:J86))),"")</f>
        <v>F 807-1 EAGLE NEST</v>
      </c>
      <c r="K86">
        <f>IF(J86="","",INDEX('Assignment Tool'!E102:E2135,MATCH(FA_DATA!J86,'Assignment Tool'!D102:D2135,0)))</f>
        <v>4</v>
      </c>
    </row>
    <row r="87" spans="1:11" x14ac:dyDescent="0.25">
      <c r="A87" s="118" t="str">
        <f t="shared" si="2"/>
        <v>F 306-1 BLUE FOX CIR</v>
      </c>
      <c r="G87" t="str">
        <f>IF('Assignment Tool'!C87="","",IF('Assignment Tool'!C87="FST",'Assignment Tool'!D87,""))</f>
        <v/>
      </c>
      <c r="H87">
        <v>87</v>
      </c>
      <c r="I87">
        <f t="shared" si="3"/>
        <v>277</v>
      </c>
      <c r="J87" t="str">
        <f t="array" ref="J87">IFERROR(INDEX($G$2:$G$2050,_xlfn.AGGREGATE(15,6,(ROW($G$2:$G$2050)-ROW($G$2)+1)/($G$2:$G$2050&lt;&gt;""),ROWS(J$1:J87))),"")</f>
        <v>F 811-1 EAGLE NEST</v>
      </c>
      <c r="K87">
        <f>IF(J87="","",INDEX('Assignment Tool'!E103:E2136,MATCH(FA_DATA!J87,'Assignment Tool'!D103:D2136,0)))</f>
        <v>4</v>
      </c>
    </row>
    <row r="88" spans="1:11" x14ac:dyDescent="0.25">
      <c r="A88" s="118" t="str">
        <f t="shared" si="2"/>
        <v>F 306-1 BLUE FOX CIR</v>
      </c>
      <c r="G88" t="str">
        <f>IF('Assignment Tool'!C88="","",IF('Assignment Tool'!C88="FST",'Assignment Tool'!D88,""))</f>
        <v/>
      </c>
      <c r="H88">
        <v>88</v>
      </c>
      <c r="I88">
        <f t="shared" si="3"/>
        <v>281</v>
      </c>
      <c r="J88" t="str">
        <f t="array" ref="J88">IFERROR(INDEX($G$2:$G$2050,_xlfn.AGGREGATE(15,6,(ROW($G$2:$G$2050)-ROW($G$2)+1)/($G$2:$G$2050&lt;&gt;""),ROWS(J$1:J88))),"")</f>
        <v>R 303-2 OSCAR CIR</v>
      </c>
      <c r="K88">
        <f>IF(J88="","",INDEX('Assignment Tool'!E104:E2137,MATCH(FA_DATA!J88,'Assignment Tool'!D104:D2137,0)))</f>
        <v>8</v>
      </c>
    </row>
    <row r="89" spans="1:11" x14ac:dyDescent="0.25">
      <c r="A89" s="118" t="str">
        <f t="shared" si="2"/>
        <v>F 310-1 BLUE FOX CIR</v>
      </c>
      <c r="G89" t="str">
        <f>IF('Assignment Tool'!C89="","",IF('Assignment Tool'!C89="FST",'Assignment Tool'!D89,""))</f>
        <v/>
      </c>
      <c r="H89">
        <v>89</v>
      </c>
      <c r="I89">
        <f t="shared" si="3"/>
        <v>289</v>
      </c>
      <c r="J89" t="str">
        <f t="array" ref="J89">IFERROR(INDEX($G$2:$G$2050,_xlfn.AGGREGATE(15,6,(ROW($G$2:$G$2050)-ROW($G$2)+1)/($G$2:$G$2050&lt;&gt;""),ROWS(J$1:J89))),"")</f>
        <v>R 302-2 OSCAR CIR</v>
      </c>
      <c r="K89">
        <f>IF(J89="","",INDEX('Assignment Tool'!E105:E2138,MATCH(FA_DATA!J89,'Assignment Tool'!D105:D2138,0)))</f>
        <v>4</v>
      </c>
    </row>
    <row r="90" spans="1:11" x14ac:dyDescent="0.25">
      <c r="A90" s="118" t="str">
        <f t="shared" si="2"/>
        <v>F 310-1 BLUE FOX CIR</v>
      </c>
      <c r="G90" t="str">
        <f>IF('Assignment Tool'!C90="","",IF('Assignment Tool'!C90="FST",'Assignment Tool'!D90,""))</f>
        <v/>
      </c>
      <c r="H90">
        <v>90</v>
      </c>
      <c r="I90">
        <f t="shared" si="3"/>
        <v>293</v>
      </c>
      <c r="J90" t="str">
        <f t="array" ref="J90">IFERROR(INDEX($G$2:$G$2050,_xlfn.AGGREGATE(15,6,(ROW($G$2:$G$2050)-ROW($G$2)+1)/($G$2:$G$2050&lt;&gt;""),ROWS(J$1:J90))),"")</f>
        <v>R 503-1 DOGWOOD SOUTH LN</v>
      </c>
      <c r="K90">
        <f>IF(J90="","",INDEX('Assignment Tool'!E106:E2139,MATCH(FA_DATA!J90,'Assignment Tool'!D106:D2139,0)))</f>
        <v>4</v>
      </c>
    </row>
    <row r="91" spans="1:11" x14ac:dyDescent="0.25">
      <c r="A91" s="118" t="str">
        <f t="shared" si="2"/>
        <v>F 310-1 BLUE FOX CIR</v>
      </c>
      <c r="G91" t="str">
        <f>IF('Assignment Tool'!C91="","",IF('Assignment Tool'!C91="FST",'Assignment Tool'!D91,""))</f>
        <v/>
      </c>
      <c r="H91">
        <v>91</v>
      </c>
      <c r="I91">
        <f t="shared" si="3"/>
        <v>297</v>
      </c>
      <c r="J91" t="str">
        <f t="array" ref="J91">IFERROR(INDEX($G$2:$G$2050,_xlfn.AGGREGATE(15,6,(ROW($G$2:$G$2050)-ROW($G$2)+1)/($G$2:$G$2050&lt;&gt;""),ROWS(J$1:J91))),"")</f>
        <v>R 507-1 DOGWOOD SOUTH LN</v>
      </c>
      <c r="K91">
        <f>IF(J91="","",INDEX('Assignment Tool'!E107:E2140,MATCH(FA_DATA!J91,'Assignment Tool'!D107:D2140,0)))</f>
        <v>2</v>
      </c>
    </row>
    <row r="92" spans="1:11" x14ac:dyDescent="0.25">
      <c r="A92" s="118" t="str">
        <f t="shared" si="2"/>
        <v>F 310-1 BLUE FOX CIR</v>
      </c>
      <c r="G92" t="str">
        <f>IF('Assignment Tool'!C92="","",IF('Assignment Tool'!C92="FST",'Assignment Tool'!D92,""))</f>
        <v/>
      </c>
      <c r="H92">
        <v>92</v>
      </c>
      <c r="I92">
        <f t="shared" si="3"/>
        <v>299</v>
      </c>
      <c r="J92" t="str">
        <f t="array" ref="J92">IFERROR(INDEX($G$2:$G$2050,_xlfn.AGGREGATE(15,6,(ROW($G$2:$G$2050)-ROW($G$2)+1)/($G$2:$G$2050&lt;&gt;""),ROWS(J$1:J92))),"")</f>
        <v>R 513-1 DOGWOOD SOUTH LN</v>
      </c>
      <c r="K92">
        <f>IF(J92="","",INDEX('Assignment Tool'!E108:E2141,MATCH(FA_DATA!J92,'Assignment Tool'!D108:D2141,0)))</f>
        <v>2</v>
      </c>
    </row>
    <row r="93" spans="1:11" x14ac:dyDescent="0.25">
      <c r="A93" s="118" t="str">
        <f t="shared" si="2"/>
        <v>F 314-2 BLUE FOX CIR</v>
      </c>
      <c r="G93" t="str">
        <f>IF('Assignment Tool'!C93="","",IF('Assignment Tool'!C93="FST",'Assignment Tool'!D93,""))</f>
        <v/>
      </c>
      <c r="H93">
        <v>93</v>
      </c>
      <c r="I93">
        <f t="shared" si="3"/>
        <v>301</v>
      </c>
      <c r="J93" t="str">
        <f t="array" ref="J93">IFERROR(INDEX($G$2:$G$2050,_xlfn.AGGREGATE(15,6,(ROW($G$2:$G$2050)-ROW($G$2)+1)/($G$2:$G$2050&lt;&gt;""),ROWS(J$1:J93))),"")</f>
        <v>R 517-1 DOGWOOD SOUTH LN</v>
      </c>
      <c r="K93">
        <f>IF(J93="","",INDEX('Assignment Tool'!E109:E2142,MATCH(FA_DATA!J93,'Assignment Tool'!D109:D2142,0)))</f>
        <v>2</v>
      </c>
    </row>
    <row r="94" spans="1:11" x14ac:dyDescent="0.25">
      <c r="A94" s="118" t="str">
        <f t="shared" si="2"/>
        <v>F 314-2 BLUE FOX CIR</v>
      </c>
      <c r="G94" t="str">
        <f>IF('Assignment Tool'!C94="","",IF('Assignment Tool'!C94="FST",'Assignment Tool'!D94,""))</f>
        <v/>
      </c>
      <c r="H94">
        <v>94</v>
      </c>
      <c r="I94">
        <f t="shared" si="3"/>
        <v>303</v>
      </c>
      <c r="J94" t="str">
        <f t="array" ref="J94">IFERROR(INDEX($G$2:$G$2050,_xlfn.AGGREGATE(15,6,(ROW($G$2:$G$2050)-ROW($G$2)+1)/($G$2:$G$2050&lt;&gt;""),ROWS(J$1:J94))),"")</f>
        <v>R 521-1 DOGWOOD SOUTH LN</v>
      </c>
      <c r="K94">
        <f>IF(J94="","",INDEX('Assignment Tool'!E110:E2143,MATCH(FA_DATA!J94,'Assignment Tool'!D110:D2143,0)))</f>
        <v>2</v>
      </c>
    </row>
    <row r="95" spans="1:11" x14ac:dyDescent="0.25">
      <c r="A95" s="118" t="str">
        <f t="shared" si="2"/>
        <v>F 314-2 BLUE FOX CIR</v>
      </c>
      <c r="G95" t="str">
        <f>IF('Assignment Tool'!C95="","",IF('Assignment Tool'!C95="FST",'Assignment Tool'!D95,""))</f>
        <v/>
      </c>
      <c r="H95">
        <v>95</v>
      </c>
      <c r="I95">
        <f t="shared" si="3"/>
        <v>305</v>
      </c>
      <c r="J95" t="str">
        <f t="array" ref="J95">IFERROR(INDEX($G$2:$G$2050,_xlfn.AGGREGATE(15,6,(ROW($G$2:$G$2050)-ROW($G$2)+1)/($G$2:$G$2050&lt;&gt;""),ROWS(J$1:J95))),"")</f>
        <v>R 525-1 DOGWOOD SOUTH LN</v>
      </c>
      <c r="K95">
        <f>IF(J95="","",INDEX('Assignment Tool'!E111:E2144,MATCH(FA_DATA!J95,'Assignment Tool'!D111:D2144,0)))</f>
        <v>2</v>
      </c>
    </row>
    <row r="96" spans="1:11" x14ac:dyDescent="0.25">
      <c r="A96" s="118" t="str">
        <f t="shared" si="2"/>
        <v>F 314-2 BLUE FOX CIR</v>
      </c>
      <c r="G96" t="str">
        <f>IF('Assignment Tool'!C96="","",IF('Assignment Tool'!C96="FST",'Assignment Tool'!D96,""))</f>
        <v/>
      </c>
      <c r="H96">
        <v>96</v>
      </c>
      <c r="I96">
        <f t="shared" si="3"/>
        <v>307</v>
      </c>
      <c r="J96" t="str">
        <f t="array" ref="J96">IFERROR(INDEX($G$2:$G$2050,_xlfn.AGGREGATE(15,6,(ROW($G$2:$G$2050)-ROW($G$2)+1)/($G$2:$G$2050&lt;&gt;""),ROWS(J$1:J96))),"")</f>
        <v>R 529-1 DOGWOOD SOUTH LN</v>
      </c>
      <c r="K96">
        <f>IF(J96="","",INDEX('Assignment Tool'!E112:E2145,MATCH(FA_DATA!J96,'Assignment Tool'!D112:D2145,0)))</f>
        <v>2</v>
      </c>
    </row>
    <row r="97" spans="1:11" x14ac:dyDescent="0.25">
      <c r="A97" s="118" t="str">
        <f t="shared" si="2"/>
        <v>F 318-1 BLUE FOX CIR</v>
      </c>
      <c r="G97" t="str">
        <f>IF('Assignment Tool'!C97="","",IF('Assignment Tool'!C97="FST",'Assignment Tool'!D97,""))</f>
        <v/>
      </c>
      <c r="H97">
        <v>97</v>
      </c>
      <c r="I97">
        <f t="shared" si="3"/>
        <v>309</v>
      </c>
      <c r="J97" t="str">
        <f t="array" ref="J97">IFERROR(INDEX($G$2:$G$2050,_xlfn.AGGREGATE(15,6,(ROW($G$2:$G$2050)-ROW($G$2)+1)/($G$2:$G$2050&lt;&gt;""),ROWS(J$1:J97))),"")</f>
        <v>R 533-1 DOGWOOD SOUTH LN</v>
      </c>
      <c r="K97">
        <f>IF(J97="","",INDEX('Assignment Tool'!E113:E2146,MATCH(FA_DATA!J97,'Assignment Tool'!D113:D2146,0)))</f>
        <v>4</v>
      </c>
    </row>
    <row r="98" spans="1:11" x14ac:dyDescent="0.25">
      <c r="A98" s="118" t="str">
        <f t="shared" si="2"/>
        <v>F 318-1 BLUE FOX CIR</v>
      </c>
      <c r="G98" t="str">
        <f>IF('Assignment Tool'!C98="","",IF('Assignment Tool'!C98="FST",'Assignment Tool'!D98,""))</f>
        <v/>
      </c>
      <c r="H98">
        <v>98</v>
      </c>
      <c r="I98">
        <f t="shared" si="3"/>
        <v>313</v>
      </c>
      <c r="J98" t="str">
        <f t="array" ref="J98">IFERROR(INDEX($G$2:$G$2050,_xlfn.AGGREGATE(15,6,(ROW($G$2:$G$2050)-ROW($G$2)+1)/($G$2:$G$2050&lt;&gt;""),ROWS(J$1:J98))),"")</f>
        <v>R 537-1 DOGWOOD SOUTH LN</v>
      </c>
      <c r="K98">
        <f>IF(J98="","",INDEX('Assignment Tool'!E114:E2147,MATCH(FA_DATA!J98,'Assignment Tool'!D114:D2147,0)))</f>
        <v>4</v>
      </c>
    </row>
    <row r="99" spans="1:11" x14ac:dyDescent="0.25">
      <c r="A99" s="118" t="str">
        <f t="shared" si="2"/>
        <v>F 318-1 BLUE FOX CIR</v>
      </c>
      <c r="G99" t="str">
        <f>IF('Assignment Tool'!C99="","",IF('Assignment Tool'!C99="FST",'Assignment Tool'!D99,""))</f>
        <v>F 353-1 DOGWOOD SOUTH LN</v>
      </c>
      <c r="H99">
        <v>99</v>
      </c>
      <c r="I99">
        <f t="shared" si="3"/>
        <v>317</v>
      </c>
      <c r="J99" t="str">
        <f t="array" ref="J99">IFERROR(INDEX($G$2:$G$2050,_xlfn.AGGREGATE(15,6,(ROW($G$2:$G$2050)-ROW($G$2)+1)/($G$2:$G$2050&lt;&gt;""),ROWS(J$1:J99))),"")</f>
        <v>R 205-1 HANNAH CIR</v>
      </c>
      <c r="K99">
        <f>IF(J99="","",INDEX('Assignment Tool'!E115:E2148,MATCH(FA_DATA!J99,'Assignment Tool'!D115:D2148,0)))</f>
        <v>4</v>
      </c>
    </row>
    <row r="100" spans="1:11" x14ac:dyDescent="0.25">
      <c r="A100" s="118" t="str">
        <f t="shared" si="2"/>
        <v>F 318-1 BLUE FOX CIR</v>
      </c>
      <c r="G100" t="str">
        <f>IF('Assignment Tool'!C100="","",IF('Assignment Tool'!C100="FST",'Assignment Tool'!D100,""))</f>
        <v>F 349-2 DOGWOOD SOUTH LN</v>
      </c>
      <c r="H100">
        <v>100</v>
      </c>
      <c r="I100">
        <f t="shared" si="3"/>
        <v>321</v>
      </c>
      <c r="J100" t="str">
        <f t="array" ref="J100">IFERROR(INDEX($G$2:$G$2050,_xlfn.AGGREGATE(15,6,(ROW($G$2:$G$2050)-ROW($G$2)+1)/($G$2:$G$2050&lt;&gt;""),ROWS(J$1:J100))),"")</f>
        <v>R 481-1 DOGWOOD SOUTH LN</v>
      </c>
      <c r="K100">
        <f>IF(J100="","",INDEX('Assignment Tool'!E116:E2149,MATCH(FA_DATA!J100,'Assignment Tool'!D116:D2149,0)))</f>
        <v>8</v>
      </c>
    </row>
    <row r="101" spans="1:11" x14ac:dyDescent="0.25">
      <c r="A101" s="118" t="str">
        <f t="shared" si="2"/>
        <v>F 322-2 BLUE FOX CIR</v>
      </c>
      <c r="G101" t="str">
        <f>IF('Assignment Tool'!C101="","",IF('Assignment Tool'!C101="FST",'Assignment Tool'!D101,""))</f>
        <v>F 341-2 DOGWOOD SOUTH LN</v>
      </c>
      <c r="H101">
        <v>101</v>
      </c>
      <c r="I101">
        <f t="shared" si="3"/>
        <v>329</v>
      </c>
      <c r="J101" t="str">
        <f t="array" ref="J101">IFERROR(INDEX($G$2:$G$2050,_xlfn.AGGREGATE(15,6,(ROW($G$2:$G$2050)-ROW($G$2)+1)/($G$2:$G$2050&lt;&gt;""),ROWS(J$1:J101))),"")</f>
        <v>R 105-1 LAUREN CIR</v>
      </c>
      <c r="K101">
        <f>IF(J101="","",INDEX('Assignment Tool'!E117:E2150,MATCH(FA_DATA!J101,'Assignment Tool'!D117:D2150,0)))</f>
        <v>4</v>
      </c>
    </row>
    <row r="102" spans="1:11" x14ac:dyDescent="0.25">
      <c r="A102" s="118" t="str">
        <f t="shared" si="2"/>
        <v>F 322-2 BLUE FOX CIR</v>
      </c>
      <c r="G102" t="str">
        <f>IF('Assignment Tool'!C102="","",IF('Assignment Tool'!C102="FST",'Assignment Tool'!D102,""))</f>
        <v>F 333-1 DOGWOOD SOUTH LN</v>
      </c>
      <c r="H102">
        <v>102</v>
      </c>
      <c r="I102">
        <f t="shared" si="3"/>
        <v>333</v>
      </c>
      <c r="J102" t="str">
        <f t="array" ref="J102">IFERROR(INDEX($G$2:$G$2050,_xlfn.AGGREGATE(15,6,(ROW($G$2:$G$2050)-ROW($G$2)+1)/($G$2:$G$2050&lt;&gt;""),ROWS(J$1:J102))),"")</f>
        <v>R 302-1 WOOD SPG</v>
      </c>
      <c r="K102">
        <f>IF(J102="","",INDEX('Assignment Tool'!E118:E2151,MATCH(FA_DATA!J102,'Assignment Tool'!D118:D2151,0)))</f>
        <v>4</v>
      </c>
    </row>
    <row r="103" spans="1:11" x14ac:dyDescent="0.25">
      <c r="A103" s="118" t="str">
        <f t="shared" si="2"/>
        <v>F 322-2 BLUE FOX CIR</v>
      </c>
      <c r="G103" t="str">
        <f>IF('Assignment Tool'!C103="","",IF('Assignment Tool'!C103="FST",'Assignment Tool'!D103,""))</f>
        <v>F 325-1 DOGWOOD SOUTH LN</v>
      </c>
      <c r="H103">
        <v>103</v>
      </c>
      <c r="I103">
        <f t="shared" si="3"/>
        <v>337</v>
      </c>
      <c r="J103" t="str">
        <f t="array" ref="J103">IFERROR(INDEX($G$2:$G$2050,_xlfn.AGGREGATE(15,6,(ROW($G$2:$G$2050)-ROW($G$2)+1)/($G$2:$G$2050&lt;&gt;""),ROWS(J$1:J103))),"")</f>
        <v>R 317-1 WOOD SPG</v>
      </c>
      <c r="K103">
        <f>IF(J103="","",INDEX('Assignment Tool'!E119:E2152,MATCH(FA_DATA!J103,'Assignment Tool'!D119:D2152,0)))</f>
        <v>4</v>
      </c>
    </row>
    <row r="104" spans="1:11" x14ac:dyDescent="0.25">
      <c r="A104" s="118" t="str">
        <f t="shared" si="2"/>
        <v>F 322-2 BLUE FOX CIR</v>
      </c>
      <c r="G104" t="str">
        <f>IF('Assignment Tool'!C104="","",IF('Assignment Tool'!C104="FST",'Assignment Tool'!D104,""))</f>
        <v>F 317-2 DOGWOOD SOUTH LN</v>
      </c>
      <c r="H104">
        <v>104</v>
      </c>
      <c r="I104">
        <f t="shared" si="3"/>
        <v>341</v>
      </c>
      <c r="J104" t="str">
        <f t="array" ref="J104">IFERROR(INDEX($G$2:$G$2050,_xlfn.AGGREGATE(15,6,(ROW($G$2:$G$2050)-ROW($G$2)+1)/($G$2:$G$2050&lt;&gt;""),ROWS(J$1:J104))),"")</f>
        <v>R 309-1 WOOD SPG</v>
      </c>
      <c r="K104">
        <f>IF(J104="","",INDEX('Assignment Tool'!E120:E2153,MATCH(FA_DATA!J104,'Assignment Tool'!D120:D2153,0)))</f>
        <v>4</v>
      </c>
    </row>
    <row r="105" spans="1:11" x14ac:dyDescent="0.25">
      <c r="A105" s="118" t="str">
        <f t="shared" si="2"/>
        <v>F 323-1 BLUE FOX CIR</v>
      </c>
      <c r="G105" t="str">
        <f>IF('Assignment Tool'!C105="","",IF('Assignment Tool'!C105="FST",'Assignment Tool'!D105,""))</f>
        <v>F 309-1 DOGWOOD SOUTH LN</v>
      </c>
      <c r="H105">
        <v>105</v>
      </c>
      <c r="I105">
        <f t="shared" si="3"/>
        <v>345</v>
      </c>
      <c r="J105" t="str">
        <f t="array" ref="J105">IFERROR(INDEX($G$2:$G$2050,_xlfn.AGGREGATE(15,6,(ROW($G$2:$G$2050)-ROW($G$2)+1)/($G$2:$G$2050&lt;&gt;""),ROWS(J$1:J105))),"")</f>
        <v>R 305-1 WOOD SPG</v>
      </c>
      <c r="K105">
        <f>IF(J105="","",INDEX('Assignment Tool'!E121:E2154,MATCH(FA_DATA!J105,'Assignment Tool'!D121:D2154,0)))</f>
        <v>4</v>
      </c>
    </row>
    <row r="106" spans="1:11" x14ac:dyDescent="0.25">
      <c r="A106" s="118" t="str">
        <f t="shared" si="2"/>
        <v>F 323-1 BLUE FOX CIR</v>
      </c>
      <c r="G106" t="str">
        <f>IF('Assignment Tool'!C106="","",IF('Assignment Tool'!C106="FST",'Assignment Tool'!D106,""))</f>
        <v/>
      </c>
      <c r="H106">
        <v>106</v>
      </c>
      <c r="I106">
        <f t="shared" si="3"/>
        <v>349</v>
      </c>
      <c r="J106" t="str">
        <f t="array" ref="J106">IFERROR(INDEX($G$2:$G$2050,_xlfn.AGGREGATE(15,6,(ROW($G$2:$G$2050)-ROW($G$2)+1)/($G$2:$G$2050&lt;&gt;""),ROWS(J$1:J106))),"")</f>
        <v>R 461-2 DOGWOOD SOUTH LN</v>
      </c>
      <c r="K106">
        <f>IF(J106="","",INDEX('Assignment Tool'!E122:E2155,MATCH(FA_DATA!J106,'Assignment Tool'!D122:D2155,0)))</f>
        <v>4</v>
      </c>
    </row>
    <row r="107" spans="1:11" x14ac:dyDescent="0.25">
      <c r="A107" s="118" t="str">
        <f t="shared" si="2"/>
        <v>F 323-1 BLUE FOX CIR</v>
      </c>
      <c r="G107" t="str">
        <f>IF('Assignment Tool'!C107="","",IF('Assignment Tool'!C107="FST",'Assignment Tool'!D107,""))</f>
        <v/>
      </c>
      <c r="H107">
        <v>107</v>
      </c>
      <c r="I107">
        <f t="shared" si="3"/>
        <v>353</v>
      </c>
      <c r="J107" t="str">
        <f t="array" ref="J107">IFERROR(INDEX($G$2:$G$2050,_xlfn.AGGREGATE(15,6,(ROW($G$2:$G$2050)-ROW($G$2)+1)/($G$2:$G$2050&lt;&gt;""),ROWS(J$1:J107))),"")</f>
        <v>R 401-1 BLACKWOOD CIR</v>
      </c>
      <c r="K107">
        <f>IF(J107="","",INDEX('Assignment Tool'!E123:E2156,MATCH(FA_DATA!J107,'Assignment Tool'!D123:D2156,0)))</f>
        <v>4</v>
      </c>
    </row>
    <row r="108" spans="1:11" x14ac:dyDescent="0.25">
      <c r="A108" s="118" t="str">
        <f t="shared" si="2"/>
        <v>F 323-1 BLUE FOX CIR</v>
      </c>
      <c r="G108" t="str">
        <f>IF('Assignment Tool'!C108="","",IF('Assignment Tool'!C108="FST",'Assignment Tool'!D108,""))</f>
        <v>F 219-1 DOGWOOD SOUTH LN</v>
      </c>
      <c r="H108">
        <v>108</v>
      </c>
      <c r="I108">
        <f t="shared" si="3"/>
        <v>357</v>
      </c>
      <c r="J108" t="str">
        <f t="array" ref="J108">IFERROR(INDEX($G$2:$G$2050,_xlfn.AGGREGATE(15,6,(ROW($G$2:$G$2050)-ROW($G$2)+1)/($G$2:$G$2050&lt;&gt;""),ROWS(J$1:J108))),"")</f>
        <v>R 405-1 BLACKWOOD CIR</v>
      </c>
      <c r="K108">
        <f>IF(J108="","",INDEX('Assignment Tool'!E124:E2157,MATCH(FA_DATA!J108,'Assignment Tool'!D124:D2157,0)))</f>
        <v>4</v>
      </c>
    </row>
    <row r="109" spans="1:11" x14ac:dyDescent="0.25">
      <c r="A109" s="118" t="str">
        <f t="shared" si="2"/>
        <v>F 200-1 SILVER FOX CIR</v>
      </c>
      <c r="G109" t="str">
        <f>IF('Assignment Tool'!C109="","",IF('Assignment Tool'!C109="FST",'Assignment Tool'!D109,""))</f>
        <v>F 209-1 DOGWOOD SOUTH LN</v>
      </c>
      <c r="H109">
        <v>109</v>
      </c>
      <c r="I109">
        <f t="shared" si="3"/>
        <v>361</v>
      </c>
      <c r="J109" t="str">
        <f t="array" ref="J109">IFERROR(INDEX($G$2:$G$2050,_xlfn.AGGREGATE(15,6,(ROW($G$2:$G$2050)-ROW($G$2)+1)/($G$2:$G$2050&lt;&gt;""),ROWS(J$1:J109))),"")</f>
        <v>R 409-1 BLACKWOOD CIR</v>
      </c>
      <c r="K109">
        <f>IF(J109="","",INDEX('Assignment Tool'!E125:E2158,MATCH(FA_DATA!J109,'Assignment Tool'!D125:D2158,0)))</f>
        <v>4</v>
      </c>
    </row>
    <row r="110" spans="1:11" x14ac:dyDescent="0.25">
      <c r="A110" s="118" t="str">
        <f t="shared" si="2"/>
        <v>F 200-1 SILVER FOX CIR</v>
      </c>
      <c r="G110" t="str">
        <f>IF('Assignment Tool'!C110="","",IF('Assignment Tool'!C110="FST",'Assignment Tool'!D110,""))</f>
        <v>F 208-1 DOGWOOD SOUTH LN</v>
      </c>
      <c r="H110">
        <v>110</v>
      </c>
      <c r="I110">
        <f t="shared" si="3"/>
        <v>365</v>
      </c>
      <c r="J110" t="str">
        <f t="array" ref="J110">IFERROR(INDEX($G$2:$G$2050,_xlfn.AGGREGATE(15,6,(ROW($G$2:$G$2050)-ROW($G$2)+1)/($G$2:$G$2050&lt;&gt;""),ROWS(J$1:J110))),"")</f>
        <v>R 413-1 BLACKWOOD CIR</v>
      </c>
      <c r="K110">
        <f>IF(J110="","",INDEX('Assignment Tool'!E126:E2159,MATCH(FA_DATA!J110,'Assignment Tool'!D126:D2159,0)))</f>
        <v>4</v>
      </c>
    </row>
    <row r="111" spans="1:11" x14ac:dyDescent="0.25">
      <c r="A111" s="118" t="str">
        <f t="shared" si="2"/>
        <v>F 200-1 SILVER FOX CIR</v>
      </c>
      <c r="G111" t="str">
        <f>IF('Assignment Tool'!C111="","",IF('Assignment Tool'!C111="FST",'Assignment Tool'!D111,""))</f>
        <v>F 200-2 DOGWOOD SOUTH LN</v>
      </c>
      <c r="H111">
        <v>111</v>
      </c>
      <c r="I111">
        <f t="shared" si="3"/>
        <v>369</v>
      </c>
      <c r="J111" t="str">
        <f t="array" ref="J111">IFERROR(INDEX($G$2:$G$2050,_xlfn.AGGREGATE(15,6,(ROW($G$2:$G$2050)-ROW($G$2)+1)/($G$2:$G$2050&lt;&gt;""),ROWS(J$1:J111))),"")</f>
        <v>R 345-1 WOOD SPG</v>
      </c>
      <c r="K111">
        <f>IF(J111="","",INDEX('Assignment Tool'!E127:E2160,MATCH(FA_DATA!J111,'Assignment Tool'!D127:D2160,0)))</f>
        <v>4</v>
      </c>
    </row>
    <row r="112" spans="1:11" x14ac:dyDescent="0.25">
      <c r="A112" s="118" t="str">
        <f t="shared" si="2"/>
        <v>F 200-1 SILVER FOX CIR</v>
      </c>
      <c r="G112" t="str">
        <f>IF('Assignment Tool'!C112="","",IF('Assignment Tool'!C112="FST",'Assignment Tool'!D112,""))</f>
        <v/>
      </c>
      <c r="H112">
        <v>112</v>
      </c>
      <c r="I112">
        <f t="shared" si="3"/>
        <v>373</v>
      </c>
      <c r="J112" t="str">
        <f t="array" ref="J112">IFERROR(INDEX($G$2:$G$2050,_xlfn.AGGREGATE(15,6,(ROW($G$2:$G$2050)-ROW($G$2)+1)/($G$2:$G$2050&lt;&gt;""),ROWS(J$1:J112))),"")</f>
        <v>R 341-1 WOOD SPG</v>
      </c>
      <c r="K112">
        <f>IF(J112="","",INDEX('Assignment Tool'!E128:E2161,MATCH(FA_DATA!J112,'Assignment Tool'!D128:D2161,0)))</f>
        <v>4</v>
      </c>
    </row>
    <row r="113" spans="1:11" x14ac:dyDescent="0.25">
      <c r="A113" s="118" t="str">
        <f t="shared" si="2"/>
        <v>F 204-2 SILVER FOX CIR</v>
      </c>
      <c r="G113" t="str">
        <f>IF('Assignment Tool'!C113="","",IF('Assignment Tool'!C113="FST",'Assignment Tool'!D113,""))</f>
        <v/>
      </c>
      <c r="H113">
        <v>113</v>
      </c>
      <c r="I113">
        <f t="shared" si="3"/>
        <v>377</v>
      </c>
      <c r="J113" t="str">
        <f t="array" ref="J113">IFERROR(INDEX($G$2:$G$2050,_xlfn.AGGREGATE(15,6,(ROW($G$2:$G$2050)-ROW($G$2)+1)/($G$2:$G$2050&lt;&gt;""),ROWS(J$1:J113))),"")</f>
        <v>R 339-1 WOOD SPG</v>
      </c>
      <c r="K113">
        <f>IF(J113="","",INDEX('Assignment Tool'!E129:E2162,MATCH(FA_DATA!J113,'Assignment Tool'!D129:D2162,0)))</f>
        <v>2</v>
      </c>
    </row>
    <row r="114" spans="1:11" x14ac:dyDescent="0.25">
      <c r="A114" s="118" t="str">
        <f t="shared" si="2"/>
        <v>F 204-2 SILVER FOX CIR</v>
      </c>
      <c r="G114" t="str">
        <f>IF('Assignment Tool'!C114="","",IF('Assignment Tool'!C114="FST",'Assignment Tool'!D114,""))</f>
        <v/>
      </c>
      <c r="H114">
        <v>114</v>
      </c>
      <c r="I114">
        <f t="shared" si="3"/>
        <v>379</v>
      </c>
      <c r="J114" t="str">
        <f t="array" ref="J114">IFERROR(INDEX($G$2:$G$2050,_xlfn.AGGREGATE(15,6,(ROW($G$2:$G$2050)-ROW($G$2)+1)/($G$2:$G$2050&lt;&gt;""),ROWS(J$1:J114))),"")</f>
        <v>R 335-1 WOOD SPG</v>
      </c>
      <c r="K114">
        <f>IF(J114="","",INDEX('Assignment Tool'!E130:E2163,MATCH(FA_DATA!J114,'Assignment Tool'!D130:D2163,0)))</f>
        <v>4</v>
      </c>
    </row>
    <row r="115" spans="1:11" x14ac:dyDescent="0.25">
      <c r="A115" s="118" t="str">
        <f t="shared" si="2"/>
        <v>F 204-2 SILVER FOX CIR</v>
      </c>
      <c r="G115" t="str">
        <f>IF('Assignment Tool'!C115="","",IF('Assignment Tool'!C115="FST",'Assignment Tool'!D115,""))</f>
        <v/>
      </c>
      <c r="H115">
        <v>115</v>
      </c>
      <c r="I115">
        <f t="shared" si="3"/>
        <v>383</v>
      </c>
      <c r="J115" t="str">
        <f t="array" ref="J115">IFERROR(INDEX($G$2:$G$2050,_xlfn.AGGREGATE(15,6,(ROW($G$2:$G$2050)-ROW($G$2)+1)/($G$2:$G$2050&lt;&gt;""),ROWS(J$1:J115))),"")</f>
        <v>R 331-1 WOOD SPG</v>
      </c>
      <c r="K115">
        <f>IF(J115="","",INDEX('Assignment Tool'!E131:E2164,MATCH(FA_DATA!J115,'Assignment Tool'!D131:D2164,0)))</f>
        <v>4</v>
      </c>
    </row>
    <row r="116" spans="1:11" x14ac:dyDescent="0.25">
      <c r="A116" s="118" t="str">
        <f t="shared" si="2"/>
        <v>F 204-2 SILVER FOX CIR</v>
      </c>
      <c r="G116" t="str">
        <f>IF('Assignment Tool'!C116="","",IF('Assignment Tool'!C116="FST",'Assignment Tool'!D116,""))</f>
        <v/>
      </c>
      <c r="H116">
        <v>116</v>
      </c>
      <c r="I116">
        <f t="shared" si="3"/>
        <v>387</v>
      </c>
      <c r="J116" t="str">
        <f t="array" ref="J116">IFERROR(INDEX($G$2:$G$2050,_xlfn.AGGREGATE(15,6,(ROW($G$2:$G$2050)-ROW($G$2)+1)/($G$2:$G$2050&lt;&gt;""),ROWS(J$1:J116))),"")</f>
        <v>R 327-1 WOOD SPG</v>
      </c>
      <c r="K116">
        <f>IF(J116="","",INDEX('Assignment Tool'!E132:E2165,MATCH(FA_DATA!J116,'Assignment Tool'!D132:D2165,0)))</f>
        <v>4</v>
      </c>
    </row>
    <row r="117" spans="1:11" x14ac:dyDescent="0.25">
      <c r="A117" s="118" t="str">
        <f t="shared" si="2"/>
        <v>F 208-2 SILVER FOX CIR</v>
      </c>
      <c r="G117" t="str">
        <f>IF('Assignment Tool'!C117="","",IF('Assignment Tool'!C117="FST",'Assignment Tool'!D117,""))</f>
        <v/>
      </c>
      <c r="H117">
        <v>117</v>
      </c>
      <c r="I117">
        <f t="shared" si="3"/>
        <v>391</v>
      </c>
      <c r="J117" t="str">
        <f t="array" ref="J117">IFERROR(INDEX($G$2:$G$2050,_xlfn.AGGREGATE(15,6,(ROW($G$2:$G$2050)-ROW($G$2)+1)/($G$2:$G$2050&lt;&gt;""),ROWS(J$1:J117))),"")</f>
        <v>R 212-1 PEARWOOD CIR</v>
      </c>
      <c r="K117">
        <f>IF(J117="","",INDEX('Assignment Tool'!E133:E2166,MATCH(FA_DATA!J117,'Assignment Tool'!D133:D2166,0)))</f>
        <v>4</v>
      </c>
    </row>
    <row r="118" spans="1:11" x14ac:dyDescent="0.25">
      <c r="A118" s="118" t="str">
        <f t="shared" si="2"/>
        <v>F 208-2 SILVER FOX CIR</v>
      </c>
      <c r="G118" t="str">
        <f>IF('Assignment Tool'!C118="","",IF('Assignment Tool'!C118="FST",'Assignment Tool'!D118,""))</f>
        <v/>
      </c>
      <c r="H118">
        <v>118</v>
      </c>
      <c r="I118">
        <f t="shared" si="3"/>
        <v>395</v>
      </c>
      <c r="J118" t="str">
        <f t="array" ref="J118">IFERROR(INDEX($G$2:$G$2050,_xlfn.AGGREGATE(15,6,(ROW($G$2:$G$2050)-ROW($G$2)+1)/($G$2:$G$2050&lt;&gt;""),ROWS(J$1:J118))),"")</f>
        <v>R 208-1 PEARWOOD CIR</v>
      </c>
      <c r="K118">
        <f>IF(J118="","",INDEX('Assignment Tool'!E134:E2167,MATCH(FA_DATA!J118,'Assignment Tool'!D134:D2167,0)))</f>
        <v>4</v>
      </c>
    </row>
    <row r="119" spans="1:11" x14ac:dyDescent="0.25">
      <c r="A119" s="118" t="str">
        <f t="shared" si="2"/>
        <v>F 208-2 SILVER FOX CIR</v>
      </c>
      <c r="G119" t="str">
        <f>IF('Assignment Tool'!C119="","",IF('Assignment Tool'!C119="FST",'Assignment Tool'!D119,""))</f>
        <v/>
      </c>
      <c r="H119">
        <v>119</v>
      </c>
      <c r="I119">
        <f t="shared" si="3"/>
        <v>399</v>
      </c>
      <c r="J119" t="str">
        <f t="array" ref="J119">IFERROR(INDEX($G$2:$G$2050,_xlfn.AGGREGATE(15,6,(ROW($G$2:$G$2050)-ROW($G$2)+1)/($G$2:$G$2050&lt;&gt;""),ROWS(J$1:J119))),"")</f>
        <v>R 204-1 PEARWOOD CIR</v>
      </c>
      <c r="K119">
        <f>IF(J119="","",INDEX('Assignment Tool'!E135:E2168,MATCH(FA_DATA!J119,'Assignment Tool'!D135:D2168,0)))</f>
        <v>4</v>
      </c>
    </row>
    <row r="120" spans="1:11" x14ac:dyDescent="0.25">
      <c r="A120" s="118" t="str">
        <f t="shared" si="2"/>
        <v>F 208-2 SILVER FOX CIR</v>
      </c>
      <c r="G120" t="str">
        <f>IF('Assignment Tool'!C120="","",IF('Assignment Tool'!C120="FST",'Assignment Tool'!D120,""))</f>
        <v/>
      </c>
      <c r="H120">
        <v>120</v>
      </c>
      <c r="I120">
        <f t="shared" si="3"/>
        <v>403</v>
      </c>
      <c r="J120" t="str">
        <f t="array" ref="J120">IFERROR(INDEX($G$2:$G$2050,_xlfn.AGGREGATE(15,6,(ROW($G$2:$G$2050)-ROW($G$2)+1)/($G$2:$G$2050&lt;&gt;""),ROWS(J$1:J120))),"")</f>
        <v>R 202-1 PEARWOOD CIR</v>
      </c>
      <c r="K120">
        <f>IF(J120="","",INDEX('Assignment Tool'!E136:E2169,MATCH(FA_DATA!J120,'Assignment Tool'!D136:D2169,0)))</f>
        <v>6</v>
      </c>
    </row>
    <row r="121" spans="1:11" x14ac:dyDescent="0.25">
      <c r="A121" s="118" t="str">
        <f t="shared" si="2"/>
        <v>R 801-1 GREY FOX CIR</v>
      </c>
      <c r="G121" t="str">
        <f>IF('Assignment Tool'!C121="","",IF('Assignment Tool'!C121="FST",'Assignment Tool'!D121,""))</f>
        <v/>
      </c>
      <c r="H121">
        <v>121</v>
      </c>
      <c r="I121">
        <f t="shared" si="3"/>
        <v>409</v>
      </c>
      <c r="J121" t="str">
        <f t="array" ref="J121">IFERROR(INDEX($G$2:$G$2050,_xlfn.AGGREGATE(15,6,(ROW($G$2:$G$2050)-ROW($G$2)+1)/($G$2:$G$2050&lt;&gt;""),ROWS(J$1:J121))),"")</f>
        <v>F 302-1 PEACHWOOD CIR</v>
      </c>
      <c r="K121">
        <f>IF(J121="","",INDEX('Assignment Tool'!E137:E2170,MATCH(FA_DATA!J121,'Assignment Tool'!D137:D2170,0)))</f>
        <v>4</v>
      </c>
    </row>
    <row r="122" spans="1:11" x14ac:dyDescent="0.25">
      <c r="A122" s="118" t="str">
        <f t="shared" si="2"/>
        <v>R 801-1 GREY FOX CIR</v>
      </c>
      <c r="G122" t="str">
        <f>IF('Assignment Tool'!C122="","",IF('Assignment Tool'!C122="FST",'Assignment Tool'!D122,""))</f>
        <v/>
      </c>
      <c r="H122">
        <v>122</v>
      </c>
      <c r="I122">
        <f t="shared" si="3"/>
        <v>413</v>
      </c>
      <c r="J122" t="str">
        <f t="array" ref="J122">IFERROR(INDEX($G$2:$G$2050,_xlfn.AGGREGATE(15,6,(ROW($G$2:$G$2050)-ROW($G$2)+1)/($G$2:$G$2050&lt;&gt;""),ROWS(J$1:J122))),"")</f>
        <v>R 815-1 APPLEWOOD TRL</v>
      </c>
      <c r="K122">
        <f>IF(J122="","",INDEX('Assignment Tool'!E138:E2171,MATCH(FA_DATA!J122,'Assignment Tool'!D138:D2171,0)))</f>
        <v>4</v>
      </c>
    </row>
    <row r="123" spans="1:11" x14ac:dyDescent="0.25">
      <c r="A123" s="118" t="str">
        <f t="shared" si="2"/>
        <v>R 801-1 GREY FOX CIR</v>
      </c>
      <c r="G123" t="str">
        <f>IF('Assignment Tool'!C123="","",IF('Assignment Tool'!C123="FST",'Assignment Tool'!D123,""))</f>
        <v/>
      </c>
      <c r="H123">
        <v>123</v>
      </c>
      <c r="I123">
        <f t="shared" si="3"/>
        <v>417</v>
      </c>
      <c r="J123" t="str">
        <f t="array" ref="J123">IFERROR(INDEX($G$2:$G$2050,_xlfn.AGGREGATE(15,6,(ROW($G$2:$G$2050)-ROW($G$2)+1)/($G$2:$G$2050&lt;&gt;""),ROWS(J$1:J123))),"")</f>
        <v>R 811-1 APPLEWOOD TRL</v>
      </c>
      <c r="K123">
        <f>IF(J123="","",INDEX('Assignment Tool'!E139:E2172,MATCH(FA_DATA!J123,'Assignment Tool'!D139:D2172,0)))</f>
        <v>4</v>
      </c>
    </row>
    <row r="124" spans="1:11" x14ac:dyDescent="0.25">
      <c r="A124" s="118" t="str">
        <f t="shared" si="2"/>
        <v>R 801-1 GREY FOX CIR</v>
      </c>
      <c r="G124" t="str">
        <f>IF('Assignment Tool'!C124="","",IF('Assignment Tool'!C124="FST",'Assignment Tool'!D124,""))</f>
        <v/>
      </c>
      <c r="H124">
        <v>124</v>
      </c>
      <c r="I124">
        <f t="shared" si="3"/>
        <v>421</v>
      </c>
      <c r="J124" t="str">
        <f t="array" ref="J124">IFERROR(INDEX($G$2:$G$2050,_xlfn.AGGREGATE(15,6,(ROW($G$2:$G$2050)-ROW($G$2)+1)/($G$2:$G$2050&lt;&gt;""),ROWS(J$1:J124))),"")</f>
        <v>R 807-1 APPLEWOOD TRL</v>
      </c>
      <c r="K124">
        <f>IF(J124="","",INDEX('Assignment Tool'!E140:E2173,MATCH(FA_DATA!J124,'Assignment Tool'!D140:D2173,0)))</f>
        <v>4</v>
      </c>
    </row>
    <row r="125" spans="1:11" x14ac:dyDescent="0.25">
      <c r="A125" s="118" t="str">
        <f t="shared" si="2"/>
        <v>R 805-1 GREY FOX CIR</v>
      </c>
      <c r="G125" t="str">
        <f>IF('Assignment Tool'!C125="","",IF('Assignment Tool'!C125="FST",'Assignment Tool'!D125,""))</f>
        <v/>
      </c>
      <c r="H125">
        <v>125</v>
      </c>
      <c r="I125">
        <f t="shared" si="3"/>
        <v>425</v>
      </c>
      <c r="J125" t="str">
        <f t="array" ref="J125">IFERROR(INDEX($G$2:$G$2050,_xlfn.AGGREGATE(15,6,(ROW($G$2:$G$2050)-ROW($G$2)+1)/($G$2:$G$2050&lt;&gt;""),ROWS(J$1:J125))),"")</f>
        <v>R 803-2 APPLEWOOD TRL</v>
      </c>
      <c r="K125">
        <f>IF(J125="","",INDEX('Assignment Tool'!E141:E2174,MATCH(FA_DATA!J125,'Assignment Tool'!D141:D2174,0)))</f>
        <v>4</v>
      </c>
    </row>
    <row r="126" spans="1:11" x14ac:dyDescent="0.25">
      <c r="A126" s="118" t="str">
        <f t="shared" si="2"/>
        <v>R 805-1 GREY FOX CIR</v>
      </c>
      <c r="G126" t="str">
        <f>IF('Assignment Tool'!C126="","",IF('Assignment Tool'!C126="FST",'Assignment Tool'!D126,""))</f>
        <v/>
      </c>
      <c r="H126">
        <v>126</v>
      </c>
      <c r="I126">
        <f t="shared" si="3"/>
        <v>429</v>
      </c>
      <c r="J126" t="str">
        <f t="array" ref="J126">IFERROR(INDEX($G$2:$G$2050,_xlfn.AGGREGATE(15,6,(ROW($G$2:$G$2050)-ROW($G$2)+1)/($G$2:$G$2050&lt;&gt;""),ROWS(J$1:J126))),"")</f>
        <v>R 804-1 APPLEWOOD TRL</v>
      </c>
      <c r="K126">
        <f>IF(J126="","",INDEX('Assignment Tool'!E142:E2175,MATCH(FA_DATA!J126,'Assignment Tool'!D142:D2175,0)))</f>
        <v>8</v>
      </c>
    </row>
    <row r="127" spans="1:11" x14ac:dyDescent="0.25">
      <c r="A127" s="118" t="str">
        <f t="shared" si="2"/>
        <v>R 805-1 GREY FOX CIR</v>
      </c>
      <c r="G127" t="str">
        <f>IF('Assignment Tool'!C127="","",IF('Assignment Tool'!C127="FST",'Assignment Tool'!D127,""))</f>
        <v/>
      </c>
      <c r="H127">
        <v>127</v>
      </c>
      <c r="I127">
        <f t="shared" si="3"/>
        <v>437</v>
      </c>
      <c r="J127" t="str">
        <f t="array" ref="J127">IFERROR(INDEX($G$2:$G$2050,_xlfn.AGGREGATE(15,6,(ROW($G$2:$G$2050)-ROW($G$2)+1)/($G$2:$G$2050&lt;&gt;""),ROWS(J$1:J127))),"")</f>
        <v>R 808-1 APPLEWOOD TRL</v>
      </c>
      <c r="K127">
        <f>IF(J127="","",INDEX('Assignment Tool'!E143:E2176,MATCH(FA_DATA!J127,'Assignment Tool'!D143:D2176,0)))</f>
        <v>4</v>
      </c>
    </row>
    <row r="128" spans="1:11" x14ac:dyDescent="0.25">
      <c r="A128" s="118" t="str">
        <f t="shared" si="2"/>
        <v>R 805-1 GREY FOX CIR</v>
      </c>
      <c r="G128" t="str">
        <f>IF('Assignment Tool'!C128="","",IF('Assignment Tool'!C128="FST",'Assignment Tool'!D128,""))</f>
        <v/>
      </c>
      <c r="H128">
        <v>128</v>
      </c>
      <c r="I128">
        <f t="shared" si="3"/>
        <v>441</v>
      </c>
      <c r="J128" t="str">
        <f t="array" ref="J128">IFERROR(INDEX($G$2:$G$2050,_xlfn.AGGREGATE(15,6,(ROW($G$2:$G$2050)-ROW($G$2)+1)/($G$2:$G$2050&lt;&gt;""),ROWS(J$1:J128))),"")</f>
        <v>R 812-2 APPLEWOOD TRL</v>
      </c>
      <c r="K128">
        <f>IF(J128="","",INDEX('Assignment Tool'!E144:E2177,MATCH(FA_DATA!J128,'Assignment Tool'!D144:D2177,0)))</f>
        <v>4</v>
      </c>
    </row>
    <row r="129" spans="1:11" x14ac:dyDescent="0.25">
      <c r="A129" s="118" t="str">
        <f t="shared" si="2"/>
        <v>F 809-1 GREY FOX CIR</v>
      </c>
      <c r="G129" t="str">
        <f>IF('Assignment Tool'!C129="","",IF('Assignment Tool'!C129="FST",'Assignment Tool'!D129,""))</f>
        <v/>
      </c>
      <c r="H129">
        <v>129</v>
      </c>
      <c r="I129">
        <f t="shared" si="3"/>
        <v>445</v>
      </c>
      <c r="J129" t="str">
        <f t="array" ref="J129">IFERROR(INDEX($G$2:$G$2050,_xlfn.AGGREGATE(15,6,(ROW($G$2:$G$2050)-ROW($G$2)+1)/($G$2:$G$2050&lt;&gt;""),ROWS(J$1:J129))),"")</f>
        <v>R 404-1 BLACKWOOD CIR</v>
      </c>
      <c r="K129">
        <f>IF(J129="","",INDEX('Assignment Tool'!E145:E2178,MATCH(FA_DATA!J129,'Assignment Tool'!D145:D2178,0)))</f>
        <v>4</v>
      </c>
    </row>
    <row r="130" spans="1:11" x14ac:dyDescent="0.25">
      <c r="A130" s="118" t="str">
        <f t="shared" ref="A130:A193" si="4">VLOOKUP(H130,$I$1:$J$1000,2)</f>
        <v>F 809-1 GREY FOX CIR</v>
      </c>
      <c r="G130" t="str">
        <f>IF('Assignment Tool'!C130="","",IF('Assignment Tool'!C130="FST",'Assignment Tool'!D130,""))</f>
        <v/>
      </c>
      <c r="H130">
        <v>130</v>
      </c>
      <c r="I130">
        <f t="shared" si="3"/>
        <v>449</v>
      </c>
      <c r="J130" t="str">
        <f t="array" ref="J130">IFERROR(INDEX($G$2:$G$2050,_xlfn.AGGREGATE(15,6,(ROW($G$2:$G$2050)-ROW($G$2)+1)/($G$2:$G$2050&lt;&gt;""),ROWS(J$1:J130))),"")</f>
        <v>R 408-1 BLACKWOOD CIR</v>
      </c>
      <c r="K130">
        <f>IF(J130="","",INDEX('Assignment Tool'!E146:E2179,MATCH(FA_DATA!J130,'Assignment Tool'!D146:D2179,0)))</f>
        <v>4</v>
      </c>
    </row>
    <row r="131" spans="1:11" x14ac:dyDescent="0.25">
      <c r="A131" s="118" t="str">
        <f t="shared" si="4"/>
        <v>F 809-1 GREY FOX CIR</v>
      </c>
      <c r="G131" t="str">
        <f>IF('Assignment Tool'!C131="","",IF('Assignment Tool'!C131="FST",'Assignment Tool'!D131,""))</f>
        <v/>
      </c>
      <c r="H131">
        <v>131</v>
      </c>
      <c r="I131">
        <f t="shared" ref="I131:I194" si="5">IFERROR((I130+K130),"")</f>
        <v>453</v>
      </c>
      <c r="J131" t="str">
        <f t="array" ref="J131">IFERROR(INDEX($G$2:$G$2050,_xlfn.AGGREGATE(15,6,(ROW($G$2:$G$2050)-ROW($G$2)+1)/($G$2:$G$2050&lt;&gt;""),ROWS(J$1:J131))),"")</f>
        <v>F 688-1 FOX NEST CIR</v>
      </c>
      <c r="K131">
        <f>IF(J131="","",INDEX('Assignment Tool'!E147:E2180,MATCH(FA_DATA!J131,'Assignment Tool'!D147:D2180,0)))</f>
        <v>4</v>
      </c>
    </row>
    <row r="132" spans="1:11" x14ac:dyDescent="0.25">
      <c r="A132" s="118" t="str">
        <f t="shared" si="4"/>
        <v>F 809-1 GREY FOX CIR</v>
      </c>
      <c r="G132" t="str">
        <f>IF('Assignment Tool'!C132="","",IF('Assignment Tool'!C132="FST",'Assignment Tool'!D132,""))</f>
        <v/>
      </c>
      <c r="H132">
        <v>132</v>
      </c>
      <c r="I132">
        <f t="shared" si="5"/>
        <v>457</v>
      </c>
      <c r="J132" t="str">
        <f t="array" ref="J132">IFERROR(INDEX($G$2:$G$2050,_xlfn.AGGREGATE(15,6,(ROW($G$2:$G$2050)-ROW($G$2)+1)/($G$2:$G$2050&lt;&gt;""),ROWS(J$1:J132))),"")</f>
        <v>F 692-1 FOX NEST CIR</v>
      </c>
      <c r="K132">
        <f>IF(J132="","",INDEX('Assignment Tool'!E148:E2181,MATCH(FA_DATA!J132,'Assignment Tool'!D148:D2181,0)))</f>
        <v>4</v>
      </c>
    </row>
    <row r="133" spans="1:11" x14ac:dyDescent="0.25">
      <c r="A133" s="118" t="str">
        <f t="shared" si="4"/>
        <v>R 800-1 GREY FOX CIR</v>
      </c>
      <c r="G133" t="str">
        <f>IF('Assignment Tool'!C133="","",IF('Assignment Tool'!C133="FST",'Assignment Tool'!D133,""))</f>
        <v/>
      </c>
      <c r="H133">
        <v>133</v>
      </c>
      <c r="I133">
        <f t="shared" si="5"/>
        <v>461</v>
      </c>
      <c r="J133" t="str">
        <f t="array" ref="J133">IFERROR(INDEX($G$2:$G$2050,_xlfn.AGGREGATE(15,6,(ROW($G$2:$G$2050)-ROW($G$2)+1)/($G$2:$G$2050&lt;&gt;""),ROWS(J$1:J133))),"")</f>
        <v>F 696-1 FOX NEST CIR</v>
      </c>
      <c r="K133">
        <f>IF(J133="","",INDEX('Assignment Tool'!E149:E2182,MATCH(FA_DATA!J133,'Assignment Tool'!D149:D2182,0)))</f>
        <v>4</v>
      </c>
    </row>
    <row r="134" spans="1:11" x14ac:dyDescent="0.25">
      <c r="A134" s="118" t="str">
        <f t="shared" si="4"/>
        <v>R 800-1 GREY FOX CIR</v>
      </c>
      <c r="G134" t="str">
        <f>IF('Assignment Tool'!C134="","",IF('Assignment Tool'!C134="FST",'Assignment Tool'!D134,""))</f>
        <v/>
      </c>
      <c r="H134">
        <v>134</v>
      </c>
      <c r="I134">
        <f t="shared" si="5"/>
        <v>465</v>
      </c>
      <c r="J134" t="str">
        <f t="array" ref="J134">IFERROR(INDEX($G$2:$G$2050,_xlfn.AGGREGATE(15,6,(ROW($G$2:$G$2050)-ROW($G$2)+1)/($G$2:$G$2050&lt;&gt;""),ROWS(J$1:J134))),"")</f>
        <v>F 704-1 FOX NEST CIR</v>
      </c>
      <c r="K134">
        <f>IF(J134="","",INDEX('Assignment Tool'!E150:E2183,MATCH(FA_DATA!J134,'Assignment Tool'!D150:D2183,0)))</f>
        <v>4</v>
      </c>
    </row>
    <row r="135" spans="1:11" x14ac:dyDescent="0.25">
      <c r="A135" s="118" t="str">
        <f t="shared" si="4"/>
        <v>R 800-1 GREY FOX CIR</v>
      </c>
      <c r="G135" t="str">
        <f>IF('Assignment Tool'!C135="","",IF('Assignment Tool'!C135="FST",'Assignment Tool'!D135,""))</f>
        <v/>
      </c>
      <c r="H135">
        <v>135</v>
      </c>
      <c r="I135">
        <f t="shared" si="5"/>
        <v>469</v>
      </c>
      <c r="J135" t="str">
        <f t="array" ref="J135">IFERROR(INDEX($G$2:$G$2050,_xlfn.AGGREGATE(15,6,(ROW($G$2:$G$2050)-ROW($G$2)+1)/($G$2:$G$2050&lt;&gt;""),ROWS(J$1:J135))),"")</f>
        <v>F 708-1 FOX NEST CIR</v>
      </c>
      <c r="K135">
        <f>IF(J135="","",INDEX('Assignment Tool'!E151:E2184,MATCH(FA_DATA!J135,'Assignment Tool'!D151:D2184,0)))</f>
        <v>4</v>
      </c>
    </row>
    <row r="136" spans="1:11" x14ac:dyDescent="0.25">
      <c r="A136" s="118" t="str">
        <f t="shared" si="4"/>
        <v>R 800-1 GREY FOX CIR</v>
      </c>
      <c r="G136" t="str">
        <f>IF('Assignment Tool'!C136="","",IF('Assignment Tool'!C136="FST",'Assignment Tool'!D136,""))</f>
        <v/>
      </c>
      <c r="H136">
        <v>136</v>
      </c>
      <c r="I136">
        <f t="shared" si="5"/>
        <v>473</v>
      </c>
      <c r="J136" t="str">
        <f t="array" ref="J136">IFERROR(INDEX($G$2:$G$2050,_xlfn.AGGREGATE(15,6,(ROW($G$2:$G$2050)-ROW($G$2)+1)/($G$2:$G$2050&lt;&gt;""),ROWS(J$1:J136))),"")</f>
        <v>R 525-1 FOX CV</v>
      </c>
      <c r="K136">
        <f>IF(J136="","",INDEX('Assignment Tool'!E152:E2185,MATCH(FA_DATA!J136,'Assignment Tool'!D152:D2185,0)))</f>
        <v>4</v>
      </c>
    </row>
    <row r="137" spans="1:11" x14ac:dyDescent="0.25">
      <c r="A137" s="118" t="str">
        <f t="shared" si="4"/>
        <v>R 804-1 GREY FOX CIR</v>
      </c>
      <c r="G137" t="str">
        <f>IF('Assignment Tool'!C137="","",IF('Assignment Tool'!C137="FST",'Assignment Tool'!D137,""))</f>
        <v/>
      </c>
      <c r="H137">
        <v>137</v>
      </c>
      <c r="I137">
        <f t="shared" si="5"/>
        <v>477</v>
      </c>
      <c r="J137" t="str">
        <f t="array" ref="J137">IFERROR(INDEX($G$2:$G$2050,_xlfn.AGGREGATE(15,6,(ROW($G$2:$G$2050)-ROW($G$2)+1)/($G$2:$G$2050&lt;&gt;""),ROWS(J$1:J137))),"")</f>
        <v>R 521-1 FOX CV</v>
      </c>
      <c r="K137">
        <f>IF(J137="","",INDEX('Assignment Tool'!E153:E2186,MATCH(FA_DATA!J137,'Assignment Tool'!D153:D2186,0)))</f>
        <v>4</v>
      </c>
    </row>
    <row r="138" spans="1:11" x14ac:dyDescent="0.25">
      <c r="A138" s="118" t="str">
        <f t="shared" si="4"/>
        <v>R 804-1 GREY FOX CIR</v>
      </c>
      <c r="G138" t="str">
        <f>IF('Assignment Tool'!C138="","",IF('Assignment Tool'!C138="FST",'Assignment Tool'!D138,""))</f>
        <v/>
      </c>
      <c r="H138">
        <v>138</v>
      </c>
      <c r="I138">
        <f t="shared" si="5"/>
        <v>481</v>
      </c>
      <c r="J138" t="str">
        <f t="array" ref="J138">IFERROR(INDEX($G$2:$G$2050,_xlfn.AGGREGATE(15,6,(ROW($G$2:$G$2050)-ROW($G$2)+1)/($G$2:$G$2050&lt;&gt;""),ROWS(J$1:J138))),"")</f>
        <v>R 517-1 FOX CV</v>
      </c>
      <c r="K138">
        <f>IF(J138="","",INDEX('Assignment Tool'!E154:E2187,MATCH(FA_DATA!J138,'Assignment Tool'!D154:D2187,0)))</f>
        <v>4</v>
      </c>
    </row>
    <row r="139" spans="1:11" x14ac:dyDescent="0.25">
      <c r="A139" s="118" t="str">
        <f t="shared" si="4"/>
        <v>R 804-1 GREY FOX CIR</v>
      </c>
      <c r="G139" t="str">
        <f>IF('Assignment Tool'!C139="","",IF('Assignment Tool'!C139="FST",'Assignment Tool'!D139,""))</f>
        <v/>
      </c>
      <c r="H139">
        <v>139</v>
      </c>
      <c r="I139">
        <f t="shared" si="5"/>
        <v>485</v>
      </c>
      <c r="J139" t="str">
        <f t="array" ref="J139">IFERROR(INDEX($G$2:$G$2050,_xlfn.AGGREGATE(15,6,(ROW($G$2:$G$2050)-ROW($G$2)+1)/($G$2:$G$2050&lt;&gt;""),ROWS(J$1:J139))),"")</f>
        <v>R 513-1 FOX CV</v>
      </c>
      <c r="K139">
        <f>IF(J139="","",INDEX('Assignment Tool'!E155:E2188,MATCH(FA_DATA!J139,'Assignment Tool'!D155:D2188,0)))</f>
        <v>4</v>
      </c>
    </row>
    <row r="140" spans="1:11" x14ac:dyDescent="0.25">
      <c r="A140" s="118" t="str">
        <f t="shared" si="4"/>
        <v>R 804-1 GREY FOX CIR</v>
      </c>
      <c r="G140" t="str">
        <f>IF('Assignment Tool'!C140="","",IF('Assignment Tool'!C140="FST",'Assignment Tool'!D140,""))</f>
        <v>F 301-1 DOGWOOD SOUTH LN</v>
      </c>
      <c r="H140">
        <v>140</v>
      </c>
      <c r="I140">
        <f t="shared" si="5"/>
        <v>489</v>
      </c>
      <c r="J140" t="str">
        <f t="array" ref="J140">IFERROR(INDEX($G$2:$G$2050,_xlfn.AGGREGATE(15,6,(ROW($G$2:$G$2050)-ROW($G$2)+1)/($G$2:$G$2050&lt;&gt;""),ROWS(J$1:J140))),"")</f>
        <v>R 526-1 FOX CV</v>
      </c>
      <c r="K140">
        <f>IF(J140="","",INDEX('Assignment Tool'!E156:E2189,MATCH(FA_DATA!J140,'Assignment Tool'!D156:D2189,0)))</f>
        <v>4</v>
      </c>
    </row>
    <row r="141" spans="1:11" x14ac:dyDescent="0.25">
      <c r="A141" s="118" t="str">
        <f t="shared" si="4"/>
        <v>R 423-1 DOGWOOD SOUTH LN</v>
      </c>
      <c r="G141" t="str">
        <f>IF('Assignment Tool'!C141="","",IF('Assignment Tool'!C141="FST",'Assignment Tool'!D141,""))</f>
        <v>F 103-2 RED FOX CIR</v>
      </c>
      <c r="H141">
        <v>141</v>
      </c>
      <c r="I141">
        <f t="shared" si="5"/>
        <v>493</v>
      </c>
      <c r="J141" t="str">
        <f t="array" ref="J141">IFERROR(INDEX($G$2:$G$2050,_xlfn.AGGREGATE(15,6,(ROW($G$2:$G$2050)-ROW($G$2)+1)/($G$2:$G$2050&lt;&gt;""),ROWS(J$1:J141))),"")</f>
        <v>R 522-1 FOX CV</v>
      </c>
      <c r="K141">
        <f>IF(J141="","",INDEX('Assignment Tool'!E157:E2190,MATCH(FA_DATA!J141,'Assignment Tool'!D157:D2190,0)))</f>
        <v>4</v>
      </c>
    </row>
    <row r="142" spans="1:11" x14ac:dyDescent="0.25">
      <c r="A142" s="118" t="str">
        <f t="shared" si="4"/>
        <v>R 423-1 DOGWOOD SOUTH LN</v>
      </c>
      <c r="G142" t="str">
        <f>IF('Assignment Tool'!C142="","",IF('Assignment Tool'!C142="FST",'Assignment Tool'!D142,""))</f>
        <v>F 109-2 RED FOX CIR</v>
      </c>
      <c r="H142">
        <v>142</v>
      </c>
      <c r="I142">
        <f t="shared" si="5"/>
        <v>497</v>
      </c>
      <c r="J142" t="str">
        <f t="array" ref="J142">IFERROR(INDEX($G$2:$G$2050,_xlfn.AGGREGATE(15,6,(ROW($G$2:$G$2050)-ROW($G$2)+1)/($G$2:$G$2050&lt;&gt;""),ROWS(J$1:J142))),"")</f>
        <v>R 518-1 FOX CV</v>
      </c>
      <c r="K142">
        <f>IF(J142="","",INDEX('Assignment Tool'!E158:E2191,MATCH(FA_DATA!J142,'Assignment Tool'!D158:D2191,0)))</f>
        <v>8</v>
      </c>
    </row>
    <row r="143" spans="1:11" x14ac:dyDescent="0.25">
      <c r="A143" s="118" t="str">
        <f t="shared" si="4"/>
        <v>R 423-1 DOGWOOD SOUTH LN</v>
      </c>
      <c r="G143" t="str">
        <f>IF('Assignment Tool'!C143="","",IF('Assignment Tool'!C143="FST",'Assignment Tool'!D143,""))</f>
        <v>F 113-2 RED FOX CIR</v>
      </c>
      <c r="H143">
        <v>143</v>
      </c>
      <c r="I143">
        <f t="shared" si="5"/>
        <v>505</v>
      </c>
      <c r="J143" t="str">
        <f t="array" ref="J143">IFERROR(INDEX($G$2:$G$2050,_xlfn.AGGREGATE(15,6,(ROW($G$2:$G$2050)-ROW($G$2)+1)/($G$2:$G$2050&lt;&gt;""),ROWS(J$1:J143))),"")</f>
        <v>R 512-1 FOX CV</v>
      </c>
      <c r="K143">
        <f>IF(J143="","",INDEX('Assignment Tool'!E159:E2192,MATCH(FA_DATA!J143,'Assignment Tool'!D159:D2192,0)))</f>
        <v>4</v>
      </c>
    </row>
    <row r="144" spans="1:11" x14ac:dyDescent="0.25">
      <c r="A144" s="118" t="str">
        <f t="shared" si="4"/>
        <v>R 423-1 DOGWOOD SOUTH LN</v>
      </c>
      <c r="G144" t="str">
        <f>IF('Assignment Tool'!C144="","",IF('Assignment Tool'!C144="FST",'Assignment Tool'!D144,""))</f>
        <v>F 117-2 RED FOX CIR</v>
      </c>
      <c r="H144">
        <v>144</v>
      </c>
      <c r="I144">
        <f t="shared" si="5"/>
        <v>509</v>
      </c>
      <c r="J144" t="str">
        <f t="array" ref="J144">IFERROR(INDEX($G$2:$G$2050,_xlfn.AGGREGATE(15,6,(ROW($G$2:$G$2050)-ROW($G$2)+1)/($G$2:$G$2050&lt;&gt;""),ROWS(J$1:J144))),"")</f>
        <v>R 431-1 DOGWOOD SOUTH LN</v>
      </c>
      <c r="K144">
        <f>IF(J144="","",INDEX('Assignment Tool'!E160:E2193,MATCH(FA_DATA!J144,'Assignment Tool'!D160:D2193,0)))</f>
        <v>4</v>
      </c>
    </row>
    <row r="145" spans="1:11" x14ac:dyDescent="0.25">
      <c r="A145" s="118" t="str">
        <f t="shared" si="4"/>
        <v>R 440-1 DOGWOOD SOUTH LN</v>
      </c>
      <c r="G145" t="str">
        <f>IF('Assignment Tool'!C145="","",IF('Assignment Tool'!C145="FST",'Assignment Tool'!D145,""))</f>
        <v>F 121-1 RED FOX CIR</v>
      </c>
      <c r="H145">
        <v>145</v>
      </c>
      <c r="I145">
        <f t="shared" si="5"/>
        <v>513</v>
      </c>
      <c r="J145" t="str">
        <f t="array" ref="J145">IFERROR(INDEX($G$2:$G$2050,_xlfn.AGGREGATE(15,6,(ROW($G$2:$G$2050)-ROW($G$2)+1)/($G$2:$G$2050&lt;&gt;""),ROWS(J$1:J145))),"")</f>
        <v>R 435-1 DOGWOOD SOUTH LN</v>
      </c>
      <c r="K145">
        <f>IF(J145="","",INDEX('Assignment Tool'!E161:E2194,MATCH(FA_DATA!J145,'Assignment Tool'!D161:D2194,0)))</f>
        <v>4</v>
      </c>
    </row>
    <row r="146" spans="1:11" x14ac:dyDescent="0.25">
      <c r="A146" s="118" t="str">
        <f t="shared" si="4"/>
        <v>R 440-1 DOGWOOD SOUTH LN</v>
      </c>
      <c r="G146" t="str">
        <f>IF('Assignment Tool'!C146="","",IF('Assignment Tool'!C146="FST",'Assignment Tool'!D146,""))</f>
        <v/>
      </c>
      <c r="H146">
        <v>146</v>
      </c>
      <c r="I146">
        <f t="shared" si="5"/>
        <v>517</v>
      </c>
      <c r="J146" t="str">
        <f t="array" ref="J146">IFERROR(INDEX($G$2:$G$2050,_xlfn.AGGREGATE(15,6,(ROW($G$2:$G$2050)-ROW($G$2)+1)/($G$2:$G$2050&lt;&gt;""),ROWS(J$1:J146))),"")</f>
        <v>R 205-1 SILVER FOX CIR</v>
      </c>
      <c r="K146">
        <f>IF(J146="","",INDEX('Assignment Tool'!E162:E2195,MATCH(FA_DATA!J146,'Assignment Tool'!D162:D2195,0)))</f>
        <v>12</v>
      </c>
    </row>
    <row r="147" spans="1:11" x14ac:dyDescent="0.25">
      <c r="A147" s="118" t="str">
        <f t="shared" si="4"/>
        <v>R 446-1 DOGWOOD SOUTH LN</v>
      </c>
      <c r="G147" t="str">
        <f>IF('Assignment Tool'!C147="","",IF('Assignment Tool'!C147="FST",'Assignment Tool'!D147,""))</f>
        <v/>
      </c>
      <c r="H147">
        <v>147</v>
      </c>
      <c r="I147">
        <f t="shared" si="5"/>
        <v>529</v>
      </c>
      <c r="J147" t="str">
        <f t="array" ref="J147">IFERROR(INDEX($G$2:$G$2050,_xlfn.AGGREGATE(15,6,(ROW($G$2:$G$2050)-ROW($G$2)+1)/($G$2:$G$2050&lt;&gt;""),ROWS(J$1:J147))),"")</f>
        <v>R 309-1 BLUE FOX CIR</v>
      </c>
      <c r="K147">
        <f>IF(J147="","",INDEX('Assignment Tool'!E163:E2196,MATCH(FA_DATA!J147,'Assignment Tool'!D163:D2196,0)))</f>
        <v>2</v>
      </c>
    </row>
    <row r="148" spans="1:11" x14ac:dyDescent="0.25">
      <c r="A148" s="118" t="str">
        <f t="shared" si="4"/>
        <v>R 446-1 DOGWOOD SOUTH LN</v>
      </c>
      <c r="G148" t="str">
        <f>IF('Assignment Tool'!C148="","",IF('Assignment Tool'!C148="FST",'Assignment Tool'!D148,""))</f>
        <v/>
      </c>
      <c r="H148">
        <v>148</v>
      </c>
      <c r="I148">
        <f t="shared" si="5"/>
        <v>531</v>
      </c>
      <c r="J148" t="str">
        <f t="array" ref="J148">IFERROR(INDEX($G$2:$G$2050,_xlfn.AGGREGATE(15,6,(ROW($G$2:$G$2050)-ROW($G$2)+1)/($G$2:$G$2050&lt;&gt;""),ROWS(J$1:J148))),"")</f>
        <v>R 317-1 BLUE FOX CIR</v>
      </c>
      <c r="K148">
        <f>IF(J148="","",INDEX('Assignment Tool'!E164:E2197,MATCH(FA_DATA!J148,'Assignment Tool'!D164:D2197,0)))</f>
        <v>2</v>
      </c>
    </row>
    <row r="149" spans="1:11" x14ac:dyDescent="0.25">
      <c r="A149" s="118" t="str">
        <f t="shared" si="4"/>
        <v>R 452-1 DOGWOOD SOUTH LN</v>
      </c>
      <c r="G149" t="str">
        <f>IF('Assignment Tool'!C149="","",IF('Assignment Tool'!C149="FST",'Assignment Tool'!D149,""))</f>
        <v/>
      </c>
      <c r="H149">
        <v>149</v>
      </c>
      <c r="I149">
        <f t="shared" si="5"/>
        <v>533</v>
      </c>
      <c r="J149" t="str">
        <f t="array" ref="J149">IFERROR(INDEX($G$2:$G$2050,_xlfn.AGGREGATE(15,6,(ROW($G$2:$G$2050)-ROW($G$2)+1)/($G$2:$G$2050&lt;&gt;""),ROWS(J$1:J149))),"")</f>
        <v>R 321-1 BLUE FOX CIR</v>
      </c>
      <c r="K149">
        <f>IF(J149="","",INDEX('Assignment Tool'!E165:E2198,MATCH(FA_DATA!J149,'Assignment Tool'!D165:D2198,0)))</f>
        <v>2</v>
      </c>
    </row>
    <row r="150" spans="1:11" x14ac:dyDescent="0.25">
      <c r="A150" s="118" t="str">
        <f t="shared" si="4"/>
        <v>R 452-1 DOGWOOD SOUTH LN</v>
      </c>
      <c r="G150" t="str">
        <f>IF('Assignment Tool'!C150="","",IF('Assignment Tool'!C150="FST",'Assignment Tool'!D150,""))</f>
        <v/>
      </c>
      <c r="H150">
        <v>150</v>
      </c>
      <c r="I150">
        <f t="shared" si="5"/>
        <v>535</v>
      </c>
      <c r="J150" t="str">
        <f t="array" ref="J150">IFERROR(INDEX($G$2:$G$2050,_xlfn.AGGREGATE(15,6,(ROW($G$2:$G$2050)-ROW($G$2)+1)/($G$2:$G$2050&lt;&gt;""),ROWS(J$1:J150))),"")</f>
        <v>R 324-1 BLUE FOX CIR</v>
      </c>
      <c r="K150">
        <f>IF(J150="","",INDEX('Assignment Tool'!E166:E2199,MATCH(FA_DATA!J150,'Assignment Tool'!D166:D2199,0)))</f>
        <v>2</v>
      </c>
    </row>
    <row r="151" spans="1:11" x14ac:dyDescent="0.25">
      <c r="A151" s="118" t="str">
        <f t="shared" si="4"/>
        <v>R 456-1 DOGWOOD SOUTH LN</v>
      </c>
      <c r="G151" t="str">
        <f>IF('Assignment Tool'!C151="","",IF('Assignment Tool'!C151="FST",'Assignment Tool'!D151,""))</f>
        <v/>
      </c>
      <c r="H151">
        <v>151</v>
      </c>
      <c r="I151">
        <f t="shared" si="5"/>
        <v>537</v>
      </c>
      <c r="J151" t="str">
        <f t="array" ref="J151">IFERROR(INDEX($G$2:$G$2050,_xlfn.AGGREGATE(15,6,(ROW($G$2:$G$2050)-ROW($G$2)+1)/($G$2:$G$2050&lt;&gt;""),ROWS(J$1:J151))),"")</f>
        <v>R 320-1 BLUE FOX CIR</v>
      </c>
      <c r="K151">
        <f>IF(J151="","",INDEX('Assignment Tool'!E167:E2200,MATCH(FA_DATA!J151,'Assignment Tool'!D167:D2200,0)))</f>
        <v>2</v>
      </c>
    </row>
    <row r="152" spans="1:11" x14ac:dyDescent="0.25">
      <c r="A152" s="118" t="str">
        <f t="shared" si="4"/>
        <v>R 456-1 DOGWOOD SOUTH LN</v>
      </c>
      <c r="G152" t="str">
        <f>IF('Assignment Tool'!C152="","",IF('Assignment Tool'!C152="FST",'Assignment Tool'!D152,""))</f>
        <v/>
      </c>
      <c r="H152">
        <v>152</v>
      </c>
      <c r="I152">
        <f t="shared" si="5"/>
        <v>539</v>
      </c>
      <c r="J152" t="str">
        <f t="array" ref="J152">IFERROR(INDEX($G$2:$G$2050,_xlfn.AGGREGATE(15,6,(ROW($G$2:$G$2050)-ROW($G$2)+1)/($G$2:$G$2050&lt;&gt;""),ROWS(J$1:J152))),"")</f>
        <v>R 316-1 BLUE FOX CIR</v>
      </c>
      <c r="K152">
        <f>IF(J152="","",INDEX('Assignment Tool'!E168:E2201,MATCH(FA_DATA!J152,'Assignment Tool'!D168:D2201,0)))</f>
        <v>2</v>
      </c>
    </row>
    <row r="153" spans="1:11" x14ac:dyDescent="0.25">
      <c r="A153" s="118" t="str">
        <f t="shared" si="4"/>
        <v>R 460-1 DOGWOOD SOUTH LN</v>
      </c>
      <c r="G153" t="str">
        <f>IF('Assignment Tool'!C153="","",IF('Assignment Tool'!C153="FST",'Assignment Tool'!D153,""))</f>
        <v/>
      </c>
      <c r="H153">
        <v>153</v>
      </c>
      <c r="I153">
        <f t="shared" si="5"/>
        <v>541</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460-1 DOGWOOD SOUTH LN</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464-2 DOGWOOD SOUTH LN</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464-2 DOGWOOD SOUTH LN</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R 468-1 DOGWOOD SOUTH LN</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R 468-1 DOGWOOD SOUTH LN</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R 476-1 DOGWOOD SOUTH LN</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R 476-1 DOGWOOD SOUTH LN</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R 480-1 DOGWOOD SOUTH LN</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R 480-1 DOGWOOD SOUTH LN</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R 484-1 DOGWOOD SOUTH LN</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R 484-1 DOGWOOD SOUTH LN</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R 488-1 DOGWOOD SOUTH LN</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R 488-1 DOGWOOD SOUTH LN</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R 492-1 DOGWOOD SOUTH LN</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R 492-1 DOGWOOD SOUTH LN</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496-1 DOGWOOD SOUTH LN</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496-1 DOGWOOD SOUTH LN</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500-2 DOGWOOD SOUTH LN</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500-2 DOGWOOD SOUTH LN</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R 504-1 DOGWOOD SOUTH LN</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R 504-1 DOGWOOD SOUTH LN</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R 508-1 DOGWOOD SOUTH LN</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R 508-1 DOGWOOD SOUTH LN</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R 512-1 DOGWOOD SOUTH LN</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R 512-1 DOGWOOD SOUTH LN</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R 516-2 DOGWOOD SOUTH LN</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R 516-2 DOGWOOD SOUTH LN</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520-1 DOGWOOD SOUTH LN</v>
      </c>
      <c r="G181" t="str">
        <f>IF('Assignment Tool'!C181="","",IF('Assignment Tool'!C181="FST",'Assignment Tool'!D181,""))</f>
        <v>F 302-2 BLUE FOX CIR</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520-1 DOGWOOD SOUTH LN</v>
      </c>
      <c r="G182" t="str">
        <f>IF('Assignment Tool'!C182="","",IF('Assignment Tool'!C182="FST",'Assignment Tool'!D182,""))</f>
        <v>F 306-1 BLUE FOX CIR</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524-1 DOGWOOD SOUTH LN</v>
      </c>
      <c r="G183" t="str">
        <f>IF('Assignment Tool'!C183="","",IF('Assignment Tool'!C183="FST",'Assignment Tool'!D183,""))</f>
        <v>F 310-1 BLUE FOX CIR</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524-1 DOGWOOD SOUTH LN</v>
      </c>
      <c r="G184" t="str">
        <f>IF('Assignment Tool'!C184="","",IF('Assignment Tool'!C184="FST",'Assignment Tool'!D184,""))</f>
        <v>F 314-2 BLUE FOX CIR</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528-1 DOGWOOD SOUTH LN</v>
      </c>
      <c r="G185" t="str">
        <f>IF('Assignment Tool'!C185="","",IF('Assignment Tool'!C185="FST",'Assignment Tool'!D185,""))</f>
        <v>F 318-1 BLUE FOX CIR</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528-1 DOGWOOD SOUTH LN</v>
      </c>
      <c r="G186" t="str">
        <f>IF('Assignment Tool'!C186="","",IF('Assignment Tool'!C186="FST",'Assignment Tool'!D186,""))</f>
        <v>F 322-2 BLUE FOX CIR</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532-1 DOGWOOD SOUTH LN</v>
      </c>
      <c r="G187" t="str">
        <f>IF('Assignment Tool'!C187="","",IF('Assignment Tool'!C187="FST",'Assignment Tool'!D187,""))</f>
        <v>F 323-1 BLUE FOX CIR</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532-1 DOGWOOD SOUTH LN</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536-1 DOGWOOD SOUTH LN</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536-1 DOGWOOD SOUTH LN</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536-1 DOGWOOD SOUTH LN</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536-1 DOGWOOD SOUTH LN</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R 380-2 WOOD SPG</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R 380-2 WOOD SPG</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R 380-2 WOOD SPG</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R 380-2 WOOD SPG</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R 376-1 WOOD SPG</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R 376-1 WOOD SPG</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R 376-1 WOOD SPG</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R 376-1 WOOD SPG</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R 370-2 WOOD SPG</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R 370-2 WOOD SPG</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R 370-2 WOOD SPG</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R 370-2 WOOD SPG</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R 366-1 WOOD SPG</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R 366-1 WOOD SPG</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R 366-1 WOOD SPG</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R 366-1 WOOD SPG</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R 362-2 WOOD SPG</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R 362-2 WOOD SPG</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R 362-2 WOOD SPG</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R 362-2 WOOD SPG</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R 356-1 WOOD SPG</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R 356-1 WOOD SPG</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R 356-1 WOOD SPG</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R 356-1 WOOD SPG</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R 352-1 WOOD SPG</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R 352-1 WOOD SPG</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R 352-1 WOOD SPG</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R 352-1 WOOD SPG</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R 348-1 WOOD SPG</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R 348-1 WOOD SPG</v>
      </c>
      <c r="G222" t="str">
        <f>IF('Assignment Tool'!C222="","",IF('Assignment Tool'!C222="FST",'Assignment Tool'!D222,""))</f>
        <v>F 200-1 SILVER FOX CIR</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R 348-1 WOOD SPG</v>
      </c>
      <c r="G223" t="str">
        <f>IF('Assignment Tool'!C223="","",IF('Assignment Tool'!C223="FST",'Assignment Tool'!D223,""))</f>
        <v>F 204-2 SILVER FOX CIR</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R 348-1 WOOD SPG</v>
      </c>
      <c r="G224" t="str">
        <f>IF('Assignment Tool'!C224="","",IF('Assignment Tool'!C224="FST",'Assignment Tool'!D224,""))</f>
        <v>F 208-2 SILVER FOX CIR</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R 344-1 WOOD SPG</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R 344-1 WOOD SPG</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R 344-1 WOOD SPG</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R 344-1 WOOD SPG</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R 340-1 WOOD SPG</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R 340-1 WOOD SPG</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R 336-1 WOOD SPG</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R 336-1 WOOD SPG</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R 332-1 WOOD SPG</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R 332-1 WOOD SPG</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R 328-1 WOOD SPG</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R 328-1 WOOD SPG</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R 324-1 WOOD SPG</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R 324-1 WOOD SPG</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R 320-2 WOOD SPG</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R 320-2 WOOD SPG</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R 316-1 WOOD SPG</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R 316-1 WOOD SPG</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R 316-1 WOOD SPG</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R 316-1 WOOD SPG</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312-1 WOOD SPG</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312-1 WOOD SPG</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312-1 WOOD SPG</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312-1 WOOD SPG</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R 308-2 WOOD SPG</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R 308-2 WOOD SPG</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R 308-2 WOOD SPG</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R 308-2 WOOD SPG</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R 549-1 FOX CV</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R 549-1 FOX CV</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R 549-1 FOX CV</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R 549-1 FOX CV</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R 545-1 FOX CV</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R 545-1 FOX CV</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R 545-1 FOX CV</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R 545-1 FOX CV</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377-1 WOOD SPG</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377-1 WOOD SPG</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377-1 WOOD SPG</v>
      </c>
      <c r="G263" t="str">
        <f>IF('Assignment Tool'!C263="","",IF('Assignment Tool'!C263="FST",'Assignment Tool'!D263,""))</f>
        <v>R 801-1 GREY FOX CIR</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377-1 WOOD SPG</v>
      </c>
      <c r="G264" t="str">
        <f>IF('Assignment Tool'!C264="","",IF('Assignment Tool'!C264="FST",'Assignment Tool'!D264,""))</f>
        <v>R 805-1 GREY FOX CIR</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373-1 WOOD SPG</v>
      </c>
      <c r="G265" t="str">
        <f>IF('Assignment Tool'!C265="","",IF('Assignment Tool'!C265="FST",'Assignment Tool'!D265,""))</f>
        <v>F 809-1 GREY FOX CIR</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373-1 WOOD SPG</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373-1 WOOD SPG</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373-1 WOOD SPG</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803-1 EAGLE NEST</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803-1 EAGLE NEST</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803-1 EAGLE NEST</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803-1 EAGLE NEST</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807-1 EAGLE NEST</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807-1 EAGLE NEST</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807-1 EAGLE NEST</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807-1 EAGLE NEST</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811-1 EAGLE NEST</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811-1 EAGLE NEST</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811-1 EAGLE NEST</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811-1 EAGLE NEST</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R 303-2 OSCAR CIR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R 303-2 OSCAR CIR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R 303-2 OSCAR CIR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R 303-2 OSCAR CIR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R 303-2 OSCAR CIR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R 303-2 OSCAR CIR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R 303-2 OSCAR CIR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R 303-2 OSCAR CIR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R 302-2 OSCAR CIR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R 302-2 OSCAR CIR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R 302-2 OSCAR CIR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R 302-2 OSCAR CIR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R 503-1 DOGWOOD SOUTH LN</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R 503-1 DOGWOOD SOUTH LN</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R 503-1 DOGWOOD SOUTH LN</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R 503-1 DOGWOOD SOUTH LN</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R 507-1 DOGWOOD SOUTH LN</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R 507-1 DOGWOOD SOUTH LN</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R 513-1 DOGWOOD SOUTH LN</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R 513-1 DOGWOOD SOUTH LN</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R 517-1 DOGWOOD SOUTH LN</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R 517-1 DOGWOOD SOUTH LN</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R 521-1 DOGWOOD SOUTH LN</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R 521-1 DOGWOOD SOUTH LN</v>
      </c>
      <c r="G304" t="str">
        <f>IF('Assignment Tool'!C304="","",IF('Assignment Tool'!C304="FST",'Assignment Tool'!D304,""))</f>
        <v>R 800-1 GREY FOX CIR</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R 525-1 DOGWOOD SOUTH LN</v>
      </c>
      <c r="G305" t="str">
        <f>IF('Assignment Tool'!C305="","",IF('Assignment Tool'!C305="FST",'Assignment Tool'!D305,""))</f>
        <v>R 804-1 GREY FOX CIR</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R 525-1 DOGWOOD SOUTH LN</v>
      </c>
      <c r="G306" t="str">
        <f>IF('Assignment Tool'!C306="","",IF('Assignment Tool'!C306="FST",'Assignment Tool'!D306,""))</f>
        <v>R 423-1 DOGWOOD SOUTH LN</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R 529-1 DOGWOOD SOUTH LN</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R 529-1 DOGWOOD SOUTH LN</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R 533-1 DOGWOOD SOUTH LN</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R 533-1 DOGWOOD SOUTH LN</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R 533-1 DOGWOOD SOUTH LN</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R 533-1 DOGWOOD SOUTH LN</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R 537-1 DOGWOOD SOUTH LN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R 537-1 DOGWOOD SOUTH LN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R 537-1 DOGWOOD SOUTH LN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R 537-1 DOGWOOD SOUTH LN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R 205-1 HANNAH CIR</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R 205-1 HANNAH CIR</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R 205-1 HANNAH CIR</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R 205-1 HANNAH CIR</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R 481-1 DOGWOOD SOUTH LN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R 481-1 DOGWOOD SOUTH LN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R 481-1 DOGWOOD SOUTH LN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R 481-1 DOGWOOD SOUTH LN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R 481-1 DOGWOOD SOUTH LN</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R 481-1 DOGWOOD SOUTH LN</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R 481-1 DOGWOOD SOUTH LN</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R 481-1 DOGWOOD SOUTH LN</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R 105-1 LAUREN CIR</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R 105-1 LAUREN CIR</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R 105-1 LAUREN CIR</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R 105-1 LAUREN CIR</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R 302-1 WOOD SPG</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R 302-1 WOOD SPG</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R 302-1 WOOD SPG</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R 302-1 WOOD SPG</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R 317-1 WOOD SPG</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R 317-1 WOOD SPG</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R 317-1 WOOD SPG</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R 317-1 WOOD SPG</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R 309-1 WOOD SPG</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R 309-1 WOOD SPG</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R 309-1 WOOD SPG</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R 309-1 WOOD SPG</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R 305-1 WOOD SPG</v>
      </c>
      <c r="G345" t="str">
        <f>IF('Assignment Tool'!C345="","",IF('Assignment Tool'!C345="FST",'Assignment Tool'!D345,""))</f>
        <v>R 440-1 DOGWOOD SOUTH LN</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R 305-1 WOOD SPG</v>
      </c>
      <c r="G346" t="str">
        <f>IF('Assignment Tool'!C346="","",IF('Assignment Tool'!C346="FST",'Assignment Tool'!D346,""))</f>
        <v>R 446-1 DOGWOOD SOUTH LN</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R 305-1 WOOD SPG</v>
      </c>
      <c r="G347" t="str">
        <f>IF('Assignment Tool'!C347="","",IF('Assignment Tool'!C347="FST",'Assignment Tool'!D347,""))</f>
        <v>R 452-1 DOGWOOD SOUTH LN</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R 305-1 WOOD SPG</v>
      </c>
      <c r="G348" t="str">
        <f>IF('Assignment Tool'!C348="","",IF('Assignment Tool'!C348="FST",'Assignment Tool'!D348,""))</f>
        <v>R 456-1 DOGWOOD SOUTH LN</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R 461-2 DOGWOOD SOUTH LN</v>
      </c>
      <c r="G349" t="str">
        <f>IF('Assignment Tool'!C349="","",IF('Assignment Tool'!C349="FST",'Assignment Tool'!D349,""))</f>
        <v>R 460-1 DOGWOOD SOUTH LN</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R 461-2 DOGWOOD SOUTH LN</v>
      </c>
      <c r="G350" t="str">
        <f>IF('Assignment Tool'!C350="","",IF('Assignment Tool'!C350="FST",'Assignment Tool'!D350,""))</f>
        <v>R 464-2 DOGWOOD SOUTH LN</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R 461-2 DOGWOOD SOUTH LN</v>
      </c>
      <c r="G351" t="str">
        <f>IF('Assignment Tool'!C351="","",IF('Assignment Tool'!C351="FST",'Assignment Tool'!D351,""))</f>
        <v>R 468-1 DOGWOOD SOUTH LN</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R 461-2 DOGWOOD SOUTH LN</v>
      </c>
      <c r="G352" t="str">
        <f>IF('Assignment Tool'!C352="","",IF('Assignment Tool'!C352="FST",'Assignment Tool'!D352,""))</f>
        <v>R 476-1 DOGWOOD SOUTH LN</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R 401-1 BLACKWOOD CIR</v>
      </c>
      <c r="G353" t="str">
        <f>IF('Assignment Tool'!C353="","",IF('Assignment Tool'!C353="FST",'Assignment Tool'!D353,""))</f>
        <v>R 480-1 DOGWOOD SOUTH LN</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R 401-1 BLACKWOOD CIR</v>
      </c>
      <c r="G354" t="str">
        <f>IF('Assignment Tool'!C354="","",IF('Assignment Tool'!C354="FST",'Assignment Tool'!D354,""))</f>
        <v>R 484-1 DOGWOOD SOUTH LN</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R 401-1 BLACKWOOD CIR</v>
      </c>
      <c r="G355" t="str">
        <f>IF('Assignment Tool'!C355="","",IF('Assignment Tool'!C355="FST",'Assignment Tool'!D355,""))</f>
        <v>R 488-1 DOGWOOD SOUTH LN</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R 401-1 BLACKWOOD CIR</v>
      </c>
      <c r="G356" t="str">
        <f>IF('Assignment Tool'!C356="","",IF('Assignment Tool'!C356="FST",'Assignment Tool'!D356,""))</f>
        <v>R 492-1 DOGWOOD SOUTH LN</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R 405-1 BLACKWOOD CIR</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R 405-1 BLACKWOOD CIR</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R 405-1 BLACKWOOD CIR</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R 405-1 BLACKWOOD CIR</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R 409-1 BLACKWOOD CIR</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R 409-1 BLACKWOOD CIR</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R 409-1 BLACKWOOD CIR</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R 409-1 BLACKWOOD CIR</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R 413-1 BLACKWOOD CIR</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R 413-1 BLACKWOOD CIR</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R 413-1 BLACKWOOD CIR</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R 413-1 BLACKWOOD CIR</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R 345-1 WOOD SPG</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R 345-1 WOOD SPG</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R 345-1 WOOD SPG</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R 345-1 WOOD SPG</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R 341-1 WOOD SPG</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R 341-1 WOOD SPG</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R 341-1 WOOD SPG</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R 341-1 WOOD SPG</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R 339-1 WOOD SPG</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R 339-1 WOOD SPG</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R 335-1 WOOD SPG</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R 335-1 WOOD SPG</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R 335-1 WOOD SPG</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R 335-1 WOOD SPG</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R 331-1 WOOD SPG</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R 331-1 WOOD SPG</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R 331-1 WOOD SPG</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R 331-1 WOOD SPG</v>
      </c>
      <c r="G386" t="str">
        <f>IF('Assignment Tool'!C386="","",IF('Assignment Tool'!C386="FST",'Assignment Tool'!D386,""))</f>
        <v>R 496-1 DOGWOOD SOUTH LN</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R 327-1 WOOD SPG</v>
      </c>
      <c r="G387" t="str">
        <f>IF('Assignment Tool'!C387="","",IF('Assignment Tool'!C387="FST",'Assignment Tool'!D387,""))</f>
        <v>R 500-2 DOGWOOD SOUTH LN</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R 327-1 WOOD SPG</v>
      </c>
      <c r="G388" t="str">
        <f>IF('Assignment Tool'!C388="","",IF('Assignment Tool'!C388="FST",'Assignment Tool'!D388,""))</f>
        <v>R 504-1 DOGWOOD SOUTH LN</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R 327-1 WOOD SPG</v>
      </c>
      <c r="G389" t="str">
        <f>IF('Assignment Tool'!C389="","",IF('Assignment Tool'!C389="FST",'Assignment Tool'!D389,""))</f>
        <v>R 508-1 DOGWOOD SOUTH LN</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R 327-1 WOOD SPG</v>
      </c>
      <c r="G390" t="str">
        <f>IF('Assignment Tool'!C390="","",IF('Assignment Tool'!C390="FST",'Assignment Tool'!D390,""))</f>
        <v>R 512-1 DOGWOOD SOUTH LN</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R 212-1 PEARWOOD CIR</v>
      </c>
      <c r="G391" t="str">
        <f>IF('Assignment Tool'!C391="","",IF('Assignment Tool'!C391="FST",'Assignment Tool'!D391,""))</f>
        <v>R 516-2 DOGWOOD SOUTH LN</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R 212-1 PEARWOOD CIR</v>
      </c>
      <c r="G392" t="str">
        <f>IF('Assignment Tool'!C392="","",IF('Assignment Tool'!C392="FST",'Assignment Tool'!D392,""))</f>
        <v>R 520-1 DOGWOOD SOUTH LN</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212-1 PEARWOOD CIR</v>
      </c>
      <c r="G393" t="str">
        <f>IF('Assignment Tool'!C393="","",IF('Assignment Tool'!C393="FST",'Assignment Tool'!D393,""))</f>
        <v>R 524-1 DOGWOOD SOUTH LN</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212-1 PEARWOOD CIR</v>
      </c>
      <c r="G394" t="str">
        <f>IF('Assignment Tool'!C394="","",IF('Assignment Tool'!C394="FST",'Assignment Tool'!D394,""))</f>
        <v>R 528-1 DOGWOOD SOUTH LN</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208-1 PEARWOOD CIR</v>
      </c>
      <c r="G395" t="str">
        <f>IF('Assignment Tool'!C395="","",IF('Assignment Tool'!C395="FST",'Assignment Tool'!D395,""))</f>
        <v>R 532-1 DOGWOOD SOUTH LN</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208-1 PEARWOOD CIR</v>
      </c>
      <c r="G396" t="str">
        <f>IF('Assignment Tool'!C396="","",IF('Assignment Tool'!C396="FST",'Assignment Tool'!D396,""))</f>
        <v>R 536-1 DOGWOOD SOUTH LN</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208-1 PEARWOOD CIR</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208-1 PEARWOOD CIR</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204-1 PEARWOOD CIR</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204-1 PEARWOOD CIR</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R 204-1 PEARWOOD CIR</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R 204-1 PEARWOOD CIR</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R 202-1 PEARWOOD CIR</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R 202-1 PEARWOOD CIR</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R 202-1 PEARWOOD CIR</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R 202-1 PEARWOOD CIR</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R 202-1 PEARWOOD CIR</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R 202-1 PEARWOOD CIR</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302-1 PEACHWOOD CIR</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302-1 PEACHWOOD CIR</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302-1 PEACHWOOD CIR</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302-1 PEACHWOOD CIR</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R 815-1 APPLEWOOD TRL</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R 815-1 APPLEWOOD TRL</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R 815-1 APPLEWOOD TRL</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R 815-1 APPLEWOOD TRL</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R 811-1 APPLEWOOD TRL</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R 811-1 APPLEWOOD TRL</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R 811-1 APPLEWOOD TRL</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R 811-1 APPLEWOOD TRL</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R 807-1 APPLEWOOD TRL</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R 807-1 APPLEWOOD TRL</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R 807-1 APPLEWOOD TRL</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R 807-1 APPLEWOOD TRL</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R 803-2 APPLEWOOD TRL</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R 803-2 APPLEWOOD TRL</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R 803-2 APPLEWOOD TRL</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R 803-2 APPLEWOOD TRL</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R 804-1 APPLEWOOD TRL</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R 804-1 APPLEWOOD TRL</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R 804-1 APPLEWOOD TRL</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R 804-1 APPLEWOOD TRL</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R 804-1 APPLEWOOD TRL</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R 804-1 APPLEWOOD TRL</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R 804-1 APPLEWOOD TRL</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R 804-1 APPLEWOOD TRL</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R 808-1 APPLEWOOD TRL</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R 808-1 APPLEWOOD TRL</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R 808-1 APPLEWOOD TRL</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R 808-1 APPLEWOOD TRL</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R 812-2 APPLEWOOD TRL</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R 812-2 APPLEWOOD TRL</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R 812-2 APPLEWOOD TRL</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R 812-2 APPLEWOOD TRL</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R 404-1 BLACKWOOD CIR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R 404-1 BLACKWOOD CIR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R 404-1 BLACKWOOD CIR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R 404-1 BLACKWOOD CIR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R 408-1 BLACKWOOD CIR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R 408-1 BLACKWOOD CIR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R 408-1 BLACKWOOD CIR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R 408-1 BLACKWOOD CIR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F 688-1 FOX NEST CIR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F 688-1 FOX NEST CIR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F 688-1 FOX NEST CIR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F 688-1 FOX NEST CIR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692-1 FOX NEST CIR</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692-1 FOX NEST CIR</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692-1 FOX NEST CIR</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692-1 FOX NEST CIR</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696-1 FOX NEST CIR</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696-1 FOX NEST CIR</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696-1 FOX NEST CIR</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696-1 FOX NEST CIR</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704-1 FOX NEST CIR</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704-1 FOX NEST CIR</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F 704-1 FOX NEST CIR</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F 704-1 FOX NEST CIR</v>
      </c>
      <c r="G468" t="str">
        <f>IF('Assignment Tool'!C468="","",IF('Assignment Tool'!C468="FST",'Assignment Tool'!D468,""))</f>
        <v>R 380-2 WOOD SPG</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F 708-1 FOX NEST CIR</v>
      </c>
      <c r="G469" t="str">
        <f>IF('Assignment Tool'!C469="","",IF('Assignment Tool'!C469="FST",'Assignment Tool'!D469,""))</f>
        <v>R 376-1 WOOD SPG</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F 708-1 FOX NEST CIR</v>
      </c>
      <c r="G470" t="str">
        <f>IF('Assignment Tool'!C470="","",IF('Assignment Tool'!C470="FST",'Assignment Tool'!D470,""))</f>
        <v>R 370-2 WOOD SPG</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F 708-1 FOX NEST CIR</v>
      </c>
      <c r="G471" t="str">
        <f>IF('Assignment Tool'!C471="","",IF('Assignment Tool'!C471="FST",'Assignment Tool'!D471,""))</f>
        <v>R 366-1 WOOD SPG</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F 708-1 FOX NEST CIR</v>
      </c>
      <c r="G472" t="str">
        <f>IF('Assignment Tool'!C472="","",IF('Assignment Tool'!C472="FST",'Assignment Tool'!D472,""))</f>
        <v>R 362-2 WOOD SPG</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R 525-1 FOX CV</v>
      </c>
      <c r="G473" t="str">
        <f>IF('Assignment Tool'!C473="","",IF('Assignment Tool'!C473="FST",'Assignment Tool'!D473,""))</f>
        <v>R 356-1 WOOD SPG</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R 525-1 FOX CV</v>
      </c>
      <c r="G474" t="str">
        <f>IF('Assignment Tool'!C474="","",IF('Assignment Tool'!C474="FST",'Assignment Tool'!D474,""))</f>
        <v>R 352-1 WOOD SPG</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R 525-1 FOX CV</v>
      </c>
      <c r="G475" t="str">
        <f>IF('Assignment Tool'!C475="","",IF('Assignment Tool'!C475="FST",'Assignment Tool'!D475,""))</f>
        <v>R 348-1 WOOD SPG</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R 525-1 FOX CV</v>
      </c>
      <c r="G476" t="str">
        <f>IF('Assignment Tool'!C476="","",IF('Assignment Tool'!C476="FST",'Assignment Tool'!D476,""))</f>
        <v>R 344-1 WOOD SPG</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R 521-1 FOX CV</v>
      </c>
      <c r="G477" t="str">
        <f>IF('Assignment Tool'!C477="","",IF('Assignment Tool'!C477="FST",'Assignment Tool'!D477,""))</f>
        <v>R 340-1 WOOD SPG</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R 521-1 FOX CV</v>
      </c>
      <c r="G478" t="str">
        <f>IF('Assignment Tool'!C478="","",IF('Assignment Tool'!C478="FST",'Assignment Tool'!D478,""))</f>
        <v>R 336-1 WOOD SPG</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R 521-1 FOX CV</v>
      </c>
      <c r="G479" t="str">
        <f>IF('Assignment Tool'!C479="","",IF('Assignment Tool'!C479="FST",'Assignment Tool'!D479,""))</f>
        <v>R 332-1 WOOD SPG</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R 521-1 FOX CV</v>
      </c>
      <c r="G480" t="str">
        <f>IF('Assignment Tool'!C480="","",IF('Assignment Tool'!C480="FST",'Assignment Tool'!D480,""))</f>
        <v>R 328-1 WOOD SPG</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R 517-1 FOX CV</v>
      </c>
      <c r="G481" t="str">
        <f>IF('Assignment Tool'!C481="","",IF('Assignment Tool'!C481="FST",'Assignment Tool'!D481,""))</f>
        <v>R 324-1 WOOD SPG</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R 517-1 FOX CV</v>
      </c>
      <c r="G482" t="str">
        <f>IF('Assignment Tool'!C482="","",IF('Assignment Tool'!C482="FST",'Assignment Tool'!D482,""))</f>
        <v>R 320-2 WOOD SPG</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R 517-1 FOX CV</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R 517-1 FOX CV</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R 513-1 FOX CV</v>
      </c>
      <c r="G485" t="str">
        <f>IF('Assignment Tool'!C485="","",IF('Assignment Tool'!C485="FST",'Assignment Tool'!D485,""))</f>
        <v>R 316-1 WOOD SPG</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R 513-1 FOX CV</v>
      </c>
      <c r="G486" t="str">
        <f>IF('Assignment Tool'!C486="","",IF('Assignment Tool'!C486="FST",'Assignment Tool'!D486,""))</f>
        <v>R 312-1 WOOD SPG</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R 513-1 FOX CV</v>
      </c>
      <c r="G487" t="str">
        <f>IF('Assignment Tool'!C487="","",IF('Assignment Tool'!C487="FST",'Assignment Tool'!D487,""))</f>
        <v>R 308-2 WOOD SPG</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R 513-1 FOX CV</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R 526-1 FOX CV</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R 526-1 FOX CV</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R 526-1 FOX CV</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R 526-1 FOX CV</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R 522-1 FOX CV</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R 522-1 FOX CV</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R 522-1 FOX CV</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R 522-1 FOX CV</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R 518-1 FOX CV</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R 518-1 FOX CV</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R 518-1 FOX CV</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R 518-1 FOX CV</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R 518-1 FOX CV</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R 518-1 FOX CV</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R 518-1 FOX CV</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R 518-1 FOX CV</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R 512-1 FOX CV</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R 512-1 FOX CV</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R 512-1 FOX CV</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R 512-1 FOX CV</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R 431-1 DOGWOOD SOUTH LN</v>
      </c>
      <c r="G509" t="str">
        <f>IF('Assignment Tool'!C509="","",IF('Assignment Tool'!C509="FST",'Assignment Tool'!D509,""))</f>
        <v>R 549-1 FOX CV</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R 431-1 DOGWOOD SOUTH LN</v>
      </c>
      <c r="G510" t="str">
        <f>IF('Assignment Tool'!C510="","",IF('Assignment Tool'!C510="FST",'Assignment Tool'!D510,""))</f>
        <v>R 545-1 FOX CV</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R 431-1 DOGWOOD SOUTH LN</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R 431-1 DOGWOOD SOUTH LN</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R 435-1 DOGWOOD SOUTH LN</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R 435-1 DOGWOOD SOUTH LN</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R 435-1 DOGWOOD SOUTH LN</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R 435-1 DOGWOOD SOUTH LN</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R 205-1 SILVER FOX CIR</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R 205-1 SILVER FOX CIR</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R 205-1 SILVER FOX CIR</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R 205-1 SILVER FOX CIR</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R 205-1 SILVER FOX CIR</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R 205-1 SILVER FOX CIR</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R 205-1 SILVER FOX CIR</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R 205-1 SILVER FOX CIR</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R 205-1 SILVER FOX CIR</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R 205-1 SILVER FOX CIR</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R 205-1 SILVER FOX CIR</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R 205-1 SILVER FOX CIR</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R 309-1 BLUE FOX CIR</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R 309-1 BLUE FOX CIR</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R 317-1 BLUE FOX CIR</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R 317-1 BLUE FOX CIR</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R 321-1 BLUE FOX CIR</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R 321-1 BLUE FOX CIR</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R 324-1 BLUE FOX CIR</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R 324-1 BLUE FOX CIR</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R 320-1 BLUE FOX CIR</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R 320-1 BLUE FOX CIR</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R 316-1 BLUE FOX CIR</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R 316-1 BLUE FOX CIR</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377-1 WOOD SPG</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373-1 WOOD SPG</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803-1 EAGLE NEST</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807-1 EAGLE NEST</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811-1 EAGLE NEST</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R 303-2 OSCAR CIR</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R 302-2 OSCAR CIR</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R 503-1 DOGWOOD SOUTH LN</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R 507-1 DOGWOOD SOUTH LN</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R 513-1 DOGWOOD SOUTH LN</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R 517-1 DOGWOOD SOUTH LN</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R 521-1 DOGWOOD SOUTH LN</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R 525-1 DOGWOOD SOUTH LN</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R 529-1 DOGWOOD SOUTH LN</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R 533-1 DOGWOOD SOUTH LN</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R 537-1 DOGWOOD SOUTH LN</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R 205-1 HANNAH CIR</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R 481-1 DOGWOOD SOUTH LN</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R 105-1 LAUREN CIR</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R 302-1 WOOD SPG</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R 317-1 WOOD SPG</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R 309-1 WOOD SPG</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R 305-1 WOOD SPG</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R 461-2 DOGWOOD SOUTH LN</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R 401-1 BLACKWOOD CIR</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R 405-1 BLACKWOOD CIR</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R 409-1 BLACKWOOD CIR</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R 413-1 BLACKWOOD CIR</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R 345-1 WOOD SPG</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R 341-1 WOOD SPG</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R 339-1 WOOD SPG</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R 335-1 WOOD SPG</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R 331-1 WOOD SPG</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R 327-1 WOOD SPG</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R 212-1 PEARWOOD CIR</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R 208-1 PEARWOOD CIR</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R 204-1 PEARWOOD CIR</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R 202-1 PEARWOOD CIR</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F 302-1 PEACHWOOD CIR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R 815-1 APPLEWOOD TRL</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R 811-1 APPLEWOOD TRL</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R 807-1 APPLEWOOD TRL</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R 803-2 APPLEWOOD TRL</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R 804-1 APPLEWOOD TRL</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R 808-1 APPLEWOOD TRL</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R 812-2 APPLEWOOD TRL</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R 404-1 BLACKWOOD CIR</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R 408-1 BLACKWOOD CIR</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688-1 FOX NEST CIR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F 692-1 FOX NEST CIR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696-1 FOX NEST CIR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F 704-1 FOX NEST CIR</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F 708-1 FOX NEST CIR</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R 525-1 FOX CV</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R 521-1 FOX CV</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R 517-1 FOX CV</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R 513-1 FOX CV</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R 526-1 FOX CV</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R 522-1 FOX CV</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R 518-1 FOX CV</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R 512-1 FOX CV</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R 431-1 DOGWOOD SOUTH LN</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R 435-1 DOGWOOD SOUTH LN</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R 205-1 SILVER FOX CIR</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R 309-1 BLUE FOX CIR</v>
      </c>
    </row>
    <row r="1207" spans="7:7" x14ac:dyDescent="0.25">
      <c r="G1207" t="str">
        <f>IF('Assignment Tool'!C1207="","",IF('Assignment Tool'!C1207="FST",'Assignment Tool'!D1207,""))</f>
        <v>R 317-1 BLUE FOX CIR</v>
      </c>
    </row>
    <row r="1208" spans="7:7" x14ac:dyDescent="0.25">
      <c r="G1208" t="str">
        <f>IF('Assignment Tool'!C1208="","",IF('Assignment Tool'!C1208="FST",'Assignment Tool'!D1208,""))</f>
        <v>R 321-1 BLUE FOX CIR</v>
      </c>
    </row>
    <row r="1209" spans="7:7" x14ac:dyDescent="0.25">
      <c r="G1209" t="str">
        <f>IF('Assignment Tool'!C1209="","",IF('Assignment Tool'!C1209="FST",'Assignment Tool'!D1209,""))</f>
        <v>R 324-1 BLUE FOX CIR</v>
      </c>
    </row>
    <row r="1210" spans="7:7" x14ac:dyDescent="0.25">
      <c r="G1210" t="str">
        <f>IF('Assignment Tool'!C1210="","",IF('Assignment Tool'!C1210="FST",'Assignment Tool'!D1210,""))</f>
        <v>R 320-1 BLUE FOX CIR</v>
      </c>
    </row>
    <row r="1211" spans="7:7" x14ac:dyDescent="0.25">
      <c r="G1211" t="str">
        <f>IF('Assignment Tool'!C1211="","",IF('Assignment Tool'!C1211="FST",'Assignment Tool'!D1211,""))</f>
        <v>R 316-1 BLUE FOX CIR</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5" activePane="bottomRight" state="frozen"/>
      <selection pane="topRight" activeCell="A9" sqref="A9"/>
      <selection pane="bottomLeft" activeCell="A9" sqref="A9"/>
      <selection pane="bottomRight" activeCell="H14" sqref="H14"/>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1</v>
      </c>
      <c r="C6" s="4">
        <v>116</v>
      </c>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v>1</v>
      </c>
      <c r="C8" s="4">
        <v>119</v>
      </c>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v>1</v>
      </c>
      <c r="C9" s="4">
        <v>102</v>
      </c>
      <c r="D9" s="4"/>
      <c r="E9" s="4"/>
      <c r="F9" s="4"/>
      <c r="G9" s="4"/>
      <c r="H9" s="4"/>
      <c r="I9" s="4"/>
      <c r="J9" s="4"/>
      <c r="K9" s="4"/>
      <c r="L9" s="4"/>
      <c r="M9" s="4"/>
      <c r="N9" s="4"/>
      <c r="O9" s="4"/>
      <c r="P9" s="4"/>
      <c r="Q9" s="4"/>
      <c r="R9" s="4"/>
      <c r="S9" s="4"/>
      <c r="T9" s="4"/>
      <c r="U9" s="4"/>
      <c r="V9" s="4"/>
      <c r="W9" s="4">
        <v>110</v>
      </c>
      <c r="X9" s="4"/>
      <c r="Y9" s="4"/>
      <c r="Z9" s="4"/>
      <c r="AA9" s="4"/>
      <c r="AB9" s="4"/>
      <c r="AC9" s="4"/>
      <c r="AD9" s="4"/>
      <c r="AE9" s="4"/>
      <c r="AF9" s="4"/>
      <c r="AG9" s="4"/>
      <c r="AH9" s="4"/>
      <c r="AI9" s="4"/>
      <c r="AJ9" s="4"/>
      <c r="AK9" s="4"/>
      <c r="AL9" s="4"/>
      <c r="AM9" s="4"/>
      <c r="AN9" s="4"/>
      <c r="AO9" s="4"/>
      <c r="AP9" s="4"/>
    </row>
    <row r="10" spans="1:42" x14ac:dyDescent="0.25">
      <c r="A10" s="6">
        <v>11</v>
      </c>
      <c r="B10" s="5">
        <v>1</v>
      </c>
      <c r="C10" s="4">
        <v>204</v>
      </c>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v>3</v>
      </c>
      <c r="C12" s="4">
        <v>105</v>
      </c>
      <c r="D12" s="4">
        <v>87</v>
      </c>
      <c r="E12" s="4">
        <v>113</v>
      </c>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v>4</v>
      </c>
      <c r="C13" s="4">
        <v>58</v>
      </c>
      <c r="D13" s="4">
        <v>87</v>
      </c>
      <c r="E13" s="4">
        <v>60</v>
      </c>
      <c r="F13" s="4">
        <v>83</v>
      </c>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v>1</v>
      </c>
      <c r="C14" s="4">
        <v>44</v>
      </c>
      <c r="D14" s="4"/>
      <c r="E14" s="4"/>
      <c r="F14" s="4"/>
      <c r="G14" s="4"/>
      <c r="H14" s="4"/>
      <c r="I14" s="4"/>
      <c r="J14" s="4"/>
      <c r="K14" s="4"/>
      <c r="L14" s="4"/>
      <c r="M14" s="4"/>
      <c r="N14" s="4"/>
      <c r="O14" s="4"/>
      <c r="P14" s="4"/>
      <c r="Q14" s="4"/>
      <c r="R14" s="4"/>
      <c r="S14" s="4"/>
      <c r="T14" s="4"/>
      <c r="U14" s="4"/>
      <c r="V14" s="4"/>
      <c r="W14" s="4">
        <v>31</v>
      </c>
      <c r="X14" s="4"/>
      <c r="Y14" s="4"/>
      <c r="Z14" s="4"/>
      <c r="AA14" s="4"/>
      <c r="AB14" s="4"/>
      <c r="AC14" s="4"/>
      <c r="AD14" s="4"/>
      <c r="AE14" s="4"/>
      <c r="AF14" s="4"/>
      <c r="AG14" s="4"/>
      <c r="AH14" s="4"/>
      <c r="AI14" s="4"/>
      <c r="AJ14" s="4"/>
      <c r="AK14" s="4"/>
      <c r="AL14" s="4"/>
      <c r="AM14" s="4"/>
      <c r="AN14" s="4"/>
      <c r="AO14" s="4"/>
      <c r="AP14" s="4"/>
    </row>
    <row r="15" spans="1:42" x14ac:dyDescent="0.25">
      <c r="A15" s="6">
        <v>16</v>
      </c>
      <c r="B15" s="5">
        <v>4</v>
      </c>
      <c r="C15" s="4">
        <v>58</v>
      </c>
      <c r="D15" s="4">
        <v>58</v>
      </c>
      <c r="E15" s="4">
        <v>72</v>
      </c>
      <c r="F15" s="4">
        <v>69</v>
      </c>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1</v>
      </c>
      <c r="C19" s="4">
        <v>134</v>
      </c>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v>3</v>
      </c>
      <c r="C20" s="4">
        <v>97</v>
      </c>
      <c r="D20" s="4">
        <v>37</v>
      </c>
      <c r="E20" s="4">
        <v>87</v>
      </c>
      <c r="F20" s="4"/>
      <c r="G20" s="4"/>
      <c r="H20" s="4"/>
      <c r="I20" s="4"/>
      <c r="J20" s="4"/>
      <c r="K20" s="4"/>
      <c r="L20" s="4"/>
      <c r="M20" s="4"/>
      <c r="N20" s="4"/>
      <c r="O20" s="4"/>
      <c r="P20" s="4"/>
      <c r="Q20" s="4"/>
      <c r="R20" s="4"/>
      <c r="S20" s="4"/>
      <c r="T20" s="4"/>
      <c r="U20" s="4"/>
      <c r="V20" s="4"/>
      <c r="W20" s="4"/>
      <c r="X20" s="4"/>
      <c r="Y20" s="4">
        <v>37</v>
      </c>
      <c r="Z20" s="4"/>
      <c r="AA20" s="4"/>
      <c r="AB20" s="4"/>
      <c r="AC20" s="4"/>
      <c r="AD20" s="4"/>
      <c r="AE20" s="4"/>
      <c r="AF20" s="4"/>
      <c r="AG20" s="4"/>
      <c r="AH20" s="4"/>
      <c r="AI20" s="4"/>
      <c r="AJ20" s="4"/>
      <c r="AK20" s="4"/>
      <c r="AL20" s="4"/>
      <c r="AM20" s="4"/>
      <c r="AN20" s="4"/>
      <c r="AO20" s="4"/>
      <c r="AP20" s="4"/>
    </row>
    <row r="21" spans="1:42" x14ac:dyDescent="0.25">
      <c r="A21" s="6">
        <v>22</v>
      </c>
      <c r="B21" s="5">
        <v>1</v>
      </c>
      <c r="C21" s="4">
        <v>49</v>
      </c>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2</v>
      </c>
      <c r="C22" s="4">
        <v>52</v>
      </c>
      <c r="D22" s="4">
        <v>31</v>
      </c>
      <c r="E22" s="4"/>
      <c r="F22" s="4"/>
      <c r="G22" s="4"/>
      <c r="H22" s="4"/>
      <c r="I22" s="4"/>
      <c r="J22" s="4"/>
      <c r="K22" s="4"/>
      <c r="L22" s="4"/>
      <c r="M22" s="4"/>
      <c r="N22" s="4"/>
      <c r="O22" s="4"/>
      <c r="P22" s="4"/>
      <c r="Q22" s="4"/>
      <c r="R22" s="4"/>
      <c r="S22" s="4"/>
      <c r="T22" s="4"/>
      <c r="U22" s="4"/>
      <c r="V22" s="4"/>
      <c r="W22" s="4">
        <v>37</v>
      </c>
      <c r="X22" s="4">
        <v>19</v>
      </c>
      <c r="Y22" s="4"/>
      <c r="Z22" s="4"/>
      <c r="AA22" s="4"/>
      <c r="AB22" s="4"/>
      <c r="AC22" s="4"/>
      <c r="AD22" s="4"/>
      <c r="AE22" s="4"/>
      <c r="AF22" s="4"/>
      <c r="AG22" s="4"/>
      <c r="AH22" s="4"/>
      <c r="AI22" s="4"/>
      <c r="AJ22" s="4"/>
      <c r="AK22" s="4"/>
      <c r="AL22" s="4"/>
      <c r="AM22" s="4"/>
      <c r="AN22" s="4"/>
      <c r="AO22" s="4"/>
      <c r="AP22" s="4"/>
    </row>
    <row r="23" spans="1:42" x14ac:dyDescent="0.25">
      <c r="A23" s="6">
        <v>24</v>
      </c>
      <c r="B23" s="5">
        <v>1</v>
      </c>
      <c r="C23" s="4">
        <v>64</v>
      </c>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v>2</v>
      </c>
      <c r="C24" s="4">
        <v>69</v>
      </c>
      <c r="D24" s="4"/>
      <c r="E24" s="4"/>
      <c r="F24" s="4"/>
      <c r="G24" s="4"/>
      <c r="H24" s="4"/>
      <c r="I24" s="4"/>
      <c r="J24" s="4"/>
      <c r="K24" s="4"/>
      <c r="L24" s="4"/>
      <c r="M24" s="4"/>
      <c r="N24" s="4"/>
      <c r="O24" s="4"/>
      <c r="P24" s="4"/>
      <c r="Q24" s="4"/>
      <c r="R24" s="4"/>
      <c r="S24" s="4"/>
      <c r="T24" s="4"/>
      <c r="U24" s="4"/>
      <c r="V24" s="4"/>
      <c r="W24" s="4"/>
      <c r="X24" s="4">
        <v>54</v>
      </c>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48</v>
      </c>
      <c r="D25" s="4"/>
      <c r="E25" s="4"/>
      <c r="F25" s="4"/>
      <c r="G25" s="4"/>
      <c r="H25" s="4"/>
      <c r="I25" s="4"/>
      <c r="J25" s="4"/>
      <c r="K25" s="4"/>
      <c r="L25" s="4"/>
      <c r="M25" s="4"/>
      <c r="N25" s="4"/>
      <c r="O25" s="4"/>
      <c r="P25" s="4"/>
      <c r="Q25" s="4"/>
      <c r="R25" s="4"/>
      <c r="S25" s="4"/>
      <c r="T25" s="4"/>
      <c r="U25" s="4"/>
      <c r="V25" s="4"/>
      <c r="W25" s="4">
        <v>37</v>
      </c>
      <c r="X25" s="4">
        <v>70</v>
      </c>
      <c r="Y25" s="4"/>
      <c r="Z25" s="4"/>
      <c r="AA25" s="4"/>
      <c r="AB25" s="4"/>
      <c r="AC25" s="4"/>
      <c r="AD25" s="4"/>
      <c r="AE25" s="4"/>
      <c r="AF25" s="4"/>
      <c r="AG25" s="4"/>
      <c r="AH25" s="4"/>
      <c r="AI25" s="4"/>
      <c r="AJ25" s="4"/>
      <c r="AK25" s="4"/>
      <c r="AL25" s="4"/>
      <c r="AM25" s="4"/>
      <c r="AN25" s="4"/>
      <c r="AO25" s="4"/>
      <c r="AP25" s="4"/>
    </row>
    <row r="26" spans="1:42" x14ac:dyDescent="0.25">
      <c r="A26" s="6">
        <v>27</v>
      </c>
      <c r="B26" s="5">
        <v>1</v>
      </c>
      <c r="C26" s="4">
        <v>89</v>
      </c>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v>2</v>
      </c>
      <c r="C27" s="4">
        <v>109</v>
      </c>
      <c r="D27" s="4">
        <v>109</v>
      </c>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v>2</v>
      </c>
      <c r="C28" s="4">
        <v>131</v>
      </c>
      <c r="D28" s="4">
        <v>109</v>
      </c>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v>2</v>
      </c>
      <c r="C29" s="4">
        <v>149</v>
      </c>
      <c r="D29" s="4">
        <v>211</v>
      </c>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v>2</v>
      </c>
      <c r="C33" s="4">
        <v>69</v>
      </c>
      <c r="D33" s="4">
        <v>64</v>
      </c>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v>1</v>
      </c>
      <c r="C34" s="4">
        <v>69</v>
      </c>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v>5</v>
      </c>
      <c r="C35" s="4">
        <v>160</v>
      </c>
      <c r="D35" s="4">
        <v>41</v>
      </c>
      <c r="E35" s="4">
        <v>34</v>
      </c>
      <c r="F35" s="4"/>
      <c r="G35" s="4"/>
      <c r="H35" s="4"/>
      <c r="I35" s="4"/>
      <c r="J35" s="4"/>
      <c r="K35" s="4"/>
      <c r="L35" s="4"/>
      <c r="M35" s="4"/>
      <c r="N35" s="4"/>
      <c r="O35" s="4"/>
      <c r="P35" s="4"/>
      <c r="Q35" s="4"/>
      <c r="R35" s="4"/>
      <c r="S35" s="4"/>
      <c r="T35" s="4"/>
      <c r="U35" s="4"/>
      <c r="V35" s="4"/>
      <c r="W35" s="4"/>
      <c r="X35" s="4">
        <v>19</v>
      </c>
      <c r="Y35" s="4">
        <v>30</v>
      </c>
      <c r="Z35" s="4">
        <v>74</v>
      </c>
      <c r="AA35" s="4">
        <v>70</v>
      </c>
      <c r="AB35" s="4"/>
      <c r="AC35" s="4"/>
      <c r="AD35" s="4"/>
      <c r="AE35" s="4"/>
      <c r="AF35" s="4"/>
      <c r="AG35" s="4"/>
      <c r="AH35" s="4"/>
      <c r="AI35" s="4"/>
      <c r="AJ35" s="4"/>
      <c r="AK35" s="4"/>
      <c r="AL35" s="4"/>
      <c r="AM35" s="4"/>
      <c r="AN35" s="4"/>
      <c r="AO35" s="4"/>
      <c r="AP35" s="4"/>
    </row>
    <row r="36" spans="1:42" x14ac:dyDescent="0.25">
      <c r="A36" s="6">
        <v>37</v>
      </c>
      <c r="B36" s="5">
        <v>1</v>
      </c>
      <c r="C36" s="4">
        <v>80</v>
      </c>
      <c r="D36" s="4"/>
      <c r="E36" s="4"/>
      <c r="F36" s="4"/>
      <c r="G36" s="4"/>
      <c r="H36" s="4"/>
      <c r="I36" s="4"/>
      <c r="J36" s="4"/>
      <c r="K36" s="4"/>
      <c r="L36" s="4"/>
      <c r="M36" s="4"/>
      <c r="N36" s="4"/>
      <c r="O36" s="4"/>
      <c r="P36" s="4"/>
      <c r="Q36" s="4"/>
      <c r="R36" s="4"/>
      <c r="S36" s="4"/>
      <c r="T36" s="4"/>
      <c r="U36" s="4"/>
      <c r="V36" s="4"/>
      <c r="W36" s="4">
        <v>52</v>
      </c>
      <c r="X36" s="4"/>
      <c r="Y36" s="4"/>
      <c r="Z36" s="4"/>
      <c r="AA36" s="4"/>
      <c r="AB36" s="4"/>
      <c r="AC36" s="4"/>
      <c r="AD36" s="4"/>
      <c r="AE36" s="4"/>
      <c r="AF36" s="4"/>
      <c r="AG36" s="4"/>
      <c r="AH36" s="4"/>
      <c r="AI36" s="4"/>
      <c r="AJ36" s="4"/>
      <c r="AK36" s="4"/>
      <c r="AL36" s="4"/>
      <c r="AM36" s="4"/>
      <c r="AN36" s="4"/>
      <c r="AO36" s="4"/>
      <c r="AP36" s="4"/>
    </row>
    <row r="37" spans="1:42" x14ac:dyDescent="0.25">
      <c r="A37" s="6">
        <v>38</v>
      </c>
      <c r="B37" s="5">
        <v>1</v>
      </c>
      <c r="C37" s="4">
        <v>113</v>
      </c>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4280</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4116</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640</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45</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146</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1</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4</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1</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DU1" zoomScaleNormal="100" workbookViewId="0">
      <pane ySplit="8" topLeftCell="A9" activePane="bottomLeft" state="frozen"/>
      <selection pane="bottomLeft" activeCell="EH15" sqref="EH15"/>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1226</v>
      </c>
      <c r="F2" s="276" t="s">
        <v>173</v>
      </c>
      <c r="G2" s="276"/>
      <c r="H2" s="276"/>
      <c r="I2" s="14">
        <f>IF(I3="","",IF(AND(I5="Y",I6="N"),I3,IF(I3&lt;1000,I3+10,I3+20)))</f>
        <v>1969</v>
      </c>
      <c r="K2" s="276" t="s">
        <v>173</v>
      </c>
      <c r="L2" s="276"/>
      <c r="M2" s="276"/>
      <c r="N2" s="14">
        <f>IF(N3="","",IF(AND(N5="Y",N6="N"),N3,IF(N3&lt;1000,N3+10,N3+20)))</f>
        <v>2288</v>
      </c>
      <c r="P2" s="276" t="s">
        <v>173</v>
      </c>
      <c r="Q2" s="276"/>
      <c r="R2" s="276"/>
      <c r="S2" s="14">
        <f>IF(S3="","",IF(AND(S5="Y",S6="N"),S3,IF(S3&lt;1000,S3+10,S3+20)))</f>
        <v>857</v>
      </c>
      <c r="U2" s="276" t="s">
        <v>173</v>
      </c>
      <c r="V2" s="276"/>
      <c r="W2" s="276"/>
      <c r="X2" s="14">
        <f>IF(X3="","",IF(AND(X5="Y",X6="N"),X3,IF(X3&lt;1000,X3+10,X3+20)))</f>
        <v>962</v>
      </c>
      <c r="Z2" s="276" t="s">
        <v>173</v>
      </c>
      <c r="AA2" s="276"/>
      <c r="AB2" s="276"/>
      <c r="AC2" s="14">
        <f>IF(AC3="","",IF(AND(AC5="Y",AC6="N"),AC3,IF(AC3&lt;1000,AC3+10,AC3+20)))</f>
        <v>658</v>
      </c>
      <c r="AE2" s="276" t="s">
        <v>173</v>
      </c>
      <c r="AF2" s="276"/>
      <c r="AG2" s="276"/>
      <c r="AH2" s="14">
        <f>IF(AH3="","",IF(AND(AH5="Y",AH6="N"),AH3,IF(AH3&lt;1000,AH3+10,AH3+20)))</f>
        <v>707</v>
      </c>
      <c r="AJ2" s="276" t="s">
        <v>173</v>
      </c>
      <c r="AK2" s="276"/>
      <c r="AL2" s="276"/>
      <c r="AM2" s="14">
        <f>IF(AM3="","",IF(AND(AM5="Y",AM6="N"),AM3,IF(AM3&lt;1000,AM3+10,AM3+20)))</f>
        <v>534</v>
      </c>
      <c r="AO2" s="276" t="s">
        <v>173</v>
      </c>
      <c r="AP2" s="276"/>
      <c r="AQ2" s="276"/>
      <c r="AR2" s="14">
        <f>IF(AR3="","",IF(AND(AR5="Y",AR6="N"),AR3,IF(AR3&lt;1000,AR3+10,AR3+20)))</f>
        <v>1909</v>
      </c>
      <c r="AT2" s="276" t="s">
        <v>173</v>
      </c>
      <c r="AU2" s="276"/>
      <c r="AV2" s="276"/>
      <c r="AW2" s="14">
        <f>IF(AW3="","",IF(AND(AW5="Y",AW6="N"),AW3,IF(AW3&lt;1000,AW3+10,AW3+20)))</f>
        <v>1377</v>
      </c>
      <c r="AY2" s="276" t="s">
        <v>173</v>
      </c>
      <c r="AZ2" s="276"/>
      <c r="BA2" s="276"/>
      <c r="BB2" s="14">
        <f>IF(BB3="","",IF(AND(BB5="Y",BB6="N"),BB3,IF(BB3&lt;1000,BB3+10,BB3+20)))</f>
        <v>535</v>
      </c>
      <c r="BD2" s="276" t="s">
        <v>173</v>
      </c>
      <c r="BE2" s="276"/>
      <c r="BF2" s="276"/>
      <c r="BG2" s="14">
        <f>IF(BG3="","",IF(AND(BG5="Y",BG6="N"),BG3,IF(BG3&lt;1000,BG3+10,BG3+20)))</f>
        <v>2732</v>
      </c>
      <c r="BI2" s="276" t="s">
        <v>173</v>
      </c>
      <c r="BJ2" s="276"/>
      <c r="BK2" s="276"/>
      <c r="BL2" s="14">
        <f>IF(BL3="","",IF(AND(BL5="Y",BL6="N"),BL3,IF(BL3&lt;1000,BL3+10,BL3+20)))</f>
        <v>324</v>
      </c>
      <c r="BN2" s="276" t="s">
        <v>173</v>
      </c>
      <c r="BO2" s="276"/>
      <c r="BP2" s="276"/>
      <c r="BQ2" s="14">
        <f>IF(BQ3="","",IF(AND(BQ5="Y",BQ6="N"),BQ3,IF(BQ3&lt;1000,BQ3+10,BQ3+20)))</f>
        <v>321</v>
      </c>
      <c r="BS2" s="276" t="s">
        <v>173</v>
      </c>
      <c r="BT2" s="276"/>
      <c r="BU2" s="276"/>
      <c r="BV2" s="14">
        <f>IF(BV3="","",IF(AND(BV5="Y",BV6="N"),BV3,IF(BV3&lt;1000,BV3+10,BV3+20)))</f>
        <v>599</v>
      </c>
      <c r="BX2" s="276" t="s">
        <v>173</v>
      </c>
      <c r="BY2" s="276"/>
      <c r="BZ2" s="276"/>
      <c r="CA2" s="14">
        <f>IF(CA3="","",IF(AND(CA5="Y",CA6="N"),CA3,IF(CA3&lt;1000,CA3+10,CA3+20)))</f>
        <v>2350</v>
      </c>
      <c r="CC2" s="276" t="s">
        <v>173</v>
      </c>
      <c r="CD2" s="276"/>
      <c r="CE2" s="276"/>
      <c r="CF2" s="14">
        <f>IF(CF3="","",IF(AND(CF5="Y",CF6="N"),CF3,IF(CF3&lt;1000,CF3+10,CF3+20)))</f>
        <v>330</v>
      </c>
      <c r="CH2" s="276" t="s">
        <v>173</v>
      </c>
      <c r="CI2" s="276"/>
      <c r="CJ2" s="276"/>
      <c r="CK2" s="14">
        <f>IF(CK3="","",IF(AND(CK5="Y",CK6="N"),CK3,IF(CK3&lt;1000,CK3+10,CK3+20)))</f>
        <v>340</v>
      </c>
      <c r="CM2" s="276" t="s">
        <v>173</v>
      </c>
      <c r="CN2" s="276"/>
      <c r="CO2" s="276"/>
      <c r="CP2" s="14">
        <f>IF(CP3="","",IF(AND(CP5="Y",CP6="N"),CP3,IF(CP3&lt;1000,CP3+10,CP3+20)))</f>
        <v>730</v>
      </c>
      <c r="CR2" s="276" t="s">
        <v>173</v>
      </c>
      <c r="CS2" s="276"/>
      <c r="CT2" s="276"/>
      <c r="CU2" s="14">
        <f>IF(CU3="","",IF(AND(CU5="Y",CU6="N"),CU3,IF(CU3&lt;1000,CU3+10,CU3+20)))</f>
        <v>2020</v>
      </c>
      <c r="CW2" s="276" t="s">
        <v>173</v>
      </c>
      <c r="CX2" s="276"/>
      <c r="CY2" s="276"/>
      <c r="CZ2" s="14">
        <f>IF(CZ3="","",IF(AND(CZ5="Y",CZ6="N"),CZ3,IF(CZ3&lt;1000,CZ3+10,CZ3+20)))</f>
        <v>1490</v>
      </c>
      <c r="DB2" s="276" t="s">
        <v>173</v>
      </c>
      <c r="DC2" s="276"/>
      <c r="DD2" s="276"/>
      <c r="DE2" s="14">
        <f>IF(DE3="","",IF(AND(DE5="Y",DE6="N"),DE3,IF(DE3&lt;1000,DE3+10,DE3+20)))</f>
        <v>1649</v>
      </c>
      <c r="DG2" s="276" t="s">
        <v>173</v>
      </c>
      <c r="DH2" s="276"/>
      <c r="DI2" s="276"/>
      <c r="DJ2" s="14">
        <f>IF(DJ3="","",IF(AND(DJ5="Y",DJ6="N"),DJ3,IF(DJ3&lt;1000,DJ3+10,DJ3+20)))</f>
        <v>943</v>
      </c>
      <c r="DL2" s="276" t="s">
        <v>173</v>
      </c>
      <c r="DM2" s="276"/>
      <c r="DN2" s="276"/>
      <c r="DO2" s="14">
        <f>IF(DO3="","",IF(AND(DO5="Y",DO6="N"),DO3,IF(DO3&lt;1000,DO3+10,DO3+20)))</f>
        <v>110</v>
      </c>
      <c r="DQ2" s="276" t="s">
        <v>173</v>
      </c>
      <c r="DR2" s="276"/>
      <c r="DS2" s="276"/>
      <c r="DT2" s="14">
        <f>IF(DT3="","",IF(AND(DT5="Y",DT6="N"),DT3,IF(DT3&lt;1000,DT3+10,DT3+20)))</f>
        <v>1979</v>
      </c>
      <c r="DV2" s="276" t="s">
        <v>173</v>
      </c>
      <c r="DW2" s="276"/>
      <c r="DX2" s="276"/>
      <c r="DY2" s="14">
        <f>IF(DY3="","",IF(AND(DY5="Y",DY6="N"),DY3,IF(DY3&lt;1000,DY3+10,DY3+20)))</f>
        <v>380</v>
      </c>
      <c r="EA2" s="276" t="s">
        <v>173</v>
      </c>
      <c r="EB2" s="276"/>
      <c r="EC2" s="276"/>
      <c r="ED2" s="14">
        <f>IF(ED3="","",IF(AND(ED5="Y",ED6="N"),ED3,IF(ED3&lt;1000,ED3+10,ED3+20)))</f>
        <v>350</v>
      </c>
      <c r="EF2" s="276" t="s">
        <v>173</v>
      </c>
      <c r="EG2" s="276"/>
      <c r="EH2" s="276"/>
      <c r="EI2" s="14">
        <f>IF(EI3="","",IF(AND(EI5="Y",EI6="N"),EI3,IF(EI3&lt;1000,EI3+10,EI3+20)))</f>
        <v>115</v>
      </c>
      <c r="EK2" s="276" t="s">
        <v>173</v>
      </c>
      <c r="EL2" s="276"/>
      <c r="EM2" s="276"/>
      <c r="EN2" s="14">
        <f>IF(EN3="","",IF(AND(EN5="Y",EN6="N"),EN3,IF(EN3&lt;1000,EN3+10,EN3+20)))</f>
        <v>1400</v>
      </c>
      <c r="EP2" s="276" t="s">
        <v>173</v>
      </c>
      <c r="EQ2" s="276"/>
      <c r="ER2" s="276"/>
      <c r="ES2" s="14">
        <f>IF(ES3="","",IF(AND(ES5="Y",ES6="N"),ES3,IF(ES3&lt;1000,ES3+10,ES3+20)))</f>
        <v>2210</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1206</v>
      </c>
      <c r="E3" s="16">
        <f>IF(E9="","",SUM(E9:E208,B9:B208,D9:D208))</f>
        <v>1206</v>
      </c>
      <c r="F3" s="276" t="s">
        <v>174</v>
      </c>
      <c r="G3" s="276"/>
      <c r="H3" s="276"/>
      <c r="I3" s="15">
        <f>IF(J3="","",SUM(J3,J5,J6))</f>
        <v>1949</v>
      </c>
      <c r="J3" s="16">
        <f>IF(J9="","",SUM(J9:J208,G9:G208,I9:I208))</f>
        <v>1949</v>
      </c>
      <c r="K3" s="276" t="s">
        <v>174</v>
      </c>
      <c r="L3" s="276"/>
      <c r="M3" s="276"/>
      <c r="N3" s="15">
        <f>IF(O3="","",SUM(O3,O5,O6))</f>
        <v>2268</v>
      </c>
      <c r="O3" s="16">
        <f>IF(O9="","",SUM(O9:O208,L9:L208,N9:N208))</f>
        <v>2243</v>
      </c>
      <c r="P3" s="276" t="s">
        <v>174</v>
      </c>
      <c r="Q3" s="276"/>
      <c r="R3" s="276"/>
      <c r="S3" s="15">
        <f>IF(T3="","",SUM(T3,T5,T6))</f>
        <v>857</v>
      </c>
      <c r="T3" s="16">
        <f>IF(T9="","",SUM(T9:T208,Q9:Q208,S9:S208))</f>
        <v>807</v>
      </c>
      <c r="U3" s="276" t="s">
        <v>174</v>
      </c>
      <c r="V3" s="276"/>
      <c r="W3" s="276"/>
      <c r="X3" s="15">
        <f>IF(Y3="","",SUM(Y3,Y5,Y6))</f>
        <v>952</v>
      </c>
      <c r="Y3" s="16">
        <f>IF(Y9="","",SUM(Y9:Y208,V9:V208,X9:X208))</f>
        <v>927</v>
      </c>
      <c r="Z3" s="276" t="s">
        <v>174</v>
      </c>
      <c r="AA3" s="276"/>
      <c r="AB3" s="276"/>
      <c r="AC3" s="15">
        <f>IF(AD3="","",SUM(AD3,AD5,AD6))</f>
        <v>648</v>
      </c>
      <c r="AD3" s="16">
        <f>IF(AD9="","",SUM(AD9:AD208,AA9:AA208,AC9:AC208))</f>
        <v>623</v>
      </c>
      <c r="AE3" s="276" t="s">
        <v>174</v>
      </c>
      <c r="AF3" s="276"/>
      <c r="AG3" s="276"/>
      <c r="AH3" s="15">
        <f>IF(AI3="","",SUM(AI3,AI5,AI6))</f>
        <v>707</v>
      </c>
      <c r="AI3" s="16">
        <f>IF(AI9="","",SUM(AI9:AI208,AF9:AF208,AH9:AH208))</f>
        <v>657</v>
      </c>
      <c r="AJ3" s="276" t="s">
        <v>174</v>
      </c>
      <c r="AK3" s="276"/>
      <c r="AL3" s="276"/>
      <c r="AM3" s="15">
        <f>IF(AN3="","",SUM(AN3,AN5,AN6))</f>
        <v>534</v>
      </c>
      <c r="AN3" s="16">
        <f>IF(AN9="","",SUM(AN9:AN208,AK9:AK208,AM9:AM208))</f>
        <v>484</v>
      </c>
      <c r="AO3" s="276" t="s">
        <v>174</v>
      </c>
      <c r="AP3" s="276"/>
      <c r="AQ3" s="276"/>
      <c r="AR3" s="15">
        <f>IF(AS3="","",SUM(AS3,AS5,AS6))</f>
        <v>1889</v>
      </c>
      <c r="AS3" s="16">
        <f>IF(AS9="","",SUM(AS9:AS208,AP9:AP208,AR9:AR208))</f>
        <v>1864</v>
      </c>
      <c r="AT3" s="276" t="s">
        <v>174</v>
      </c>
      <c r="AU3" s="276"/>
      <c r="AV3" s="276"/>
      <c r="AW3" s="15">
        <f>IF(AX3="","",SUM(AX3,AX5,AX6))</f>
        <v>1377</v>
      </c>
      <c r="AX3" s="16">
        <f>IF(AX9="","",SUM(AX9:AX208,AU9:AU208,AW9:AW208))</f>
        <v>1327</v>
      </c>
      <c r="AY3" s="276" t="s">
        <v>174</v>
      </c>
      <c r="AZ3" s="276"/>
      <c r="BA3" s="276"/>
      <c r="BB3" s="15">
        <f>IF(BC3="","",SUM(BC3,BC5,BC6))</f>
        <v>525</v>
      </c>
      <c r="BC3" s="16">
        <f>IF(BC9="","",SUM(BC9:BC208,AZ9:AZ208,BB9:BB208))</f>
        <v>525</v>
      </c>
      <c r="BD3" s="276" t="s">
        <v>174</v>
      </c>
      <c r="BE3" s="276"/>
      <c r="BF3" s="276"/>
      <c r="BG3" s="15">
        <f>IF(BH3="","",SUM(BH3,BH5,BH6))</f>
        <v>2712</v>
      </c>
      <c r="BH3" s="16">
        <f>IF(BH9="","",SUM(BH9:BH208,BE9:BE208,BG9:BG208))</f>
        <v>2687</v>
      </c>
      <c r="BI3" s="276" t="s">
        <v>174</v>
      </c>
      <c r="BJ3" s="276"/>
      <c r="BK3" s="276"/>
      <c r="BL3" s="15">
        <f>IF(BM3="","",SUM(BM3,BM5,BM6))</f>
        <v>314</v>
      </c>
      <c r="BM3" s="16">
        <f>IF(BM9="","",SUM(BM9:BM208,BJ9:BJ208,BL9:BL208))</f>
        <v>289</v>
      </c>
      <c r="BN3" s="276" t="s">
        <v>174</v>
      </c>
      <c r="BO3" s="276"/>
      <c r="BP3" s="276"/>
      <c r="BQ3" s="15">
        <f>IF(BR3="","",SUM(BR3,BR5,BR6))</f>
        <v>321</v>
      </c>
      <c r="BR3" s="16">
        <f>IF(BR9="","",SUM(BR9:BR208,BO9:BO208,BQ9:BQ208))</f>
        <v>271</v>
      </c>
      <c r="BS3" s="276" t="s">
        <v>174</v>
      </c>
      <c r="BT3" s="276"/>
      <c r="BU3" s="276"/>
      <c r="BV3" s="15">
        <f>IF(BW3="","",SUM(BW3,BW5,BW6))</f>
        <v>599</v>
      </c>
      <c r="BW3" s="16">
        <f>IF(BW9="","",SUM(BW9:BW208,BT9:BT208,BV9:BV208))</f>
        <v>549</v>
      </c>
      <c r="BX3" s="276" t="s">
        <v>174</v>
      </c>
      <c r="BY3" s="276"/>
      <c r="BZ3" s="276"/>
      <c r="CA3" s="15">
        <f>IF(CB3="","",SUM(CB3,CB5,CB6))</f>
        <v>2350</v>
      </c>
      <c r="CB3" s="16">
        <f>IF(CB9="","",SUM(CB9:CB208,BY9:BY208,CA9:CA208))</f>
        <v>2300</v>
      </c>
      <c r="CC3" s="276" t="s">
        <v>174</v>
      </c>
      <c r="CD3" s="276"/>
      <c r="CE3" s="276"/>
      <c r="CF3" s="15">
        <f>IF(CG3="","",SUM(CG3,CG5,CG6))</f>
        <v>330</v>
      </c>
      <c r="CG3" s="16">
        <f>IF(CG9="","",SUM(CG9:CG208,CD9:CD208,CF9:CF208))</f>
        <v>280</v>
      </c>
      <c r="CH3" s="276" t="s">
        <v>174</v>
      </c>
      <c r="CI3" s="276"/>
      <c r="CJ3" s="276"/>
      <c r="CK3" s="15">
        <f>IF(CL3="","",SUM(CL3,CL5,CL6))</f>
        <v>340</v>
      </c>
      <c r="CL3" s="16">
        <f>IF(CL9="","",SUM(CL9:CL208,CI9:CI208,CK9:CK208))</f>
        <v>290</v>
      </c>
      <c r="CM3" s="276" t="s">
        <v>174</v>
      </c>
      <c r="CN3" s="276"/>
      <c r="CO3" s="276"/>
      <c r="CP3" s="15">
        <f>IF(CQ3="","",SUM(CQ3,CQ5,CQ6))</f>
        <v>730</v>
      </c>
      <c r="CQ3" s="16">
        <f>IF(CQ9="","",SUM(CQ9:CQ208,CN9:CN208,CP9:CP208))</f>
        <v>680</v>
      </c>
      <c r="CR3" s="276" t="s">
        <v>174</v>
      </c>
      <c r="CS3" s="276"/>
      <c r="CT3" s="276"/>
      <c r="CU3" s="15">
        <f>IF(CV3="","",SUM(CV3,CV5,CV6))</f>
        <v>2000</v>
      </c>
      <c r="CV3" s="16">
        <f>IF(CV9="","",SUM(CV9:CV208,CS9:CS208,CU9:CU208))</f>
        <v>1975</v>
      </c>
      <c r="CW3" s="276" t="s">
        <v>174</v>
      </c>
      <c r="CX3" s="276"/>
      <c r="CY3" s="276"/>
      <c r="CZ3" s="15">
        <f>IF(DA3="","",SUM(DA3,DA5,DA6))</f>
        <v>1490</v>
      </c>
      <c r="DA3" s="16">
        <f>IF(DA9="","",SUM(DA9:DA208,CX9:CX208,CZ9:CZ208))</f>
        <v>1440</v>
      </c>
      <c r="DB3" s="276" t="s">
        <v>174</v>
      </c>
      <c r="DC3" s="276"/>
      <c r="DD3" s="276"/>
      <c r="DE3" s="15">
        <f>IF(DF3="","",SUM(DF3,DF5,DF6))</f>
        <v>1629</v>
      </c>
      <c r="DF3" s="16">
        <f>IF(DF9="","",SUM(DF9:DF208,DC9:DC208,DE9:DE208))</f>
        <v>1604</v>
      </c>
      <c r="DG3" s="276" t="s">
        <v>174</v>
      </c>
      <c r="DH3" s="276"/>
      <c r="DI3" s="276"/>
      <c r="DJ3" s="15">
        <f>IF(DK3="","",SUM(DK3,DK5,DK6))</f>
        <v>943</v>
      </c>
      <c r="DK3" s="16">
        <f>IF(DK9="","",SUM(DK9:DK208,DH9:DH208,DJ9:DJ208))</f>
        <v>893</v>
      </c>
      <c r="DL3" s="276" t="s">
        <v>174</v>
      </c>
      <c r="DM3" s="276"/>
      <c r="DN3" s="276"/>
      <c r="DO3" s="15">
        <f>IF(DP3="","",SUM(DP3,DP5,DP6))</f>
        <v>100</v>
      </c>
      <c r="DP3" s="16">
        <f>IF(DP9="","",SUM(DP9:DP208,DM9:DM208,DO9:DO208))</f>
        <v>100</v>
      </c>
      <c r="DQ3" s="276" t="s">
        <v>174</v>
      </c>
      <c r="DR3" s="276"/>
      <c r="DS3" s="276"/>
      <c r="DT3" s="15">
        <f>IF(DU3="","",SUM(DU3,DU5,DU6))</f>
        <v>1959</v>
      </c>
      <c r="DU3" s="16">
        <f>IF(DU9="","",SUM(DU9:DU208,DR9:DR208,DT9:DT208))</f>
        <v>1959</v>
      </c>
      <c r="DV3" s="276" t="s">
        <v>174</v>
      </c>
      <c r="DW3" s="276"/>
      <c r="DX3" s="276"/>
      <c r="DY3" s="15">
        <f>IF(DZ3="","",SUM(DZ3,DZ5,DZ6))</f>
        <v>370</v>
      </c>
      <c r="DZ3" s="16">
        <f>IF(DZ9="","",SUM(DZ9:DZ208,DW9:DW208,DY9:DY208))</f>
        <v>370</v>
      </c>
      <c r="EA3" s="276" t="s">
        <v>174</v>
      </c>
      <c r="EB3" s="276"/>
      <c r="EC3" s="276"/>
      <c r="ED3" s="15">
        <f>IF(EE3="","",SUM(EE3,EE5,EE6))</f>
        <v>340</v>
      </c>
      <c r="EE3" s="16">
        <f>IF(EE9="","",SUM(EE9:EE208,EB9:EB208,ED9:ED208))</f>
        <v>340</v>
      </c>
      <c r="EF3" s="276" t="s">
        <v>174</v>
      </c>
      <c r="EG3" s="276"/>
      <c r="EH3" s="276"/>
      <c r="EI3" s="15">
        <f>IF(EJ3="","",SUM(EJ3,EJ5,EJ6))</f>
        <v>105</v>
      </c>
      <c r="EJ3" s="16">
        <f>IF(EJ9="","",SUM(EJ9:EJ208,EG9:EG208,EI9:EI208))</f>
        <v>105</v>
      </c>
      <c r="EK3" s="276" t="s">
        <v>174</v>
      </c>
      <c r="EL3" s="276"/>
      <c r="EM3" s="276"/>
      <c r="EN3" s="15">
        <f>IF(EO3="","",SUM(EO3,EO5,EO6))</f>
        <v>1380</v>
      </c>
      <c r="EO3" s="16">
        <f>IF(EO9="","",SUM(EO9:EO208,EL9:EL208,EN9:EN208))</f>
        <v>1380</v>
      </c>
      <c r="EP3" s="276" t="s">
        <v>174</v>
      </c>
      <c r="EQ3" s="276"/>
      <c r="ER3" s="276"/>
      <c r="ES3" s="15">
        <f>IF(ET3="","",SUM(ET3,ET5,ET6))</f>
        <v>2190</v>
      </c>
      <c r="ET3" s="16">
        <f>IF(ET9="","",SUM(ET9:ET208,EQ9:EQ208,ES9:ES208))</f>
        <v>2190</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178</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179</v>
      </c>
      <c r="AE4" s="272" t="s">
        <v>175</v>
      </c>
      <c r="AF4" s="273"/>
      <c r="AG4" s="274"/>
      <c r="AH4" s="117" t="s">
        <v>179</v>
      </c>
      <c r="AJ4" s="272" t="s">
        <v>175</v>
      </c>
      <c r="AK4" s="273"/>
      <c r="AL4" s="274"/>
      <c r="AM4" s="117" t="s">
        <v>179</v>
      </c>
      <c r="AO4" s="272" t="s">
        <v>175</v>
      </c>
      <c r="AP4" s="273"/>
      <c r="AQ4" s="274"/>
      <c r="AR4" s="117" t="s">
        <v>179</v>
      </c>
      <c r="AT4" s="272" t="s">
        <v>175</v>
      </c>
      <c r="AU4" s="273"/>
      <c r="AV4" s="274"/>
      <c r="AW4" s="117" t="s">
        <v>179</v>
      </c>
      <c r="AY4" s="272" t="s">
        <v>175</v>
      </c>
      <c r="AZ4" s="273"/>
      <c r="BA4" s="274"/>
      <c r="BB4" s="117" t="s">
        <v>179</v>
      </c>
      <c r="BD4" s="272" t="s">
        <v>175</v>
      </c>
      <c r="BE4" s="273"/>
      <c r="BF4" s="274"/>
      <c r="BG4" s="117" t="s">
        <v>179</v>
      </c>
      <c r="BI4" s="272" t="s">
        <v>175</v>
      </c>
      <c r="BJ4" s="273"/>
      <c r="BK4" s="274"/>
      <c r="BL4" s="117" t="s">
        <v>179</v>
      </c>
      <c r="BN4" s="272" t="s">
        <v>175</v>
      </c>
      <c r="BO4" s="273"/>
      <c r="BP4" s="274"/>
      <c r="BQ4" s="117" t="s">
        <v>179</v>
      </c>
      <c r="BS4" s="272" t="s">
        <v>175</v>
      </c>
      <c r="BT4" s="273"/>
      <c r="BU4" s="274"/>
      <c r="BV4" s="117" t="s">
        <v>179</v>
      </c>
      <c r="BX4" s="272" t="s">
        <v>175</v>
      </c>
      <c r="BY4" s="273"/>
      <c r="BZ4" s="274"/>
      <c r="CA4" s="117" t="s">
        <v>179</v>
      </c>
      <c r="CC4" s="272" t="s">
        <v>175</v>
      </c>
      <c r="CD4" s="273"/>
      <c r="CE4" s="274"/>
      <c r="CF4" s="117" t="s">
        <v>179</v>
      </c>
      <c r="CH4" s="272" t="s">
        <v>175</v>
      </c>
      <c r="CI4" s="273"/>
      <c r="CJ4" s="274"/>
      <c r="CK4" s="117" t="s">
        <v>179</v>
      </c>
      <c r="CM4" s="272" t="s">
        <v>175</v>
      </c>
      <c r="CN4" s="273"/>
      <c r="CO4" s="274"/>
      <c r="CP4" s="117" t="s">
        <v>179</v>
      </c>
      <c r="CR4" s="272" t="s">
        <v>175</v>
      </c>
      <c r="CS4" s="273"/>
      <c r="CT4" s="274"/>
      <c r="CU4" s="117" t="s">
        <v>179</v>
      </c>
      <c r="CW4" s="272" t="s">
        <v>175</v>
      </c>
      <c r="CX4" s="273"/>
      <c r="CY4" s="274"/>
      <c r="CZ4" s="117" t="s">
        <v>179</v>
      </c>
      <c r="DB4" s="272" t="s">
        <v>175</v>
      </c>
      <c r="DC4" s="273"/>
      <c r="DD4" s="274"/>
      <c r="DE4" s="117" t="s">
        <v>179</v>
      </c>
      <c r="DG4" s="272" t="s">
        <v>175</v>
      </c>
      <c r="DH4" s="273"/>
      <c r="DI4" s="274"/>
      <c r="DJ4" s="117" t="s">
        <v>179</v>
      </c>
      <c r="DL4" s="272" t="s">
        <v>175</v>
      </c>
      <c r="DM4" s="273"/>
      <c r="DN4" s="274"/>
      <c r="DO4" s="117" t="s">
        <v>178</v>
      </c>
      <c r="DQ4" s="272" t="s">
        <v>175</v>
      </c>
      <c r="DR4" s="273"/>
      <c r="DS4" s="274"/>
      <c r="DT4" s="117" t="s">
        <v>178</v>
      </c>
      <c r="DV4" s="272" t="s">
        <v>175</v>
      </c>
      <c r="DW4" s="273"/>
      <c r="DX4" s="274"/>
      <c r="DY4" s="117"/>
      <c r="EA4" s="272" t="s">
        <v>175</v>
      </c>
      <c r="EB4" s="273"/>
      <c r="EC4" s="274"/>
      <c r="ED4" s="117" t="s">
        <v>178</v>
      </c>
      <c r="EF4" s="272" t="s">
        <v>175</v>
      </c>
      <c r="EG4" s="273"/>
      <c r="EH4" s="274"/>
      <c r="EI4" s="117" t="s">
        <v>178</v>
      </c>
      <c r="EK4" s="272" t="s">
        <v>175</v>
      </c>
      <c r="EL4" s="273"/>
      <c r="EM4" s="274"/>
      <c r="EN4" s="117" t="s">
        <v>178</v>
      </c>
      <c r="EP4" s="272" t="s">
        <v>175</v>
      </c>
      <c r="EQ4" s="273"/>
      <c r="ER4" s="274"/>
      <c r="ES4" s="117" t="s">
        <v>178</v>
      </c>
      <c r="EU4" s="272" t="s">
        <v>175</v>
      </c>
      <c r="EV4" s="273"/>
      <c r="EW4" s="274"/>
      <c r="EX4" s="117"/>
      <c r="EZ4" s="272" t="s">
        <v>175</v>
      </c>
      <c r="FA4" s="273"/>
      <c r="FB4" s="274"/>
      <c r="FC4" s="117"/>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179</v>
      </c>
      <c r="T5" s="16">
        <f>IF(S4="N","0",IF(S5="Y",T7/2,"0"))</f>
        <v>25</v>
      </c>
      <c r="U5" s="272" t="s">
        <v>176</v>
      </c>
      <c r="V5" s="273"/>
      <c r="W5" s="274"/>
      <c r="X5" s="117" t="s">
        <v>178</v>
      </c>
      <c r="Y5" s="16" t="str">
        <f>IF(X4="N","0",IF(X5="Y",Y7/2,"0"))</f>
        <v>0</v>
      </c>
      <c r="Z5" s="272" t="s">
        <v>176</v>
      </c>
      <c r="AA5" s="273"/>
      <c r="AB5" s="274"/>
      <c r="AC5" s="117" t="s">
        <v>178</v>
      </c>
      <c r="AD5" s="16" t="str">
        <f>IF(AC4="N","0",IF(AC5="Y",AD7/2,"0"))</f>
        <v>0</v>
      </c>
      <c r="AE5" s="272" t="s">
        <v>176</v>
      </c>
      <c r="AF5" s="273"/>
      <c r="AG5" s="274"/>
      <c r="AH5" s="117" t="s">
        <v>179</v>
      </c>
      <c r="AI5" s="16">
        <f>IF(AH4="N","0",IF(AH5="Y",AI7/2,"0"))</f>
        <v>25</v>
      </c>
      <c r="AJ5" s="272" t="s">
        <v>176</v>
      </c>
      <c r="AK5" s="273"/>
      <c r="AL5" s="274"/>
      <c r="AM5" s="117" t="s">
        <v>179</v>
      </c>
      <c r="AN5" s="16">
        <f>IF(AM4="N","0",IF(AM5="Y",AN7/2,"0"))</f>
        <v>25</v>
      </c>
      <c r="AO5" s="272" t="s">
        <v>176</v>
      </c>
      <c r="AP5" s="273"/>
      <c r="AQ5" s="274"/>
      <c r="AR5" s="117" t="s">
        <v>178</v>
      </c>
      <c r="AS5" s="16" t="str">
        <f>IF(AR4="N","0",IF(AR5="Y",AS7/2,"0"))</f>
        <v>0</v>
      </c>
      <c r="AT5" s="272" t="s">
        <v>176</v>
      </c>
      <c r="AU5" s="273"/>
      <c r="AV5" s="274"/>
      <c r="AW5" s="117" t="s">
        <v>179</v>
      </c>
      <c r="AX5" s="16">
        <f>IF(AW4="N","0",IF(AW5="Y",AX7/2,"0"))</f>
        <v>25</v>
      </c>
      <c r="AY5" s="272" t="s">
        <v>176</v>
      </c>
      <c r="AZ5" s="273"/>
      <c r="BA5" s="274"/>
      <c r="BB5" s="117" t="s">
        <v>178</v>
      </c>
      <c r="BC5" s="16" t="str">
        <f>IF(BB4="N","0",IF(BB5="Y",BC7/2,"0"))</f>
        <v>0</v>
      </c>
      <c r="BD5" s="272" t="s">
        <v>176</v>
      </c>
      <c r="BE5" s="273"/>
      <c r="BF5" s="274"/>
      <c r="BG5" s="117" t="s">
        <v>178</v>
      </c>
      <c r="BH5" s="16" t="str">
        <f>IF(BG4="N","0",IF(BG5="Y",BH7/2,"0"))</f>
        <v>0</v>
      </c>
      <c r="BI5" s="272" t="s">
        <v>176</v>
      </c>
      <c r="BJ5" s="273"/>
      <c r="BK5" s="274"/>
      <c r="BL5" s="117" t="s">
        <v>178</v>
      </c>
      <c r="BM5" s="16" t="str">
        <f>IF(BL4="N","0",IF(BL5="Y",BM7/2,"0"))</f>
        <v>0</v>
      </c>
      <c r="BN5" s="272" t="s">
        <v>176</v>
      </c>
      <c r="BO5" s="273"/>
      <c r="BP5" s="274"/>
      <c r="BQ5" s="117" t="s">
        <v>179</v>
      </c>
      <c r="BR5" s="16">
        <f>IF(BQ4="N","0",IF(BQ5="Y",BR7/2,"0"))</f>
        <v>25</v>
      </c>
      <c r="BS5" s="272" t="s">
        <v>176</v>
      </c>
      <c r="BT5" s="273"/>
      <c r="BU5" s="274"/>
      <c r="BV5" s="117" t="s">
        <v>179</v>
      </c>
      <c r="BW5" s="16">
        <f>IF(BV4="N","0",IF(BV5="Y",BW7/2,"0"))</f>
        <v>25</v>
      </c>
      <c r="BX5" s="272" t="s">
        <v>176</v>
      </c>
      <c r="BY5" s="273"/>
      <c r="BZ5" s="274"/>
      <c r="CA5" s="117" t="s">
        <v>179</v>
      </c>
      <c r="CB5" s="16">
        <f>IF(CA4="N","0",IF(CA5="Y",CB7/2,"0"))</f>
        <v>25</v>
      </c>
      <c r="CC5" s="272" t="s">
        <v>176</v>
      </c>
      <c r="CD5" s="273"/>
      <c r="CE5" s="274"/>
      <c r="CF5" s="117" t="s">
        <v>179</v>
      </c>
      <c r="CG5" s="16">
        <f>IF(CF4="N","0",IF(CF5="Y",CG7/2,"0"))</f>
        <v>25</v>
      </c>
      <c r="CH5" s="272" t="s">
        <v>176</v>
      </c>
      <c r="CI5" s="273"/>
      <c r="CJ5" s="274"/>
      <c r="CK5" s="117" t="s">
        <v>179</v>
      </c>
      <c r="CL5" s="16">
        <f>IF(CK4="N","0",IF(CK5="Y",CL7/2,"0"))</f>
        <v>25</v>
      </c>
      <c r="CM5" s="272" t="s">
        <v>176</v>
      </c>
      <c r="CN5" s="273"/>
      <c r="CO5" s="274"/>
      <c r="CP5" s="117" t="s">
        <v>179</v>
      </c>
      <c r="CQ5" s="16">
        <f>IF(CP4="N","0",IF(CP5="Y",CQ7/2,"0"))</f>
        <v>25</v>
      </c>
      <c r="CR5" s="272" t="s">
        <v>176</v>
      </c>
      <c r="CS5" s="273"/>
      <c r="CT5" s="274"/>
      <c r="CU5" s="117" t="s">
        <v>178</v>
      </c>
      <c r="CV5" s="16" t="str">
        <f>IF(CU4="N","0",IF(CU5="Y",CV7/2,"0"))</f>
        <v>0</v>
      </c>
      <c r="CW5" s="272" t="s">
        <v>176</v>
      </c>
      <c r="CX5" s="273"/>
      <c r="CY5" s="274"/>
      <c r="CZ5" s="117" t="s">
        <v>179</v>
      </c>
      <c r="DA5" s="16">
        <f>IF(CZ4="N","0",IF(CZ5="Y",DA7/2,"0"))</f>
        <v>25</v>
      </c>
      <c r="DB5" s="272" t="s">
        <v>176</v>
      </c>
      <c r="DC5" s="273"/>
      <c r="DD5" s="274"/>
      <c r="DE5" s="117" t="s">
        <v>178</v>
      </c>
      <c r="DF5" s="16" t="str">
        <f>IF(DE4="N","0",IF(DE5="Y",DF7/2,"0"))</f>
        <v>0</v>
      </c>
      <c r="DG5" s="272" t="s">
        <v>176</v>
      </c>
      <c r="DH5" s="273"/>
      <c r="DI5" s="274"/>
      <c r="DJ5" s="117" t="s">
        <v>179</v>
      </c>
      <c r="DK5" s="16">
        <f>IF(DJ4="N","0",IF(DJ5="Y",DK7/2,"0"))</f>
        <v>25</v>
      </c>
      <c r="DL5" s="272" t="s">
        <v>176</v>
      </c>
      <c r="DM5" s="273"/>
      <c r="DN5" s="274"/>
      <c r="DO5" s="117" t="s">
        <v>178</v>
      </c>
      <c r="DP5" s="16" t="str">
        <f>IF(DO4="N","0",IF(DO5="Y",DP7/2,"0"))</f>
        <v>0</v>
      </c>
      <c r="DQ5" s="272" t="s">
        <v>176</v>
      </c>
      <c r="DR5" s="273"/>
      <c r="DS5" s="274"/>
      <c r="DT5" s="117" t="s">
        <v>178</v>
      </c>
      <c r="DU5" s="16" t="str">
        <f>IF(DT4="N","0",IF(DT5="Y",DU7/2,"0"))</f>
        <v>0</v>
      </c>
      <c r="DV5" s="272" t="s">
        <v>176</v>
      </c>
      <c r="DW5" s="273"/>
      <c r="DX5" s="274"/>
      <c r="DY5" s="117"/>
      <c r="DZ5" s="16" t="str">
        <f>IF(DY4="N","0",IF(DY5="Y",DZ7/2,"0"))</f>
        <v>0</v>
      </c>
      <c r="EA5" s="272" t="s">
        <v>176</v>
      </c>
      <c r="EB5" s="273"/>
      <c r="EC5" s="274"/>
      <c r="ED5" s="117" t="s">
        <v>178</v>
      </c>
      <c r="EE5" s="16" t="str">
        <f>IF(ED4="N","0",IF(ED5="Y",EE7/2,"0"))</f>
        <v>0</v>
      </c>
      <c r="EF5" s="272" t="s">
        <v>176</v>
      </c>
      <c r="EG5" s="273"/>
      <c r="EH5" s="274"/>
      <c r="EI5" s="117" t="s">
        <v>178</v>
      </c>
      <c r="EJ5" s="16" t="str">
        <f>IF(EI4="N","0",IF(EI5="Y",EJ7/2,"0"))</f>
        <v>0</v>
      </c>
      <c r="EK5" s="272" t="s">
        <v>176</v>
      </c>
      <c r="EL5" s="273"/>
      <c r="EM5" s="274"/>
      <c r="EN5" s="117" t="s">
        <v>178</v>
      </c>
      <c r="EO5" s="16" t="str">
        <f>IF(EN4="N","0",IF(EN5="Y",EO7/2,"0"))</f>
        <v>0</v>
      </c>
      <c r="EP5" s="272" t="s">
        <v>176</v>
      </c>
      <c r="EQ5" s="273"/>
      <c r="ER5" s="274"/>
      <c r="ES5" s="117" t="s">
        <v>178</v>
      </c>
      <c r="ET5" s="16" t="str">
        <f>IF(ES4="N","0",IF(ES5="Y",ET7/2,"0"))</f>
        <v>0</v>
      </c>
      <c r="EU5" s="272" t="s">
        <v>176</v>
      </c>
      <c r="EV5" s="273"/>
      <c r="EW5" s="274"/>
      <c r="EX5" s="117"/>
      <c r="EY5" s="16" t="str">
        <f>IF(EX4="N","0",IF(EX5="Y",EY7/2,"0"))</f>
        <v>0</v>
      </c>
      <c r="EZ5" s="272" t="s">
        <v>176</v>
      </c>
      <c r="FA5" s="273"/>
      <c r="FB5" s="274"/>
      <c r="FC5" s="117"/>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179</v>
      </c>
      <c r="J6" s="16" t="str">
        <f>IF(I4="N","0",IF(I6="N",J7/2,"0"))</f>
        <v>0</v>
      </c>
      <c r="K6" s="272" t="s">
        <v>177</v>
      </c>
      <c r="L6" s="273"/>
      <c r="M6" s="274"/>
      <c r="N6" s="117" t="s">
        <v>178</v>
      </c>
      <c r="O6" s="16">
        <f>IF(N4="N","0",IF(N6="N",O7/2,"0"))</f>
        <v>25</v>
      </c>
      <c r="P6" s="272" t="s">
        <v>177</v>
      </c>
      <c r="Q6" s="273"/>
      <c r="R6" s="274"/>
      <c r="S6" s="117" t="s">
        <v>178</v>
      </c>
      <c r="T6" s="16">
        <f>IF(S4="N","0",IF(S6="N",T7/2,"0"))</f>
        <v>25</v>
      </c>
      <c r="U6" s="272" t="s">
        <v>177</v>
      </c>
      <c r="V6" s="273"/>
      <c r="W6" s="274"/>
      <c r="X6" s="117" t="s">
        <v>178</v>
      </c>
      <c r="Y6" s="16">
        <f>IF(X4="N","0",IF(X6="N",Y7/2,"0"))</f>
        <v>25</v>
      </c>
      <c r="Z6" s="272" t="s">
        <v>177</v>
      </c>
      <c r="AA6" s="273"/>
      <c r="AB6" s="274"/>
      <c r="AC6" s="117" t="s">
        <v>178</v>
      </c>
      <c r="AD6" s="16">
        <f>IF(AC4="N","0",IF(AC6="N",AD7/2,"0"))</f>
        <v>25</v>
      </c>
      <c r="AE6" s="272" t="s">
        <v>177</v>
      </c>
      <c r="AF6" s="273"/>
      <c r="AG6" s="274"/>
      <c r="AH6" s="117" t="s">
        <v>178</v>
      </c>
      <c r="AI6" s="16">
        <f>IF(AH4="N","0",IF(AH6="N",AI7/2,"0"))</f>
        <v>25</v>
      </c>
      <c r="AJ6" s="272" t="s">
        <v>177</v>
      </c>
      <c r="AK6" s="273"/>
      <c r="AL6" s="274"/>
      <c r="AM6" s="117" t="s">
        <v>178</v>
      </c>
      <c r="AN6" s="16">
        <f>IF(AM4="N","0",IF(AM6="N",AN7/2,"0"))</f>
        <v>25</v>
      </c>
      <c r="AO6" s="272" t="s">
        <v>177</v>
      </c>
      <c r="AP6" s="273"/>
      <c r="AQ6" s="274"/>
      <c r="AR6" s="117" t="s">
        <v>178</v>
      </c>
      <c r="AS6" s="16">
        <f>IF(AR4="N","0",IF(AR6="N",AS7/2,"0"))</f>
        <v>25</v>
      </c>
      <c r="AT6" s="272" t="s">
        <v>177</v>
      </c>
      <c r="AU6" s="273"/>
      <c r="AV6" s="274"/>
      <c r="AW6" s="117" t="s">
        <v>178</v>
      </c>
      <c r="AX6" s="16">
        <f>IF(AW4="N","0",IF(AW6="N",AX7/2,"0"))</f>
        <v>25</v>
      </c>
      <c r="AY6" s="272" t="s">
        <v>177</v>
      </c>
      <c r="AZ6" s="273"/>
      <c r="BA6" s="274"/>
      <c r="BB6" s="117" t="s">
        <v>179</v>
      </c>
      <c r="BC6" s="16" t="str">
        <f>IF(BB4="N","0",IF(BB6="N",BC7/2,"0"))</f>
        <v>0</v>
      </c>
      <c r="BD6" s="272" t="s">
        <v>177</v>
      </c>
      <c r="BE6" s="273"/>
      <c r="BF6" s="274"/>
      <c r="BG6" s="117" t="s">
        <v>178</v>
      </c>
      <c r="BH6" s="16">
        <f>IF(BG4="N","0",IF(BG6="N",BH7/2,"0"))</f>
        <v>25</v>
      </c>
      <c r="BI6" s="272" t="s">
        <v>177</v>
      </c>
      <c r="BJ6" s="273"/>
      <c r="BK6" s="274"/>
      <c r="BL6" s="117" t="s">
        <v>178</v>
      </c>
      <c r="BM6" s="16">
        <f>IF(BL4="N","0",IF(BL6="N",BM7/2,"0"))</f>
        <v>25</v>
      </c>
      <c r="BN6" s="272" t="s">
        <v>177</v>
      </c>
      <c r="BO6" s="273"/>
      <c r="BP6" s="274"/>
      <c r="BQ6" s="117" t="s">
        <v>178</v>
      </c>
      <c r="BR6" s="16">
        <f>IF(BQ4="N","0",IF(BQ6="N",BR7/2,"0"))</f>
        <v>25</v>
      </c>
      <c r="BS6" s="272" t="s">
        <v>177</v>
      </c>
      <c r="BT6" s="273"/>
      <c r="BU6" s="274"/>
      <c r="BV6" s="117" t="s">
        <v>178</v>
      </c>
      <c r="BW6" s="16">
        <f>IF(BV4="N","0",IF(BV6="N",BW7/2,"0"))</f>
        <v>25</v>
      </c>
      <c r="BX6" s="272" t="s">
        <v>177</v>
      </c>
      <c r="BY6" s="273"/>
      <c r="BZ6" s="274"/>
      <c r="CA6" s="117" t="s">
        <v>178</v>
      </c>
      <c r="CB6" s="16">
        <f>IF(CA4="N","0",IF(CA6="N",CB7/2,"0"))</f>
        <v>25</v>
      </c>
      <c r="CC6" s="272" t="s">
        <v>177</v>
      </c>
      <c r="CD6" s="273"/>
      <c r="CE6" s="274"/>
      <c r="CF6" s="117" t="s">
        <v>178</v>
      </c>
      <c r="CG6" s="16">
        <f>IF(CF4="N","0",IF(CF6="N",CG7/2,"0"))</f>
        <v>25</v>
      </c>
      <c r="CH6" s="272" t="s">
        <v>177</v>
      </c>
      <c r="CI6" s="273"/>
      <c r="CJ6" s="274"/>
      <c r="CK6" s="117" t="s">
        <v>178</v>
      </c>
      <c r="CL6" s="16">
        <f>IF(CK4="N","0",IF(CK6="N",CL7/2,"0"))</f>
        <v>25</v>
      </c>
      <c r="CM6" s="272" t="s">
        <v>177</v>
      </c>
      <c r="CN6" s="273"/>
      <c r="CO6" s="274"/>
      <c r="CP6" s="117" t="s">
        <v>178</v>
      </c>
      <c r="CQ6" s="16">
        <f>IF(CP4="N","0",IF(CP6="N",CQ7/2,"0"))</f>
        <v>25</v>
      </c>
      <c r="CR6" s="272" t="s">
        <v>177</v>
      </c>
      <c r="CS6" s="273"/>
      <c r="CT6" s="274"/>
      <c r="CU6" s="117" t="s">
        <v>178</v>
      </c>
      <c r="CV6" s="16">
        <f>IF(CU4="N","0",IF(CU6="N",CV7/2,"0"))</f>
        <v>25</v>
      </c>
      <c r="CW6" s="272" t="s">
        <v>177</v>
      </c>
      <c r="CX6" s="273"/>
      <c r="CY6" s="274"/>
      <c r="CZ6" s="117" t="s">
        <v>178</v>
      </c>
      <c r="DA6" s="16">
        <f>IF(CZ4="N","0",IF(CZ6="N",DA7/2,"0"))</f>
        <v>25</v>
      </c>
      <c r="DB6" s="272" t="s">
        <v>177</v>
      </c>
      <c r="DC6" s="273"/>
      <c r="DD6" s="274"/>
      <c r="DE6" s="117" t="s">
        <v>178</v>
      </c>
      <c r="DF6" s="16">
        <f>IF(DE4="N","0",IF(DE6="N",DF7/2,"0"))</f>
        <v>25</v>
      </c>
      <c r="DG6" s="272" t="s">
        <v>177</v>
      </c>
      <c r="DH6" s="273"/>
      <c r="DI6" s="274"/>
      <c r="DJ6" s="117" t="s">
        <v>178</v>
      </c>
      <c r="DK6" s="16">
        <f>IF(DJ4="N","0",IF(DJ6="N",DK7/2,"0"))</f>
        <v>25</v>
      </c>
      <c r="DL6" s="272" t="s">
        <v>177</v>
      </c>
      <c r="DM6" s="273"/>
      <c r="DN6" s="274"/>
      <c r="DO6" s="117" t="s">
        <v>179</v>
      </c>
      <c r="DP6" s="16" t="str">
        <f>IF(DO4="N","0",IF(DO6="N",DP7/2,"0"))</f>
        <v>0</v>
      </c>
      <c r="DQ6" s="272" t="s">
        <v>177</v>
      </c>
      <c r="DR6" s="273"/>
      <c r="DS6" s="274"/>
      <c r="DT6" s="117" t="s">
        <v>179</v>
      </c>
      <c r="DU6" s="16" t="str">
        <f>IF(DT4="N","0",IF(DT6="N",DU7/2,"0"))</f>
        <v>0</v>
      </c>
      <c r="DV6" s="272" t="s">
        <v>177</v>
      </c>
      <c r="DW6" s="273"/>
      <c r="DX6" s="274"/>
      <c r="DY6" s="117" t="s">
        <v>178</v>
      </c>
      <c r="DZ6" s="16">
        <f>IF(DY4="N","0",IF(DY6="N",DZ7/2,"0"))</f>
        <v>0</v>
      </c>
      <c r="EA6" s="272" t="s">
        <v>177</v>
      </c>
      <c r="EB6" s="273"/>
      <c r="EC6" s="274"/>
      <c r="ED6" s="117" t="s">
        <v>179</v>
      </c>
      <c r="EE6" s="16" t="str">
        <f>IF(ED4="N","0",IF(ED6="N",EE7/2,"0"))</f>
        <v>0</v>
      </c>
      <c r="EF6" s="272" t="s">
        <v>177</v>
      </c>
      <c r="EG6" s="273"/>
      <c r="EH6" s="274"/>
      <c r="EI6" s="117" t="s">
        <v>179</v>
      </c>
      <c r="EJ6" s="16" t="str">
        <f>IF(EI4="N","0",IF(EI6="N",EJ7/2,"0"))</f>
        <v>0</v>
      </c>
      <c r="EK6" s="272" t="s">
        <v>177</v>
      </c>
      <c r="EL6" s="273"/>
      <c r="EM6" s="274"/>
      <c r="EN6" s="117" t="s">
        <v>179</v>
      </c>
      <c r="EO6" s="16" t="str">
        <f>IF(EN4="N","0",IF(EN6="N",EO7/2,"0"))</f>
        <v>0</v>
      </c>
      <c r="EP6" s="272" t="s">
        <v>177</v>
      </c>
      <c r="EQ6" s="273"/>
      <c r="ER6" s="274"/>
      <c r="ES6" s="117" t="s">
        <v>179</v>
      </c>
      <c r="ET6" s="16" t="str">
        <f>IF(ES4="N","0",IF(ES6="N",ET7/2,"0"))</f>
        <v>0</v>
      </c>
      <c r="EU6" s="272" t="s">
        <v>177</v>
      </c>
      <c r="EV6" s="273"/>
      <c r="EW6" s="274"/>
      <c r="EX6" s="117" t="s">
        <v>178</v>
      </c>
      <c r="EY6" s="16">
        <f>IF(EX4="N","0",IF(EX6="N",EY7/2,"0"))</f>
        <v>0</v>
      </c>
      <c r="EZ6" s="272" t="s">
        <v>177</v>
      </c>
      <c r="FA6" s="273"/>
      <c r="FB6" s="274"/>
      <c r="FC6" s="117" t="s">
        <v>178</v>
      </c>
      <c r="FD6" s="16">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c r="E7" s="16">
        <f>IF(OR(D7="RPX",D7="SS"),30,IF(OR(D7="RPX-T",D7="EUC"),50,0))</f>
        <v>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t="s">
        <v>492</v>
      </c>
      <c r="AD7" s="16">
        <f>IF(OR(AC7="RPX",AC7="SS"),30,IF(OR(AC7="RPX-T",AC7="EUC"),50,0))</f>
        <v>50</v>
      </c>
      <c r="AE7" s="272" t="s">
        <v>180</v>
      </c>
      <c r="AF7" s="273"/>
      <c r="AG7" s="274"/>
      <c r="AH7" s="117" t="s">
        <v>492</v>
      </c>
      <c r="AI7" s="16">
        <f>IF(OR(AH7="RPX",AH7="SS"),30,IF(OR(AH7="RPX-T",AH7="EUC"),50,0))</f>
        <v>50</v>
      </c>
      <c r="AJ7" s="272" t="s">
        <v>180</v>
      </c>
      <c r="AK7" s="273"/>
      <c r="AL7" s="274"/>
      <c r="AM7" s="117" t="s">
        <v>492</v>
      </c>
      <c r="AN7" s="16">
        <f>IF(OR(AM7="RPX",AM7="SS"),30,IF(OR(AM7="RPX-T",AM7="EUC"),50,0))</f>
        <v>50</v>
      </c>
      <c r="AO7" s="272" t="s">
        <v>180</v>
      </c>
      <c r="AP7" s="273"/>
      <c r="AQ7" s="274"/>
      <c r="AR7" s="117" t="s">
        <v>492</v>
      </c>
      <c r="AS7" s="16">
        <f>IF(OR(AR7="RPX",AR7="SS"),30,IF(OR(AR7="RPX-T",AR7="EUC"),50,0))</f>
        <v>50</v>
      </c>
      <c r="AT7" s="272" t="s">
        <v>180</v>
      </c>
      <c r="AU7" s="273"/>
      <c r="AV7" s="274"/>
      <c r="AW7" s="117" t="s">
        <v>492</v>
      </c>
      <c r="AX7" s="16">
        <f>IF(OR(AW7="RPX",AW7="SS"),30,IF(OR(AW7="RPX-T",AW7="EUC"),50,0))</f>
        <v>50</v>
      </c>
      <c r="AY7" s="272" t="s">
        <v>180</v>
      </c>
      <c r="AZ7" s="273"/>
      <c r="BA7" s="274"/>
      <c r="BB7" s="117" t="s">
        <v>492</v>
      </c>
      <c r="BC7" s="16">
        <f>IF(OR(BB7="RPX",BB7="SS"),30,IF(OR(BB7="RPX-T",BB7="EUC"),50,0))</f>
        <v>50</v>
      </c>
      <c r="BD7" s="272" t="s">
        <v>180</v>
      </c>
      <c r="BE7" s="273"/>
      <c r="BF7" s="274"/>
      <c r="BG7" s="117" t="s">
        <v>492</v>
      </c>
      <c r="BH7" s="16">
        <f>IF(OR(BG7="RPX",BG7="SS"),30,IF(OR(BG7="RPX-T",BG7="EUC"),50,0))</f>
        <v>50</v>
      </c>
      <c r="BI7" s="272" t="s">
        <v>180</v>
      </c>
      <c r="BJ7" s="273"/>
      <c r="BK7" s="274"/>
      <c r="BL7" s="117" t="s">
        <v>492</v>
      </c>
      <c r="BM7" s="16">
        <f>IF(OR(BL7="RPX",BL7="SS"),30,IF(OR(BL7="RPX-T",BL7="EUC"),50,0))</f>
        <v>50</v>
      </c>
      <c r="BN7" s="272" t="s">
        <v>180</v>
      </c>
      <c r="BO7" s="273"/>
      <c r="BP7" s="274"/>
      <c r="BQ7" s="117" t="s">
        <v>492</v>
      </c>
      <c r="BR7" s="16">
        <f>IF(OR(BQ7="RPX",BQ7="SS"),30,IF(OR(BQ7="RPX-T",BQ7="EUC"),50,0))</f>
        <v>50</v>
      </c>
      <c r="BS7" s="272" t="s">
        <v>180</v>
      </c>
      <c r="BT7" s="273"/>
      <c r="BU7" s="274"/>
      <c r="BV7" s="117" t="s">
        <v>492</v>
      </c>
      <c r="BW7" s="16">
        <f>IF(OR(BV7="RPX",BV7="SS"),30,IF(OR(BV7="RPX-T",BV7="EUC"),50,0))</f>
        <v>50</v>
      </c>
      <c r="BX7" s="272" t="s">
        <v>180</v>
      </c>
      <c r="BY7" s="273"/>
      <c r="BZ7" s="274"/>
      <c r="CA7" s="117" t="s">
        <v>492</v>
      </c>
      <c r="CB7" s="16">
        <f>IF(OR(CA7="RPX",CA7="SS"),30,IF(OR(CA7="RPX-T",CA7="EUC"),50,0))</f>
        <v>50</v>
      </c>
      <c r="CC7" s="272" t="s">
        <v>180</v>
      </c>
      <c r="CD7" s="273"/>
      <c r="CE7" s="274"/>
      <c r="CF7" s="117" t="s">
        <v>492</v>
      </c>
      <c r="CG7" s="16">
        <f>IF(OR(CF7="RPX",CF7="SS"),30,IF(OR(CF7="RPX-T",CF7="EUC"),50,0))</f>
        <v>50</v>
      </c>
      <c r="CH7" s="272" t="s">
        <v>180</v>
      </c>
      <c r="CI7" s="273"/>
      <c r="CJ7" s="274"/>
      <c r="CK7" s="117" t="s">
        <v>492</v>
      </c>
      <c r="CL7" s="16">
        <f>IF(OR(CK7="RPX",CK7="SS"),30,IF(OR(CK7="RPX-T",CK7="EUC"),50,0))</f>
        <v>50</v>
      </c>
      <c r="CM7" s="272" t="s">
        <v>180</v>
      </c>
      <c r="CN7" s="273"/>
      <c r="CO7" s="274"/>
      <c r="CP7" s="117" t="s">
        <v>492</v>
      </c>
      <c r="CQ7" s="16">
        <f>IF(OR(CP7="RPX",CP7="SS"),30,IF(OR(CP7="RPX-T",CP7="EUC"),50,0))</f>
        <v>50</v>
      </c>
      <c r="CR7" s="272" t="s">
        <v>180</v>
      </c>
      <c r="CS7" s="273"/>
      <c r="CT7" s="274"/>
      <c r="CU7" s="117" t="s">
        <v>492</v>
      </c>
      <c r="CV7" s="16">
        <f>IF(OR(CU7="RPX",CU7="SS"),30,IF(OR(CU7="RPX-T",CU7="EUC"),50,0))</f>
        <v>50</v>
      </c>
      <c r="CW7" s="272" t="s">
        <v>180</v>
      </c>
      <c r="CX7" s="273"/>
      <c r="CY7" s="274"/>
      <c r="CZ7" s="117" t="s">
        <v>492</v>
      </c>
      <c r="DA7" s="16">
        <f>IF(OR(CZ7="RPX",CZ7="SS"),30,IF(OR(CZ7="RPX-T",CZ7="EUC"),50,0))</f>
        <v>50</v>
      </c>
      <c r="DB7" s="272" t="s">
        <v>180</v>
      </c>
      <c r="DC7" s="273"/>
      <c r="DD7" s="274"/>
      <c r="DE7" s="117" t="s">
        <v>492</v>
      </c>
      <c r="DF7" s="16">
        <f>IF(OR(DE7="RPX",DE7="SS"),30,IF(OR(DE7="RPX-T",DE7="EUC"),50,0))</f>
        <v>50</v>
      </c>
      <c r="DG7" s="272" t="s">
        <v>180</v>
      </c>
      <c r="DH7" s="273"/>
      <c r="DI7" s="274"/>
      <c r="DJ7" s="117" t="s">
        <v>492</v>
      </c>
      <c r="DK7" s="16">
        <f>IF(OR(DJ7="RPX",DJ7="SS"),30,IF(OR(DJ7="RPX-T",DJ7="EUC"),50,0))</f>
        <v>50</v>
      </c>
      <c r="DL7" s="272" t="s">
        <v>180</v>
      </c>
      <c r="DM7" s="273"/>
      <c r="DN7" s="274"/>
      <c r="DO7" s="117"/>
      <c r="DP7" s="16">
        <f>IF(OR(DO7="RPX",DO7="SS"),30,IF(OR(DO7="RPX-T",DO7="EUC"),50,0))</f>
        <v>0</v>
      </c>
      <c r="DQ7" s="272" t="s">
        <v>180</v>
      </c>
      <c r="DR7" s="273"/>
      <c r="DS7" s="274"/>
      <c r="DT7" s="117"/>
      <c r="DU7" s="16">
        <f>IF(OR(DT7="RPX",DT7="SS"),30,IF(OR(DT7="RPX-T",DT7="EUC"),50,0))</f>
        <v>0</v>
      </c>
      <c r="DV7" s="272" t="s">
        <v>180</v>
      </c>
      <c r="DW7" s="273"/>
      <c r="DX7" s="274"/>
      <c r="DY7" s="117"/>
      <c r="DZ7" s="16">
        <f>IF(OR(DY7="RPX",DY7="SS"),30,IF(OR(DY7="RPX-T",DY7="EUC"),50,0))</f>
        <v>0</v>
      </c>
      <c r="EA7" s="272" t="s">
        <v>180</v>
      </c>
      <c r="EB7" s="273"/>
      <c r="EC7" s="274"/>
      <c r="ED7" s="117"/>
      <c r="EE7" s="16">
        <f>IF(OR(ED7="RPX",ED7="SS"),30,IF(OR(ED7="RPX-T",ED7="EUC"),50,0))</f>
        <v>0</v>
      </c>
      <c r="EF7" s="272" t="s">
        <v>180</v>
      </c>
      <c r="EG7" s="273"/>
      <c r="EH7" s="274"/>
      <c r="EI7" s="117"/>
      <c r="EJ7" s="16">
        <f>IF(OR(EI7="RPX",EI7="SS"),30,IF(OR(EI7="RPX-T",EI7="EUC"),50,0))</f>
        <v>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v>0</v>
      </c>
      <c r="DR9" s="90"/>
      <c r="DS9" s="90"/>
      <c r="DT9" s="116"/>
      <c r="DU9" s="16">
        <f>IF(DQ9="",IF(DS9="","",DS9),DQ9)</f>
        <v>0</v>
      </c>
      <c r="DV9" s="90">
        <v>0</v>
      </c>
      <c r="DW9" s="90"/>
      <c r="DX9" s="90"/>
      <c r="DY9" s="116"/>
      <c r="DZ9" s="16">
        <f>IF(DV9="",IF(DX9="","",DX9),DV9)</f>
        <v>0</v>
      </c>
      <c r="EA9" s="90">
        <v>0</v>
      </c>
      <c r="EB9" s="90"/>
      <c r="EC9" s="90"/>
      <c r="ED9" s="116"/>
      <c r="EE9" s="16">
        <f>IF(EA9="",IF(EC9="","",EC9),EA9)</f>
        <v>0</v>
      </c>
      <c r="EF9" s="90">
        <v>0</v>
      </c>
      <c r="EG9" s="90"/>
      <c r="EH9" s="90"/>
      <c r="EI9" s="116"/>
      <c r="EJ9" s="16">
        <f>IF(EF9="",IF(EH9="","",EH9),EF9)</f>
        <v>0</v>
      </c>
      <c r="EK9" s="90">
        <v>0</v>
      </c>
      <c r="EL9" s="90"/>
      <c r="EM9" s="90"/>
      <c r="EN9" s="116"/>
      <c r="EO9" s="16">
        <f>IF(EK9="",IF(EM9="","",EM9),EK9)</f>
        <v>0</v>
      </c>
      <c r="EP9" s="90">
        <v>0</v>
      </c>
      <c r="EQ9" s="90"/>
      <c r="ER9" s="90"/>
      <c r="ES9" s="116"/>
      <c r="ET9" s="16">
        <f>IF(EP9="",IF(ER9="","",ER9),EP9)</f>
        <v>0</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 t="shared" ref="O10:O16" si="0">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v>50</v>
      </c>
      <c r="DS10" s="90"/>
      <c r="DT10" s="116"/>
      <c r="DU10" s="16">
        <f>IF(DQ10="",DS10,DQ10)</f>
        <v>0</v>
      </c>
      <c r="DV10" s="90"/>
      <c r="DW10" s="90">
        <v>50</v>
      </c>
      <c r="DX10" s="90"/>
      <c r="DY10" s="116"/>
      <c r="DZ10" s="16">
        <f>IF(DV10="",DX10,DV10)</f>
        <v>0</v>
      </c>
      <c r="EA10" s="90"/>
      <c r="EB10" s="90">
        <v>50</v>
      </c>
      <c r="EC10" s="90"/>
      <c r="ED10" s="116"/>
      <c r="EE10" s="16">
        <f>IF(EA10="",EC10,EA10)</f>
        <v>0</v>
      </c>
      <c r="EF10" s="90"/>
      <c r="EG10" s="90">
        <v>50</v>
      </c>
      <c r="EH10" s="90"/>
      <c r="EI10" s="116"/>
      <c r="EJ10" s="16">
        <f>IF(EF10="",EH10,EF10)</f>
        <v>0</v>
      </c>
      <c r="EK10" s="90"/>
      <c r="EL10" s="90">
        <v>50</v>
      </c>
      <c r="EM10" s="90"/>
      <c r="EN10" s="116"/>
      <c r="EO10" s="16">
        <f>IF(EK10="",EM10,EK10)</f>
        <v>0</v>
      </c>
      <c r="EP10" s="90"/>
      <c r="EQ10" s="90">
        <v>50</v>
      </c>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1">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292</v>
      </c>
      <c r="B11" s="90"/>
      <c r="C11" s="116"/>
      <c r="D11" s="116"/>
      <c r="E11" s="16">
        <f t="shared" ref="E11:E74" si="2">IF(A11="",C11,A11)</f>
        <v>292</v>
      </c>
      <c r="F11" s="90">
        <v>266</v>
      </c>
      <c r="G11" s="90"/>
      <c r="H11" s="90"/>
      <c r="I11" s="116"/>
      <c r="J11" s="16">
        <f t="shared" ref="J11:J74" si="3">IF(F11="",H11,F11)</f>
        <v>266</v>
      </c>
      <c r="K11" s="90">
        <v>170</v>
      </c>
      <c r="L11" s="90"/>
      <c r="M11" s="90"/>
      <c r="N11" s="116"/>
      <c r="O11" s="16">
        <f t="shared" si="0"/>
        <v>170</v>
      </c>
      <c r="P11" s="90">
        <v>274</v>
      </c>
      <c r="Q11" s="90"/>
      <c r="R11" s="90"/>
      <c r="S11" s="116"/>
      <c r="T11" s="16">
        <f t="shared" ref="T11:T74" si="4">IF(P11="",R11,P11)</f>
        <v>274</v>
      </c>
      <c r="U11" s="90">
        <v>90</v>
      </c>
      <c r="V11" s="90"/>
      <c r="W11" s="90"/>
      <c r="X11" s="116"/>
      <c r="Y11" s="16">
        <f t="shared" ref="Y11:Y74" si="5">IF(U11="",W11,U11)</f>
        <v>90</v>
      </c>
      <c r="Z11" s="90">
        <v>214</v>
      </c>
      <c r="AA11" s="90"/>
      <c r="AB11" s="90"/>
      <c r="AC11" s="116"/>
      <c r="AD11" s="16">
        <f t="shared" ref="AD11:AD74" si="6">IF(Z11="",AB11,Z11)</f>
        <v>214</v>
      </c>
      <c r="AE11" s="90">
        <v>116</v>
      </c>
      <c r="AF11" s="90"/>
      <c r="AG11" s="90"/>
      <c r="AH11" s="116"/>
      <c r="AI11" s="16">
        <f t="shared" ref="AI11:AI74" si="7">IF(AE11="",AG11,AE11)</f>
        <v>116</v>
      </c>
      <c r="AJ11" s="90">
        <v>115</v>
      </c>
      <c r="AK11" s="90"/>
      <c r="AL11" s="90"/>
      <c r="AM11" s="116"/>
      <c r="AN11" s="16">
        <f t="shared" ref="AN11:AN74" si="8">IF(AJ11="",AL11,AJ11)</f>
        <v>115</v>
      </c>
      <c r="AO11" s="90">
        <v>152</v>
      </c>
      <c r="AP11" s="90"/>
      <c r="AQ11" s="90"/>
      <c r="AR11" s="116"/>
      <c r="AS11" s="16">
        <f t="shared" ref="AS11:AS74" si="9">IF(AO11="",AQ11,AO11)</f>
        <v>152</v>
      </c>
      <c r="AT11" s="90">
        <v>112</v>
      </c>
      <c r="AU11" s="90"/>
      <c r="AV11" s="90"/>
      <c r="AW11" s="116"/>
      <c r="AX11" s="16">
        <f t="shared" ref="AX11:AX74" si="10">IF(AT11="",AV11,AT11)</f>
        <v>112</v>
      </c>
      <c r="AY11" s="90">
        <v>77</v>
      </c>
      <c r="AZ11" s="90"/>
      <c r="BA11" s="90"/>
      <c r="BB11" s="116"/>
      <c r="BC11" s="16">
        <f t="shared" ref="BC11:BC74" si="11">IF(AY11="",BA11,AY11)</f>
        <v>77</v>
      </c>
      <c r="BD11" s="90">
        <v>110</v>
      </c>
      <c r="BE11" s="90"/>
      <c r="BF11" s="90"/>
      <c r="BG11" s="116"/>
      <c r="BH11" s="16">
        <f t="shared" ref="BH11:BH74" si="12">IF(BD11="",BF11,BD11)</f>
        <v>110</v>
      </c>
      <c r="BI11" s="90">
        <v>50</v>
      </c>
      <c r="BJ11" s="90"/>
      <c r="BK11" s="90"/>
      <c r="BL11" s="116"/>
      <c r="BM11" s="16">
        <f t="shared" ref="BM11:BM74" si="13">IF(BI11="",BK11,BI11)</f>
        <v>50</v>
      </c>
      <c r="BN11" s="90">
        <v>91</v>
      </c>
      <c r="BO11" s="90"/>
      <c r="BP11" s="90"/>
      <c r="BQ11" s="116"/>
      <c r="BR11" s="16">
        <f t="shared" ref="BR11:BR74" si="14">IF(BN11="",BP11,BN11)</f>
        <v>91</v>
      </c>
      <c r="BS11" s="90">
        <v>221</v>
      </c>
      <c r="BT11" s="90"/>
      <c r="BU11" s="90"/>
      <c r="BV11" s="116"/>
      <c r="BW11" s="16">
        <f t="shared" ref="BW11:BW74" si="15">IF(BS11="",BU11,BS11)</f>
        <v>221</v>
      </c>
      <c r="BX11" s="90">
        <v>365</v>
      </c>
      <c r="BY11" s="90"/>
      <c r="BZ11" s="90"/>
      <c r="CA11" s="116"/>
      <c r="CB11" s="16">
        <f t="shared" ref="CB11:CB74" si="16">IF(BX11="",BZ11,BX11)</f>
        <v>365</v>
      </c>
      <c r="CC11" s="90">
        <v>230</v>
      </c>
      <c r="CD11" s="90"/>
      <c r="CE11" s="90"/>
      <c r="CF11" s="116"/>
      <c r="CG11" s="16">
        <f t="shared" ref="CG11:CG74" si="17">IF(CC11="",CE11,CC11)</f>
        <v>230</v>
      </c>
      <c r="CH11" s="90">
        <v>130</v>
      </c>
      <c r="CI11" s="90"/>
      <c r="CJ11" s="90"/>
      <c r="CK11" s="116"/>
      <c r="CL11" s="16">
        <f t="shared" ref="CL11:CL74" si="18">IF(CH11="",CJ11,CH11)</f>
        <v>130</v>
      </c>
      <c r="CM11" s="90">
        <v>335</v>
      </c>
      <c r="CN11" s="90"/>
      <c r="CO11" s="90"/>
      <c r="CP11" s="116"/>
      <c r="CQ11" s="16">
        <f t="shared" ref="CQ11:CQ74" si="19">IF(CM11="",CO11,CM11)</f>
        <v>335</v>
      </c>
      <c r="CR11" s="90">
        <v>292</v>
      </c>
      <c r="CS11" s="90"/>
      <c r="CT11" s="90"/>
      <c r="CU11" s="116"/>
      <c r="CV11" s="16">
        <f t="shared" ref="CV11:CV74" si="20">IF(CR11="",CT11,CR11)</f>
        <v>292</v>
      </c>
      <c r="CW11" s="90">
        <v>133</v>
      </c>
      <c r="CX11" s="90"/>
      <c r="CY11" s="90"/>
      <c r="CZ11" s="116"/>
      <c r="DA11" s="16">
        <f t="shared" ref="DA11:DA74" si="21">IF(CW11="",CY11,CW11)</f>
        <v>133</v>
      </c>
      <c r="DB11" s="90">
        <v>272</v>
      </c>
      <c r="DC11" s="90"/>
      <c r="DD11" s="90"/>
      <c r="DE11" s="116"/>
      <c r="DF11" s="16">
        <f t="shared" ref="DF11:DF74" si="22">IF(DB11="",DD11,DB11)</f>
        <v>272</v>
      </c>
      <c r="DG11" s="90">
        <v>100</v>
      </c>
      <c r="DH11" s="90"/>
      <c r="DI11" s="90"/>
      <c r="DJ11" s="116"/>
      <c r="DK11" s="16">
        <f t="shared" ref="DK11:DK74" si="23">IF(DG11="",DI11,DG11)</f>
        <v>100</v>
      </c>
      <c r="DL11" s="90"/>
      <c r="DM11" s="90">
        <v>50</v>
      </c>
      <c r="DN11" s="90"/>
      <c r="DO11" s="116"/>
      <c r="DP11" s="16">
        <f t="shared" ref="DP11:DP74" si="24">IF(DL11="",DN11,DL11)</f>
        <v>0</v>
      </c>
      <c r="DQ11" s="90">
        <v>1859</v>
      </c>
      <c r="DR11" s="90"/>
      <c r="DS11" s="90"/>
      <c r="DT11" s="116"/>
      <c r="DU11" s="16">
        <f t="shared" ref="DU11:DU74" si="25">IF(DQ11="",DS11,DQ11)</f>
        <v>1859</v>
      </c>
      <c r="DV11" s="90">
        <v>270</v>
      </c>
      <c r="DW11" s="90"/>
      <c r="DX11" s="90"/>
      <c r="DY11" s="116"/>
      <c r="DZ11" s="16">
        <f t="shared" ref="DZ11:DZ74" si="26">IF(DV11="",DX11,DV11)</f>
        <v>270</v>
      </c>
      <c r="EA11" s="90">
        <v>240</v>
      </c>
      <c r="EB11" s="90"/>
      <c r="EC11" s="90"/>
      <c r="ED11" s="116"/>
      <c r="EE11" s="16">
        <f t="shared" ref="EE11:EE74" si="27">IF(EA11="",EC11,EA11)</f>
        <v>240</v>
      </c>
      <c r="EF11" s="90">
        <v>5</v>
      </c>
      <c r="EG11" s="90"/>
      <c r="EH11" s="90"/>
      <c r="EI11" s="116"/>
      <c r="EJ11" s="16">
        <f t="shared" ref="EJ11:EJ74" si="28">IF(EF11="",EH11,EF11)</f>
        <v>5</v>
      </c>
      <c r="EK11" s="90">
        <v>1280</v>
      </c>
      <c r="EL11" s="90"/>
      <c r="EM11" s="90"/>
      <c r="EN11" s="116"/>
      <c r="EO11" s="16">
        <f t="shared" ref="EO11:EO74" si="29">IF(EK11="",EM11,EK11)</f>
        <v>1280</v>
      </c>
      <c r="EP11" s="90">
        <v>300</v>
      </c>
      <c r="EQ11" s="90"/>
      <c r="ER11" s="90"/>
      <c r="ES11" s="116"/>
      <c r="ET11" s="16">
        <f t="shared" ref="ET11:ET74" si="30">IF(EP11="",ER11,EP11)</f>
        <v>300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1"/>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814</v>
      </c>
      <c r="B12" s="90"/>
      <c r="C12" s="116"/>
      <c r="D12" s="116"/>
      <c r="E12" s="16">
        <f t="shared" si="2"/>
        <v>814</v>
      </c>
      <c r="F12" s="90">
        <v>196</v>
      </c>
      <c r="G12" s="90"/>
      <c r="H12" s="90"/>
      <c r="I12" s="116"/>
      <c r="J12" s="16">
        <f t="shared" si="3"/>
        <v>196</v>
      </c>
      <c r="K12" s="90">
        <v>181</v>
      </c>
      <c r="L12" s="90"/>
      <c r="M12" s="90"/>
      <c r="N12" s="116"/>
      <c r="O12" s="16">
        <f t="shared" si="0"/>
        <v>181</v>
      </c>
      <c r="P12" s="90">
        <v>145</v>
      </c>
      <c r="Q12" s="90"/>
      <c r="R12" s="90"/>
      <c r="S12" s="116"/>
      <c r="T12" s="16">
        <f t="shared" si="4"/>
        <v>145</v>
      </c>
      <c r="U12" s="90">
        <v>168</v>
      </c>
      <c r="V12" s="90"/>
      <c r="W12" s="90"/>
      <c r="X12" s="116"/>
      <c r="Y12" s="16">
        <f t="shared" si="5"/>
        <v>168</v>
      </c>
      <c r="Z12" s="90">
        <v>217</v>
      </c>
      <c r="AA12" s="90"/>
      <c r="AB12" s="90"/>
      <c r="AC12" s="116"/>
      <c r="AD12" s="16">
        <f t="shared" si="6"/>
        <v>217</v>
      </c>
      <c r="AE12" s="90">
        <v>155</v>
      </c>
      <c r="AF12" s="90"/>
      <c r="AG12" s="90"/>
      <c r="AH12" s="116"/>
      <c r="AI12" s="16">
        <f t="shared" si="7"/>
        <v>155</v>
      </c>
      <c r="AJ12" s="90">
        <v>154</v>
      </c>
      <c r="AK12" s="90"/>
      <c r="AL12" s="90"/>
      <c r="AM12" s="116"/>
      <c r="AN12" s="16">
        <f t="shared" si="8"/>
        <v>154</v>
      </c>
      <c r="AO12" s="90">
        <v>156</v>
      </c>
      <c r="AP12" s="90"/>
      <c r="AQ12" s="90"/>
      <c r="AR12" s="116"/>
      <c r="AS12" s="16">
        <f t="shared" si="9"/>
        <v>156</v>
      </c>
      <c r="AT12" s="90">
        <v>120</v>
      </c>
      <c r="AU12" s="90"/>
      <c r="AV12" s="90"/>
      <c r="AW12" s="116"/>
      <c r="AX12" s="16">
        <f t="shared" si="10"/>
        <v>120</v>
      </c>
      <c r="AY12" s="90">
        <v>153</v>
      </c>
      <c r="AZ12" s="90"/>
      <c r="BA12" s="90"/>
      <c r="BB12" s="116"/>
      <c r="BC12" s="16">
        <f t="shared" si="11"/>
        <v>153</v>
      </c>
      <c r="BD12" s="90"/>
      <c r="BE12" s="90">
        <v>20</v>
      </c>
      <c r="BF12" s="90"/>
      <c r="BG12" s="116"/>
      <c r="BH12" s="16">
        <f t="shared" si="12"/>
        <v>0</v>
      </c>
      <c r="BI12" s="90">
        <v>189</v>
      </c>
      <c r="BJ12" s="90"/>
      <c r="BK12" s="90"/>
      <c r="BL12" s="116"/>
      <c r="BM12" s="16">
        <f t="shared" si="13"/>
        <v>189</v>
      </c>
      <c r="BN12" s="90">
        <v>130</v>
      </c>
      <c r="BO12" s="90"/>
      <c r="BP12" s="90"/>
      <c r="BQ12" s="116"/>
      <c r="BR12" s="16">
        <f t="shared" si="14"/>
        <v>130</v>
      </c>
      <c r="BS12" s="90">
        <v>125</v>
      </c>
      <c r="BT12" s="90"/>
      <c r="BU12" s="90"/>
      <c r="BV12" s="116"/>
      <c r="BW12" s="16">
        <f t="shared" si="15"/>
        <v>125</v>
      </c>
      <c r="BX12" s="90"/>
      <c r="BY12" s="90">
        <v>20</v>
      </c>
      <c r="BZ12" s="90"/>
      <c r="CA12" s="116"/>
      <c r="CB12" s="16">
        <f t="shared" si="16"/>
        <v>0</v>
      </c>
      <c r="CC12" s="90"/>
      <c r="CD12" s="90"/>
      <c r="CE12" s="90"/>
      <c r="CF12" s="116"/>
      <c r="CG12" s="16">
        <f t="shared" si="17"/>
        <v>0</v>
      </c>
      <c r="CH12" s="90">
        <v>110</v>
      </c>
      <c r="CI12" s="90"/>
      <c r="CJ12" s="90"/>
      <c r="CK12" s="116"/>
      <c r="CL12" s="16">
        <f t="shared" si="18"/>
        <v>110</v>
      </c>
      <c r="CM12" s="90">
        <v>105</v>
      </c>
      <c r="CN12" s="90"/>
      <c r="CO12" s="90"/>
      <c r="CP12" s="116"/>
      <c r="CQ12" s="16">
        <f t="shared" si="19"/>
        <v>105</v>
      </c>
      <c r="CR12" s="90"/>
      <c r="CS12" s="90">
        <v>20</v>
      </c>
      <c r="CT12" s="90"/>
      <c r="CU12" s="116"/>
      <c r="CV12" s="16">
        <f t="shared" si="20"/>
        <v>0</v>
      </c>
      <c r="CW12" s="90">
        <v>138</v>
      </c>
      <c r="CX12" s="90"/>
      <c r="CY12" s="90"/>
      <c r="CZ12" s="116"/>
      <c r="DA12" s="16">
        <f t="shared" si="21"/>
        <v>138</v>
      </c>
      <c r="DB12" s="90"/>
      <c r="DC12" s="90">
        <v>20</v>
      </c>
      <c r="DD12" s="90"/>
      <c r="DE12" s="116"/>
      <c r="DF12" s="16">
        <f t="shared" si="22"/>
        <v>0</v>
      </c>
      <c r="DG12" s="90">
        <v>100</v>
      </c>
      <c r="DH12" s="90"/>
      <c r="DI12" s="90"/>
      <c r="DJ12" s="116"/>
      <c r="DK12" s="16">
        <f t="shared" si="23"/>
        <v>100</v>
      </c>
      <c r="DL12" s="90"/>
      <c r="DM12" s="90"/>
      <c r="DN12" s="90"/>
      <c r="DO12" s="116"/>
      <c r="DP12" s="16">
        <f t="shared" si="24"/>
        <v>0</v>
      </c>
      <c r="DQ12" s="90"/>
      <c r="DR12" s="90">
        <v>50</v>
      </c>
      <c r="DS12" s="90"/>
      <c r="DT12" s="116"/>
      <c r="DU12" s="16">
        <f t="shared" si="25"/>
        <v>0</v>
      </c>
      <c r="DV12" s="90"/>
      <c r="DW12" s="90">
        <v>50</v>
      </c>
      <c r="DX12" s="90"/>
      <c r="DY12" s="116"/>
      <c r="DZ12" s="16">
        <f t="shared" si="26"/>
        <v>0</v>
      </c>
      <c r="EA12" s="90"/>
      <c r="EB12" s="90">
        <v>50</v>
      </c>
      <c r="EC12" s="90"/>
      <c r="ED12" s="116"/>
      <c r="EE12" s="16">
        <f t="shared" si="27"/>
        <v>0</v>
      </c>
      <c r="EF12" s="90"/>
      <c r="EG12" s="90">
        <v>50</v>
      </c>
      <c r="EH12" s="90"/>
      <c r="EI12" s="116"/>
      <c r="EJ12" s="16">
        <f t="shared" si="28"/>
        <v>0</v>
      </c>
      <c r="EK12" s="90"/>
      <c r="EL12" s="90">
        <v>50</v>
      </c>
      <c r="EM12" s="90"/>
      <c r="EN12" s="116"/>
      <c r="EO12" s="16">
        <f t="shared" si="29"/>
        <v>0</v>
      </c>
      <c r="EP12" s="90"/>
      <c r="EQ12" s="90">
        <v>100</v>
      </c>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1"/>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v>50</v>
      </c>
      <c r="C13" s="116"/>
      <c r="D13" s="116"/>
      <c r="E13" s="16">
        <f t="shared" si="2"/>
        <v>0</v>
      </c>
      <c r="F13" s="90">
        <v>202</v>
      </c>
      <c r="G13" s="90"/>
      <c r="H13" s="90"/>
      <c r="I13" s="116"/>
      <c r="J13" s="16">
        <f t="shared" si="3"/>
        <v>202</v>
      </c>
      <c r="K13" s="90">
        <v>114</v>
      </c>
      <c r="L13" s="90"/>
      <c r="M13" s="90"/>
      <c r="N13" s="116"/>
      <c r="O13" s="16">
        <f t="shared" si="0"/>
        <v>114</v>
      </c>
      <c r="P13" s="90">
        <v>133</v>
      </c>
      <c r="Q13" s="90"/>
      <c r="R13" s="90"/>
      <c r="S13" s="116"/>
      <c r="T13" s="16">
        <f t="shared" si="4"/>
        <v>133</v>
      </c>
      <c r="U13" s="90">
        <v>140</v>
      </c>
      <c r="V13" s="90"/>
      <c r="W13" s="90"/>
      <c r="X13" s="116"/>
      <c r="Y13" s="16">
        <f t="shared" si="5"/>
        <v>140</v>
      </c>
      <c r="Z13" s="90">
        <v>142</v>
      </c>
      <c r="AA13" s="90"/>
      <c r="AB13" s="90"/>
      <c r="AC13" s="116"/>
      <c r="AD13" s="16">
        <f t="shared" si="6"/>
        <v>142</v>
      </c>
      <c r="AE13" s="90">
        <v>336</v>
      </c>
      <c r="AF13" s="90"/>
      <c r="AG13" s="90"/>
      <c r="AH13" s="116"/>
      <c r="AI13" s="16">
        <f t="shared" si="7"/>
        <v>336</v>
      </c>
      <c r="AJ13" s="90">
        <v>165</v>
      </c>
      <c r="AK13" s="90"/>
      <c r="AL13" s="90"/>
      <c r="AM13" s="116"/>
      <c r="AN13" s="16">
        <f t="shared" si="8"/>
        <v>165</v>
      </c>
      <c r="AO13" s="90">
        <v>176</v>
      </c>
      <c r="AP13" s="90"/>
      <c r="AQ13" s="90"/>
      <c r="AR13" s="116"/>
      <c r="AS13" s="16">
        <f t="shared" si="9"/>
        <v>176</v>
      </c>
      <c r="AT13" s="90"/>
      <c r="AU13" s="90">
        <v>20</v>
      </c>
      <c r="AV13" s="90"/>
      <c r="AW13" s="116"/>
      <c r="AX13" s="16">
        <f t="shared" si="10"/>
        <v>0</v>
      </c>
      <c r="AY13" s="90">
        <v>195</v>
      </c>
      <c r="AZ13" s="90"/>
      <c r="BA13" s="90"/>
      <c r="BB13" s="116"/>
      <c r="BC13" s="16">
        <f t="shared" si="11"/>
        <v>195</v>
      </c>
      <c r="BD13" s="90">
        <v>123</v>
      </c>
      <c r="BE13" s="90"/>
      <c r="BF13" s="90"/>
      <c r="BG13" s="116"/>
      <c r="BH13" s="16">
        <f t="shared" si="12"/>
        <v>123</v>
      </c>
      <c r="BI13" s="90"/>
      <c r="BJ13" s="90"/>
      <c r="BK13" s="90"/>
      <c r="BL13" s="116"/>
      <c r="BM13" s="16">
        <f t="shared" si="13"/>
        <v>0</v>
      </c>
      <c r="BN13" s="90"/>
      <c r="BO13" s="90"/>
      <c r="BP13" s="90"/>
      <c r="BQ13" s="116"/>
      <c r="BR13" s="16">
        <f t="shared" si="14"/>
        <v>0</v>
      </c>
      <c r="BS13" s="90">
        <v>153</v>
      </c>
      <c r="BT13" s="90"/>
      <c r="BU13" s="90"/>
      <c r="BV13" s="116"/>
      <c r="BW13" s="16">
        <f t="shared" si="15"/>
        <v>153</v>
      </c>
      <c r="BX13" s="90">
        <v>335</v>
      </c>
      <c r="BY13" s="90"/>
      <c r="BZ13" s="90"/>
      <c r="CA13" s="116"/>
      <c r="CB13" s="16">
        <f t="shared" si="16"/>
        <v>335</v>
      </c>
      <c r="CC13" s="90"/>
      <c r="CD13" s="90"/>
      <c r="CE13" s="90"/>
      <c r="CF13" s="116"/>
      <c r="CG13" s="16">
        <f t="shared" si="17"/>
        <v>0</v>
      </c>
      <c r="CH13" s="90"/>
      <c r="CI13" s="90"/>
      <c r="CJ13" s="90"/>
      <c r="CK13" s="116"/>
      <c r="CL13" s="16">
        <f t="shared" si="18"/>
        <v>0</v>
      </c>
      <c r="CM13" s="90">
        <v>130</v>
      </c>
      <c r="CN13" s="90"/>
      <c r="CO13" s="90"/>
      <c r="CP13" s="116"/>
      <c r="CQ13" s="16">
        <f t="shared" si="19"/>
        <v>130</v>
      </c>
      <c r="CR13" s="90">
        <v>160</v>
      </c>
      <c r="CS13" s="90"/>
      <c r="CT13" s="90"/>
      <c r="CU13" s="116"/>
      <c r="CV13" s="16">
        <f t="shared" si="20"/>
        <v>160</v>
      </c>
      <c r="CW13" s="90">
        <v>121</v>
      </c>
      <c r="CX13" s="90"/>
      <c r="CY13" s="90"/>
      <c r="CZ13" s="116"/>
      <c r="DA13" s="16">
        <f t="shared" si="21"/>
        <v>121</v>
      </c>
      <c r="DB13" s="90">
        <v>80</v>
      </c>
      <c r="DC13" s="90"/>
      <c r="DD13" s="90"/>
      <c r="DE13" s="116"/>
      <c r="DF13" s="16">
        <f t="shared" si="22"/>
        <v>80</v>
      </c>
      <c r="DG13" s="90">
        <v>113</v>
      </c>
      <c r="DH13" s="90"/>
      <c r="DI13" s="90"/>
      <c r="DJ13" s="116"/>
      <c r="DK13" s="16">
        <f t="shared" si="23"/>
        <v>113</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v>170</v>
      </c>
      <c r="EQ13" s="90"/>
      <c r="ER13" s="90"/>
      <c r="ES13" s="116"/>
      <c r="ET13" s="16">
        <f t="shared" si="30"/>
        <v>170</v>
      </c>
      <c r="EU13" s="90"/>
      <c r="EV13" s="90"/>
      <c r="EW13" s="90"/>
      <c r="EX13" s="116"/>
      <c r="EY13" s="16">
        <f t="shared" si="31"/>
        <v>0</v>
      </c>
      <c r="EZ13" s="90"/>
      <c r="FA13" s="90"/>
      <c r="FB13" s="90"/>
      <c r="FC13" s="116"/>
      <c r="FD13" s="16">
        <f t="shared" si="32"/>
        <v>0</v>
      </c>
      <c r="FE13" s="90"/>
      <c r="FF13" s="90"/>
      <c r="FG13" s="90"/>
      <c r="FH13" s="116"/>
      <c r="FI13" s="16">
        <f t="shared" si="1"/>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2"/>
        <v>0</v>
      </c>
      <c r="F14" s="90"/>
      <c r="G14" s="90">
        <v>20</v>
      </c>
      <c r="H14" s="90"/>
      <c r="I14" s="116"/>
      <c r="J14" s="16">
        <f t="shared" si="3"/>
        <v>0</v>
      </c>
      <c r="K14" s="90">
        <v>220</v>
      </c>
      <c r="L14" s="90"/>
      <c r="M14" s="90"/>
      <c r="N14" s="116"/>
      <c r="O14" s="16">
        <f t="shared" si="0"/>
        <v>220</v>
      </c>
      <c r="P14" s="90">
        <v>105</v>
      </c>
      <c r="Q14" s="90"/>
      <c r="R14" s="90"/>
      <c r="S14" s="116"/>
      <c r="T14" s="16">
        <f t="shared" si="4"/>
        <v>105</v>
      </c>
      <c r="U14" s="90">
        <v>105</v>
      </c>
      <c r="V14" s="90"/>
      <c r="W14" s="90"/>
      <c r="X14" s="116"/>
      <c r="Y14" s="16">
        <f t="shared" si="5"/>
        <v>105</v>
      </c>
      <c r="Z14" s="90"/>
      <c r="AA14" s="90"/>
      <c r="AB14" s="90"/>
      <c r="AC14" s="116"/>
      <c r="AD14" s="16">
        <f t="shared" si="6"/>
        <v>0</v>
      </c>
      <c r="AE14" s="90"/>
      <c r="AF14" s="90"/>
      <c r="AG14" s="90"/>
      <c r="AH14" s="116"/>
      <c r="AI14" s="16">
        <f t="shared" si="7"/>
        <v>0</v>
      </c>
      <c r="AJ14" s="90"/>
      <c r="AK14" s="90"/>
      <c r="AL14" s="90"/>
      <c r="AM14" s="116"/>
      <c r="AN14" s="16">
        <f t="shared" si="8"/>
        <v>0</v>
      </c>
      <c r="AO14" s="90"/>
      <c r="AP14" s="90">
        <v>20</v>
      </c>
      <c r="AQ14" s="90"/>
      <c r="AR14" s="116"/>
      <c r="AS14" s="16">
        <f t="shared" si="9"/>
        <v>0</v>
      </c>
      <c r="AT14" s="90">
        <v>126</v>
      </c>
      <c r="AU14" s="90"/>
      <c r="AV14" s="90"/>
      <c r="AW14" s="116"/>
      <c r="AX14" s="16">
        <f t="shared" si="10"/>
        <v>126</v>
      </c>
      <c r="AY14" s="90"/>
      <c r="AZ14" s="90">
        <v>50</v>
      </c>
      <c r="BA14" s="90"/>
      <c r="BB14" s="116"/>
      <c r="BC14" s="16">
        <f t="shared" si="11"/>
        <v>0</v>
      </c>
      <c r="BD14" s="90">
        <v>125</v>
      </c>
      <c r="BE14" s="90"/>
      <c r="BF14" s="90"/>
      <c r="BG14" s="116"/>
      <c r="BH14" s="16">
        <f t="shared" si="12"/>
        <v>125</v>
      </c>
      <c r="BI14" s="90"/>
      <c r="BJ14" s="90"/>
      <c r="BK14" s="90"/>
      <c r="BL14" s="116"/>
      <c r="BM14" s="16">
        <f t="shared" si="13"/>
        <v>0</v>
      </c>
      <c r="BN14" s="90"/>
      <c r="BO14" s="90"/>
      <c r="BP14" s="90"/>
      <c r="BQ14" s="116"/>
      <c r="BR14" s="16">
        <f t="shared" si="14"/>
        <v>0</v>
      </c>
      <c r="BS14" s="90"/>
      <c r="BT14" s="90"/>
      <c r="BU14" s="90"/>
      <c r="BV14" s="116"/>
      <c r="BW14" s="16">
        <f t="shared" si="15"/>
        <v>0</v>
      </c>
      <c r="BX14" s="90">
        <v>215</v>
      </c>
      <c r="BY14" s="90"/>
      <c r="BZ14" s="90"/>
      <c r="CA14" s="116"/>
      <c r="CB14" s="16">
        <f t="shared" si="16"/>
        <v>215</v>
      </c>
      <c r="CC14" s="90"/>
      <c r="CD14" s="90"/>
      <c r="CE14" s="90"/>
      <c r="CF14" s="116"/>
      <c r="CG14" s="16">
        <f t="shared" si="17"/>
        <v>0</v>
      </c>
      <c r="CH14" s="90"/>
      <c r="CI14" s="90"/>
      <c r="CJ14" s="90"/>
      <c r="CK14" s="116"/>
      <c r="CL14" s="16">
        <f t="shared" si="18"/>
        <v>0</v>
      </c>
      <c r="CM14" s="90">
        <v>60</v>
      </c>
      <c r="CN14" s="90"/>
      <c r="CO14" s="90"/>
      <c r="CP14" s="116"/>
      <c r="CQ14" s="16">
        <f t="shared" si="19"/>
        <v>60</v>
      </c>
      <c r="CR14" s="90">
        <v>115</v>
      </c>
      <c r="CS14" s="90"/>
      <c r="CT14" s="90"/>
      <c r="CU14" s="116"/>
      <c r="CV14" s="16">
        <f t="shared" si="20"/>
        <v>115</v>
      </c>
      <c r="CW14" s="90">
        <v>117</v>
      </c>
      <c r="CX14" s="90"/>
      <c r="CY14" s="90"/>
      <c r="CZ14" s="116"/>
      <c r="DA14" s="16">
        <f t="shared" si="21"/>
        <v>117</v>
      </c>
      <c r="DB14" s="90">
        <v>110</v>
      </c>
      <c r="DC14" s="90"/>
      <c r="DD14" s="90"/>
      <c r="DE14" s="116"/>
      <c r="DF14" s="16">
        <f t="shared" si="22"/>
        <v>110</v>
      </c>
      <c r="DG14" s="90"/>
      <c r="DH14" s="90">
        <v>20</v>
      </c>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v>100</v>
      </c>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1"/>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2"/>
        <v>0</v>
      </c>
      <c r="F15" s="90">
        <v>209</v>
      </c>
      <c r="G15" s="90"/>
      <c r="H15" s="90"/>
      <c r="I15" s="116"/>
      <c r="J15" s="16">
        <f t="shared" si="3"/>
        <v>209</v>
      </c>
      <c r="K15" s="90"/>
      <c r="L15" s="90">
        <v>20</v>
      </c>
      <c r="M15" s="90"/>
      <c r="N15" s="116"/>
      <c r="O15" s="16">
        <f t="shared" si="0"/>
        <v>0</v>
      </c>
      <c r="P15" s="90">
        <v>100</v>
      </c>
      <c r="Q15" s="90"/>
      <c r="R15" s="90"/>
      <c r="S15" s="116"/>
      <c r="T15" s="16">
        <f t="shared" si="4"/>
        <v>100</v>
      </c>
      <c r="U15" s="90">
        <v>152</v>
      </c>
      <c r="V15" s="90"/>
      <c r="W15" s="90"/>
      <c r="X15" s="116"/>
      <c r="Y15" s="16">
        <f t="shared" si="5"/>
        <v>152</v>
      </c>
      <c r="Z15" s="90"/>
      <c r="AA15" s="90"/>
      <c r="AB15" s="90"/>
      <c r="AC15" s="116"/>
      <c r="AD15" s="16">
        <f t="shared" si="6"/>
        <v>0</v>
      </c>
      <c r="AE15" s="90"/>
      <c r="AF15" s="90"/>
      <c r="AG15" s="90"/>
      <c r="AH15" s="116"/>
      <c r="AI15" s="16">
        <f t="shared" si="7"/>
        <v>0</v>
      </c>
      <c r="AJ15" s="90"/>
      <c r="AK15" s="90"/>
      <c r="AL15" s="90"/>
      <c r="AM15" s="116"/>
      <c r="AN15" s="16">
        <f t="shared" si="8"/>
        <v>0</v>
      </c>
      <c r="AO15" s="90">
        <v>137</v>
      </c>
      <c r="AP15" s="90"/>
      <c r="AQ15" s="90"/>
      <c r="AR15" s="116"/>
      <c r="AS15" s="16">
        <f t="shared" si="9"/>
        <v>137</v>
      </c>
      <c r="AT15" s="90">
        <v>132</v>
      </c>
      <c r="AU15" s="90"/>
      <c r="AV15" s="90"/>
      <c r="AW15" s="116"/>
      <c r="AX15" s="16">
        <f t="shared" si="10"/>
        <v>132</v>
      </c>
      <c r="AY15" s="90"/>
      <c r="AZ15" s="90"/>
      <c r="BA15" s="90"/>
      <c r="BB15" s="116"/>
      <c r="BC15" s="16">
        <f t="shared" si="11"/>
        <v>0</v>
      </c>
      <c r="BD15" s="90">
        <v>125</v>
      </c>
      <c r="BE15" s="90"/>
      <c r="BF15" s="90"/>
      <c r="BG15" s="116"/>
      <c r="BH15" s="16">
        <f t="shared" si="12"/>
        <v>125</v>
      </c>
      <c r="BI15" s="90"/>
      <c r="BJ15" s="90"/>
      <c r="BK15" s="90"/>
      <c r="BL15" s="116"/>
      <c r="BM15" s="16">
        <f t="shared" si="13"/>
        <v>0</v>
      </c>
      <c r="BN15" s="90"/>
      <c r="BO15" s="90"/>
      <c r="BP15" s="90"/>
      <c r="BQ15" s="116"/>
      <c r="BR15" s="16">
        <f t="shared" si="14"/>
        <v>0</v>
      </c>
      <c r="BS15" s="90"/>
      <c r="BT15" s="90"/>
      <c r="BU15" s="90"/>
      <c r="BV15" s="116"/>
      <c r="BW15" s="16">
        <f t="shared" si="15"/>
        <v>0</v>
      </c>
      <c r="BX15" s="90">
        <v>147</v>
      </c>
      <c r="BY15" s="90"/>
      <c r="BZ15" s="90"/>
      <c r="CA15" s="116"/>
      <c r="CB15" s="16">
        <f t="shared" si="16"/>
        <v>147</v>
      </c>
      <c r="CC15" s="90"/>
      <c r="CD15" s="90"/>
      <c r="CE15" s="90"/>
      <c r="CF15" s="116"/>
      <c r="CG15" s="16">
        <f t="shared" si="17"/>
        <v>0</v>
      </c>
      <c r="CH15" s="90"/>
      <c r="CI15" s="90"/>
      <c r="CJ15" s="90"/>
      <c r="CK15" s="116"/>
      <c r="CL15" s="16">
        <f t="shared" si="18"/>
        <v>0</v>
      </c>
      <c r="CM15" s="90"/>
      <c r="CN15" s="90"/>
      <c r="CO15" s="90"/>
      <c r="CP15" s="116"/>
      <c r="CQ15" s="16">
        <f t="shared" si="19"/>
        <v>0</v>
      </c>
      <c r="CR15" s="90">
        <v>111</v>
      </c>
      <c r="CS15" s="90"/>
      <c r="CT15" s="90"/>
      <c r="CU15" s="116"/>
      <c r="CV15" s="16">
        <f t="shared" si="20"/>
        <v>111</v>
      </c>
      <c r="CW15" s="90">
        <v>115</v>
      </c>
      <c r="CX15" s="90"/>
      <c r="CY15" s="90"/>
      <c r="CZ15" s="116"/>
      <c r="DA15" s="16">
        <f t="shared" si="21"/>
        <v>115</v>
      </c>
      <c r="DB15" s="90"/>
      <c r="DC15" s="90">
        <v>20</v>
      </c>
      <c r="DD15" s="90"/>
      <c r="DE15" s="116"/>
      <c r="DF15" s="16">
        <f t="shared" si="22"/>
        <v>0</v>
      </c>
      <c r="DG15" s="90">
        <v>189</v>
      </c>
      <c r="DH15" s="90"/>
      <c r="DI15" s="90"/>
      <c r="DJ15" s="116"/>
      <c r="DK15" s="16">
        <f t="shared" si="23"/>
        <v>189</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v>278</v>
      </c>
      <c r="EQ15" s="90"/>
      <c r="ER15" s="90"/>
      <c r="ES15" s="116"/>
      <c r="ET15" s="16">
        <f t="shared" si="30"/>
        <v>278</v>
      </c>
      <c r="EU15" s="90"/>
      <c r="EV15" s="90"/>
      <c r="EW15" s="90"/>
      <c r="EX15" s="116"/>
      <c r="EY15" s="16">
        <f t="shared" si="31"/>
        <v>0</v>
      </c>
      <c r="EZ15" s="90"/>
      <c r="FA15" s="90"/>
      <c r="FB15" s="90"/>
      <c r="FC15" s="116"/>
      <c r="FD15" s="16">
        <f t="shared" si="32"/>
        <v>0</v>
      </c>
      <c r="FE15" s="90"/>
      <c r="FF15" s="90"/>
      <c r="FG15" s="90"/>
      <c r="FH15" s="116"/>
      <c r="FI15" s="16">
        <f t="shared" si="1"/>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2"/>
        <v>0</v>
      </c>
      <c r="F16" s="90"/>
      <c r="G16" s="90">
        <v>20</v>
      </c>
      <c r="H16" s="90"/>
      <c r="I16" s="116"/>
      <c r="J16" s="16">
        <f t="shared" si="3"/>
        <v>0</v>
      </c>
      <c r="K16" s="90">
        <v>215</v>
      </c>
      <c r="L16" s="90"/>
      <c r="M16" s="90"/>
      <c r="N16" s="116"/>
      <c r="O16" s="16">
        <f t="shared" si="0"/>
        <v>215</v>
      </c>
      <c r="P16" s="90"/>
      <c r="Q16" s="90"/>
      <c r="R16" s="90"/>
      <c r="S16" s="116"/>
      <c r="T16" s="16">
        <f t="shared" si="4"/>
        <v>0</v>
      </c>
      <c r="U16" s="90">
        <v>147</v>
      </c>
      <c r="V16" s="90"/>
      <c r="W16" s="90"/>
      <c r="X16" s="116"/>
      <c r="Y16" s="16">
        <f t="shared" si="5"/>
        <v>147</v>
      </c>
      <c r="Z16" s="90"/>
      <c r="AA16" s="90"/>
      <c r="AB16" s="90"/>
      <c r="AC16" s="116"/>
      <c r="AD16" s="16">
        <f t="shared" si="6"/>
        <v>0</v>
      </c>
      <c r="AE16" s="90"/>
      <c r="AF16" s="90"/>
      <c r="AG16" s="90"/>
      <c r="AH16" s="116"/>
      <c r="AI16" s="16">
        <f t="shared" si="7"/>
        <v>0</v>
      </c>
      <c r="AJ16" s="90"/>
      <c r="AK16" s="90"/>
      <c r="AL16" s="90"/>
      <c r="AM16" s="116"/>
      <c r="AN16" s="16">
        <f t="shared" si="8"/>
        <v>0</v>
      </c>
      <c r="AO16" s="90">
        <v>143</v>
      </c>
      <c r="AP16" s="90"/>
      <c r="AQ16" s="90"/>
      <c r="AR16" s="116"/>
      <c r="AS16" s="16">
        <f t="shared" si="9"/>
        <v>143</v>
      </c>
      <c r="AT16" s="90">
        <v>125</v>
      </c>
      <c r="AU16" s="90"/>
      <c r="AV16" s="90"/>
      <c r="AW16" s="116"/>
      <c r="AX16" s="16">
        <f t="shared" si="10"/>
        <v>125</v>
      </c>
      <c r="AY16" s="90"/>
      <c r="AZ16" s="90"/>
      <c r="BA16" s="90"/>
      <c r="BB16" s="116"/>
      <c r="BC16" s="16">
        <f t="shared" si="11"/>
        <v>0</v>
      </c>
      <c r="BD16" s="90">
        <v>160</v>
      </c>
      <c r="BE16" s="90"/>
      <c r="BF16" s="90"/>
      <c r="BG16" s="116"/>
      <c r="BH16" s="16">
        <f t="shared" si="12"/>
        <v>160</v>
      </c>
      <c r="BI16" s="90"/>
      <c r="BJ16" s="90"/>
      <c r="BK16" s="90"/>
      <c r="BL16" s="116"/>
      <c r="BM16" s="16">
        <f t="shared" si="13"/>
        <v>0</v>
      </c>
      <c r="BN16" s="90"/>
      <c r="BO16" s="90"/>
      <c r="BP16" s="90"/>
      <c r="BQ16" s="116"/>
      <c r="BR16" s="16">
        <f t="shared" si="14"/>
        <v>0</v>
      </c>
      <c r="BS16" s="90"/>
      <c r="BT16" s="90"/>
      <c r="BU16" s="90"/>
      <c r="BV16" s="116"/>
      <c r="BW16" s="16">
        <f t="shared" si="15"/>
        <v>0</v>
      </c>
      <c r="BX16" s="90"/>
      <c r="BY16" s="90">
        <v>20</v>
      </c>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v>128</v>
      </c>
      <c r="CS16" s="90"/>
      <c r="CT16" s="90"/>
      <c r="CU16" s="116"/>
      <c r="CV16" s="16">
        <f t="shared" si="20"/>
        <v>128</v>
      </c>
      <c r="CW16" s="90"/>
      <c r="CX16" s="90">
        <v>20</v>
      </c>
      <c r="CY16" s="90"/>
      <c r="CZ16" s="116"/>
      <c r="DA16" s="16">
        <f t="shared" si="21"/>
        <v>0</v>
      </c>
      <c r="DB16" s="90">
        <v>241</v>
      </c>
      <c r="DC16" s="90"/>
      <c r="DD16" s="90"/>
      <c r="DE16" s="116"/>
      <c r="DF16" s="16">
        <f t="shared" si="22"/>
        <v>241</v>
      </c>
      <c r="DG16" s="90">
        <v>136</v>
      </c>
      <c r="DH16" s="90"/>
      <c r="DI16" s="90"/>
      <c r="DJ16" s="116"/>
      <c r="DK16" s="16">
        <f t="shared" si="23"/>
        <v>136</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v>100</v>
      </c>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1"/>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2"/>
        <v>0</v>
      </c>
      <c r="F17" s="90">
        <v>160</v>
      </c>
      <c r="G17" s="90"/>
      <c r="H17" s="90"/>
      <c r="I17" s="116"/>
      <c r="J17" s="16">
        <f t="shared" si="3"/>
        <v>160</v>
      </c>
      <c r="K17" s="90">
        <v>204</v>
      </c>
      <c r="L17" s="90"/>
      <c r="M17" s="90"/>
      <c r="N17" s="116"/>
      <c r="O17" s="16">
        <f t="shared" ref="O17:O74" si="50">IF(K17="",M17,K17)</f>
        <v>204</v>
      </c>
      <c r="P17" s="90"/>
      <c r="Q17" s="90"/>
      <c r="R17" s="90"/>
      <c r="S17" s="116"/>
      <c r="T17" s="16">
        <f t="shared" si="4"/>
        <v>0</v>
      </c>
      <c r="U17" s="90">
        <v>75</v>
      </c>
      <c r="V17" s="90"/>
      <c r="W17" s="90"/>
      <c r="X17" s="116"/>
      <c r="Y17" s="16">
        <f t="shared" si="5"/>
        <v>75</v>
      </c>
      <c r="Z17" s="90"/>
      <c r="AA17" s="90"/>
      <c r="AB17" s="90"/>
      <c r="AC17" s="116"/>
      <c r="AD17" s="16">
        <f t="shared" si="6"/>
        <v>0</v>
      </c>
      <c r="AE17" s="90"/>
      <c r="AF17" s="90"/>
      <c r="AG17" s="90"/>
      <c r="AH17" s="116"/>
      <c r="AI17" s="16">
        <f t="shared" si="7"/>
        <v>0</v>
      </c>
      <c r="AJ17" s="90"/>
      <c r="AK17" s="90"/>
      <c r="AL17" s="90"/>
      <c r="AM17" s="116"/>
      <c r="AN17" s="16">
        <f t="shared" si="8"/>
        <v>0</v>
      </c>
      <c r="AO17" s="90">
        <v>125</v>
      </c>
      <c r="AP17" s="90"/>
      <c r="AQ17" s="90"/>
      <c r="AR17" s="116"/>
      <c r="AS17" s="16">
        <f t="shared" si="9"/>
        <v>125</v>
      </c>
      <c r="AT17" s="90">
        <v>125</v>
      </c>
      <c r="AU17" s="90"/>
      <c r="AV17" s="90"/>
      <c r="AW17" s="116"/>
      <c r="AX17" s="16">
        <f t="shared" si="10"/>
        <v>125</v>
      </c>
      <c r="AY17" s="90"/>
      <c r="AZ17" s="90"/>
      <c r="BA17" s="90"/>
      <c r="BB17" s="116"/>
      <c r="BC17" s="16">
        <f t="shared" si="11"/>
        <v>0</v>
      </c>
      <c r="BD17" s="90"/>
      <c r="BE17" s="90">
        <v>20</v>
      </c>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v>130</v>
      </c>
      <c r="BY17" s="90"/>
      <c r="BZ17" s="90"/>
      <c r="CA17" s="116"/>
      <c r="CB17" s="16">
        <f t="shared" si="16"/>
        <v>130</v>
      </c>
      <c r="CC17" s="90"/>
      <c r="CD17" s="90"/>
      <c r="CE17" s="90"/>
      <c r="CF17" s="116"/>
      <c r="CG17" s="16">
        <f t="shared" si="17"/>
        <v>0</v>
      </c>
      <c r="CH17" s="90"/>
      <c r="CI17" s="90"/>
      <c r="CJ17" s="90"/>
      <c r="CK17" s="116"/>
      <c r="CL17" s="16">
        <f t="shared" si="18"/>
        <v>0</v>
      </c>
      <c r="CM17" s="90"/>
      <c r="CN17" s="90"/>
      <c r="CO17" s="90"/>
      <c r="CP17" s="116"/>
      <c r="CQ17" s="16">
        <f t="shared" si="19"/>
        <v>0</v>
      </c>
      <c r="CR17" s="90"/>
      <c r="CS17" s="90">
        <v>20</v>
      </c>
      <c r="CT17" s="90"/>
      <c r="CU17" s="116"/>
      <c r="CV17" s="16">
        <f t="shared" si="20"/>
        <v>0</v>
      </c>
      <c r="CW17" s="90">
        <v>295</v>
      </c>
      <c r="CX17" s="90"/>
      <c r="CY17" s="90"/>
      <c r="CZ17" s="116"/>
      <c r="DA17" s="16">
        <f t="shared" si="21"/>
        <v>295</v>
      </c>
      <c r="DB17" s="90">
        <v>135</v>
      </c>
      <c r="DC17" s="90"/>
      <c r="DD17" s="90"/>
      <c r="DE17" s="116"/>
      <c r="DF17" s="16">
        <f t="shared" si="22"/>
        <v>135</v>
      </c>
      <c r="DG17" s="90">
        <v>185</v>
      </c>
      <c r="DH17" s="90"/>
      <c r="DI17" s="90"/>
      <c r="DJ17" s="116"/>
      <c r="DK17" s="16">
        <f t="shared" si="23"/>
        <v>185</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v>346</v>
      </c>
      <c r="EQ17" s="90"/>
      <c r="ER17" s="90"/>
      <c r="ES17" s="116"/>
      <c r="ET17" s="16">
        <f t="shared" si="30"/>
        <v>346</v>
      </c>
      <c r="EU17" s="90"/>
      <c r="EV17" s="90"/>
      <c r="EW17" s="90"/>
      <c r="EX17" s="116"/>
      <c r="EY17" s="16">
        <f t="shared" si="31"/>
        <v>0</v>
      </c>
      <c r="EZ17" s="90"/>
      <c r="FA17" s="90"/>
      <c r="FB17" s="90"/>
      <c r="FC17" s="116"/>
      <c r="FD17" s="16">
        <f t="shared" si="32"/>
        <v>0</v>
      </c>
      <c r="FE17" s="90"/>
      <c r="FF17" s="90"/>
      <c r="FG17" s="90"/>
      <c r="FH17" s="116"/>
      <c r="FI17" s="16">
        <f t="shared" si="1"/>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2"/>
        <v>0</v>
      </c>
      <c r="F18" s="90">
        <v>182</v>
      </c>
      <c r="G18" s="90"/>
      <c r="H18" s="90"/>
      <c r="I18" s="116"/>
      <c r="J18" s="16">
        <f t="shared" ref="J18:J25" si="51">IF(F18="",H18,F18)</f>
        <v>182</v>
      </c>
      <c r="K18" s="90">
        <v>170</v>
      </c>
      <c r="L18" s="90"/>
      <c r="M18" s="90"/>
      <c r="N18" s="116"/>
      <c r="O18" s="16">
        <f t="shared" si="50"/>
        <v>170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v>116</v>
      </c>
      <c r="AP18" s="90"/>
      <c r="AQ18" s="90"/>
      <c r="AR18" s="116"/>
      <c r="AS18" s="16">
        <f t="shared" si="9"/>
        <v>116</v>
      </c>
      <c r="AT18" s="90"/>
      <c r="AU18" s="90">
        <v>20</v>
      </c>
      <c r="AV18" s="90"/>
      <c r="AW18" s="116"/>
      <c r="AX18" s="16">
        <f t="shared" si="10"/>
        <v>0</v>
      </c>
      <c r="AY18" s="90"/>
      <c r="AZ18" s="90"/>
      <c r="BA18" s="90"/>
      <c r="BB18" s="116"/>
      <c r="BC18" s="16">
        <f t="shared" si="11"/>
        <v>0</v>
      </c>
      <c r="BD18" s="90">
        <v>260</v>
      </c>
      <c r="BE18" s="90"/>
      <c r="BF18" s="90"/>
      <c r="BG18" s="116"/>
      <c r="BH18" s="16">
        <f t="shared" si="12"/>
        <v>260</v>
      </c>
      <c r="BI18" s="90"/>
      <c r="BJ18" s="90"/>
      <c r="BK18" s="90"/>
      <c r="BL18" s="116"/>
      <c r="BM18" s="16">
        <f t="shared" si="13"/>
        <v>0</v>
      </c>
      <c r="BN18" s="90"/>
      <c r="BO18" s="90"/>
      <c r="BP18" s="90"/>
      <c r="BQ18" s="116"/>
      <c r="BR18" s="16">
        <f t="shared" si="14"/>
        <v>0</v>
      </c>
      <c r="BS18" s="90"/>
      <c r="BT18" s="90"/>
      <c r="BU18" s="90"/>
      <c r="BV18" s="116"/>
      <c r="BW18" s="16">
        <f t="shared" si="15"/>
        <v>0</v>
      </c>
      <c r="BX18" s="90">
        <v>132</v>
      </c>
      <c r="BY18" s="90"/>
      <c r="BZ18" s="90"/>
      <c r="CA18" s="116"/>
      <c r="CB18" s="16">
        <f t="shared" si="16"/>
        <v>132</v>
      </c>
      <c r="CC18" s="90"/>
      <c r="CD18" s="90"/>
      <c r="CE18" s="90"/>
      <c r="CF18" s="116"/>
      <c r="CG18" s="16">
        <f t="shared" si="17"/>
        <v>0</v>
      </c>
      <c r="CH18" s="90"/>
      <c r="CI18" s="90"/>
      <c r="CJ18" s="90"/>
      <c r="CK18" s="116"/>
      <c r="CL18" s="16">
        <f t="shared" si="18"/>
        <v>0</v>
      </c>
      <c r="CM18" s="90"/>
      <c r="CN18" s="90"/>
      <c r="CO18" s="90"/>
      <c r="CP18" s="116"/>
      <c r="CQ18" s="16">
        <f t="shared" si="19"/>
        <v>0</v>
      </c>
      <c r="CR18" s="90">
        <v>80</v>
      </c>
      <c r="CS18" s="90"/>
      <c r="CT18" s="90"/>
      <c r="CU18" s="116"/>
      <c r="CV18" s="16">
        <f t="shared" si="20"/>
        <v>80</v>
      </c>
      <c r="CW18" s="90">
        <v>130</v>
      </c>
      <c r="CX18" s="90"/>
      <c r="CY18" s="90"/>
      <c r="CZ18" s="116"/>
      <c r="DA18" s="16">
        <f t="shared" si="21"/>
        <v>130</v>
      </c>
      <c r="DB18" s="90"/>
      <c r="DC18" s="90">
        <v>20</v>
      </c>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v>100</v>
      </c>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1"/>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2"/>
        <v>0</v>
      </c>
      <c r="F19" s="90"/>
      <c r="G19" s="90">
        <v>20</v>
      </c>
      <c r="H19" s="90"/>
      <c r="I19" s="116"/>
      <c r="J19" s="16">
        <f t="shared" si="51"/>
        <v>0</v>
      </c>
      <c r="K19" s="90">
        <v>169</v>
      </c>
      <c r="L19" s="90"/>
      <c r="M19" s="90"/>
      <c r="N19" s="116"/>
      <c r="O19" s="16">
        <f t="shared" si="50"/>
        <v>169</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v>112</v>
      </c>
      <c r="AP19" s="90"/>
      <c r="AQ19" s="90"/>
      <c r="AR19" s="116"/>
      <c r="AS19" s="16">
        <f t="shared" si="9"/>
        <v>112</v>
      </c>
      <c r="AT19" s="90">
        <v>121</v>
      </c>
      <c r="AU19" s="90"/>
      <c r="AV19" s="90"/>
      <c r="AW19" s="116"/>
      <c r="AX19" s="16">
        <f t="shared" si="10"/>
        <v>121</v>
      </c>
      <c r="AY19" s="90"/>
      <c r="AZ19" s="90"/>
      <c r="BA19" s="90"/>
      <c r="BB19" s="116"/>
      <c r="BC19" s="16">
        <f t="shared" si="11"/>
        <v>0</v>
      </c>
      <c r="BD19" s="90">
        <v>125</v>
      </c>
      <c r="BE19" s="90"/>
      <c r="BF19" s="90"/>
      <c r="BG19" s="116"/>
      <c r="BH19" s="16">
        <f t="shared" si="12"/>
        <v>125</v>
      </c>
      <c r="BI19" s="90"/>
      <c r="BJ19" s="90"/>
      <c r="BK19" s="90"/>
      <c r="BL19" s="116"/>
      <c r="BM19" s="16">
        <f t="shared" si="13"/>
        <v>0</v>
      </c>
      <c r="BN19" s="90"/>
      <c r="BO19" s="90"/>
      <c r="BP19" s="90"/>
      <c r="BQ19" s="116"/>
      <c r="BR19" s="16">
        <f t="shared" si="14"/>
        <v>0</v>
      </c>
      <c r="BS19" s="90"/>
      <c r="BT19" s="90"/>
      <c r="BU19" s="90"/>
      <c r="BV19" s="116"/>
      <c r="BW19" s="16">
        <f t="shared" si="15"/>
        <v>0</v>
      </c>
      <c r="BX19" s="90">
        <v>131</v>
      </c>
      <c r="BY19" s="90"/>
      <c r="BZ19" s="90"/>
      <c r="CA19" s="116"/>
      <c r="CB19" s="16">
        <f t="shared" si="16"/>
        <v>131</v>
      </c>
      <c r="CC19" s="90"/>
      <c r="CD19" s="90"/>
      <c r="CE19" s="90"/>
      <c r="CF19" s="116"/>
      <c r="CG19" s="16">
        <f t="shared" si="17"/>
        <v>0</v>
      </c>
      <c r="CH19" s="90"/>
      <c r="CI19" s="90"/>
      <c r="CJ19" s="90"/>
      <c r="CK19" s="116"/>
      <c r="CL19" s="16">
        <f t="shared" si="18"/>
        <v>0</v>
      </c>
      <c r="CM19" s="90"/>
      <c r="CN19" s="90"/>
      <c r="CO19" s="90"/>
      <c r="CP19" s="116"/>
      <c r="CQ19" s="16">
        <f t="shared" si="19"/>
        <v>0</v>
      </c>
      <c r="CR19" s="90">
        <v>125</v>
      </c>
      <c r="CS19" s="90"/>
      <c r="CT19" s="90"/>
      <c r="CU19" s="116"/>
      <c r="CV19" s="16">
        <f t="shared" si="20"/>
        <v>125</v>
      </c>
      <c r="CW19" s="90">
        <v>131</v>
      </c>
      <c r="CX19" s="90"/>
      <c r="CY19" s="90"/>
      <c r="CZ19" s="116"/>
      <c r="DA19" s="16">
        <f t="shared" si="21"/>
        <v>131</v>
      </c>
      <c r="DB19" s="90">
        <v>282</v>
      </c>
      <c r="DC19" s="90"/>
      <c r="DD19" s="90"/>
      <c r="DE19" s="116"/>
      <c r="DF19" s="16">
        <f t="shared" si="22"/>
        <v>282</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v>326</v>
      </c>
      <c r="EQ19" s="90"/>
      <c r="ER19" s="90"/>
      <c r="ES19" s="116"/>
      <c r="ET19" s="16">
        <f t="shared" si="30"/>
        <v>326</v>
      </c>
      <c r="EU19" s="90"/>
      <c r="EV19" s="90"/>
      <c r="EW19" s="90"/>
      <c r="EX19" s="116"/>
      <c r="EY19" s="16">
        <f t="shared" si="31"/>
        <v>0</v>
      </c>
      <c r="EZ19" s="90"/>
      <c r="FA19" s="90"/>
      <c r="FB19" s="90"/>
      <c r="FC19" s="116"/>
      <c r="FD19" s="16">
        <f t="shared" si="32"/>
        <v>0</v>
      </c>
      <c r="FE19" s="90"/>
      <c r="FF19" s="90"/>
      <c r="FG19" s="90"/>
      <c r="FH19" s="116"/>
      <c r="FI19" s="16">
        <f t="shared" si="1"/>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2"/>
        <v>0</v>
      </c>
      <c r="F20" s="90">
        <v>158</v>
      </c>
      <c r="G20" s="90"/>
      <c r="H20" s="90"/>
      <c r="I20" s="116"/>
      <c r="J20" s="16">
        <f t="shared" si="51"/>
        <v>158</v>
      </c>
      <c r="K20" s="90"/>
      <c r="L20" s="90">
        <v>20</v>
      </c>
      <c r="M20" s="90"/>
      <c r="N20" s="116"/>
      <c r="O20" s="16">
        <f t="shared" si="50"/>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v>20</v>
      </c>
      <c r="AQ20" s="90"/>
      <c r="AR20" s="116"/>
      <c r="AS20" s="16">
        <f t="shared" si="9"/>
        <v>0</v>
      </c>
      <c r="AT20" s="90">
        <v>125</v>
      </c>
      <c r="AU20" s="90"/>
      <c r="AV20" s="90"/>
      <c r="AW20" s="116"/>
      <c r="AX20" s="16">
        <f t="shared" si="10"/>
        <v>125</v>
      </c>
      <c r="AY20" s="90"/>
      <c r="AZ20" s="90"/>
      <c r="BA20" s="90"/>
      <c r="BB20" s="116"/>
      <c r="BC20" s="16">
        <f t="shared" si="11"/>
        <v>0</v>
      </c>
      <c r="BD20" s="90">
        <v>125</v>
      </c>
      <c r="BE20" s="90"/>
      <c r="BF20" s="90"/>
      <c r="BG20" s="116"/>
      <c r="BH20" s="16">
        <f t="shared" si="12"/>
        <v>125</v>
      </c>
      <c r="BI20" s="90"/>
      <c r="BJ20" s="90"/>
      <c r="BK20" s="90"/>
      <c r="BL20" s="116"/>
      <c r="BM20" s="16">
        <f t="shared" si="13"/>
        <v>0</v>
      </c>
      <c r="BN20" s="90"/>
      <c r="BO20" s="90"/>
      <c r="BP20" s="90"/>
      <c r="BQ20" s="116"/>
      <c r="BR20" s="16">
        <f t="shared" si="14"/>
        <v>0</v>
      </c>
      <c r="BS20" s="90"/>
      <c r="BT20" s="90"/>
      <c r="BU20" s="90"/>
      <c r="BV20" s="116"/>
      <c r="BW20" s="16">
        <f t="shared" si="15"/>
        <v>0</v>
      </c>
      <c r="BX20" s="90">
        <v>132</v>
      </c>
      <c r="BY20" s="90"/>
      <c r="BZ20" s="90"/>
      <c r="CA20" s="116"/>
      <c r="CB20" s="16">
        <f t="shared" si="16"/>
        <v>132</v>
      </c>
      <c r="CC20" s="90"/>
      <c r="CD20" s="90"/>
      <c r="CE20" s="90"/>
      <c r="CF20" s="116"/>
      <c r="CG20" s="16">
        <f t="shared" si="17"/>
        <v>0</v>
      </c>
      <c r="CH20" s="90"/>
      <c r="CI20" s="90"/>
      <c r="CJ20" s="90"/>
      <c r="CK20" s="116"/>
      <c r="CL20" s="16">
        <f t="shared" si="18"/>
        <v>0</v>
      </c>
      <c r="CM20" s="90"/>
      <c r="CN20" s="90"/>
      <c r="CO20" s="90"/>
      <c r="CP20" s="116"/>
      <c r="CQ20" s="16">
        <f t="shared" si="19"/>
        <v>0</v>
      </c>
      <c r="CR20" s="90">
        <v>66</v>
      </c>
      <c r="CS20" s="90"/>
      <c r="CT20" s="90"/>
      <c r="CU20" s="116"/>
      <c r="CV20" s="16">
        <f t="shared" si="20"/>
        <v>66</v>
      </c>
      <c r="CW20" s="90">
        <v>115</v>
      </c>
      <c r="CX20" s="90"/>
      <c r="CY20" s="90"/>
      <c r="CZ20" s="116"/>
      <c r="DA20" s="16">
        <f t="shared" si="21"/>
        <v>115</v>
      </c>
      <c r="DB20" s="90">
        <v>152</v>
      </c>
      <c r="DC20" s="90"/>
      <c r="DD20" s="90"/>
      <c r="DE20" s="116"/>
      <c r="DF20" s="16">
        <f t="shared" si="22"/>
        <v>152</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v>100</v>
      </c>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1"/>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2"/>
        <v>0</v>
      </c>
      <c r="F21" s="90">
        <v>416</v>
      </c>
      <c r="G21" s="90"/>
      <c r="H21" s="90"/>
      <c r="I21" s="116"/>
      <c r="J21" s="16">
        <f t="shared" si="51"/>
        <v>416</v>
      </c>
      <c r="K21" s="90">
        <v>210</v>
      </c>
      <c r="L21" s="90"/>
      <c r="M21" s="90"/>
      <c r="N21" s="116"/>
      <c r="O21" s="16">
        <f t="shared" si="50"/>
        <v>210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v>123</v>
      </c>
      <c r="AP21" s="90"/>
      <c r="AQ21" s="90"/>
      <c r="AR21" s="116"/>
      <c r="AS21" s="16">
        <f t="shared" si="9"/>
        <v>123</v>
      </c>
      <c r="AT21" s="90">
        <v>125</v>
      </c>
      <c r="AU21" s="90"/>
      <c r="AV21" s="90"/>
      <c r="AW21" s="116"/>
      <c r="AX21" s="16">
        <f t="shared" si="10"/>
        <v>125</v>
      </c>
      <c r="AY21" s="90"/>
      <c r="AZ21" s="90"/>
      <c r="BA21" s="90"/>
      <c r="BB21" s="116"/>
      <c r="BC21" s="16">
        <f t="shared" si="11"/>
        <v>0</v>
      </c>
      <c r="BD21" s="90">
        <v>125</v>
      </c>
      <c r="BE21" s="90"/>
      <c r="BF21" s="90"/>
      <c r="BG21" s="116"/>
      <c r="BH21" s="16">
        <f t="shared" si="12"/>
        <v>125</v>
      </c>
      <c r="BI21" s="90"/>
      <c r="BJ21" s="90"/>
      <c r="BK21" s="90"/>
      <c r="BL21" s="116"/>
      <c r="BM21" s="16">
        <f t="shared" si="13"/>
        <v>0</v>
      </c>
      <c r="BN21" s="90"/>
      <c r="BO21" s="90"/>
      <c r="BP21" s="90"/>
      <c r="BQ21" s="116"/>
      <c r="BR21" s="16">
        <f t="shared" si="14"/>
        <v>0</v>
      </c>
      <c r="BS21" s="90"/>
      <c r="BT21" s="90"/>
      <c r="BU21" s="90"/>
      <c r="BV21" s="116"/>
      <c r="BW21" s="16">
        <f t="shared" si="15"/>
        <v>0</v>
      </c>
      <c r="BX21" s="90"/>
      <c r="BY21" s="90">
        <v>20</v>
      </c>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v>118</v>
      </c>
      <c r="CS21" s="90"/>
      <c r="CT21" s="90"/>
      <c r="CU21" s="116"/>
      <c r="CV21" s="16">
        <f t="shared" si="20"/>
        <v>118</v>
      </c>
      <c r="CW21" s="90">
        <v>75</v>
      </c>
      <c r="CX21" s="90"/>
      <c r="CY21" s="90"/>
      <c r="CZ21" s="116"/>
      <c r="DA21" s="16">
        <f t="shared" si="21"/>
        <v>75</v>
      </c>
      <c r="DB21" s="90">
        <v>115</v>
      </c>
      <c r="DC21" s="90"/>
      <c r="DD21" s="90"/>
      <c r="DE21" s="116"/>
      <c r="DF21" s="16">
        <f t="shared" si="22"/>
        <v>115</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v>170</v>
      </c>
      <c r="EQ21" s="90"/>
      <c r="ER21" s="90"/>
      <c r="ES21" s="116"/>
      <c r="ET21" s="16">
        <f t="shared" si="30"/>
        <v>170</v>
      </c>
      <c r="EU21" s="90"/>
      <c r="EV21" s="90"/>
      <c r="EW21" s="90"/>
      <c r="EX21" s="116"/>
      <c r="EY21" s="16">
        <f t="shared" si="31"/>
        <v>0</v>
      </c>
      <c r="EZ21" s="90"/>
      <c r="FA21" s="90"/>
      <c r="FB21" s="90"/>
      <c r="FC21" s="116"/>
      <c r="FD21" s="16">
        <f t="shared" si="32"/>
        <v>0</v>
      </c>
      <c r="FE21" s="90"/>
      <c r="FF21" s="90"/>
      <c r="FG21" s="90"/>
      <c r="FH21" s="116"/>
      <c r="FI21" s="16">
        <f t="shared" si="1"/>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2"/>
        <v>0</v>
      </c>
      <c r="F22" s="90"/>
      <c r="G22" s="90">
        <v>50</v>
      </c>
      <c r="H22" s="90"/>
      <c r="I22" s="116"/>
      <c r="J22" s="16">
        <f t="shared" si="51"/>
        <v>0</v>
      </c>
      <c r="K22" s="90">
        <v>202</v>
      </c>
      <c r="L22" s="90"/>
      <c r="M22" s="90"/>
      <c r="N22" s="116"/>
      <c r="O22" s="16">
        <f t="shared" si="50"/>
        <v>202</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v>119</v>
      </c>
      <c r="AP22" s="90"/>
      <c r="AQ22" s="90"/>
      <c r="AR22" s="116"/>
      <c r="AS22" s="16">
        <f t="shared" si="9"/>
        <v>119</v>
      </c>
      <c r="AT22" s="90">
        <v>126</v>
      </c>
      <c r="AU22" s="90"/>
      <c r="AV22" s="90"/>
      <c r="AW22" s="116"/>
      <c r="AX22" s="16">
        <f t="shared" si="10"/>
        <v>126</v>
      </c>
      <c r="AY22" s="90"/>
      <c r="AZ22" s="90"/>
      <c r="BA22" s="90"/>
      <c r="BB22" s="116"/>
      <c r="BC22" s="16">
        <f t="shared" si="11"/>
        <v>0</v>
      </c>
      <c r="BD22" s="90">
        <v>125</v>
      </c>
      <c r="BE22" s="90"/>
      <c r="BF22" s="90"/>
      <c r="BG22" s="116"/>
      <c r="BH22" s="16">
        <f t="shared" si="12"/>
        <v>125</v>
      </c>
      <c r="BI22" s="90"/>
      <c r="BJ22" s="90"/>
      <c r="BK22" s="90"/>
      <c r="BL22" s="116"/>
      <c r="BM22" s="16">
        <f t="shared" si="13"/>
        <v>0</v>
      </c>
      <c r="BN22" s="90"/>
      <c r="BO22" s="90"/>
      <c r="BP22" s="90"/>
      <c r="BQ22" s="116"/>
      <c r="BR22" s="16">
        <f t="shared" si="14"/>
        <v>0</v>
      </c>
      <c r="BS22" s="90"/>
      <c r="BT22" s="90"/>
      <c r="BU22" s="90"/>
      <c r="BV22" s="116"/>
      <c r="BW22" s="16">
        <f t="shared" si="15"/>
        <v>0</v>
      </c>
      <c r="BX22" s="90">
        <v>132</v>
      </c>
      <c r="BY22" s="90"/>
      <c r="BZ22" s="90"/>
      <c r="CA22" s="116"/>
      <c r="CB22" s="16">
        <f t="shared" si="16"/>
        <v>132</v>
      </c>
      <c r="CC22" s="90"/>
      <c r="CD22" s="90"/>
      <c r="CE22" s="90"/>
      <c r="CF22" s="116"/>
      <c r="CG22" s="16">
        <f t="shared" si="17"/>
        <v>0</v>
      </c>
      <c r="CH22" s="90"/>
      <c r="CI22" s="90"/>
      <c r="CJ22" s="90"/>
      <c r="CK22" s="116"/>
      <c r="CL22" s="16">
        <f t="shared" si="18"/>
        <v>0</v>
      </c>
      <c r="CM22" s="90"/>
      <c r="CN22" s="90"/>
      <c r="CO22" s="90"/>
      <c r="CP22" s="116"/>
      <c r="CQ22" s="16">
        <f t="shared" si="19"/>
        <v>0</v>
      </c>
      <c r="CR22" s="90">
        <v>126</v>
      </c>
      <c r="CS22" s="90"/>
      <c r="CT22" s="90"/>
      <c r="CU22" s="116"/>
      <c r="CV22" s="16">
        <f t="shared" si="20"/>
        <v>126</v>
      </c>
      <c r="CW22" s="90"/>
      <c r="CX22" s="90"/>
      <c r="CY22" s="90"/>
      <c r="CZ22" s="116"/>
      <c r="DA22" s="16">
        <f t="shared" si="21"/>
        <v>0</v>
      </c>
      <c r="DB22" s="90">
        <v>107</v>
      </c>
      <c r="DC22" s="90"/>
      <c r="DD22" s="90"/>
      <c r="DE22" s="116"/>
      <c r="DF22" s="16">
        <f t="shared" si="22"/>
        <v>107</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v>50</v>
      </c>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1"/>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2"/>
        <v>0</v>
      </c>
      <c r="F23" s="90"/>
      <c r="G23" s="90"/>
      <c r="H23" s="90"/>
      <c r="I23" s="116"/>
      <c r="J23" s="16">
        <f t="shared" si="51"/>
        <v>0</v>
      </c>
      <c r="K23" s="90">
        <v>70</v>
      </c>
      <c r="L23" s="90"/>
      <c r="M23" s="90"/>
      <c r="N23" s="116"/>
      <c r="O23" s="16">
        <f t="shared" si="50"/>
        <v>70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v>120</v>
      </c>
      <c r="AP23" s="90"/>
      <c r="AQ23" s="90"/>
      <c r="AR23" s="116"/>
      <c r="AS23" s="16">
        <f t="shared" si="9"/>
        <v>120</v>
      </c>
      <c r="AT23" s="90"/>
      <c r="AU23" s="90"/>
      <c r="AV23" s="90"/>
      <c r="AW23" s="116"/>
      <c r="AX23" s="16">
        <f t="shared" si="10"/>
        <v>0</v>
      </c>
      <c r="AY23" s="90"/>
      <c r="AZ23" s="90"/>
      <c r="BA23" s="90"/>
      <c r="BB23" s="116"/>
      <c r="BC23" s="16">
        <f t="shared" si="11"/>
        <v>0</v>
      </c>
      <c r="BD23" s="90"/>
      <c r="BE23" s="90">
        <v>20</v>
      </c>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v>130</v>
      </c>
      <c r="BY23" s="90"/>
      <c r="BZ23" s="90"/>
      <c r="CA23" s="116"/>
      <c r="CB23" s="16">
        <f t="shared" si="16"/>
        <v>130</v>
      </c>
      <c r="CC23" s="90"/>
      <c r="CD23" s="90"/>
      <c r="CE23" s="90"/>
      <c r="CF23" s="116"/>
      <c r="CG23" s="16">
        <f t="shared" si="17"/>
        <v>0</v>
      </c>
      <c r="CH23" s="90"/>
      <c r="CI23" s="90"/>
      <c r="CJ23" s="90"/>
      <c r="CK23" s="116"/>
      <c r="CL23" s="16">
        <f t="shared" si="18"/>
        <v>0</v>
      </c>
      <c r="CM23" s="90"/>
      <c r="CN23" s="90"/>
      <c r="CO23" s="90"/>
      <c r="CP23" s="116"/>
      <c r="CQ23" s="16">
        <f t="shared" si="19"/>
        <v>0</v>
      </c>
      <c r="CR23" s="90"/>
      <c r="CS23" s="90">
        <v>20</v>
      </c>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1"/>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2"/>
        <v>0</v>
      </c>
      <c r="F24" s="90"/>
      <c r="G24" s="90"/>
      <c r="H24" s="90"/>
      <c r="I24" s="116"/>
      <c r="J24" s="16">
        <f t="shared" si="51"/>
        <v>0</v>
      </c>
      <c r="K24" s="90">
        <v>228</v>
      </c>
      <c r="L24" s="90"/>
      <c r="M24" s="90"/>
      <c r="N24" s="116"/>
      <c r="O24" s="16">
        <f t="shared" si="50"/>
        <v>228</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v>170</v>
      </c>
      <c r="AP24" s="90"/>
      <c r="AQ24" s="90"/>
      <c r="AR24" s="116"/>
      <c r="AS24" s="16">
        <f t="shared" si="9"/>
        <v>170</v>
      </c>
      <c r="AT24" s="90"/>
      <c r="AU24" s="90"/>
      <c r="AV24" s="90"/>
      <c r="AW24" s="116"/>
      <c r="AX24" s="16">
        <f t="shared" si="10"/>
        <v>0</v>
      </c>
      <c r="AY24" s="90"/>
      <c r="AZ24" s="90"/>
      <c r="BA24" s="90"/>
      <c r="BB24" s="116"/>
      <c r="BC24" s="16">
        <f t="shared" si="11"/>
        <v>0</v>
      </c>
      <c r="BD24" s="90">
        <v>125</v>
      </c>
      <c r="BE24" s="90"/>
      <c r="BF24" s="90"/>
      <c r="BG24" s="116"/>
      <c r="BH24" s="16">
        <f t="shared" si="12"/>
        <v>125</v>
      </c>
      <c r="BI24" s="90"/>
      <c r="BJ24" s="90"/>
      <c r="BK24" s="90"/>
      <c r="BL24" s="116"/>
      <c r="BM24" s="16">
        <f t="shared" si="13"/>
        <v>0</v>
      </c>
      <c r="BN24" s="90"/>
      <c r="BO24" s="90"/>
      <c r="BP24" s="90"/>
      <c r="BQ24" s="116"/>
      <c r="BR24" s="16">
        <f t="shared" si="14"/>
        <v>0</v>
      </c>
      <c r="BS24" s="90"/>
      <c r="BT24" s="90"/>
      <c r="BU24" s="90"/>
      <c r="BV24" s="116"/>
      <c r="BW24" s="16">
        <f t="shared" si="15"/>
        <v>0</v>
      </c>
      <c r="BX24" s="90">
        <v>128</v>
      </c>
      <c r="BY24" s="90"/>
      <c r="BZ24" s="90"/>
      <c r="CA24" s="116"/>
      <c r="CB24" s="16">
        <f t="shared" si="16"/>
        <v>128</v>
      </c>
      <c r="CC24" s="90"/>
      <c r="CD24" s="90"/>
      <c r="CE24" s="90"/>
      <c r="CF24" s="116"/>
      <c r="CG24" s="16">
        <f t="shared" si="17"/>
        <v>0</v>
      </c>
      <c r="CH24" s="90"/>
      <c r="CI24" s="90"/>
      <c r="CJ24" s="90"/>
      <c r="CK24" s="116"/>
      <c r="CL24" s="16">
        <f t="shared" si="18"/>
        <v>0</v>
      </c>
      <c r="CM24" s="90"/>
      <c r="CN24" s="90"/>
      <c r="CO24" s="90"/>
      <c r="CP24" s="116"/>
      <c r="CQ24" s="16">
        <f t="shared" si="19"/>
        <v>0</v>
      </c>
      <c r="CR24" s="90">
        <v>130</v>
      </c>
      <c r="CS24" s="90"/>
      <c r="CT24" s="90"/>
      <c r="CU24" s="116"/>
      <c r="CV24" s="16">
        <f t="shared" si="20"/>
        <v>130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1"/>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2"/>
        <v>0</v>
      </c>
      <c r="F25" s="90"/>
      <c r="G25" s="90"/>
      <c r="H25" s="90"/>
      <c r="I25" s="116"/>
      <c r="J25" s="16">
        <f t="shared" si="51"/>
        <v>0</v>
      </c>
      <c r="K25" s="90"/>
      <c r="L25" s="90"/>
      <c r="M25" s="90"/>
      <c r="N25" s="116"/>
      <c r="O25" s="16">
        <f t="shared" si="50"/>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v>125</v>
      </c>
      <c r="AP25" s="90"/>
      <c r="AQ25" s="90"/>
      <c r="AR25" s="116"/>
      <c r="AS25" s="16">
        <f t="shared" si="9"/>
        <v>125</v>
      </c>
      <c r="AT25" s="90"/>
      <c r="AU25" s="90"/>
      <c r="AV25" s="90"/>
      <c r="AW25" s="116"/>
      <c r="AX25" s="16">
        <f t="shared" si="10"/>
        <v>0</v>
      </c>
      <c r="AY25" s="90"/>
      <c r="AZ25" s="90"/>
      <c r="BA25" s="90"/>
      <c r="BB25" s="116"/>
      <c r="BC25" s="16">
        <f t="shared" si="11"/>
        <v>0</v>
      </c>
      <c r="BD25" s="90">
        <v>125</v>
      </c>
      <c r="BE25" s="90"/>
      <c r="BF25" s="90"/>
      <c r="BG25" s="116"/>
      <c r="BH25" s="16">
        <f t="shared" si="12"/>
        <v>125</v>
      </c>
      <c r="BI25" s="90"/>
      <c r="BJ25" s="90"/>
      <c r="BK25" s="90"/>
      <c r="BL25" s="116"/>
      <c r="BM25" s="16">
        <f t="shared" si="13"/>
        <v>0</v>
      </c>
      <c r="BN25" s="90"/>
      <c r="BO25" s="90"/>
      <c r="BP25" s="90"/>
      <c r="BQ25" s="116"/>
      <c r="BR25" s="16">
        <f t="shared" si="14"/>
        <v>0</v>
      </c>
      <c r="BS25" s="90"/>
      <c r="BT25" s="90"/>
      <c r="BU25" s="90"/>
      <c r="BV25" s="116"/>
      <c r="BW25" s="16">
        <f t="shared" si="15"/>
        <v>0</v>
      </c>
      <c r="BX25" s="90">
        <v>213</v>
      </c>
      <c r="BY25" s="90"/>
      <c r="BZ25" s="90"/>
      <c r="CA25" s="116"/>
      <c r="CB25" s="16">
        <f t="shared" si="16"/>
        <v>213</v>
      </c>
      <c r="CC25" s="90"/>
      <c r="CD25" s="90"/>
      <c r="CE25" s="90"/>
      <c r="CF25" s="116"/>
      <c r="CG25" s="16">
        <f t="shared" si="17"/>
        <v>0</v>
      </c>
      <c r="CH25" s="90"/>
      <c r="CI25" s="90"/>
      <c r="CJ25" s="90"/>
      <c r="CK25" s="116"/>
      <c r="CL25" s="16">
        <f t="shared" si="18"/>
        <v>0</v>
      </c>
      <c r="CM25" s="90"/>
      <c r="CN25" s="90"/>
      <c r="CO25" s="90"/>
      <c r="CP25" s="116"/>
      <c r="CQ25" s="16">
        <f t="shared" si="19"/>
        <v>0</v>
      </c>
      <c r="CR25" s="90">
        <v>125</v>
      </c>
      <c r="CS25" s="90"/>
      <c r="CT25" s="90"/>
      <c r="CU25" s="116"/>
      <c r="CV25" s="16">
        <f t="shared" si="20"/>
        <v>125</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1"/>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2"/>
        <v>0</v>
      </c>
      <c r="F26" s="90"/>
      <c r="G26" s="90"/>
      <c r="H26" s="90"/>
      <c r="I26" s="116"/>
      <c r="J26" s="16">
        <f t="shared" si="3"/>
        <v>0</v>
      </c>
      <c r="K26" s="90"/>
      <c r="L26" s="90"/>
      <c r="M26" s="90"/>
      <c r="N26" s="116"/>
      <c r="O26" s="16">
        <f t="shared" si="50"/>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v>126</v>
      </c>
      <c r="BE26" s="90"/>
      <c r="BF26" s="90"/>
      <c r="BG26" s="116"/>
      <c r="BH26" s="16">
        <f t="shared" si="12"/>
        <v>126</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v>96</v>
      </c>
      <c r="CS26" s="90"/>
      <c r="CT26" s="90"/>
      <c r="CU26" s="116"/>
      <c r="CV26" s="16">
        <f t="shared" si="20"/>
        <v>96</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1"/>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2"/>
        <v>0</v>
      </c>
      <c r="F27" s="90"/>
      <c r="G27" s="90"/>
      <c r="H27" s="90"/>
      <c r="I27" s="116"/>
      <c r="J27" s="16">
        <f t="shared" si="3"/>
        <v>0</v>
      </c>
      <c r="K27" s="90"/>
      <c r="L27" s="90"/>
      <c r="M27" s="90"/>
      <c r="N27" s="116"/>
      <c r="O27" s="16">
        <f t="shared" si="50"/>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v>125</v>
      </c>
      <c r="BE27" s="90"/>
      <c r="BF27" s="90"/>
      <c r="BG27" s="116"/>
      <c r="BH27" s="16">
        <f t="shared" si="12"/>
        <v>125</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v>95</v>
      </c>
      <c r="CS27" s="90"/>
      <c r="CT27" s="90"/>
      <c r="CU27" s="116"/>
      <c r="CV27" s="16">
        <f t="shared" si="20"/>
        <v>95</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1"/>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2"/>
        <v>0</v>
      </c>
      <c r="F28" s="90"/>
      <c r="G28" s="90"/>
      <c r="H28" s="90"/>
      <c r="I28" s="116"/>
      <c r="J28" s="16">
        <f t="shared" si="3"/>
        <v>0</v>
      </c>
      <c r="K28" s="90"/>
      <c r="L28" s="90"/>
      <c r="M28" s="90"/>
      <c r="N28" s="116"/>
      <c r="O28" s="16">
        <f t="shared" si="50"/>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v>125</v>
      </c>
      <c r="BE28" s="90"/>
      <c r="BF28" s="90"/>
      <c r="BG28" s="116"/>
      <c r="BH28" s="16">
        <f t="shared" si="12"/>
        <v>125</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v>98</v>
      </c>
      <c r="CS28" s="90"/>
      <c r="CT28" s="90"/>
      <c r="CU28" s="116"/>
      <c r="CV28" s="16">
        <f t="shared" si="20"/>
        <v>98</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1"/>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2"/>
        <v>0</v>
      </c>
      <c r="F29" s="90"/>
      <c r="G29" s="90"/>
      <c r="H29" s="90"/>
      <c r="I29" s="116"/>
      <c r="J29" s="16">
        <f t="shared" si="3"/>
        <v>0</v>
      </c>
      <c r="K29" s="90"/>
      <c r="L29" s="90"/>
      <c r="M29" s="90"/>
      <c r="N29" s="116"/>
      <c r="O29" s="16">
        <f t="shared" si="50"/>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v>20</v>
      </c>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1"/>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2"/>
        <v>0</v>
      </c>
      <c r="F30" s="90"/>
      <c r="G30" s="90"/>
      <c r="H30" s="90"/>
      <c r="I30" s="116"/>
      <c r="J30" s="16">
        <f t="shared" si="3"/>
        <v>0</v>
      </c>
      <c r="K30" s="90"/>
      <c r="L30" s="90"/>
      <c r="M30" s="90"/>
      <c r="N30" s="116"/>
      <c r="O30" s="16">
        <f t="shared" si="50"/>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v>62</v>
      </c>
      <c r="BE30" s="90"/>
      <c r="BF30" s="90"/>
      <c r="BG30" s="116"/>
      <c r="BH30" s="16">
        <f t="shared" si="12"/>
        <v>62</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1"/>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2"/>
        <v>0</v>
      </c>
      <c r="F31" s="90"/>
      <c r="G31" s="90"/>
      <c r="H31" s="90"/>
      <c r="I31" s="116"/>
      <c r="J31" s="16">
        <f t="shared" si="3"/>
        <v>0</v>
      </c>
      <c r="K31" s="90"/>
      <c r="L31" s="90"/>
      <c r="M31" s="90"/>
      <c r="N31" s="116"/>
      <c r="O31" s="16">
        <f t="shared" si="50"/>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v>63</v>
      </c>
      <c r="BE31" s="90"/>
      <c r="BF31" s="90"/>
      <c r="BG31" s="116"/>
      <c r="BH31" s="16">
        <f t="shared" si="12"/>
        <v>63</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1"/>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2"/>
        <v>0</v>
      </c>
      <c r="F32" s="90"/>
      <c r="G32" s="90"/>
      <c r="H32" s="90"/>
      <c r="I32" s="116"/>
      <c r="J32" s="16">
        <f t="shared" si="3"/>
        <v>0</v>
      </c>
      <c r="K32" s="90"/>
      <c r="L32" s="90"/>
      <c r="M32" s="90"/>
      <c r="N32" s="116"/>
      <c r="O32" s="16">
        <f t="shared" si="50"/>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v>143</v>
      </c>
      <c r="BE32" s="90"/>
      <c r="BF32" s="90"/>
      <c r="BG32" s="116"/>
      <c r="BH32" s="16">
        <f t="shared" si="12"/>
        <v>143</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1"/>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2"/>
        <v>0</v>
      </c>
      <c r="F33" s="90"/>
      <c r="G33" s="90"/>
      <c r="H33" s="90"/>
      <c r="I33" s="116"/>
      <c r="J33" s="16">
        <f t="shared" si="3"/>
        <v>0</v>
      </c>
      <c r="K33" s="90"/>
      <c r="L33" s="90"/>
      <c r="M33" s="90"/>
      <c r="N33" s="116"/>
      <c r="O33" s="16">
        <f t="shared" si="50"/>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v>179</v>
      </c>
      <c r="BE33" s="90"/>
      <c r="BF33" s="90"/>
      <c r="BG33" s="116"/>
      <c r="BH33" s="16">
        <f t="shared" si="12"/>
        <v>179</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1"/>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2"/>
        <v>0</v>
      </c>
      <c r="F34" s="90"/>
      <c r="G34" s="90"/>
      <c r="H34" s="90"/>
      <c r="I34" s="116"/>
      <c r="J34" s="16">
        <f t="shared" si="3"/>
        <v>0</v>
      </c>
      <c r="K34" s="90"/>
      <c r="L34" s="90"/>
      <c r="M34" s="90"/>
      <c r="N34" s="116"/>
      <c r="O34" s="16">
        <f t="shared" si="50"/>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v>81</v>
      </c>
      <c r="BE34" s="90"/>
      <c r="BF34" s="90"/>
      <c r="BG34" s="116"/>
      <c r="BH34" s="16">
        <f t="shared" si="12"/>
        <v>81</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1"/>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2"/>
        <v>0</v>
      </c>
      <c r="F35" s="90"/>
      <c r="G35" s="90"/>
      <c r="H35" s="90"/>
      <c r="I35" s="116"/>
      <c r="J35" s="16">
        <f t="shared" si="3"/>
        <v>0</v>
      </c>
      <c r="K35" s="90"/>
      <c r="L35" s="90"/>
      <c r="M35" s="90"/>
      <c r="N35" s="116"/>
      <c r="O35" s="16">
        <f t="shared" si="50"/>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1"/>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2"/>
        <v>0</v>
      </c>
      <c r="F36" s="90"/>
      <c r="G36" s="90"/>
      <c r="H36" s="90"/>
      <c r="I36" s="116"/>
      <c r="J36" s="16">
        <f t="shared" si="3"/>
        <v>0</v>
      </c>
      <c r="K36" s="90"/>
      <c r="L36" s="90"/>
      <c r="M36" s="90"/>
      <c r="N36" s="116"/>
      <c r="O36" s="16">
        <f t="shared" si="50"/>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1"/>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2"/>
        <v>0</v>
      </c>
      <c r="F37" s="90"/>
      <c r="G37" s="90"/>
      <c r="H37" s="90"/>
      <c r="I37" s="116"/>
      <c r="J37" s="16">
        <f t="shared" si="3"/>
        <v>0</v>
      </c>
      <c r="K37" s="90"/>
      <c r="L37" s="90"/>
      <c r="M37" s="90"/>
      <c r="N37" s="116"/>
      <c r="O37" s="16">
        <f t="shared" si="50"/>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1"/>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2"/>
        <v>0</v>
      </c>
      <c r="F38" s="90"/>
      <c r="G38" s="90"/>
      <c r="H38" s="90"/>
      <c r="I38" s="116"/>
      <c r="J38" s="16">
        <f t="shared" si="3"/>
        <v>0</v>
      </c>
      <c r="K38" s="90"/>
      <c r="L38" s="90"/>
      <c r="M38" s="90"/>
      <c r="N38" s="116"/>
      <c r="O38" s="16">
        <f t="shared" si="50"/>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2">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2"/>
        <v>0</v>
      </c>
      <c r="F39" s="90"/>
      <c r="G39" s="90"/>
      <c r="H39" s="90"/>
      <c r="I39" s="116"/>
      <c r="J39" s="16">
        <f t="shared" si="3"/>
        <v>0</v>
      </c>
      <c r="K39" s="90"/>
      <c r="L39" s="90"/>
      <c r="M39" s="90"/>
      <c r="N39" s="116"/>
      <c r="O39" s="16">
        <f t="shared" si="50"/>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2"/>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2"/>
        <v>0</v>
      </c>
      <c r="F40" s="90"/>
      <c r="G40" s="90"/>
      <c r="H40" s="90"/>
      <c r="I40" s="116"/>
      <c r="J40" s="16">
        <f t="shared" si="3"/>
        <v>0</v>
      </c>
      <c r="K40" s="90"/>
      <c r="L40" s="90"/>
      <c r="M40" s="90"/>
      <c r="N40" s="116"/>
      <c r="O40" s="16">
        <f t="shared" si="50"/>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2"/>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2"/>
        <v>0</v>
      </c>
      <c r="F41" s="90"/>
      <c r="G41" s="90"/>
      <c r="H41" s="90"/>
      <c r="I41" s="116"/>
      <c r="J41" s="16">
        <f t="shared" si="3"/>
        <v>0</v>
      </c>
      <c r="K41" s="90"/>
      <c r="L41" s="90"/>
      <c r="M41" s="90"/>
      <c r="N41" s="116"/>
      <c r="O41" s="16">
        <f t="shared" si="50"/>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2"/>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2"/>
        <v>0</v>
      </c>
      <c r="F42" s="90"/>
      <c r="G42" s="90"/>
      <c r="H42" s="90"/>
      <c r="I42" s="116"/>
      <c r="J42" s="16">
        <f t="shared" si="3"/>
        <v>0</v>
      </c>
      <c r="K42" s="90"/>
      <c r="L42" s="90"/>
      <c r="M42" s="90"/>
      <c r="N42" s="116"/>
      <c r="O42" s="16">
        <f t="shared" si="50"/>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2"/>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2"/>
        <v>0</v>
      </c>
      <c r="F43" s="90"/>
      <c r="G43" s="90"/>
      <c r="H43" s="90"/>
      <c r="I43" s="116"/>
      <c r="J43" s="16">
        <f t="shared" si="3"/>
        <v>0</v>
      </c>
      <c r="K43" s="90"/>
      <c r="L43" s="90"/>
      <c r="M43" s="90"/>
      <c r="N43" s="116"/>
      <c r="O43" s="16">
        <f t="shared" si="50"/>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2"/>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2"/>
        <v>0</v>
      </c>
      <c r="F44" s="90"/>
      <c r="G44" s="90"/>
      <c r="H44" s="90"/>
      <c r="I44" s="116"/>
      <c r="J44" s="16">
        <f t="shared" si="3"/>
        <v>0</v>
      </c>
      <c r="K44" s="90"/>
      <c r="L44" s="90"/>
      <c r="M44" s="90"/>
      <c r="N44" s="116"/>
      <c r="O44" s="16">
        <f t="shared" si="50"/>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2"/>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2"/>
        <v>0</v>
      </c>
      <c r="F45" s="90"/>
      <c r="G45" s="90"/>
      <c r="H45" s="90"/>
      <c r="I45" s="116"/>
      <c r="J45" s="16">
        <f t="shared" si="3"/>
        <v>0</v>
      </c>
      <c r="K45" s="90"/>
      <c r="L45" s="90"/>
      <c r="M45" s="90"/>
      <c r="N45" s="116"/>
      <c r="O45" s="16">
        <f t="shared" si="50"/>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2"/>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2"/>
        <v>0</v>
      </c>
      <c r="F46" s="90"/>
      <c r="G46" s="90"/>
      <c r="H46" s="90"/>
      <c r="I46" s="116"/>
      <c r="J46" s="16">
        <f t="shared" si="3"/>
        <v>0</v>
      </c>
      <c r="K46" s="90"/>
      <c r="L46" s="90"/>
      <c r="M46" s="90"/>
      <c r="N46" s="116"/>
      <c r="O46" s="16">
        <f t="shared" si="50"/>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2"/>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2"/>
        <v>0</v>
      </c>
      <c r="F47" s="90"/>
      <c r="G47" s="90"/>
      <c r="H47" s="90"/>
      <c r="I47" s="116"/>
      <c r="J47" s="16">
        <f t="shared" si="3"/>
        <v>0</v>
      </c>
      <c r="K47" s="90"/>
      <c r="L47" s="90"/>
      <c r="M47" s="90"/>
      <c r="N47" s="116"/>
      <c r="O47" s="16">
        <f t="shared" si="50"/>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2"/>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2"/>
        <v>0</v>
      </c>
      <c r="F48" s="90"/>
      <c r="G48" s="90"/>
      <c r="H48" s="90"/>
      <c r="I48" s="116"/>
      <c r="J48" s="16">
        <f t="shared" si="3"/>
        <v>0</v>
      </c>
      <c r="K48" s="90"/>
      <c r="L48" s="90"/>
      <c r="M48" s="90"/>
      <c r="N48" s="116"/>
      <c r="O48" s="16">
        <f t="shared" si="50"/>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2"/>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2"/>
        <v>0</v>
      </c>
      <c r="F49" s="90"/>
      <c r="G49" s="90"/>
      <c r="H49" s="90"/>
      <c r="I49" s="116"/>
      <c r="J49" s="16">
        <f t="shared" si="3"/>
        <v>0</v>
      </c>
      <c r="K49" s="90"/>
      <c r="L49" s="90"/>
      <c r="M49" s="90"/>
      <c r="N49" s="116"/>
      <c r="O49" s="16">
        <f t="shared" si="50"/>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2"/>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2"/>
        <v>0</v>
      </c>
      <c r="F50" s="90"/>
      <c r="G50" s="90"/>
      <c r="H50" s="90"/>
      <c r="I50" s="116"/>
      <c r="J50" s="16">
        <f t="shared" si="3"/>
        <v>0</v>
      </c>
      <c r="K50" s="90"/>
      <c r="L50" s="90"/>
      <c r="M50" s="90"/>
      <c r="N50" s="116"/>
      <c r="O50" s="16">
        <f t="shared" si="50"/>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2"/>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2"/>
        <v>0</v>
      </c>
      <c r="F51" s="90"/>
      <c r="G51" s="90"/>
      <c r="H51" s="90"/>
      <c r="I51" s="116"/>
      <c r="J51" s="16">
        <f t="shared" si="3"/>
        <v>0</v>
      </c>
      <c r="K51" s="90"/>
      <c r="L51" s="90"/>
      <c r="M51" s="90"/>
      <c r="N51" s="116"/>
      <c r="O51" s="16">
        <f t="shared" si="50"/>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2"/>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2"/>
        <v>0</v>
      </c>
      <c r="F52" s="90"/>
      <c r="G52" s="90"/>
      <c r="H52" s="90"/>
      <c r="I52" s="116"/>
      <c r="J52" s="16">
        <f t="shared" si="3"/>
        <v>0</v>
      </c>
      <c r="K52" s="90"/>
      <c r="L52" s="90"/>
      <c r="M52" s="90"/>
      <c r="N52" s="116"/>
      <c r="O52" s="16">
        <f t="shared" si="50"/>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2"/>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2"/>
        <v>0</v>
      </c>
      <c r="F53" s="90"/>
      <c r="G53" s="90"/>
      <c r="H53" s="90"/>
      <c r="I53" s="116"/>
      <c r="J53" s="16">
        <f t="shared" si="3"/>
        <v>0</v>
      </c>
      <c r="K53" s="90"/>
      <c r="L53" s="90"/>
      <c r="M53" s="90"/>
      <c r="N53" s="116"/>
      <c r="O53" s="16">
        <f t="shared" si="50"/>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2"/>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2"/>
        <v>0</v>
      </c>
      <c r="F54" s="90"/>
      <c r="G54" s="90"/>
      <c r="H54" s="90"/>
      <c r="I54" s="116"/>
      <c r="J54" s="16">
        <f t="shared" si="3"/>
        <v>0</v>
      </c>
      <c r="K54" s="90"/>
      <c r="L54" s="90"/>
      <c r="M54" s="90"/>
      <c r="N54" s="116"/>
      <c r="O54" s="16">
        <f t="shared" si="50"/>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2"/>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2"/>
        <v>0</v>
      </c>
      <c r="F55" s="90"/>
      <c r="G55" s="90"/>
      <c r="H55" s="90"/>
      <c r="I55" s="116"/>
      <c r="J55" s="16">
        <f t="shared" si="3"/>
        <v>0</v>
      </c>
      <c r="K55" s="90"/>
      <c r="L55" s="90"/>
      <c r="M55" s="90"/>
      <c r="N55" s="116"/>
      <c r="O55" s="16">
        <f t="shared" si="50"/>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2"/>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2"/>
        <v>0</v>
      </c>
      <c r="F56" s="90"/>
      <c r="G56" s="90"/>
      <c r="H56" s="90"/>
      <c r="I56" s="116"/>
      <c r="J56" s="16">
        <f t="shared" si="3"/>
        <v>0</v>
      </c>
      <c r="K56" s="90"/>
      <c r="L56" s="90"/>
      <c r="M56" s="90"/>
      <c r="N56" s="116"/>
      <c r="O56" s="16">
        <f t="shared" si="50"/>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2"/>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2"/>
        <v>0</v>
      </c>
      <c r="F57" s="90"/>
      <c r="G57" s="90"/>
      <c r="H57" s="90"/>
      <c r="I57" s="116"/>
      <c r="J57" s="16">
        <f t="shared" si="3"/>
        <v>0</v>
      </c>
      <c r="K57" s="90"/>
      <c r="L57" s="90"/>
      <c r="M57" s="90"/>
      <c r="N57" s="116"/>
      <c r="O57" s="16">
        <f t="shared" si="50"/>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2"/>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2"/>
        <v>0</v>
      </c>
      <c r="F58" s="90"/>
      <c r="G58" s="90"/>
      <c r="H58" s="90"/>
      <c r="I58" s="116"/>
      <c r="J58" s="16">
        <f t="shared" si="3"/>
        <v>0</v>
      </c>
      <c r="K58" s="90"/>
      <c r="L58" s="90"/>
      <c r="M58" s="90"/>
      <c r="N58" s="116"/>
      <c r="O58" s="16">
        <f t="shared" si="50"/>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2"/>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2"/>
        <v>0</v>
      </c>
      <c r="F59" s="90"/>
      <c r="G59" s="90"/>
      <c r="H59" s="90"/>
      <c r="I59" s="116"/>
      <c r="J59" s="16">
        <f t="shared" si="3"/>
        <v>0</v>
      </c>
      <c r="K59" s="90"/>
      <c r="L59" s="90"/>
      <c r="M59" s="90"/>
      <c r="N59" s="116"/>
      <c r="O59" s="16">
        <f t="shared" si="50"/>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2"/>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2"/>
        <v>0</v>
      </c>
      <c r="F60" s="90"/>
      <c r="G60" s="90"/>
      <c r="H60" s="90"/>
      <c r="I60" s="116"/>
      <c r="J60" s="16">
        <f t="shared" si="3"/>
        <v>0</v>
      </c>
      <c r="K60" s="90"/>
      <c r="L60" s="90"/>
      <c r="M60" s="90"/>
      <c r="N60" s="116"/>
      <c r="O60" s="16">
        <f t="shared" si="50"/>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2"/>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2"/>
        <v>0</v>
      </c>
      <c r="F61" s="90"/>
      <c r="G61" s="90"/>
      <c r="H61" s="90"/>
      <c r="I61" s="116"/>
      <c r="J61" s="16">
        <f t="shared" si="3"/>
        <v>0</v>
      </c>
      <c r="K61" s="90"/>
      <c r="L61" s="90"/>
      <c r="M61" s="90"/>
      <c r="N61" s="116"/>
      <c r="O61" s="16">
        <f t="shared" si="50"/>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2"/>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2"/>
        <v>0</v>
      </c>
      <c r="F62" s="90"/>
      <c r="G62" s="90"/>
      <c r="H62" s="90"/>
      <c r="I62" s="116"/>
      <c r="J62" s="16">
        <f t="shared" si="3"/>
        <v>0</v>
      </c>
      <c r="K62" s="90"/>
      <c r="L62" s="90"/>
      <c r="M62" s="90"/>
      <c r="N62" s="116"/>
      <c r="O62" s="16">
        <f t="shared" si="50"/>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2"/>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2"/>
        <v>0</v>
      </c>
      <c r="F63" s="90"/>
      <c r="G63" s="90"/>
      <c r="H63" s="90"/>
      <c r="I63" s="116"/>
      <c r="J63" s="16">
        <f t="shared" si="3"/>
        <v>0</v>
      </c>
      <c r="K63" s="90"/>
      <c r="L63" s="90"/>
      <c r="M63" s="90"/>
      <c r="N63" s="116"/>
      <c r="O63" s="16">
        <f t="shared" si="50"/>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2"/>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2"/>
        <v>0</v>
      </c>
      <c r="F64" s="90"/>
      <c r="G64" s="90"/>
      <c r="H64" s="90"/>
      <c r="I64" s="116"/>
      <c r="J64" s="16">
        <f t="shared" si="3"/>
        <v>0</v>
      </c>
      <c r="K64" s="90"/>
      <c r="L64" s="90"/>
      <c r="M64" s="90"/>
      <c r="N64" s="116"/>
      <c r="O64" s="16">
        <f t="shared" si="50"/>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2"/>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2"/>
        <v>0</v>
      </c>
      <c r="F65" s="90"/>
      <c r="G65" s="90"/>
      <c r="H65" s="90"/>
      <c r="I65" s="116"/>
      <c r="J65" s="16">
        <f t="shared" si="3"/>
        <v>0</v>
      </c>
      <c r="K65" s="90"/>
      <c r="L65" s="90"/>
      <c r="M65" s="90"/>
      <c r="N65" s="116"/>
      <c r="O65" s="16">
        <f t="shared" si="50"/>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2"/>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2"/>
        <v>0</v>
      </c>
      <c r="F66" s="90"/>
      <c r="G66" s="90"/>
      <c r="H66" s="90"/>
      <c r="I66" s="116"/>
      <c r="J66" s="16">
        <f t="shared" si="3"/>
        <v>0</v>
      </c>
      <c r="K66" s="90"/>
      <c r="L66" s="90"/>
      <c r="M66" s="90"/>
      <c r="N66" s="116"/>
      <c r="O66" s="16">
        <f t="shared" si="50"/>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2"/>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2"/>
        <v>0</v>
      </c>
      <c r="F67" s="90"/>
      <c r="G67" s="90"/>
      <c r="H67" s="90"/>
      <c r="I67" s="116"/>
      <c r="J67" s="16">
        <f t="shared" si="3"/>
        <v>0</v>
      </c>
      <c r="K67" s="90"/>
      <c r="L67" s="90"/>
      <c r="M67" s="90"/>
      <c r="N67" s="116"/>
      <c r="O67" s="16">
        <f t="shared" si="50"/>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2"/>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2"/>
        <v>0</v>
      </c>
      <c r="F68" s="90"/>
      <c r="G68" s="90"/>
      <c r="H68" s="90"/>
      <c r="I68" s="116"/>
      <c r="J68" s="16">
        <f t="shared" si="3"/>
        <v>0</v>
      </c>
      <c r="K68" s="90"/>
      <c r="L68" s="90"/>
      <c r="M68" s="90"/>
      <c r="N68" s="116"/>
      <c r="O68" s="16">
        <f t="shared" si="50"/>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2"/>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2"/>
        <v>0</v>
      </c>
      <c r="F69" s="90"/>
      <c r="G69" s="90"/>
      <c r="H69" s="90"/>
      <c r="I69" s="116"/>
      <c r="J69" s="16">
        <f t="shared" si="3"/>
        <v>0</v>
      </c>
      <c r="K69" s="90"/>
      <c r="L69" s="90"/>
      <c r="M69" s="90"/>
      <c r="N69" s="116"/>
      <c r="O69" s="16">
        <f t="shared" si="50"/>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2"/>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2"/>
        <v>0</v>
      </c>
      <c r="F70" s="90"/>
      <c r="G70" s="90"/>
      <c r="H70" s="90"/>
      <c r="I70" s="116"/>
      <c r="J70" s="16">
        <f t="shared" si="3"/>
        <v>0</v>
      </c>
      <c r="K70" s="90"/>
      <c r="L70" s="90"/>
      <c r="M70" s="90"/>
      <c r="N70" s="116"/>
      <c r="O70" s="16">
        <f t="shared" si="50"/>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2"/>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2"/>
        <v>0</v>
      </c>
      <c r="F71" s="90"/>
      <c r="G71" s="90"/>
      <c r="H71" s="90"/>
      <c r="I71" s="116"/>
      <c r="J71" s="16">
        <f t="shared" si="3"/>
        <v>0</v>
      </c>
      <c r="K71" s="90"/>
      <c r="L71" s="90"/>
      <c r="M71" s="90"/>
      <c r="N71" s="116"/>
      <c r="O71" s="16">
        <f t="shared" si="50"/>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2"/>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2"/>
        <v>0</v>
      </c>
      <c r="F72" s="90"/>
      <c r="G72" s="90"/>
      <c r="H72" s="90"/>
      <c r="I72" s="116"/>
      <c r="J72" s="16">
        <f t="shared" si="3"/>
        <v>0</v>
      </c>
      <c r="K72" s="90"/>
      <c r="L72" s="90"/>
      <c r="M72" s="90"/>
      <c r="N72" s="116"/>
      <c r="O72" s="16">
        <f t="shared" si="50"/>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2"/>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2"/>
        <v>0</v>
      </c>
      <c r="F73" s="90"/>
      <c r="G73" s="90"/>
      <c r="H73" s="90"/>
      <c r="I73" s="116"/>
      <c r="J73" s="16">
        <f t="shared" si="3"/>
        <v>0</v>
      </c>
      <c r="K73" s="90"/>
      <c r="L73" s="90"/>
      <c r="M73" s="90"/>
      <c r="N73" s="116"/>
      <c r="O73" s="16">
        <f t="shared" si="50"/>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2"/>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2"/>
        <v>0</v>
      </c>
      <c r="F74" s="90"/>
      <c r="G74" s="90"/>
      <c r="H74" s="90"/>
      <c r="I74" s="116"/>
      <c r="J74" s="16">
        <f t="shared" si="3"/>
        <v>0</v>
      </c>
      <c r="K74" s="90"/>
      <c r="L74" s="90"/>
      <c r="M74" s="90"/>
      <c r="N74" s="116"/>
      <c r="O74" s="16">
        <f t="shared" si="50"/>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2"/>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3">IF(A75="",C75,A75)</f>
        <v>0</v>
      </c>
      <c r="F75" s="90"/>
      <c r="G75" s="90"/>
      <c r="H75" s="90"/>
      <c r="I75" s="116"/>
      <c r="J75" s="16">
        <f t="shared" ref="J75:J138" si="54">IF(F75="",H75,F75)</f>
        <v>0</v>
      </c>
      <c r="K75" s="90"/>
      <c r="L75" s="90"/>
      <c r="M75" s="90"/>
      <c r="N75" s="116"/>
      <c r="O75" s="16">
        <f t="shared" ref="O75:O138" si="55">IF(K75="",M75,K75)</f>
        <v>0</v>
      </c>
      <c r="P75" s="90"/>
      <c r="Q75" s="90"/>
      <c r="R75" s="90"/>
      <c r="S75" s="116"/>
      <c r="T75" s="16">
        <f t="shared" ref="T75:T138" si="56">IF(P75="",R75,P75)</f>
        <v>0</v>
      </c>
      <c r="U75" s="90"/>
      <c r="V75" s="90"/>
      <c r="W75" s="90"/>
      <c r="X75" s="116"/>
      <c r="Y75" s="16">
        <f t="shared" ref="Y75:Y138" si="57">IF(U75="",W75,U75)</f>
        <v>0</v>
      </c>
      <c r="Z75" s="90"/>
      <c r="AA75" s="90"/>
      <c r="AB75" s="90"/>
      <c r="AC75" s="116"/>
      <c r="AD75" s="16">
        <f t="shared" ref="AD75:AD138" si="58">IF(Z75="",AB75,Z75)</f>
        <v>0</v>
      </c>
      <c r="AE75" s="90"/>
      <c r="AF75" s="90"/>
      <c r="AG75" s="90"/>
      <c r="AH75" s="116"/>
      <c r="AI75" s="16">
        <f t="shared" ref="AI75:AI138" si="59">IF(AE75="",AG75,AE75)</f>
        <v>0</v>
      </c>
      <c r="AJ75" s="90"/>
      <c r="AK75" s="90"/>
      <c r="AL75" s="90"/>
      <c r="AM75" s="116"/>
      <c r="AN75" s="16">
        <f t="shared" ref="AN75:AN138" si="60">IF(AJ75="",AL75,AJ75)</f>
        <v>0</v>
      </c>
      <c r="AO75" s="90"/>
      <c r="AP75" s="90"/>
      <c r="AQ75" s="90"/>
      <c r="AR75" s="116"/>
      <c r="AS75" s="16">
        <f t="shared" ref="AS75:AS138" si="61">IF(AO75="",AQ75,AO75)</f>
        <v>0</v>
      </c>
      <c r="AT75" s="90"/>
      <c r="AU75" s="90"/>
      <c r="AV75" s="90"/>
      <c r="AW75" s="116"/>
      <c r="AX75" s="16">
        <f t="shared" ref="AX75:AX138" si="62">IF(AT75="",AV75,AT75)</f>
        <v>0</v>
      </c>
      <c r="AY75" s="90"/>
      <c r="AZ75" s="90"/>
      <c r="BA75" s="90"/>
      <c r="BB75" s="116"/>
      <c r="BC75" s="16">
        <f t="shared" ref="BC75:BC138" si="63">IF(AY75="",BA75,AY75)</f>
        <v>0</v>
      </c>
      <c r="BD75" s="90"/>
      <c r="BE75" s="90"/>
      <c r="BF75" s="90"/>
      <c r="BG75" s="116"/>
      <c r="BH75" s="16">
        <f t="shared" ref="BH75:BH138" si="64">IF(BD75="",BF75,BD75)</f>
        <v>0</v>
      </c>
      <c r="BI75" s="90"/>
      <c r="BJ75" s="90"/>
      <c r="BK75" s="90"/>
      <c r="BL75" s="116"/>
      <c r="BM75" s="16">
        <f t="shared" ref="BM75:BM138" si="65">IF(BI75="",BK75,BI75)</f>
        <v>0</v>
      </c>
      <c r="BN75" s="90"/>
      <c r="BO75" s="90"/>
      <c r="BP75" s="90"/>
      <c r="BQ75" s="116"/>
      <c r="BR75" s="16">
        <f t="shared" ref="BR75:BR138" si="66">IF(BN75="",BP75,BN75)</f>
        <v>0</v>
      </c>
      <c r="BS75" s="90"/>
      <c r="BT75" s="90"/>
      <c r="BU75" s="90"/>
      <c r="BV75" s="116"/>
      <c r="BW75" s="16">
        <f t="shared" ref="BW75:BW138" si="67">IF(BS75="",BU75,BS75)</f>
        <v>0</v>
      </c>
      <c r="BX75" s="90"/>
      <c r="BY75" s="90"/>
      <c r="BZ75" s="90"/>
      <c r="CA75" s="116"/>
      <c r="CB75" s="16">
        <f t="shared" ref="CB75:CB138" si="68">IF(BX75="",BZ75,BX75)</f>
        <v>0</v>
      </c>
      <c r="CC75" s="90"/>
      <c r="CD75" s="90"/>
      <c r="CE75" s="90"/>
      <c r="CF75" s="116"/>
      <c r="CG75" s="16">
        <f t="shared" ref="CG75:CG138" si="69">IF(CC75="",CE75,CC75)</f>
        <v>0</v>
      </c>
      <c r="CH75" s="90"/>
      <c r="CI75" s="90"/>
      <c r="CJ75" s="90"/>
      <c r="CK75" s="116"/>
      <c r="CL75" s="16">
        <f t="shared" ref="CL75:CL138" si="70">IF(CH75="",CJ75,CH75)</f>
        <v>0</v>
      </c>
      <c r="CM75" s="90"/>
      <c r="CN75" s="90"/>
      <c r="CO75" s="90"/>
      <c r="CP75" s="116"/>
      <c r="CQ75" s="16">
        <f t="shared" ref="CQ75:CQ138" si="71">IF(CM75="",CO75,CM75)</f>
        <v>0</v>
      </c>
      <c r="CR75" s="90"/>
      <c r="CS75" s="90"/>
      <c r="CT75" s="90"/>
      <c r="CU75" s="116"/>
      <c r="CV75" s="16">
        <f t="shared" ref="CV75:CV138" si="72">IF(CR75="",CT75,CR75)</f>
        <v>0</v>
      </c>
      <c r="CW75" s="90"/>
      <c r="CX75" s="90"/>
      <c r="CY75" s="90"/>
      <c r="CZ75" s="116"/>
      <c r="DA75" s="16">
        <f t="shared" ref="DA75:DA138" si="73">IF(CW75="",CY75,CW75)</f>
        <v>0</v>
      </c>
      <c r="DB75" s="90"/>
      <c r="DC75" s="90"/>
      <c r="DD75" s="90"/>
      <c r="DE75" s="116"/>
      <c r="DF75" s="16">
        <f t="shared" ref="DF75:DF138" si="74">IF(DB75="",DD75,DB75)</f>
        <v>0</v>
      </c>
      <c r="DG75" s="90"/>
      <c r="DH75" s="90"/>
      <c r="DI75" s="90"/>
      <c r="DJ75" s="116"/>
      <c r="DK75" s="16">
        <f t="shared" ref="DK75:DK138" si="75">IF(DG75="",DI75,DG75)</f>
        <v>0</v>
      </c>
      <c r="DL75" s="90"/>
      <c r="DM75" s="90"/>
      <c r="DN75" s="90"/>
      <c r="DO75" s="116"/>
      <c r="DP75" s="16">
        <f t="shared" ref="DP75:DP138" si="76">IF(DL75="",DN75,DL75)</f>
        <v>0</v>
      </c>
      <c r="DQ75" s="90"/>
      <c r="DR75" s="90"/>
      <c r="DS75" s="90"/>
      <c r="DT75" s="116"/>
      <c r="DU75" s="16">
        <f t="shared" ref="DU75:DU138" si="77">IF(DQ75="",DS75,DQ75)</f>
        <v>0</v>
      </c>
      <c r="DV75" s="90"/>
      <c r="DW75" s="90"/>
      <c r="DX75" s="90"/>
      <c r="DY75" s="116"/>
      <c r="DZ75" s="16">
        <f t="shared" ref="DZ75:DZ138" si="78">IF(DV75="",DX75,DV75)</f>
        <v>0</v>
      </c>
      <c r="EA75" s="90"/>
      <c r="EB75" s="90"/>
      <c r="EC75" s="90"/>
      <c r="ED75" s="116"/>
      <c r="EE75" s="16">
        <f t="shared" ref="EE75:EE138" si="79">IF(EA75="",EC75,EA75)</f>
        <v>0</v>
      </c>
      <c r="EF75" s="90"/>
      <c r="EG75" s="90"/>
      <c r="EH75" s="90"/>
      <c r="EI75" s="116"/>
      <c r="EJ75" s="16">
        <f t="shared" ref="EJ75:EJ138" si="80">IF(EF75="",EH75,EF75)</f>
        <v>0</v>
      </c>
      <c r="EK75" s="90"/>
      <c r="EL75" s="90"/>
      <c r="EM75" s="90"/>
      <c r="EN75" s="116"/>
      <c r="EO75" s="16">
        <f t="shared" ref="EO75:EO138" si="81">IF(EK75="",EM75,EK75)</f>
        <v>0</v>
      </c>
      <c r="EP75" s="90"/>
      <c r="EQ75" s="90"/>
      <c r="ER75" s="90"/>
      <c r="ES75" s="116"/>
      <c r="ET75" s="16">
        <f t="shared" ref="ET75:ET138" si="82">IF(EP75="",ER75,EP75)</f>
        <v>0</v>
      </c>
      <c r="EU75" s="90"/>
      <c r="EV75" s="90"/>
      <c r="EW75" s="90"/>
      <c r="EX75" s="116"/>
      <c r="EY75" s="16">
        <f t="shared" ref="EY75:EY138" si="83">IF(EU75="",EW75,EU75)</f>
        <v>0</v>
      </c>
      <c r="EZ75" s="90"/>
      <c r="FA75" s="90"/>
      <c r="FB75" s="90"/>
      <c r="FC75" s="116"/>
      <c r="FD75" s="16">
        <f t="shared" ref="FD75:FD138" si="84">IF(EZ75="",FB75,EZ75)</f>
        <v>0</v>
      </c>
      <c r="FE75" s="90"/>
      <c r="FF75" s="90"/>
      <c r="FG75" s="90"/>
      <c r="FH75" s="116"/>
      <c r="FI75" s="16">
        <f t="shared" ref="FI75:FI138" si="85">IF(FE75="",FG75,FE75)</f>
        <v>0</v>
      </c>
      <c r="FJ75" s="90"/>
      <c r="FK75" s="90"/>
      <c r="FL75" s="90"/>
      <c r="FM75" s="116"/>
      <c r="FN75" s="16">
        <f t="shared" ref="FN75:FN138" si="86">IF(FJ75="",FL75,FJ75)</f>
        <v>0</v>
      </c>
      <c r="FO75" s="90"/>
      <c r="FP75" s="90"/>
      <c r="FQ75" s="90"/>
      <c r="FR75" s="116"/>
      <c r="FS75" s="16">
        <f t="shared" ref="FS75:FS138" si="87">IF(FO75="",FQ75,FO75)</f>
        <v>0</v>
      </c>
      <c r="FT75" s="90"/>
      <c r="FU75" s="90"/>
      <c r="FV75" s="90"/>
      <c r="FW75" s="116"/>
      <c r="FX75" s="16">
        <f t="shared" ref="FX75:FX138" si="88">IF(FT75="",FV75,FT75)</f>
        <v>0</v>
      </c>
      <c r="FY75" s="90"/>
      <c r="FZ75" s="90"/>
      <c r="GA75" s="90"/>
      <c r="GB75" s="116"/>
      <c r="GC75" s="16">
        <f t="shared" ref="GC75:GC138" si="89">IF(FY75="",GA75,FY75)</f>
        <v>0</v>
      </c>
      <c r="GD75" s="90"/>
      <c r="GE75" s="90"/>
      <c r="GF75" s="90"/>
      <c r="GG75" s="116"/>
      <c r="GH75" s="16">
        <f t="shared" ref="GH75:GH138" si="90">IF(GD75="",GF75,GD75)</f>
        <v>0</v>
      </c>
      <c r="GI75" s="90"/>
      <c r="GJ75" s="90"/>
      <c r="GK75" s="90"/>
      <c r="GL75" s="116"/>
      <c r="GM75" s="16">
        <f t="shared" ref="GM75:GM138" si="91">IF(GI75="",GK75,GI75)</f>
        <v>0</v>
      </c>
      <c r="GN75" s="90"/>
      <c r="GO75" s="90"/>
      <c r="GP75" s="90"/>
      <c r="GQ75" s="116"/>
      <c r="GR75" s="16">
        <f t="shared" ref="GR75:GR138" si="92">IF(GN75="",GP75,GN75)</f>
        <v>0</v>
      </c>
      <c r="GS75" s="90"/>
      <c r="GT75" s="90"/>
      <c r="GU75" s="90"/>
      <c r="GV75" s="116"/>
      <c r="GW75" s="16">
        <f t="shared" ref="GW75:GW138" si="93">IF(GS75="",GU75,GS75)</f>
        <v>0</v>
      </c>
      <c r="GX75" s="90"/>
      <c r="GY75" s="90"/>
      <c r="GZ75" s="90"/>
      <c r="HA75" s="116"/>
      <c r="HB75" s="16">
        <f t="shared" ref="HB75:HB138" si="94">IF(GX75="",GZ75,GX75)</f>
        <v>0</v>
      </c>
      <c r="HC75" s="90"/>
      <c r="HD75" s="90"/>
      <c r="HE75" s="90"/>
      <c r="HF75" s="116"/>
      <c r="HG75" s="16">
        <f t="shared" ref="HG75:HG138" si="95">IF(HC75="",HE75,HC75)</f>
        <v>0</v>
      </c>
      <c r="HH75" s="90"/>
      <c r="HI75" s="90"/>
      <c r="HJ75" s="90"/>
      <c r="HK75" s="116"/>
      <c r="HL75" s="16">
        <f t="shared" ref="HL75:HL138" si="96">IF(HH75="",HJ75,HH75)</f>
        <v>0</v>
      </c>
      <c r="HM75" s="90"/>
      <c r="HN75" s="90"/>
      <c r="HO75" s="90"/>
      <c r="HP75" s="116"/>
      <c r="HQ75" s="16">
        <f t="shared" ref="HQ75:HQ138" si="97">IF(HM75="",HO75,HM75)</f>
        <v>0</v>
      </c>
      <c r="HR75" s="90"/>
      <c r="HS75" s="90"/>
      <c r="HT75" s="90"/>
      <c r="HU75" s="116"/>
      <c r="HV75" s="16">
        <f t="shared" ref="HV75:HV138" si="98">IF(HR75="",HT75,HR75)</f>
        <v>0</v>
      </c>
      <c r="HW75" s="90"/>
      <c r="HX75" s="90"/>
      <c r="HY75" s="90"/>
      <c r="HZ75" s="116"/>
      <c r="IA75" s="16">
        <f t="shared" ref="IA75:IA138" si="99">IF(HW75="",HY75,HW75)</f>
        <v>0</v>
      </c>
      <c r="IB75" s="90"/>
      <c r="IC75" s="90"/>
      <c r="ID75" s="90"/>
      <c r="IE75" s="116"/>
      <c r="IF75" s="16">
        <f t="shared" ref="IF75:IF138" si="100">IF(IB75="",ID75,IB75)</f>
        <v>0</v>
      </c>
      <c r="IG75" s="90"/>
      <c r="IH75" s="90"/>
      <c r="II75" s="90"/>
      <c r="IJ75" s="116"/>
      <c r="IK75" s="16">
        <f t="shared" ref="IK75:IK138" si="101">IF(IG75="",II75,IG75)</f>
        <v>0</v>
      </c>
      <c r="IL75" s="90"/>
      <c r="IM75" s="90"/>
      <c r="IN75" s="90"/>
      <c r="IO75" s="116"/>
      <c r="IP75" s="16">
        <f t="shared" ref="IP75:IP138" si="102">IF(IL75="",IN75,IL75)</f>
        <v>0</v>
      </c>
    </row>
    <row r="76" spans="1:250" x14ac:dyDescent="0.25">
      <c r="A76" s="90"/>
      <c r="B76" s="90"/>
      <c r="C76" s="90"/>
      <c r="D76" s="116"/>
      <c r="E76" s="16">
        <f t="shared" si="53"/>
        <v>0</v>
      </c>
      <c r="F76" s="90"/>
      <c r="G76" s="90"/>
      <c r="H76" s="90"/>
      <c r="I76" s="116"/>
      <c r="J76" s="16">
        <f t="shared" si="54"/>
        <v>0</v>
      </c>
      <c r="K76" s="90"/>
      <c r="L76" s="90"/>
      <c r="M76" s="90"/>
      <c r="N76" s="116"/>
      <c r="O76" s="16">
        <f t="shared" si="55"/>
        <v>0</v>
      </c>
      <c r="P76" s="90"/>
      <c r="Q76" s="90"/>
      <c r="R76" s="90"/>
      <c r="S76" s="116"/>
      <c r="T76" s="16">
        <f t="shared" si="56"/>
        <v>0</v>
      </c>
      <c r="U76" s="90"/>
      <c r="V76" s="90"/>
      <c r="W76" s="90"/>
      <c r="X76" s="116"/>
      <c r="Y76" s="16">
        <f t="shared" si="57"/>
        <v>0</v>
      </c>
      <c r="Z76" s="90"/>
      <c r="AA76" s="90"/>
      <c r="AB76" s="90"/>
      <c r="AC76" s="116"/>
      <c r="AD76" s="16">
        <f t="shared" si="58"/>
        <v>0</v>
      </c>
      <c r="AE76" s="90"/>
      <c r="AF76" s="90"/>
      <c r="AG76" s="90"/>
      <c r="AH76" s="116"/>
      <c r="AI76" s="16">
        <f t="shared" si="59"/>
        <v>0</v>
      </c>
      <c r="AJ76" s="90"/>
      <c r="AK76" s="90"/>
      <c r="AL76" s="90"/>
      <c r="AM76" s="116"/>
      <c r="AN76" s="16">
        <f t="shared" si="60"/>
        <v>0</v>
      </c>
      <c r="AO76" s="90"/>
      <c r="AP76" s="90"/>
      <c r="AQ76" s="90"/>
      <c r="AR76" s="116"/>
      <c r="AS76" s="16">
        <f t="shared" si="61"/>
        <v>0</v>
      </c>
      <c r="AT76" s="90"/>
      <c r="AU76" s="90"/>
      <c r="AV76" s="90"/>
      <c r="AW76" s="116"/>
      <c r="AX76" s="16">
        <f t="shared" si="62"/>
        <v>0</v>
      </c>
      <c r="AY76" s="90"/>
      <c r="AZ76" s="90"/>
      <c r="BA76" s="90"/>
      <c r="BB76" s="116"/>
      <c r="BC76" s="16">
        <f t="shared" si="63"/>
        <v>0</v>
      </c>
      <c r="BD76" s="90"/>
      <c r="BE76" s="90"/>
      <c r="BF76" s="90"/>
      <c r="BG76" s="116"/>
      <c r="BH76" s="16">
        <f t="shared" si="64"/>
        <v>0</v>
      </c>
      <c r="BI76" s="90"/>
      <c r="BJ76" s="90"/>
      <c r="BK76" s="90"/>
      <c r="BL76" s="116"/>
      <c r="BM76" s="16">
        <f t="shared" si="65"/>
        <v>0</v>
      </c>
      <c r="BN76" s="90"/>
      <c r="BO76" s="90"/>
      <c r="BP76" s="90"/>
      <c r="BQ76" s="116"/>
      <c r="BR76" s="16">
        <f t="shared" si="66"/>
        <v>0</v>
      </c>
      <c r="BS76" s="90"/>
      <c r="BT76" s="90"/>
      <c r="BU76" s="90"/>
      <c r="BV76" s="116"/>
      <c r="BW76" s="16">
        <f t="shared" si="67"/>
        <v>0</v>
      </c>
      <c r="BX76" s="90"/>
      <c r="BY76" s="90"/>
      <c r="BZ76" s="90"/>
      <c r="CA76" s="116"/>
      <c r="CB76" s="16">
        <f t="shared" si="68"/>
        <v>0</v>
      </c>
      <c r="CC76" s="90"/>
      <c r="CD76" s="90"/>
      <c r="CE76" s="90"/>
      <c r="CF76" s="116"/>
      <c r="CG76" s="16">
        <f t="shared" si="69"/>
        <v>0</v>
      </c>
      <c r="CH76" s="90"/>
      <c r="CI76" s="90"/>
      <c r="CJ76" s="90"/>
      <c r="CK76" s="116"/>
      <c r="CL76" s="16">
        <f t="shared" si="70"/>
        <v>0</v>
      </c>
      <c r="CM76" s="90"/>
      <c r="CN76" s="90"/>
      <c r="CO76" s="90"/>
      <c r="CP76" s="116"/>
      <c r="CQ76" s="16">
        <f t="shared" si="71"/>
        <v>0</v>
      </c>
      <c r="CR76" s="90"/>
      <c r="CS76" s="90"/>
      <c r="CT76" s="90"/>
      <c r="CU76" s="116"/>
      <c r="CV76" s="16">
        <f t="shared" si="72"/>
        <v>0</v>
      </c>
      <c r="CW76" s="90"/>
      <c r="CX76" s="90"/>
      <c r="CY76" s="90"/>
      <c r="CZ76" s="116"/>
      <c r="DA76" s="16">
        <f t="shared" si="73"/>
        <v>0</v>
      </c>
      <c r="DB76" s="90"/>
      <c r="DC76" s="90"/>
      <c r="DD76" s="90"/>
      <c r="DE76" s="116"/>
      <c r="DF76" s="16">
        <f t="shared" si="74"/>
        <v>0</v>
      </c>
      <c r="DG76" s="90"/>
      <c r="DH76" s="90"/>
      <c r="DI76" s="90"/>
      <c r="DJ76" s="116"/>
      <c r="DK76" s="16">
        <f t="shared" si="75"/>
        <v>0</v>
      </c>
      <c r="DL76" s="90"/>
      <c r="DM76" s="90"/>
      <c r="DN76" s="90"/>
      <c r="DO76" s="116"/>
      <c r="DP76" s="16">
        <f t="shared" si="76"/>
        <v>0</v>
      </c>
      <c r="DQ76" s="90"/>
      <c r="DR76" s="90"/>
      <c r="DS76" s="90"/>
      <c r="DT76" s="116"/>
      <c r="DU76" s="16">
        <f t="shared" si="77"/>
        <v>0</v>
      </c>
      <c r="DV76" s="90"/>
      <c r="DW76" s="90"/>
      <c r="DX76" s="90"/>
      <c r="DY76" s="116"/>
      <c r="DZ76" s="16">
        <f t="shared" si="78"/>
        <v>0</v>
      </c>
      <c r="EA76" s="90"/>
      <c r="EB76" s="90"/>
      <c r="EC76" s="90"/>
      <c r="ED76" s="116"/>
      <c r="EE76" s="16">
        <f t="shared" si="79"/>
        <v>0</v>
      </c>
      <c r="EF76" s="90"/>
      <c r="EG76" s="90"/>
      <c r="EH76" s="90"/>
      <c r="EI76" s="116"/>
      <c r="EJ76" s="16">
        <f t="shared" si="80"/>
        <v>0</v>
      </c>
      <c r="EK76" s="90"/>
      <c r="EL76" s="90"/>
      <c r="EM76" s="90"/>
      <c r="EN76" s="116"/>
      <c r="EO76" s="16">
        <f t="shared" si="81"/>
        <v>0</v>
      </c>
      <c r="EP76" s="90"/>
      <c r="EQ76" s="90"/>
      <c r="ER76" s="90"/>
      <c r="ES76" s="116"/>
      <c r="ET76" s="16">
        <f t="shared" si="82"/>
        <v>0</v>
      </c>
      <c r="EU76" s="90"/>
      <c r="EV76" s="90"/>
      <c r="EW76" s="90"/>
      <c r="EX76" s="116"/>
      <c r="EY76" s="16">
        <f t="shared" si="83"/>
        <v>0</v>
      </c>
      <c r="EZ76" s="90"/>
      <c r="FA76" s="90"/>
      <c r="FB76" s="90"/>
      <c r="FC76" s="116"/>
      <c r="FD76" s="16">
        <f t="shared" si="84"/>
        <v>0</v>
      </c>
      <c r="FE76" s="90"/>
      <c r="FF76" s="90"/>
      <c r="FG76" s="90"/>
      <c r="FH76" s="116"/>
      <c r="FI76" s="16">
        <f t="shared" si="85"/>
        <v>0</v>
      </c>
      <c r="FJ76" s="90"/>
      <c r="FK76" s="90"/>
      <c r="FL76" s="90"/>
      <c r="FM76" s="116"/>
      <c r="FN76" s="16">
        <f t="shared" si="86"/>
        <v>0</v>
      </c>
      <c r="FO76" s="90"/>
      <c r="FP76" s="90"/>
      <c r="FQ76" s="90"/>
      <c r="FR76" s="116"/>
      <c r="FS76" s="16">
        <f t="shared" si="87"/>
        <v>0</v>
      </c>
      <c r="FT76" s="90"/>
      <c r="FU76" s="90"/>
      <c r="FV76" s="90"/>
      <c r="FW76" s="116"/>
      <c r="FX76" s="16">
        <f t="shared" si="88"/>
        <v>0</v>
      </c>
      <c r="FY76" s="90"/>
      <c r="FZ76" s="90"/>
      <c r="GA76" s="90"/>
      <c r="GB76" s="116"/>
      <c r="GC76" s="16">
        <f t="shared" si="89"/>
        <v>0</v>
      </c>
      <c r="GD76" s="90"/>
      <c r="GE76" s="90"/>
      <c r="GF76" s="90"/>
      <c r="GG76" s="116"/>
      <c r="GH76" s="16">
        <f t="shared" si="90"/>
        <v>0</v>
      </c>
      <c r="GI76" s="90"/>
      <c r="GJ76" s="90"/>
      <c r="GK76" s="90"/>
      <c r="GL76" s="116"/>
      <c r="GM76" s="16">
        <f t="shared" si="91"/>
        <v>0</v>
      </c>
      <c r="GN76" s="90"/>
      <c r="GO76" s="90"/>
      <c r="GP76" s="90"/>
      <c r="GQ76" s="116"/>
      <c r="GR76" s="16">
        <f t="shared" si="92"/>
        <v>0</v>
      </c>
      <c r="GS76" s="90"/>
      <c r="GT76" s="90"/>
      <c r="GU76" s="90"/>
      <c r="GV76" s="116"/>
      <c r="GW76" s="16">
        <f t="shared" si="93"/>
        <v>0</v>
      </c>
      <c r="GX76" s="90"/>
      <c r="GY76" s="90"/>
      <c r="GZ76" s="90"/>
      <c r="HA76" s="116"/>
      <c r="HB76" s="16">
        <f t="shared" si="94"/>
        <v>0</v>
      </c>
      <c r="HC76" s="90"/>
      <c r="HD76" s="90"/>
      <c r="HE76" s="90"/>
      <c r="HF76" s="116"/>
      <c r="HG76" s="16">
        <f t="shared" si="95"/>
        <v>0</v>
      </c>
      <c r="HH76" s="90"/>
      <c r="HI76" s="90"/>
      <c r="HJ76" s="90"/>
      <c r="HK76" s="116"/>
      <c r="HL76" s="16">
        <f t="shared" si="96"/>
        <v>0</v>
      </c>
      <c r="HM76" s="90"/>
      <c r="HN76" s="90"/>
      <c r="HO76" s="90"/>
      <c r="HP76" s="116"/>
      <c r="HQ76" s="16">
        <f t="shared" si="97"/>
        <v>0</v>
      </c>
      <c r="HR76" s="90"/>
      <c r="HS76" s="90"/>
      <c r="HT76" s="90"/>
      <c r="HU76" s="116"/>
      <c r="HV76" s="16">
        <f t="shared" si="98"/>
        <v>0</v>
      </c>
      <c r="HW76" s="90"/>
      <c r="HX76" s="90"/>
      <c r="HY76" s="90"/>
      <c r="HZ76" s="116"/>
      <c r="IA76" s="16">
        <f t="shared" si="99"/>
        <v>0</v>
      </c>
      <c r="IB76" s="90"/>
      <c r="IC76" s="90"/>
      <c r="ID76" s="90"/>
      <c r="IE76" s="116"/>
      <c r="IF76" s="16">
        <f t="shared" si="100"/>
        <v>0</v>
      </c>
      <c r="IG76" s="90"/>
      <c r="IH76" s="90"/>
      <c r="II76" s="90"/>
      <c r="IJ76" s="116"/>
      <c r="IK76" s="16">
        <f t="shared" si="101"/>
        <v>0</v>
      </c>
      <c r="IL76" s="90"/>
      <c r="IM76" s="90"/>
      <c r="IN76" s="90"/>
      <c r="IO76" s="116"/>
      <c r="IP76" s="16">
        <f t="shared" si="102"/>
        <v>0</v>
      </c>
    </row>
    <row r="77" spans="1:250" x14ac:dyDescent="0.25">
      <c r="A77" s="90"/>
      <c r="B77" s="90"/>
      <c r="C77" s="90"/>
      <c r="D77" s="116"/>
      <c r="E77" s="16">
        <f t="shared" si="53"/>
        <v>0</v>
      </c>
      <c r="F77" s="90"/>
      <c r="G77" s="90"/>
      <c r="H77" s="90"/>
      <c r="I77" s="116"/>
      <c r="J77" s="16">
        <f t="shared" si="54"/>
        <v>0</v>
      </c>
      <c r="K77" s="90"/>
      <c r="L77" s="90"/>
      <c r="M77" s="90"/>
      <c r="N77" s="116"/>
      <c r="O77" s="16">
        <f t="shared" si="55"/>
        <v>0</v>
      </c>
      <c r="P77" s="90"/>
      <c r="Q77" s="90"/>
      <c r="R77" s="90"/>
      <c r="S77" s="116"/>
      <c r="T77" s="16">
        <f t="shared" si="56"/>
        <v>0</v>
      </c>
      <c r="U77" s="90"/>
      <c r="V77" s="90"/>
      <c r="W77" s="90"/>
      <c r="X77" s="116"/>
      <c r="Y77" s="16">
        <f t="shared" si="57"/>
        <v>0</v>
      </c>
      <c r="Z77" s="90"/>
      <c r="AA77" s="90"/>
      <c r="AB77" s="90"/>
      <c r="AC77" s="116"/>
      <c r="AD77" s="16">
        <f t="shared" si="58"/>
        <v>0</v>
      </c>
      <c r="AE77" s="90"/>
      <c r="AF77" s="90"/>
      <c r="AG77" s="90"/>
      <c r="AH77" s="116"/>
      <c r="AI77" s="16">
        <f t="shared" si="59"/>
        <v>0</v>
      </c>
      <c r="AJ77" s="90"/>
      <c r="AK77" s="90"/>
      <c r="AL77" s="90"/>
      <c r="AM77" s="116"/>
      <c r="AN77" s="16">
        <f t="shared" si="60"/>
        <v>0</v>
      </c>
      <c r="AO77" s="90"/>
      <c r="AP77" s="90"/>
      <c r="AQ77" s="90"/>
      <c r="AR77" s="116"/>
      <c r="AS77" s="16">
        <f t="shared" si="61"/>
        <v>0</v>
      </c>
      <c r="AT77" s="90"/>
      <c r="AU77" s="90"/>
      <c r="AV77" s="90"/>
      <c r="AW77" s="116"/>
      <c r="AX77" s="16">
        <f t="shared" si="62"/>
        <v>0</v>
      </c>
      <c r="AY77" s="90"/>
      <c r="AZ77" s="90"/>
      <c r="BA77" s="90"/>
      <c r="BB77" s="116"/>
      <c r="BC77" s="16">
        <f t="shared" si="63"/>
        <v>0</v>
      </c>
      <c r="BD77" s="90"/>
      <c r="BE77" s="90"/>
      <c r="BF77" s="90"/>
      <c r="BG77" s="116"/>
      <c r="BH77" s="16">
        <f t="shared" si="64"/>
        <v>0</v>
      </c>
      <c r="BI77" s="90"/>
      <c r="BJ77" s="90"/>
      <c r="BK77" s="90"/>
      <c r="BL77" s="116"/>
      <c r="BM77" s="16">
        <f t="shared" si="65"/>
        <v>0</v>
      </c>
      <c r="BN77" s="90"/>
      <c r="BO77" s="90"/>
      <c r="BP77" s="90"/>
      <c r="BQ77" s="116"/>
      <c r="BR77" s="16">
        <f t="shared" si="66"/>
        <v>0</v>
      </c>
      <c r="BS77" s="90"/>
      <c r="BT77" s="90"/>
      <c r="BU77" s="90"/>
      <c r="BV77" s="116"/>
      <c r="BW77" s="16">
        <f t="shared" si="67"/>
        <v>0</v>
      </c>
      <c r="BX77" s="90"/>
      <c r="BY77" s="90"/>
      <c r="BZ77" s="90"/>
      <c r="CA77" s="116"/>
      <c r="CB77" s="16">
        <f t="shared" si="68"/>
        <v>0</v>
      </c>
      <c r="CC77" s="90"/>
      <c r="CD77" s="90"/>
      <c r="CE77" s="90"/>
      <c r="CF77" s="116"/>
      <c r="CG77" s="16">
        <f t="shared" si="69"/>
        <v>0</v>
      </c>
      <c r="CH77" s="90"/>
      <c r="CI77" s="90"/>
      <c r="CJ77" s="90"/>
      <c r="CK77" s="116"/>
      <c r="CL77" s="16">
        <f t="shared" si="70"/>
        <v>0</v>
      </c>
      <c r="CM77" s="90"/>
      <c r="CN77" s="90"/>
      <c r="CO77" s="90"/>
      <c r="CP77" s="116"/>
      <c r="CQ77" s="16">
        <f t="shared" si="71"/>
        <v>0</v>
      </c>
      <c r="CR77" s="90"/>
      <c r="CS77" s="90"/>
      <c r="CT77" s="90"/>
      <c r="CU77" s="116"/>
      <c r="CV77" s="16">
        <f t="shared" si="72"/>
        <v>0</v>
      </c>
      <c r="CW77" s="90"/>
      <c r="CX77" s="90"/>
      <c r="CY77" s="90"/>
      <c r="CZ77" s="116"/>
      <c r="DA77" s="16">
        <f t="shared" si="73"/>
        <v>0</v>
      </c>
      <c r="DB77" s="90"/>
      <c r="DC77" s="90"/>
      <c r="DD77" s="90"/>
      <c r="DE77" s="116"/>
      <c r="DF77" s="16">
        <f t="shared" si="74"/>
        <v>0</v>
      </c>
      <c r="DG77" s="90"/>
      <c r="DH77" s="90"/>
      <c r="DI77" s="90"/>
      <c r="DJ77" s="116"/>
      <c r="DK77" s="16">
        <f t="shared" si="75"/>
        <v>0</v>
      </c>
      <c r="DL77" s="90"/>
      <c r="DM77" s="90"/>
      <c r="DN77" s="90"/>
      <c r="DO77" s="116"/>
      <c r="DP77" s="16">
        <f t="shared" si="76"/>
        <v>0</v>
      </c>
      <c r="DQ77" s="90"/>
      <c r="DR77" s="90"/>
      <c r="DS77" s="90"/>
      <c r="DT77" s="116"/>
      <c r="DU77" s="16">
        <f t="shared" si="77"/>
        <v>0</v>
      </c>
      <c r="DV77" s="90"/>
      <c r="DW77" s="90"/>
      <c r="DX77" s="90"/>
      <c r="DY77" s="116"/>
      <c r="DZ77" s="16">
        <f t="shared" si="78"/>
        <v>0</v>
      </c>
      <c r="EA77" s="90"/>
      <c r="EB77" s="90"/>
      <c r="EC77" s="90"/>
      <c r="ED77" s="116"/>
      <c r="EE77" s="16">
        <f t="shared" si="79"/>
        <v>0</v>
      </c>
      <c r="EF77" s="90"/>
      <c r="EG77" s="90"/>
      <c r="EH77" s="90"/>
      <c r="EI77" s="116"/>
      <c r="EJ77" s="16">
        <f t="shared" si="80"/>
        <v>0</v>
      </c>
      <c r="EK77" s="90"/>
      <c r="EL77" s="90"/>
      <c r="EM77" s="90"/>
      <c r="EN77" s="116"/>
      <c r="EO77" s="16">
        <f t="shared" si="81"/>
        <v>0</v>
      </c>
      <c r="EP77" s="90"/>
      <c r="EQ77" s="90"/>
      <c r="ER77" s="90"/>
      <c r="ES77" s="116"/>
      <c r="ET77" s="16">
        <f t="shared" si="82"/>
        <v>0</v>
      </c>
      <c r="EU77" s="90"/>
      <c r="EV77" s="90"/>
      <c r="EW77" s="90"/>
      <c r="EX77" s="116"/>
      <c r="EY77" s="16">
        <f t="shared" si="83"/>
        <v>0</v>
      </c>
      <c r="EZ77" s="90"/>
      <c r="FA77" s="90"/>
      <c r="FB77" s="90"/>
      <c r="FC77" s="116"/>
      <c r="FD77" s="16">
        <f t="shared" si="84"/>
        <v>0</v>
      </c>
      <c r="FE77" s="90"/>
      <c r="FF77" s="90"/>
      <c r="FG77" s="90"/>
      <c r="FH77" s="116"/>
      <c r="FI77" s="16">
        <f t="shared" si="85"/>
        <v>0</v>
      </c>
      <c r="FJ77" s="90"/>
      <c r="FK77" s="90"/>
      <c r="FL77" s="90"/>
      <c r="FM77" s="116"/>
      <c r="FN77" s="16">
        <f t="shared" si="86"/>
        <v>0</v>
      </c>
      <c r="FO77" s="90"/>
      <c r="FP77" s="90"/>
      <c r="FQ77" s="90"/>
      <c r="FR77" s="116"/>
      <c r="FS77" s="16">
        <f t="shared" si="87"/>
        <v>0</v>
      </c>
      <c r="FT77" s="90"/>
      <c r="FU77" s="90"/>
      <c r="FV77" s="90"/>
      <c r="FW77" s="116"/>
      <c r="FX77" s="16">
        <f t="shared" si="88"/>
        <v>0</v>
      </c>
      <c r="FY77" s="90"/>
      <c r="FZ77" s="90"/>
      <c r="GA77" s="90"/>
      <c r="GB77" s="116"/>
      <c r="GC77" s="16">
        <f t="shared" si="89"/>
        <v>0</v>
      </c>
      <c r="GD77" s="90"/>
      <c r="GE77" s="90"/>
      <c r="GF77" s="90"/>
      <c r="GG77" s="116"/>
      <c r="GH77" s="16">
        <f t="shared" si="90"/>
        <v>0</v>
      </c>
      <c r="GI77" s="90"/>
      <c r="GJ77" s="90"/>
      <c r="GK77" s="90"/>
      <c r="GL77" s="116"/>
      <c r="GM77" s="16">
        <f t="shared" si="91"/>
        <v>0</v>
      </c>
      <c r="GN77" s="90"/>
      <c r="GO77" s="90"/>
      <c r="GP77" s="90"/>
      <c r="GQ77" s="116"/>
      <c r="GR77" s="16">
        <f t="shared" si="92"/>
        <v>0</v>
      </c>
      <c r="GS77" s="90"/>
      <c r="GT77" s="90"/>
      <c r="GU77" s="90"/>
      <c r="GV77" s="116"/>
      <c r="GW77" s="16">
        <f t="shared" si="93"/>
        <v>0</v>
      </c>
      <c r="GX77" s="90"/>
      <c r="GY77" s="90"/>
      <c r="GZ77" s="90"/>
      <c r="HA77" s="116"/>
      <c r="HB77" s="16">
        <f t="shared" si="94"/>
        <v>0</v>
      </c>
      <c r="HC77" s="90"/>
      <c r="HD77" s="90"/>
      <c r="HE77" s="90"/>
      <c r="HF77" s="116"/>
      <c r="HG77" s="16">
        <f t="shared" si="95"/>
        <v>0</v>
      </c>
      <c r="HH77" s="90"/>
      <c r="HI77" s="90"/>
      <c r="HJ77" s="90"/>
      <c r="HK77" s="116"/>
      <c r="HL77" s="16">
        <f t="shared" si="96"/>
        <v>0</v>
      </c>
      <c r="HM77" s="90"/>
      <c r="HN77" s="90"/>
      <c r="HO77" s="90"/>
      <c r="HP77" s="116"/>
      <c r="HQ77" s="16">
        <f t="shared" si="97"/>
        <v>0</v>
      </c>
      <c r="HR77" s="90"/>
      <c r="HS77" s="90"/>
      <c r="HT77" s="90"/>
      <c r="HU77" s="116"/>
      <c r="HV77" s="16">
        <f t="shared" si="98"/>
        <v>0</v>
      </c>
      <c r="HW77" s="90"/>
      <c r="HX77" s="90"/>
      <c r="HY77" s="90"/>
      <c r="HZ77" s="116"/>
      <c r="IA77" s="16">
        <f t="shared" si="99"/>
        <v>0</v>
      </c>
      <c r="IB77" s="90"/>
      <c r="IC77" s="90"/>
      <c r="ID77" s="90"/>
      <c r="IE77" s="116"/>
      <c r="IF77" s="16">
        <f t="shared" si="100"/>
        <v>0</v>
      </c>
      <c r="IG77" s="90"/>
      <c r="IH77" s="90"/>
      <c r="II77" s="90"/>
      <c r="IJ77" s="116"/>
      <c r="IK77" s="16">
        <f t="shared" si="101"/>
        <v>0</v>
      </c>
      <c r="IL77" s="90"/>
      <c r="IM77" s="90"/>
      <c r="IN77" s="90"/>
      <c r="IO77" s="116"/>
      <c r="IP77" s="16">
        <f t="shared" si="102"/>
        <v>0</v>
      </c>
    </row>
    <row r="78" spans="1:250" x14ac:dyDescent="0.25">
      <c r="A78" s="90"/>
      <c r="B78" s="90"/>
      <c r="C78" s="90"/>
      <c r="D78" s="116"/>
      <c r="E78" s="16">
        <f t="shared" si="53"/>
        <v>0</v>
      </c>
      <c r="F78" s="90"/>
      <c r="G78" s="90"/>
      <c r="H78" s="90"/>
      <c r="I78" s="116"/>
      <c r="J78" s="16">
        <f t="shared" si="54"/>
        <v>0</v>
      </c>
      <c r="K78" s="90"/>
      <c r="L78" s="90"/>
      <c r="M78" s="90"/>
      <c r="N78" s="116"/>
      <c r="O78" s="16">
        <f t="shared" si="55"/>
        <v>0</v>
      </c>
      <c r="P78" s="90"/>
      <c r="Q78" s="90"/>
      <c r="R78" s="90"/>
      <c r="S78" s="116"/>
      <c r="T78" s="16">
        <f t="shared" si="56"/>
        <v>0</v>
      </c>
      <c r="U78" s="90"/>
      <c r="V78" s="90"/>
      <c r="W78" s="90"/>
      <c r="X78" s="116"/>
      <c r="Y78" s="16">
        <f t="shared" si="57"/>
        <v>0</v>
      </c>
      <c r="Z78" s="90"/>
      <c r="AA78" s="90"/>
      <c r="AB78" s="90"/>
      <c r="AC78" s="116"/>
      <c r="AD78" s="16">
        <f t="shared" si="58"/>
        <v>0</v>
      </c>
      <c r="AE78" s="90"/>
      <c r="AF78" s="90"/>
      <c r="AG78" s="90"/>
      <c r="AH78" s="116"/>
      <c r="AI78" s="16">
        <f t="shared" si="59"/>
        <v>0</v>
      </c>
      <c r="AJ78" s="90"/>
      <c r="AK78" s="90"/>
      <c r="AL78" s="90"/>
      <c r="AM78" s="116"/>
      <c r="AN78" s="16">
        <f t="shared" si="60"/>
        <v>0</v>
      </c>
      <c r="AO78" s="90"/>
      <c r="AP78" s="90"/>
      <c r="AQ78" s="90"/>
      <c r="AR78" s="116"/>
      <c r="AS78" s="16">
        <f t="shared" si="61"/>
        <v>0</v>
      </c>
      <c r="AT78" s="90"/>
      <c r="AU78" s="90"/>
      <c r="AV78" s="90"/>
      <c r="AW78" s="116"/>
      <c r="AX78" s="16">
        <f t="shared" si="62"/>
        <v>0</v>
      </c>
      <c r="AY78" s="90"/>
      <c r="AZ78" s="90"/>
      <c r="BA78" s="90"/>
      <c r="BB78" s="116"/>
      <c r="BC78" s="16">
        <f t="shared" si="63"/>
        <v>0</v>
      </c>
      <c r="BD78" s="90"/>
      <c r="BE78" s="90"/>
      <c r="BF78" s="90"/>
      <c r="BG78" s="116"/>
      <c r="BH78" s="16">
        <f t="shared" si="64"/>
        <v>0</v>
      </c>
      <c r="BI78" s="90"/>
      <c r="BJ78" s="90"/>
      <c r="BK78" s="90"/>
      <c r="BL78" s="116"/>
      <c r="BM78" s="16">
        <f t="shared" si="65"/>
        <v>0</v>
      </c>
      <c r="BN78" s="90"/>
      <c r="BO78" s="90"/>
      <c r="BP78" s="90"/>
      <c r="BQ78" s="116"/>
      <c r="BR78" s="16">
        <f t="shared" si="66"/>
        <v>0</v>
      </c>
      <c r="BS78" s="90"/>
      <c r="BT78" s="90"/>
      <c r="BU78" s="90"/>
      <c r="BV78" s="116"/>
      <c r="BW78" s="16">
        <f t="shared" si="67"/>
        <v>0</v>
      </c>
      <c r="BX78" s="90"/>
      <c r="BY78" s="90"/>
      <c r="BZ78" s="90"/>
      <c r="CA78" s="116"/>
      <c r="CB78" s="16">
        <f t="shared" si="68"/>
        <v>0</v>
      </c>
      <c r="CC78" s="90"/>
      <c r="CD78" s="90"/>
      <c r="CE78" s="90"/>
      <c r="CF78" s="116"/>
      <c r="CG78" s="16">
        <f t="shared" si="69"/>
        <v>0</v>
      </c>
      <c r="CH78" s="90"/>
      <c r="CI78" s="90"/>
      <c r="CJ78" s="90"/>
      <c r="CK78" s="116"/>
      <c r="CL78" s="16">
        <f t="shared" si="70"/>
        <v>0</v>
      </c>
      <c r="CM78" s="90"/>
      <c r="CN78" s="90"/>
      <c r="CO78" s="90"/>
      <c r="CP78" s="116"/>
      <c r="CQ78" s="16">
        <f t="shared" si="71"/>
        <v>0</v>
      </c>
      <c r="CR78" s="90"/>
      <c r="CS78" s="90"/>
      <c r="CT78" s="90"/>
      <c r="CU78" s="116"/>
      <c r="CV78" s="16">
        <f t="shared" si="72"/>
        <v>0</v>
      </c>
      <c r="CW78" s="90"/>
      <c r="CX78" s="90"/>
      <c r="CY78" s="90"/>
      <c r="CZ78" s="116"/>
      <c r="DA78" s="16">
        <f t="shared" si="73"/>
        <v>0</v>
      </c>
      <c r="DB78" s="90"/>
      <c r="DC78" s="90"/>
      <c r="DD78" s="90"/>
      <c r="DE78" s="116"/>
      <c r="DF78" s="16">
        <f t="shared" si="74"/>
        <v>0</v>
      </c>
      <c r="DG78" s="90"/>
      <c r="DH78" s="90"/>
      <c r="DI78" s="90"/>
      <c r="DJ78" s="116"/>
      <c r="DK78" s="16">
        <f t="shared" si="75"/>
        <v>0</v>
      </c>
      <c r="DL78" s="90"/>
      <c r="DM78" s="90"/>
      <c r="DN78" s="90"/>
      <c r="DO78" s="116"/>
      <c r="DP78" s="16">
        <f t="shared" si="76"/>
        <v>0</v>
      </c>
      <c r="DQ78" s="90"/>
      <c r="DR78" s="90"/>
      <c r="DS78" s="90"/>
      <c r="DT78" s="116"/>
      <c r="DU78" s="16">
        <f t="shared" si="77"/>
        <v>0</v>
      </c>
      <c r="DV78" s="90"/>
      <c r="DW78" s="90"/>
      <c r="DX78" s="90"/>
      <c r="DY78" s="116"/>
      <c r="DZ78" s="16">
        <f t="shared" si="78"/>
        <v>0</v>
      </c>
      <c r="EA78" s="90"/>
      <c r="EB78" s="90"/>
      <c r="EC78" s="90"/>
      <c r="ED78" s="116"/>
      <c r="EE78" s="16">
        <f t="shared" si="79"/>
        <v>0</v>
      </c>
      <c r="EF78" s="90"/>
      <c r="EG78" s="90"/>
      <c r="EH78" s="90"/>
      <c r="EI78" s="116"/>
      <c r="EJ78" s="16">
        <f t="shared" si="80"/>
        <v>0</v>
      </c>
      <c r="EK78" s="90"/>
      <c r="EL78" s="90"/>
      <c r="EM78" s="90"/>
      <c r="EN78" s="116"/>
      <c r="EO78" s="16">
        <f t="shared" si="81"/>
        <v>0</v>
      </c>
      <c r="EP78" s="90"/>
      <c r="EQ78" s="90"/>
      <c r="ER78" s="90"/>
      <c r="ES78" s="116"/>
      <c r="ET78" s="16">
        <f t="shared" si="82"/>
        <v>0</v>
      </c>
      <c r="EU78" s="90"/>
      <c r="EV78" s="90"/>
      <c r="EW78" s="90"/>
      <c r="EX78" s="116"/>
      <c r="EY78" s="16">
        <f t="shared" si="83"/>
        <v>0</v>
      </c>
      <c r="EZ78" s="90"/>
      <c r="FA78" s="90"/>
      <c r="FB78" s="90"/>
      <c r="FC78" s="116"/>
      <c r="FD78" s="16">
        <f t="shared" si="84"/>
        <v>0</v>
      </c>
      <c r="FE78" s="90"/>
      <c r="FF78" s="90"/>
      <c r="FG78" s="90"/>
      <c r="FH78" s="116"/>
      <c r="FI78" s="16">
        <f t="shared" si="85"/>
        <v>0</v>
      </c>
      <c r="FJ78" s="90"/>
      <c r="FK78" s="90"/>
      <c r="FL78" s="90"/>
      <c r="FM78" s="116"/>
      <c r="FN78" s="16">
        <f t="shared" si="86"/>
        <v>0</v>
      </c>
      <c r="FO78" s="90"/>
      <c r="FP78" s="90"/>
      <c r="FQ78" s="90"/>
      <c r="FR78" s="116"/>
      <c r="FS78" s="16">
        <f t="shared" si="87"/>
        <v>0</v>
      </c>
      <c r="FT78" s="90"/>
      <c r="FU78" s="90"/>
      <c r="FV78" s="90"/>
      <c r="FW78" s="116"/>
      <c r="FX78" s="16">
        <f t="shared" si="88"/>
        <v>0</v>
      </c>
      <c r="FY78" s="90"/>
      <c r="FZ78" s="90"/>
      <c r="GA78" s="90"/>
      <c r="GB78" s="116"/>
      <c r="GC78" s="16">
        <f t="shared" si="89"/>
        <v>0</v>
      </c>
      <c r="GD78" s="90"/>
      <c r="GE78" s="90"/>
      <c r="GF78" s="90"/>
      <c r="GG78" s="116"/>
      <c r="GH78" s="16">
        <f t="shared" si="90"/>
        <v>0</v>
      </c>
      <c r="GI78" s="90"/>
      <c r="GJ78" s="90"/>
      <c r="GK78" s="90"/>
      <c r="GL78" s="116"/>
      <c r="GM78" s="16">
        <f t="shared" si="91"/>
        <v>0</v>
      </c>
      <c r="GN78" s="90"/>
      <c r="GO78" s="90"/>
      <c r="GP78" s="90"/>
      <c r="GQ78" s="116"/>
      <c r="GR78" s="16">
        <f t="shared" si="92"/>
        <v>0</v>
      </c>
      <c r="GS78" s="90"/>
      <c r="GT78" s="90"/>
      <c r="GU78" s="90"/>
      <c r="GV78" s="116"/>
      <c r="GW78" s="16">
        <f t="shared" si="93"/>
        <v>0</v>
      </c>
      <c r="GX78" s="90"/>
      <c r="GY78" s="90"/>
      <c r="GZ78" s="90"/>
      <c r="HA78" s="116"/>
      <c r="HB78" s="16">
        <f t="shared" si="94"/>
        <v>0</v>
      </c>
      <c r="HC78" s="90"/>
      <c r="HD78" s="90"/>
      <c r="HE78" s="90"/>
      <c r="HF78" s="116"/>
      <c r="HG78" s="16">
        <f t="shared" si="95"/>
        <v>0</v>
      </c>
      <c r="HH78" s="90"/>
      <c r="HI78" s="90"/>
      <c r="HJ78" s="90"/>
      <c r="HK78" s="116"/>
      <c r="HL78" s="16">
        <f t="shared" si="96"/>
        <v>0</v>
      </c>
      <c r="HM78" s="90"/>
      <c r="HN78" s="90"/>
      <c r="HO78" s="90"/>
      <c r="HP78" s="116"/>
      <c r="HQ78" s="16">
        <f t="shared" si="97"/>
        <v>0</v>
      </c>
      <c r="HR78" s="90"/>
      <c r="HS78" s="90"/>
      <c r="HT78" s="90"/>
      <c r="HU78" s="116"/>
      <c r="HV78" s="16">
        <f t="shared" si="98"/>
        <v>0</v>
      </c>
      <c r="HW78" s="90"/>
      <c r="HX78" s="90"/>
      <c r="HY78" s="90"/>
      <c r="HZ78" s="116"/>
      <c r="IA78" s="16">
        <f t="shared" si="99"/>
        <v>0</v>
      </c>
      <c r="IB78" s="90"/>
      <c r="IC78" s="90"/>
      <c r="ID78" s="90"/>
      <c r="IE78" s="116"/>
      <c r="IF78" s="16">
        <f t="shared" si="100"/>
        <v>0</v>
      </c>
      <c r="IG78" s="90"/>
      <c r="IH78" s="90"/>
      <c r="II78" s="90"/>
      <c r="IJ78" s="116"/>
      <c r="IK78" s="16">
        <f t="shared" si="101"/>
        <v>0</v>
      </c>
      <c r="IL78" s="90"/>
      <c r="IM78" s="90"/>
      <c r="IN78" s="90"/>
      <c r="IO78" s="116"/>
      <c r="IP78" s="16">
        <f t="shared" si="102"/>
        <v>0</v>
      </c>
    </row>
    <row r="79" spans="1:250" x14ac:dyDescent="0.25">
      <c r="A79" s="90"/>
      <c r="B79" s="90"/>
      <c r="C79" s="90"/>
      <c r="D79" s="116"/>
      <c r="E79" s="16">
        <f t="shared" si="53"/>
        <v>0</v>
      </c>
      <c r="F79" s="90"/>
      <c r="G79" s="90"/>
      <c r="H79" s="90"/>
      <c r="I79" s="116"/>
      <c r="J79" s="16">
        <f t="shared" si="54"/>
        <v>0</v>
      </c>
      <c r="K79" s="90"/>
      <c r="L79" s="90"/>
      <c r="M79" s="90"/>
      <c r="N79" s="116"/>
      <c r="O79" s="16">
        <f t="shared" si="55"/>
        <v>0</v>
      </c>
      <c r="P79" s="90"/>
      <c r="Q79" s="90"/>
      <c r="R79" s="90"/>
      <c r="S79" s="116"/>
      <c r="T79" s="16">
        <f t="shared" si="56"/>
        <v>0</v>
      </c>
      <c r="U79" s="90"/>
      <c r="V79" s="90"/>
      <c r="W79" s="90"/>
      <c r="X79" s="116"/>
      <c r="Y79" s="16">
        <f t="shared" si="57"/>
        <v>0</v>
      </c>
      <c r="Z79" s="90"/>
      <c r="AA79" s="90"/>
      <c r="AB79" s="90"/>
      <c r="AC79" s="116"/>
      <c r="AD79" s="16">
        <f t="shared" si="58"/>
        <v>0</v>
      </c>
      <c r="AE79" s="90"/>
      <c r="AF79" s="90"/>
      <c r="AG79" s="90"/>
      <c r="AH79" s="116"/>
      <c r="AI79" s="16">
        <f t="shared" si="59"/>
        <v>0</v>
      </c>
      <c r="AJ79" s="90"/>
      <c r="AK79" s="90"/>
      <c r="AL79" s="90"/>
      <c r="AM79" s="116"/>
      <c r="AN79" s="16">
        <f t="shared" si="60"/>
        <v>0</v>
      </c>
      <c r="AO79" s="90"/>
      <c r="AP79" s="90"/>
      <c r="AQ79" s="90"/>
      <c r="AR79" s="116"/>
      <c r="AS79" s="16">
        <f t="shared" si="61"/>
        <v>0</v>
      </c>
      <c r="AT79" s="90"/>
      <c r="AU79" s="90"/>
      <c r="AV79" s="90"/>
      <c r="AW79" s="116"/>
      <c r="AX79" s="16">
        <f t="shared" si="62"/>
        <v>0</v>
      </c>
      <c r="AY79" s="90"/>
      <c r="AZ79" s="90"/>
      <c r="BA79" s="90"/>
      <c r="BB79" s="116"/>
      <c r="BC79" s="16">
        <f t="shared" si="63"/>
        <v>0</v>
      </c>
      <c r="BD79" s="90"/>
      <c r="BE79" s="90"/>
      <c r="BF79" s="90"/>
      <c r="BG79" s="116"/>
      <c r="BH79" s="16">
        <f t="shared" si="64"/>
        <v>0</v>
      </c>
      <c r="BI79" s="90"/>
      <c r="BJ79" s="90"/>
      <c r="BK79" s="90"/>
      <c r="BL79" s="116"/>
      <c r="BM79" s="16">
        <f t="shared" si="65"/>
        <v>0</v>
      </c>
      <c r="BN79" s="90"/>
      <c r="BO79" s="90"/>
      <c r="BP79" s="90"/>
      <c r="BQ79" s="116"/>
      <c r="BR79" s="16">
        <f t="shared" si="66"/>
        <v>0</v>
      </c>
      <c r="BS79" s="90"/>
      <c r="BT79" s="90"/>
      <c r="BU79" s="90"/>
      <c r="BV79" s="116"/>
      <c r="BW79" s="16">
        <f t="shared" si="67"/>
        <v>0</v>
      </c>
      <c r="BX79" s="90"/>
      <c r="BY79" s="90"/>
      <c r="BZ79" s="90"/>
      <c r="CA79" s="116"/>
      <c r="CB79" s="16">
        <f t="shared" si="68"/>
        <v>0</v>
      </c>
      <c r="CC79" s="90"/>
      <c r="CD79" s="90"/>
      <c r="CE79" s="90"/>
      <c r="CF79" s="116"/>
      <c r="CG79" s="16">
        <f t="shared" si="69"/>
        <v>0</v>
      </c>
      <c r="CH79" s="90"/>
      <c r="CI79" s="90"/>
      <c r="CJ79" s="90"/>
      <c r="CK79" s="116"/>
      <c r="CL79" s="16">
        <f t="shared" si="70"/>
        <v>0</v>
      </c>
      <c r="CM79" s="90"/>
      <c r="CN79" s="90"/>
      <c r="CO79" s="90"/>
      <c r="CP79" s="116"/>
      <c r="CQ79" s="16">
        <f t="shared" si="71"/>
        <v>0</v>
      </c>
      <c r="CR79" s="90"/>
      <c r="CS79" s="90"/>
      <c r="CT79" s="90"/>
      <c r="CU79" s="116"/>
      <c r="CV79" s="16">
        <f t="shared" si="72"/>
        <v>0</v>
      </c>
      <c r="CW79" s="90"/>
      <c r="CX79" s="90"/>
      <c r="CY79" s="90"/>
      <c r="CZ79" s="116"/>
      <c r="DA79" s="16">
        <f t="shared" si="73"/>
        <v>0</v>
      </c>
      <c r="DB79" s="90"/>
      <c r="DC79" s="90"/>
      <c r="DD79" s="90"/>
      <c r="DE79" s="116"/>
      <c r="DF79" s="16">
        <f t="shared" si="74"/>
        <v>0</v>
      </c>
      <c r="DG79" s="90"/>
      <c r="DH79" s="90"/>
      <c r="DI79" s="90"/>
      <c r="DJ79" s="116"/>
      <c r="DK79" s="16">
        <f t="shared" si="75"/>
        <v>0</v>
      </c>
      <c r="DL79" s="90"/>
      <c r="DM79" s="90"/>
      <c r="DN79" s="90"/>
      <c r="DO79" s="116"/>
      <c r="DP79" s="16">
        <f t="shared" si="76"/>
        <v>0</v>
      </c>
      <c r="DQ79" s="90"/>
      <c r="DR79" s="90"/>
      <c r="DS79" s="90"/>
      <c r="DT79" s="116"/>
      <c r="DU79" s="16">
        <f t="shared" si="77"/>
        <v>0</v>
      </c>
      <c r="DV79" s="90"/>
      <c r="DW79" s="90"/>
      <c r="DX79" s="90"/>
      <c r="DY79" s="116"/>
      <c r="DZ79" s="16">
        <f t="shared" si="78"/>
        <v>0</v>
      </c>
      <c r="EA79" s="90"/>
      <c r="EB79" s="90"/>
      <c r="EC79" s="90"/>
      <c r="ED79" s="116"/>
      <c r="EE79" s="16">
        <f t="shared" si="79"/>
        <v>0</v>
      </c>
      <c r="EF79" s="90"/>
      <c r="EG79" s="90"/>
      <c r="EH79" s="90"/>
      <c r="EI79" s="116"/>
      <c r="EJ79" s="16">
        <f t="shared" si="80"/>
        <v>0</v>
      </c>
      <c r="EK79" s="90"/>
      <c r="EL79" s="90"/>
      <c r="EM79" s="90"/>
      <c r="EN79" s="116"/>
      <c r="EO79" s="16">
        <f t="shared" si="81"/>
        <v>0</v>
      </c>
      <c r="EP79" s="90"/>
      <c r="EQ79" s="90"/>
      <c r="ER79" s="90"/>
      <c r="ES79" s="116"/>
      <c r="ET79" s="16">
        <f t="shared" si="82"/>
        <v>0</v>
      </c>
      <c r="EU79" s="90"/>
      <c r="EV79" s="90"/>
      <c r="EW79" s="90"/>
      <c r="EX79" s="116"/>
      <c r="EY79" s="16">
        <f t="shared" si="83"/>
        <v>0</v>
      </c>
      <c r="EZ79" s="90"/>
      <c r="FA79" s="90"/>
      <c r="FB79" s="90"/>
      <c r="FC79" s="116"/>
      <c r="FD79" s="16">
        <f t="shared" si="84"/>
        <v>0</v>
      </c>
      <c r="FE79" s="90"/>
      <c r="FF79" s="90"/>
      <c r="FG79" s="90"/>
      <c r="FH79" s="116"/>
      <c r="FI79" s="16">
        <f t="shared" si="85"/>
        <v>0</v>
      </c>
      <c r="FJ79" s="90"/>
      <c r="FK79" s="90"/>
      <c r="FL79" s="90"/>
      <c r="FM79" s="116"/>
      <c r="FN79" s="16">
        <f t="shared" si="86"/>
        <v>0</v>
      </c>
      <c r="FO79" s="90"/>
      <c r="FP79" s="90"/>
      <c r="FQ79" s="90"/>
      <c r="FR79" s="116"/>
      <c r="FS79" s="16">
        <f t="shared" si="87"/>
        <v>0</v>
      </c>
      <c r="FT79" s="90"/>
      <c r="FU79" s="90"/>
      <c r="FV79" s="90"/>
      <c r="FW79" s="116"/>
      <c r="FX79" s="16">
        <f t="shared" si="88"/>
        <v>0</v>
      </c>
      <c r="FY79" s="90"/>
      <c r="FZ79" s="90"/>
      <c r="GA79" s="90"/>
      <c r="GB79" s="116"/>
      <c r="GC79" s="16">
        <f t="shared" si="89"/>
        <v>0</v>
      </c>
      <c r="GD79" s="90"/>
      <c r="GE79" s="90"/>
      <c r="GF79" s="90"/>
      <c r="GG79" s="116"/>
      <c r="GH79" s="16">
        <f t="shared" si="90"/>
        <v>0</v>
      </c>
      <c r="GI79" s="90"/>
      <c r="GJ79" s="90"/>
      <c r="GK79" s="90"/>
      <c r="GL79" s="116"/>
      <c r="GM79" s="16">
        <f t="shared" si="91"/>
        <v>0</v>
      </c>
      <c r="GN79" s="90"/>
      <c r="GO79" s="90"/>
      <c r="GP79" s="90"/>
      <c r="GQ79" s="116"/>
      <c r="GR79" s="16">
        <f t="shared" si="92"/>
        <v>0</v>
      </c>
      <c r="GS79" s="90"/>
      <c r="GT79" s="90"/>
      <c r="GU79" s="90"/>
      <c r="GV79" s="116"/>
      <c r="GW79" s="16">
        <f t="shared" si="93"/>
        <v>0</v>
      </c>
      <c r="GX79" s="90"/>
      <c r="GY79" s="90"/>
      <c r="GZ79" s="90"/>
      <c r="HA79" s="116"/>
      <c r="HB79" s="16">
        <f t="shared" si="94"/>
        <v>0</v>
      </c>
      <c r="HC79" s="90"/>
      <c r="HD79" s="90"/>
      <c r="HE79" s="90"/>
      <c r="HF79" s="116"/>
      <c r="HG79" s="16">
        <f t="shared" si="95"/>
        <v>0</v>
      </c>
      <c r="HH79" s="90"/>
      <c r="HI79" s="90"/>
      <c r="HJ79" s="90"/>
      <c r="HK79" s="116"/>
      <c r="HL79" s="16">
        <f t="shared" si="96"/>
        <v>0</v>
      </c>
      <c r="HM79" s="90"/>
      <c r="HN79" s="90"/>
      <c r="HO79" s="90"/>
      <c r="HP79" s="116"/>
      <c r="HQ79" s="16">
        <f t="shared" si="97"/>
        <v>0</v>
      </c>
      <c r="HR79" s="90"/>
      <c r="HS79" s="90"/>
      <c r="HT79" s="90"/>
      <c r="HU79" s="116"/>
      <c r="HV79" s="16">
        <f t="shared" si="98"/>
        <v>0</v>
      </c>
      <c r="HW79" s="90"/>
      <c r="HX79" s="90"/>
      <c r="HY79" s="90"/>
      <c r="HZ79" s="116"/>
      <c r="IA79" s="16">
        <f t="shared" si="99"/>
        <v>0</v>
      </c>
      <c r="IB79" s="90"/>
      <c r="IC79" s="90"/>
      <c r="ID79" s="90"/>
      <c r="IE79" s="116"/>
      <c r="IF79" s="16">
        <f t="shared" si="100"/>
        <v>0</v>
      </c>
      <c r="IG79" s="90"/>
      <c r="IH79" s="90"/>
      <c r="II79" s="90"/>
      <c r="IJ79" s="116"/>
      <c r="IK79" s="16">
        <f t="shared" si="101"/>
        <v>0</v>
      </c>
      <c r="IL79" s="90"/>
      <c r="IM79" s="90"/>
      <c r="IN79" s="90"/>
      <c r="IO79" s="116"/>
      <c r="IP79" s="16">
        <f t="shared" si="102"/>
        <v>0</v>
      </c>
    </row>
    <row r="80" spans="1:250" x14ac:dyDescent="0.25">
      <c r="A80" s="90"/>
      <c r="B80" s="90"/>
      <c r="C80" s="90"/>
      <c r="D80" s="116"/>
      <c r="E80" s="16">
        <f t="shared" si="53"/>
        <v>0</v>
      </c>
      <c r="F80" s="90"/>
      <c r="G80" s="90"/>
      <c r="H80" s="90"/>
      <c r="I80" s="116"/>
      <c r="J80" s="16">
        <f t="shared" si="54"/>
        <v>0</v>
      </c>
      <c r="K80" s="90"/>
      <c r="L80" s="90"/>
      <c r="M80" s="90"/>
      <c r="N80" s="116"/>
      <c r="O80" s="16">
        <f t="shared" si="55"/>
        <v>0</v>
      </c>
      <c r="P80" s="90"/>
      <c r="Q80" s="90"/>
      <c r="R80" s="90"/>
      <c r="S80" s="116"/>
      <c r="T80" s="16">
        <f t="shared" si="56"/>
        <v>0</v>
      </c>
      <c r="U80" s="90"/>
      <c r="V80" s="90"/>
      <c r="W80" s="90"/>
      <c r="X80" s="116"/>
      <c r="Y80" s="16">
        <f t="shared" si="57"/>
        <v>0</v>
      </c>
      <c r="Z80" s="90"/>
      <c r="AA80" s="90"/>
      <c r="AB80" s="90"/>
      <c r="AC80" s="116"/>
      <c r="AD80" s="16">
        <f t="shared" si="58"/>
        <v>0</v>
      </c>
      <c r="AE80" s="90"/>
      <c r="AF80" s="90"/>
      <c r="AG80" s="90"/>
      <c r="AH80" s="116"/>
      <c r="AI80" s="16">
        <f t="shared" si="59"/>
        <v>0</v>
      </c>
      <c r="AJ80" s="90"/>
      <c r="AK80" s="90"/>
      <c r="AL80" s="90"/>
      <c r="AM80" s="116"/>
      <c r="AN80" s="16">
        <f t="shared" si="60"/>
        <v>0</v>
      </c>
      <c r="AO80" s="90"/>
      <c r="AP80" s="90"/>
      <c r="AQ80" s="90"/>
      <c r="AR80" s="116"/>
      <c r="AS80" s="16">
        <f t="shared" si="61"/>
        <v>0</v>
      </c>
      <c r="AT80" s="90"/>
      <c r="AU80" s="90"/>
      <c r="AV80" s="90"/>
      <c r="AW80" s="116"/>
      <c r="AX80" s="16">
        <f t="shared" si="62"/>
        <v>0</v>
      </c>
      <c r="AY80" s="90"/>
      <c r="AZ80" s="90"/>
      <c r="BA80" s="90"/>
      <c r="BB80" s="116"/>
      <c r="BC80" s="16">
        <f t="shared" si="63"/>
        <v>0</v>
      </c>
      <c r="BD80" s="90"/>
      <c r="BE80" s="90"/>
      <c r="BF80" s="90"/>
      <c r="BG80" s="116"/>
      <c r="BH80" s="16">
        <f t="shared" si="64"/>
        <v>0</v>
      </c>
      <c r="BI80" s="90"/>
      <c r="BJ80" s="90"/>
      <c r="BK80" s="90"/>
      <c r="BL80" s="116"/>
      <c r="BM80" s="16">
        <f t="shared" si="65"/>
        <v>0</v>
      </c>
      <c r="BN80" s="90"/>
      <c r="BO80" s="90"/>
      <c r="BP80" s="90"/>
      <c r="BQ80" s="116"/>
      <c r="BR80" s="16">
        <f t="shared" si="66"/>
        <v>0</v>
      </c>
      <c r="BS80" s="90"/>
      <c r="BT80" s="90"/>
      <c r="BU80" s="90"/>
      <c r="BV80" s="116"/>
      <c r="BW80" s="16">
        <f t="shared" si="67"/>
        <v>0</v>
      </c>
      <c r="BX80" s="90"/>
      <c r="BY80" s="90"/>
      <c r="BZ80" s="90"/>
      <c r="CA80" s="116"/>
      <c r="CB80" s="16">
        <f t="shared" si="68"/>
        <v>0</v>
      </c>
      <c r="CC80" s="90"/>
      <c r="CD80" s="90"/>
      <c r="CE80" s="90"/>
      <c r="CF80" s="116"/>
      <c r="CG80" s="16">
        <f t="shared" si="69"/>
        <v>0</v>
      </c>
      <c r="CH80" s="90"/>
      <c r="CI80" s="90"/>
      <c r="CJ80" s="90"/>
      <c r="CK80" s="116"/>
      <c r="CL80" s="16">
        <f t="shared" si="70"/>
        <v>0</v>
      </c>
      <c r="CM80" s="90"/>
      <c r="CN80" s="90"/>
      <c r="CO80" s="90"/>
      <c r="CP80" s="116"/>
      <c r="CQ80" s="16">
        <f t="shared" si="71"/>
        <v>0</v>
      </c>
      <c r="CR80" s="90"/>
      <c r="CS80" s="90"/>
      <c r="CT80" s="90"/>
      <c r="CU80" s="116"/>
      <c r="CV80" s="16">
        <f t="shared" si="72"/>
        <v>0</v>
      </c>
      <c r="CW80" s="90"/>
      <c r="CX80" s="90"/>
      <c r="CY80" s="90"/>
      <c r="CZ80" s="116"/>
      <c r="DA80" s="16">
        <f t="shared" si="73"/>
        <v>0</v>
      </c>
      <c r="DB80" s="90"/>
      <c r="DC80" s="90"/>
      <c r="DD80" s="90"/>
      <c r="DE80" s="116"/>
      <c r="DF80" s="16">
        <f t="shared" si="74"/>
        <v>0</v>
      </c>
      <c r="DG80" s="90"/>
      <c r="DH80" s="90"/>
      <c r="DI80" s="90"/>
      <c r="DJ80" s="116"/>
      <c r="DK80" s="16">
        <f t="shared" si="75"/>
        <v>0</v>
      </c>
      <c r="DL80" s="90"/>
      <c r="DM80" s="90"/>
      <c r="DN80" s="90"/>
      <c r="DO80" s="116"/>
      <c r="DP80" s="16">
        <f t="shared" si="76"/>
        <v>0</v>
      </c>
      <c r="DQ80" s="90"/>
      <c r="DR80" s="90"/>
      <c r="DS80" s="90"/>
      <c r="DT80" s="116"/>
      <c r="DU80" s="16">
        <f t="shared" si="77"/>
        <v>0</v>
      </c>
      <c r="DV80" s="90"/>
      <c r="DW80" s="90"/>
      <c r="DX80" s="90"/>
      <c r="DY80" s="116"/>
      <c r="DZ80" s="16">
        <f t="shared" si="78"/>
        <v>0</v>
      </c>
      <c r="EA80" s="90"/>
      <c r="EB80" s="90"/>
      <c r="EC80" s="90"/>
      <c r="ED80" s="116"/>
      <c r="EE80" s="16">
        <f t="shared" si="79"/>
        <v>0</v>
      </c>
      <c r="EF80" s="90"/>
      <c r="EG80" s="90"/>
      <c r="EH80" s="90"/>
      <c r="EI80" s="116"/>
      <c r="EJ80" s="16">
        <f t="shared" si="80"/>
        <v>0</v>
      </c>
      <c r="EK80" s="90"/>
      <c r="EL80" s="90"/>
      <c r="EM80" s="90"/>
      <c r="EN80" s="116"/>
      <c r="EO80" s="16">
        <f t="shared" si="81"/>
        <v>0</v>
      </c>
      <c r="EP80" s="90"/>
      <c r="EQ80" s="90"/>
      <c r="ER80" s="90"/>
      <c r="ES80" s="116"/>
      <c r="ET80" s="16">
        <f t="shared" si="82"/>
        <v>0</v>
      </c>
      <c r="EU80" s="90"/>
      <c r="EV80" s="90"/>
      <c r="EW80" s="90"/>
      <c r="EX80" s="116"/>
      <c r="EY80" s="16">
        <f t="shared" si="83"/>
        <v>0</v>
      </c>
      <c r="EZ80" s="90"/>
      <c r="FA80" s="90"/>
      <c r="FB80" s="90"/>
      <c r="FC80" s="116"/>
      <c r="FD80" s="16">
        <f t="shared" si="84"/>
        <v>0</v>
      </c>
      <c r="FE80" s="90"/>
      <c r="FF80" s="90"/>
      <c r="FG80" s="90"/>
      <c r="FH80" s="116"/>
      <c r="FI80" s="16">
        <f t="shared" si="85"/>
        <v>0</v>
      </c>
      <c r="FJ80" s="90"/>
      <c r="FK80" s="90"/>
      <c r="FL80" s="90"/>
      <c r="FM80" s="116"/>
      <c r="FN80" s="16">
        <f t="shared" si="86"/>
        <v>0</v>
      </c>
      <c r="FO80" s="90"/>
      <c r="FP80" s="90"/>
      <c r="FQ80" s="90"/>
      <c r="FR80" s="116"/>
      <c r="FS80" s="16">
        <f t="shared" si="87"/>
        <v>0</v>
      </c>
      <c r="FT80" s="90"/>
      <c r="FU80" s="90"/>
      <c r="FV80" s="90"/>
      <c r="FW80" s="116"/>
      <c r="FX80" s="16">
        <f t="shared" si="88"/>
        <v>0</v>
      </c>
      <c r="FY80" s="90"/>
      <c r="FZ80" s="90"/>
      <c r="GA80" s="90"/>
      <c r="GB80" s="116"/>
      <c r="GC80" s="16">
        <f t="shared" si="89"/>
        <v>0</v>
      </c>
      <c r="GD80" s="90"/>
      <c r="GE80" s="90"/>
      <c r="GF80" s="90"/>
      <c r="GG80" s="116"/>
      <c r="GH80" s="16">
        <f t="shared" si="90"/>
        <v>0</v>
      </c>
      <c r="GI80" s="90"/>
      <c r="GJ80" s="90"/>
      <c r="GK80" s="90"/>
      <c r="GL80" s="116"/>
      <c r="GM80" s="16">
        <f t="shared" si="91"/>
        <v>0</v>
      </c>
      <c r="GN80" s="90"/>
      <c r="GO80" s="90"/>
      <c r="GP80" s="90"/>
      <c r="GQ80" s="116"/>
      <c r="GR80" s="16">
        <f t="shared" si="92"/>
        <v>0</v>
      </c>
      <c r="GS80" s="90"/>
      <c r="GT80" s="90"/>
      <c r="GU80" s="90"/>
      <c r="GV80" s="116"/>
      <c r="GW80" s="16">
        <f t="shared" si="93"/>
        <v>0</v>
      </c>
      <c r="GX80" s="90"/>
      <c r="GY80" s="90"/>
      <c r="GZ80" s="90"/>
      <c r="HA80" s="116"/>
      <c r="HB80" s="16">
        <f t="shared" si="94"/>
        <v>0</v>
      </c>
      <c r="HC80" s="90"/>
      <c r="HD80" s="90"/>
      <c r="HE80" s="90"/>
      <c r="HF80" s="116"/>
      <c r="HG80" s="16">
        <f t="shared" si="95"/>
        <v>0</v>
      </c>
      <c r="HH80" s="90"/>
      <c r="HI80" s="90"/>
      <c r="HJ80" s="90"/>
      <c r="HK80" s="116"/>
      <c r="HL80" s="16">
        <f t="shared" si="96"/>
        <v>0</v>
      </c>
      <c r="HM80" s="90"/>
      <c r="HN80" s="90"/>
      <c r="HO80" s="90"/>
      <c r="HP80" s="116"/>
      <c r="HQ80" s="16">
        <f t="shared" si="97"/>
        <v>0</v>
      </c>
      <c r="HR80" s="90"/>
      <c r="HS80" s="90"/>
      <c r="HT80" s="90"/>
      <c r="HU80" s="116"/>
      <c r="HV80" s="16">
        <f t="shared" si="98"/>
        <v>0</v>
      </c>
      <c r="HW80" s="90"/>
      <c r="HX80" s="90"/>
      <c r="HY80" s="90"/>
      <c r="HZ80" s="116"/>
      <c r="IA80" s="16">
        <f t="shared" si="99"/>
        <v>0</v>
      </c>
      <c r="IB80" s="90"/>
      <c r="IC80" s="90"/>
      <c r="ID80" s="90"/>
      <c r="IE80" s="116"/>
      <c r="IF80" s="16">
        <f t="shared" si="100"/>
        <v>0</v>
      </c>
      <c r="IG80" s="90"/>
      <c r="IH80" s="90"/>
      <c r="II80" s="90"/>
      <c r="IJ80" s="116"/>
      <c r="IK80" s="16">
        <f t="shared" si="101"/>
        <v>0</v>
      </c>
      <c r="IL80" s="90"/>
      <c r="IM80" s="90"/>
      <c r="IN80" s="90"/>
      <c r="IO80" s="116"/>
      <c r="IP80" s="16">
        <f t="shared" si="102"/>
        <v>0</v>
      </c>
    </row>
    <row r="81" spans="1:250" x14ac:dyDescent="0.25">
      <c r="A81" s="90"/>
      <c r="B81" s="90"/>
      <c r="C81" s="90"/>
      <c r="D81" s="116"/>
      <c r="E81" s="16">
        <f t="shared" si="53"/>
        <v>0</v>
      </c>
      <c r="F81" s="90"/>
      <c r="G81" s="90"/>
      <c r="H81" s="90"/>
      <c r="I81" s="116"/>
      <c r="J81" s="16">
        <f t="shared" si="54"/>
        <v>0</v>
      </c>
      <c r="K81" s="90"/>
      <c r="L81" s="90"/>
      <c r="M81" s="90"/>
      <c r="N81" s="116"/>
      <c r="O81" s="16">
        <f t="shared" si="55"/>
        <v>0</v>
      </c>
      <c r="P81" s="90"/>
      <c r="Q81" s="90"/>
      <c r="R81" s="90"/>
      <c r="S81" s="116"/>
      <c r="T81" s="16">
        <f t="shared" si="56"/>
        <v>0</v>
      </c>
      <c r="U81" s="90"/>
      <c r="V81" s="90"/>
      <c r="W81" s="90"/>
      <c r="X81" s="116"/>
      <c r="Y81" s="16">
        <f t="shared" si="57"/>
        <v>0</v>
      </c>
      <c r="Z81" s="90"/>
      <c r="AA81" s="90"/>
      <c r="AB81" s="90"/>
      <c r="AC81" s="116"/>
      <c r="AD81" s="16">
        <f t="shared" si="58"/>
        <v>0</v>
      </c>
      <c r="AE81" s="90"/>
      <c r="AF81" s="90"/>
      <c r="AG81" s="90"/>
      <c r="AH81" s="116"/>
      <c r="AI81" s="16">
        <f t="shared" si="59"/>
        <v>0</v>
      </c>
      <c r="AJ81" s="90"/>
      <c r="AK81" s="90"/>
      <c r="AL81" s="90"/>
      <c r="AM81" s="116"/>
      <c r="AN81" s="16">
        <f t="shared" si="60"/>
        <v>0</v>
      </c>
      <c r="AO81" s="90"/>
      <c r="AP81" s="90"/>
      <c r="AQ81" s="90"/>
      <c r="AR81" s="116"/>
      <c r="AS81" s="16">
        <f t="shared" si="61"/>
        <v>0</v>
      </c>
      <c r="AT81" s="90"/>
      <c r="AU81" s="90"/>
      <c r="AV81" s="90"/>
      <c r="AW81" s="116"/>
      <c r="AX81" s="16">
        <f t="shared" si="62"/>
        <v>0</v>
      </c>
      <c r="AY81" s="90"/>
      <c r="AZ81" s="90"/>
      <c r="BA81" s="90"/>
      <c r="BB81" s="116"/>
      <c r="BC81" s="16">
        <f t="shared" si="63"/>
        <v>0</v>
      </c>
      <c r="BD81" s="90"/>
      <c r="BE81" s="90"/>
      <c r="BF81" s="90"/>
      <c r="BG81" s="116"/>
      <c r="BH81" s="16">
        <f t="shared" si="64"/>
        <v>0</v>
      </c>
      <c r="BI81" s="90"/>
      <c r="BJ81" s="90"/>
      <c r="BK81" s="90"/>
      <c r="BL81" s="116"/>
      <c r="BM81" s="16">
        <f t="shared" si="65"/>
        <v>0</v>
      </c>
      <c r="BN81" s="90"/>
      <c r="BO81" s="90"/>
      <c r="BP81" s="90"/>
      <c r="BQ81" s="116"/>
      <c r="BR81" s="16">
        <f t="shared" si="66"/>
        <v>0</v>
      </c>
      <c r="BS81" s="90"/>
      <c r="BT81" s="90"/>
      <c r="BU81" s="90"/>
      <c r="BV81" s="116"/>
      <c r="BW81" s="16">
        <f t="shared" si="67"/>
        <v>0</v>
      </c>
      <c r="BX81" s="90"/>
      <c r="BY81" s="90"/>
      <c r="BZ81" s="90"/>
      <c r="CA81" s="116"/>
      <c r="CB81" s="16">
        <f t="shared" si="68"/>
        <v>0</v>
      </c>
      <c r="CC81" s="90"/>
      <c r="CD81" s="90"/>
      <c r="CE81" s="90"/>
      <c r="CF81" s="116"/>
      <c r="CG81" s="16">
        <f t="shared" si="69"/>
        <v>0</v>
      </c>
      <c r="CH81" s="90"/>
      <c r="CI81" s="90"/>
      <c r="CJ81" s="90"/>
      <c r="CK81" s="116"/>
      <c r="CL81" s="16">
        <f t="shared" si="70"/>
        <v>0</v>
      </c>
      <c r="CM81" s="90"/>
      <c r="CN81" s="90"/>
      <c r="CO81" s="90"/>
      <c r="CP81" s="116"/>
      <c r="CQ81" s="16">
        <f t="shared" si="71"/>
        <v>0</v>
      </c>
      <c r="CR81" s="90"/>
      <c r="CS81" s="90"/>
      <c r="CT81" s="90"/>
      <c r="CU81" s="116"/>
      <c r="CV81" s="16">
        <f t="shared" si="72"/>
        <v>0</v>
      </c>
      <c r="CW81" s="90"/>
      <c r="CX81" s="90"/>
      <c r="CY81" s="90"/>
      <c r="CZ81" s="116"/>
      <c r="DA81" s="16">
        <f t="shared" si="73"/>
        <v>0</v>
      </c>
      <c r="DB81" s="90"/>
      <c r="DC81" s="90"/>
      <c r="DD81" s="90"/>
      <c r="DE81" s="116"/>
      <c r="DF81" s="16">
        <f t="shared" si="74"/>
        <v>0</v>
      </c>
      <c r="DG81" s="90"/>
      <c r="DH81" s="90"/>
      <c r="DI81" s="90"/>
      <c r="DJ81" s="116"/>
      <c r="DK81" s="16">
        <f t="shared" si="75"/>
        <v>0</v>
      </c>
      <c r="DL81" s="90"/>
      <c r="DM81" s="90"/>
      <c r="DN81" s="90"/>
      <c r="DO81" s="116"/>
      <c r="DP81" s="16">
        <f t="shared" si="76"/>
        <v>0</v>
      </c>
      <c r="DQ81" s="90"/>
      <c r="DR81" s="90"/>
      <c r="DS81" s="90"/>
      <c r="DT81" s="116"/>
      <c r="DU81" s="16">
        <f t="shared" si="77"/>
        <v>0</v>
      </c>
      <c r="DV81" s="90"/>
      <c r="DW81" s="90"/>
      <c r="DX81" s="90"/>
      <c r="DY81" s="116"/>
      <c r="DZ81" s="16">
        <f t="shared" si="78"/>
        <v>0</v>
      </c>
      <c r="EA81" s="90"/>
      <c r="EB81" s="90"/>
      <c r="EC81" s="90"/>
      <c r="ED81" s="116"/>
      <c r="EE81" s="16">
        <f t="shared" si="79"/>
        <v>0</v>
      </c>
      <c r="EF81" s="90"/>
      <c r="EG81" s="90"/>
      <c r="EH81" s="90"/>
      <c r="EI81" s="116"/>
      <c r="EJ81" s="16">
        <f t="shared" si="80"/>
        <v>0</v>
      </c>
      <c r="EK81" s="90"/>
      <c r="EL81" s="90"/>
      <c r="EM81" s="90"/>
      <c r="EN81" s="116"/>
      <c r="EO81" s="16">
        <f t="shared" si="81"/>
        <v>0</v>
      </c>
      <c r="EP81" s="90"/>
      <c r="EQ81" s="90"/>
      <c r="ER81" s="90"/>
      <c r="ES81" s="116"/>
      <c r="ET81" s="16">
        <f t="shared" si="82"/>
        <v>0</v>
      </c>
      <c r="EU81" s="90"/>
      <c r="EV81" s="90"/>
      <c r="EW81" s="90"/>
      <c r="EX81" s="116"/>
      <c r="EY81" s="16">
        <f t="shared" si="83"/>
        <v>0</v>
      </c>
      <c r="EZ81" s="90"/>
      <c r="FA81" s="90"/>
      <c r="FB81" s="90"/>
      <c r="FC81" s="116"/>
      <c r="FD81" s="16">
        <f t="shared" si="84"/>
        <v>0</v>
      </c>
      <c r="FE81" s="90"/>
      <c r="FF81" s="90"/>
      <c r="FG81" s="90"/>
      <c r="FH81" s="116"/>
      <c r="FI81" s="16">
        <f t="shared" si="85"/>
        <v>0</v>
      </c>
      <c r="FJ81" s="90"/>
      <c r="FK81" s="90"/>
      <c r="FL81" s="90"/>
      <c r="FM81" s="116"/>
      <c r="FN81" s="16">
        <f t="shared" si="86"/>
        <v>0</v>
      </c>
      <c r="FO81" s="90"/>
      <c r="FP81" s="90"/>
      <c r="FQ81" s="90"/>
      <c r="FR81" s="116"/>
      <c r="FS81" s="16">
        <f t="shared" si="87"/>
        <v>0</v>
      </c>
      <c r="FT81" s="90"/>
      <c r="FU81" s="90"/>
      <c r="FV81" s="90"/>
      <c r="FW81" s="116"/>
      <c r="FX81" s="16">
        <f t="shared" si="88"/>
        <v>0</v>
      </c>
      <c r="FY81" s="90"/>
      <c r="FZ81" s="90"/>
      <c r="GA81" s="90"/>
      <c r="GB81" s="116"/>
      <c r="GC81" s="16">
        <f t="shared" si="89"/>
        <v>0</v>
      </c>
      <c r="GD81" s="90"/>
      <c r="GE81" s="90"/>
      <c r="GF81" s="90"/>
      <c r="GG81" s="116"/>
      <c r="GH81" s="16">
        <f t="shared" si="90"/>
        <v>0</v>
      </c>
      <c r="GI81" s="90"/>
      <c r="GJ81" s="90"/>
      <c r="GK81" s="90"/>
      <c r="GL81" s="116"/>
      <c r="GM81" s="16">
        <f t="shared" si="91"/>
        <v>0</v>
      </c>
      <c r="GN81" s="90"/>
      <c r="GO81" s="90"/>
      <c r="GP81" s="90"/>
      <c r="GQ81" s="116"/>
      <c r="GR81" s="16">
        <f t="shared" si="92"/>
        <v>0</v>
      </c>
      <c r="GS81" s="90"/>
      <c r="GT81" s="90"/>
      <c r="GU81" s="90"/>
      <c r="GV81" s="116"/>
      <c r="GW81" s="16">
        <f t="shared" si="93"/>
        <v>0</v>
      </c>
      <c r="GX81" s="90"/>
      <c r="GY81" s="90"/>
      <c r="GZ81" s="90"/>
      <c r="HA81" s="116"/>
      <c r="HB81" s="16">
        <f t="shared" si="94"/>
        <v>0</v>
      </c>
      <c r="HC81" s="90"/>
      <c r="HD81" s="90"/>
      <c r="HE81" s="90"/>
      <c r="HF81" s="116"/>
      <c r="HG81" s="16">
        <f t="shared" si="95"/>
        <v>0</v>
      </c>
      <c r="HH81" s="90"/>
      <c r="HI81" s="90"/>
      <c r="HJ81" s="90"/>
      <c r="HK81" s="116"/>
      <c r="HL81" s="16">
        <f t="shared" si="96"/>
        <v>0</v>
      </c>
      <c r="HM81" s="90"/>
      <c r="HN81" s="90"/>
      <c r="HO81" s="90"/>
      <c r="HP81" s="116"/>
      <c r="HQ81" s="16">
        <f t="shared" si="97"/>
        <v>0</v>
      </c>
      <c r="HR81" s="90"/>
      <c r="HS81" s="90"/>
      <c r="HT81" s="90"/>
      <c r="HU81" s="116"/>
      <c r="HV81" s="16">
        <f t="shared" si="98"/>
        <v>0</v>
      </c>
      <c r="HW81" s="90"/>
      <c r="HX81" s="90"/>
      <c r="HY81" s="90"/>
      <c r="HZ81" s="116"/>
      <c r="IA81" s="16">
        <f t="shared" si="99"/>
        <v>0</v>
      </c>
      <c r="IB81" s="90"/>
      <c r="IC81" s="90"/>
      <c r="ID81" s="90"/>
      <c r="IE81" s="116"/>
      <c r="IF81" s="16">
        <f t="shared" si="100"/>
        <v>0</v>
      </c>
      <c r="IG81" s="90"/>
      <c r="IH81" s="90"/>
      <c r="II81" s="90"/>
      <c r="IJ81" s="116"/>
      <c r="IK81" s="16">
        <f t="shared" si="101"/>
        <v>0</v>
      </c>
      <c r="IL81" s="90"/>
      <c r="IM81" s="90"/>
      <c r="IN81" s="90"/>
      <c r="IO81" s="116"/>
      <c r="IP81" s="16">
        <f t="shared" si="102"/>
        <v>0</v>
      </c>
    </row>
    <row r="82" spans="1:250" x14ac:dyDescent="0.25">
      <c r="A82" s="90"/>
      <c r="B82" s="90"/>
      <c r="C82" s="90"/>
      <c r="D82" s="116"/>
      <c r="E82" s="16">
        <f t="shared" si="53"/>
        <v>0</v>
      </c>
      <c r="F82" s="90"/>
      <c r="G82" s="90"/>
      <c r="H82" s="90"/>
      <c r="I82" s="116"/>
      <c r="J82" s="16">
        <f t="shared" si="54"/>
        <v>0</v>
      </c>
      <c r="K82" s="90"/>
      <c r="L82" s="90"/>
      <c r="M82" s="90"/>
      <c r="N82" s="116"/>
      <c r="O82" s="16">
        <f t="shared" si="55"/>
        <v>0</v>
      </c>
      <c r="P82" s="90"/>
      <c r="Q82" s="90"/>
      <c r="R82" s="90"/>
      <c r="S82" s="116"/>
      <c r="T82" s="16">
        <f t="shared" si="56"/>
        <v>0</v>
      </c>
      <c r="U82" s="90"/>
      <c r="V82" s="90"/>
      <c r="W82" s="90"/>
      <c r="X82" s="116"/>
      <c r="Y82" s="16">
        <f t="shared" si="57"/>
        <v>0</v>
      </c>
      <c r="Z82" s="90"/>
      <c r="AA82" s="90"/>
      <c r="AB82" s="90"/>
      <c r="AC82" s="116"/>
      <c r="AD82" s="16">
        <f t="shared" si="58"/>
        <v>0</v>
      </c>
      <c r="AE82" s="90"/>
      <c r="AF82" s="90"/>
      <c r="AG82" s="90"/>
      <c r="AH82" s="116"/>
      <c r="AI82" s="16">
        <f t="shared" si="59"/>
        <v>0</v>
      </c>
      <c r="AJ82" s="90"/>
      <c r="AK82" s="90"/>
      <c r="AL82" s="90"/>
      <c r="AM82" s="116"/>
      <c r="AN82" s="16">
        <f t="shared" si="60"/>
        <v>0</v>
      </c>
      <c r="AO82" s="90"/>
      <c r="AP82" s="90"/>
      <c r="AQ82" s="90"/>
      <c r="AR82" s="116"/>
      <c r="AS82" s="16">
        <f t="shared" si="61"/>
        <v>0</v>
      </c>
      <c r="AT82" s="90"/>
      <c r="AU82" s="90"/>
      <c r="AV82" s="90"/>
      <c r="AW82" s="116"/>
      <c r="AX82" s="16">
        <f t="shared" si="62"/>
        <v>0</v>
      </c>
      <c r="AY82" s="90"/>
      <c r="AZ82" s="90"/>
      <c r="BA82" s="90"/>
      <c r="BB82" s="116"/>
      <c r="BC82" s="16">
        <f t="shared" si="63"/>
        <v>0</v>
      </c>
      <c r="BD82" s="90"/>
      <c r="BE82" s="90"/>
      <c r="BF82" s="90"/>
      <c r="BG82" s="116"/>
      <c r="BH82" s="16">
        <f t="shared" si="64"/>
        <v>0</v>
      </c>
      <c r="BI82" s="90"/>
      <c r="BJ82" s="90"/>
      <c r="BK82" s="90"/>
      <c r="BL82" s="116"/>
      <c r="BM82" s="16">
        <f t="shared" si="65"/>
        <v>0</v>
      </c>
      <c r="BN82" s="90"/>
      <c r="BO82" s="90"/>
      <c r="BP82" s="90"/>
      <c r="BQ82" s="116"/>
      <c r="BR82" s="16">
        <f t="shared" si="66"/>
        <v>0</v>
      </c>
      <c r="BS82" s="90"/>
      <c r="BT82" s="90"/>
      <c r="BU82" s="90"/>
      <c r="BV82" s="116"/>
      <c r="BW82" s="16">
        <f t="shared" si="67"/>
        <v>0</v>
      </c>
      <c r="BX82" s="90"/>
      <c r="BY82" s="90"/>
      <c r="BZ82" s="90"/>
      <c r="CA82" s="116"/>
      <c r="CB82" s="16">
        <f t="shared" si="68"/>
        <v>0</v>
      </c>
      <c r="CC82" s="90"/>
      <c r="CD82" s="90"/>
      <c r="CE82" s="90"/>
      <c r="CF82" s="116"/>
      <c r="CG82" s="16">
        <f t="shared" si="69"/>
        <v>0</v>
      </c>
      <c r="CH82" s="90"/>
      <c r="CI82" s="90"/>
      <c r="CJ82" s="90"/>
      <c r="CK82" s="116"/>
      <c r="CL82" s="16">
        <f t="shared" si="70"/>
        <v>0</v>
      </c>
      <c r="CM82" s="90"/>
      <c r="CN82" s="90"/>
      <c r="CO82" s="90"/>
      <c r="CP82" s="116"/>
      <c r="CQ82" s="16">
        <f t="shared" si="71"/>
        <v>0</v>
      </c>
      <c r="CR82" s="90"/>
      <c r="CS82" s="90"/>
      <c r="CT82" s="90"/>
      <c r="CU82" s="116"/>
      <c r="CV82" s="16">
        <f t="shared" si="72"/>
        <v>0</v>
      </c>
      <c r="CW82" s="90"/>
      <c r="CX82" s="90"/>
      <c r="CY82" s="90"/>
      <c r="CZ82" s="116"/>
      <c r="DA82" s="16">
        <f t="shared" si="73"/>
        <v>0</v>
      </c>
      <c r="DB82" s="90"/>
      <c r="DC82" s="90"/>
      <c r="DD82" s="90"/>
      <c r="DE82" s="116"/>
      <c r="DF82" s="16">
        <f t="shared" si="74"/>
        <v>0</v>
      </c>
      <c r="DG82" s="90"/>
      <c r="DH82" s="90"/>
      <c r="DI82" s="90"/>
      <c r="DJ82" s="116"/>
      <c r="DK82" s="16">
        <f t="shared" si="75"/>
        <v>0</v>
      </c>
      <c r="DL82" s="90"/>
      <c r="DM82" s="90"/>
      <c r="DN82" s="90"/>
      <c r="DO82" s="116"/>
      <c r="DP82" s="16">
        <f t="shared" si="76"/>
        <v>0</v>
      </c>
      <c r="DQ82" s="90"/>
      <c r="DR82" s="90"/>
      <c r="DS82" s="90"/>
      <c r="DT82" s="116"/>
      <c r="DU82" s="16">
        <f t="shared" si="77"/>
        <v>0</v>
      </c>
      <c r="DV82" s="90"/>
      <c r="DW82" s="90"/>
      <c r="DX82" s="90"/>
      <c r="DY82" s="116"/>
      <c r="DZ82" s="16">
        <f t="shared" si="78"/>
        <v>0</v>
      </c>
      <c r="EA82" s="90"/>
      <c r="EB82" s="90"/>
      <c r="EC82" s="90"/>
      <c r="ED82" s="116"/>
      <c r="EE82" s="16">
        <f t="shared" si="79"/>
        <v>0</v>
      </c>
      <c r="EF82" s="90"/>
      <c r="EG82" s="90"/>
      <c r="EH82" s="90"/>
      <c r="EI82" s="116"/>
      <c r="EJ82" s="16">
        <f t="shared" si="80"/>
        <v>0</v>
      </c>
      <c r="EK82" s="90"/>
      <c r="EL82" s="90"/>
      <c r="EM82" s="90"/>
      <c r="EN82" s="116"/>
      <c r="EO82" s="16">
        <f t="shared" si="81"/>
        <v>0</v>
      </c>
      <c r="EP82" s="90"/>
      <c r="EQ82" s="90"/>
      <c r="ER82" s="90"/>
      <c r="ES82" s="116"/>
      <c r="ET82" s="16">
        <f t="shared" si="82"/>
        <v>0</v>
      </c>
      <c r="EU82" s="90"/>
      <c r="EV82" s="90"/>
      <c r="EW82" s="90"/>
      <c r="EX82" s="116"/>
      <c r="EY82" s="16">
        <f t="shared" si="83"/>
        <v>0</v>
      </c>
      <c r="EZ82" s="90"/>
      <c r="FA82" s="90"/>
      <c r="FB82" s="90"/>
      <c r="FC82" s="116"/>
      <c r="FD82" s="16">
        <f t="shared" si="84"/>
        <v>0</v>
      </c>
      <c r="FE82" s="90"/>
      <c r="FF82" s="90"/>
      <c r="FG82" s="90"/>
      <c r="FH82" s="116"/>
      <c r="FI82" s="16">
        <f t="shared" si="85"/>
        <v>0</v>
      </c>
      <c r="FJ82" s="90"/>
      <c r="FK82" s="90"/>
      <c r="FL82" s="90"/>
      <c r="FM82" s="116"/>
      <c r="FN82" s="16">
        <f t="shared" si="86"/>
        <v>0</v>
      </c>
      <c r="FO82" s="90"/>
      <c r="FP82" s="90"/>
      <c r="FQ82" s="90"/>
      <c r="FR82" s="116"/>
      <c r="FS82" s="16">
        <f t="shared" si="87"/>
        <v>0</v>
      </c>
      <c r="FT82" s="90"/>
      <c r="FU82" s="90"/>
      <c r="FV82" s="90"/>
      <c r="FW82" s="116"/>
      <c r="FX82" s="16">
        <f t="shared" si="88"/>
        <v>0</v>
      </c>
      <c r="FY82" s="90"/>
      <c r="FZ82" s="90"/>
      <c r="GA82" s="90"/>
      <c r="GB82" s="116"/>
      <c r="GC82" s="16">
        <f t="shared" si="89"/>
        <v>0</v>
      </c>
      <c r="GD82" s="90"/>
      <c r="GE82" s="90"/>
      <c r="GF82" s="90"/>
      <c r="GG82" s="116"/>
      <c r="GH82" s="16">
        <f t="shared" si="90"/>
        <v>0</v>
      </c>
      <c r="GI82" s="90"/>
      <c r="GJ82" s="90"/>
      <c r="GK82" s="90"/>
      <c r="GL82" s="116"/>
      <c r="GM82" s="16">
        <f t="shared" si="91"/>
        <v>0</v>
      </c>
      <c r="GN82" s="90"/>
      <c r="GO82" s="90"/>
      <c r="GP82" s="90"/>
      <c r="GQ82" s="116"/>
      <c r="GR82" s="16">
        <f t="shared" si="92"/>
        <v>0</v>
      </c>
      <c r="GS82" s="90"/>
      <c r="GT82" s="90"/>
      <c r="GU82" s="90"/>
      <c r="GV82" s="116"/>
      <c r="GW82" s="16">
        <f t="shared" si="93"/>
        <v>0</v>
      </c>
      <c r="GX82" s="90"/>
      <c r="GY82" s="90"/>
      <c r="GZ82" s="90"/>
      <c r="HA82" s="116"/>
      <c r="HB82" s="16">
        <f t="shared" si="94"/>
        <v>0</v>
      </c>
      <c r="HC82" s="90"/>
      <c r="HD82" s="90"/>
      <c r="HE82" s="90"/>
      <c r="HF82" s="116"/>
      <c r="HG82" s="16">
        <f t="shared" si="95"/>
        <v>0</v>
      </c>
      <c r="HH82" s="90"/>
      <c r="HI82" s="90"/>
      <c r="HJ82" s="90"/>
      <c r="HK82" s="116"/>
      <c r="HL82" s="16">
        <f t="shared" si="96"/>
        <v>0</v>
      </c>
      <c r="HM82" s="90"/>
      <c r="HN82" s="90"/>
      <c r="HO82" s="90"/>
      <c r="HP82" s="116"/>
      <c r="HQ82" s="16">
        <f t="shared" si="97"/>
        <v>0</v>
      </c>
      <c r="HR82" s="90"/>
      <c r="HS82" s="90"/>
      <c r="HT82" s="90"/>
      <c r="HU82" s="116"/>
      <c r="HV82" s="16">
        <f t="shared" si="98"/>
        <v>0</v>
      </c>
      <c r="HW82" s="90"/>
      <c r="HX82" s="90"/>
      <c r="HY82" s="90"/>
      <c r="HZ82" s="116"/>
      <c r="IA82" s="16">
        <f t="shared" si="99"/>
        <v>0</v>
      </c>
      <c r="IB82" s="90"/>
      <c r="IC82" s="90"/>
      <c r="ID82" s="90"/>
      <c r="IE82" s="116"/>
      <c r="IF82" s="16">
        <f t="shared" si="100"/>
        <v>0</v>
      </c>
      <c r="IG82" s="90"/>
      <c r="IH82" s="90"/>
      <c r="II82" s="90"/>
      <c r="IJ82" s="116"/>
      <c r="IK82" s="16">
        <f t="shared" si="101"/>
        <v>0</v>
      </c>
      <c r="IL82" s="90"/>
      <c r="IM82" s="90"/>
      <c r="IN82" s="90"/>
      <c r="IO82" s="116"/>
      <c r="IP82" s="16">
        <f t="shared" si="102"/>
        <v>0</v>
      </c>
    </row>
    <row r="83" spans="1:250" x14ac:dyDescent="0.25">
      <c r="A83" s="90"/>
      <c r="B83" s="90"/>
      <c r="C83" s="90"/>
      <c r="D83" s="116"/>
      <c r="E83" s="16">
        <f t="shared" si="53"/>
        <v>0</v>
      </c>
      <c r="F83" s="90"/>
      <c r="G83" s="90"/>
      <c r="H83" s="90"/>
      <c r="I83" s="116"/>
      <c r="J83" s="16">
        <f t="shared" si="54"/>
        <v>0</v>
      </c>
      <c r="K83" s="90"/>
      <c r="L83" s="90"/>
      <c r="M83" s="90"/>
      <c r="N83" s="116"/>
      <c r="O83" s="16">
        <f t="shared" si="55"/>
        <v>0</v>
      </c>
      <c r="P83" s="90"/>
      <c r="Q83" s="90"/>
      <c r="R83" s="90"/>
      <c r="S83" s="116"/>
      <c r="T83" s="16">
        <f t="shared" si="56"/>
        <v>0</v>
      </c>
      <c r="U83" s="90"/>
      <c r="V83" s="90"/>
      <c r="W83" s="90"/>
      <c r="X83" s="116"/>
      <c r="Y83" s="16">
        <f t="shared" si="57"/>
        <v>0</v>
      </c>
      <c r="Z83" s="90"/>
      <c r="AA83" s="90"/>
      <c r="AB83" s="90"/>
      <c r="AC83" s="116"/>
      <c r="AD83" s="16">
        <f t="shared" si="58"/>
        <v>0</v>
      </c>
      <c r="AE83" s="90"/>
      <c r="AF83" s="90"/>
      <c r="AG83" s="90"/>
      <c r="AH83" s="116"/>
      <c r="AI83" s="16">
        <f t="shared" si="59"/>
        <v>0</v>
      </c>
      <c r="AJ83" s="90"/>
      <c r="AK83" s="90"/>
      <c r="AL83" s="90"/>
      <c r="AM83" s="116"/>
      <c r="AN83" s="16">
        <f t="shared" si="60"/>
        <v>0</v>
      </c>
      <c r="AO83" s="90"/>
      <c r="AP83" s="90"/>
      <c r="AQ83" s="90"/>
      <c r="AR83" s="116"/>
      <c r="AS83" s="16">
        <f t="shared" si="61"/>
        <v>0</v>
      </c>
      <c r="AT83" s="90"/>
      <c r="AU83" s="90"/>
      <c r="AV83" s="90"/>
      <c r="AW83" s="116"/>
      <c r="AX83" s="16">
        <f t="shared" si="62"/>
        <v>0</v>
      </c>
      <c r="AY83" s="90"/>
      <c r="AZ83" s="90"/>
      <c r="BA83" s="90"/>
      <c r="BB83" s="116"/>
      <c r="BC83" s="16">
        <f t="shared" si="63"/>
        <v>0</v>
      </c>
      <c r="BD83" s="90"/>
      <c r="BE83" s="90"/>
      <c r="BF83" s="90"/>
      <c r="BG83" s="116"/>
      <c r="BH83" s="16">
        <f t="shared" si="64"/>
        <v>0</v>
      </c>
      <c r="BI83" s="90"/>
      <c r="BJ83" s="90"/>
      <c r="BK83" s="90"/>
      <c r="BL83" s="116"/>
      <c r="BM83" s="16">
        <f t="shared" si="65"/>
        <v>0</v>
      </c>
      <c r="BN83" s="90"/>
      <c r="BO83" s="90"/>
      <c r="BP83" s="90"/>
      <c r="BQ83" s="116"/>
      <c r="BR83" s="16">
        <f t="shared" si="66"/>
        <v>0</v>
      </c>
      <c r="BS83" s="90"/>
      <c r="BT83" s="90"/>
      <c r="BU83" s="90"/>
      <c r="BV83" s="116"/>
      <c r="BW83" s="16">
        <f t="shared" si="67"/>
        <v>0</v>
      </c>
      <c r="BX83" s="90"/>
      <c r="BY83" s="90"/>
      <c r="BZ83" s="90"/>
      <c r="CA83" s="116"/>
      <c r="CB83" s="16">
        <f t="shared" si="68"/>
        <v>0</v>
      </c>
      <c r="CC83" s="90"/>
      <c r="CD83" s="90"/>
      <c r="CE83" s="90"/>
      <c r="CF83" s="116"/>
      <c r="CG83" s="16">
        <f t="shared" si="69"/>
        <v>0</v>
      </c>
      <c r="CH83" s="90"/>
      <c r="CI83" s="90"/>
      <c r="CJ83" s="90"/>
      <c r="CK83" s="116"/>
      <c r="CL83" s="16">
        <f t="shared" si="70"/>
        <v>0</v>
      </c>
      <c r="CM83" s="90"/>
      <c r="CN83" s="90"/>
      <c r="CO83" s="90"/>
      <c r="CP83" s="116"/>
      <c r="CQ83" s="16">
        <f t="shared" si="71"/>
        <v>0</v>
      </c>
      <c r="CR83" s="90"/>
      <c r="CS83" s="90"/>
      <c r="CT83" s="90"/>
      <c r="CU83" s="116"/>
      <c r="CV83" s="16">
        <f t="shared" si="72"/>
        <v>0</v>
      </c>
      <c r="CW83" s="90"/>
      <c r="CX83" s="90"/>
      <c r="CY83" s="90"/>
      <c r="CZ83" s="116"/>
      <c r="DA83" s="16">
        <f t="shared" si="73"/>
        <v>0</v>
      </c>
      <c r="DB83" s="90"/>
      <c r="DC83" s="90"/>
      <c r="DD83" s="90"/>
      <c r="DE83" s="116"/>
      <c r="DF83" s="16">
        <f t="shared" si="74"/>
        <v>0</v>
      </c>
      <c r="DG83" s="90"/>
      <c r="DH83" s="90"/>
      <c r="DI83" s="90"/>
      <c r="DJ83" s="116"/>
      <c r="DK83" s="16">
        <f t="shared" si="75"/>
        <v>0</v>
      </c>
      <c r="DL83" s="90"/>
      <c r="DM83" s="90"/>
      <c r="DN83" s="90"/>
      <c r="DO83" s="116"/>
      <c r="DP83" s="16">
        <f t="shared" si="76"/>
        <v>0</v>
      </c>
      <c r="DQ83" s="90"/>
      <c r="DR83" s="90"/>
      <c r="DS83" s="90"/>
      <c r="DT83" s="116"/>
      <c r="DU83" s="16">
        <f t="shared" si="77"/>
        <v>0</v>
      </c>
      <c r="DV83" s="90"/>
      <c r="DW83" s="90"/>
      <c r="DX83" s="90"/>
      <c r="DY83" s="116"/>
      <c r="DZ83" s="16">
        <f t="shared" si="78"/>
        <v>0</v>
      </c>
      <c r="EA83" s="90"/>
      <c r="EB83" s="90"/>
      <c r="EC83" s="90"/>
      <c r="ED83" s="116"/>
      <c r="EE83" s="16">
        <f t="shared" si="79"/>
        <v>0</v>
      </c>
      <c r="EF83" s="90"/>
      <c r="EG83" s="90"/>
      <c r="EH83" s="90"/>
      <c r="EI83" s="116"/>
      <c r="EJ83" s="16">
        <f t="shared" si="80"/>
        <v>0</v>
      </c>
      <c r="EK83" s="90"/>
      <c r="EL83" s="90"/>
      <c r="EM83" s="90"/>
      <c r="EN83" s="116"/>
      <c r="EO83" s="16">
        <f t="shared" si="81"/>
        <v>0</v>
      </c>
      <c r="EP83" s="90"/>
      <c r="EQ83" s="90"/>
      <c r="ER83" s="90"/>
      <c r="ES83" s="116"/>
      <c r="ET83" s="16">
        <f t="shared" si="82"/>
        <v>0</v>
      </c>
      <c r="EU83" s="90"/>
      <c r="EV83" s="90"/>
      <c r="EW83" s="90"/>
      <c r="EX83" s="116"/>
      <c r="EY83" s="16">
        <f t="shared" si="83"/>
        <v>0</v>
      </c>
      <c r="EZ83" s="90"/>
      <c r="FA83" s="90"/>
      <c r="FB83" s="90"/>
      <c r="FC83" s="116"/>
      <c r="FD83" s="16">
        <f t="shared" si="84"/>
        <v>0</v>
      </c>
      <c r="FE83" s="90"/>
      <c r="FF83" s="90"/>
      <c r="FG83" s="90"/>
      <c r="FH83" s="116"/>
      <c r="FI83" s="16">
        <f t="shared" si="85"/>
        <v>0</v>
      </c>
      <c r="FJ83" s="90"/>
      <c r="FK83" s="90"/>
      <c r="FL83" s="90"/>
      <c r="FM83" s="116"/>
      <c r="FN83" s="16">
        <f t="shared" si="86"/>
        <v>0</v>
      </c>
      <c r="FO83" s="90"/>
      <c r="FP83" s="90"/>
      <c r="FQ83" s="90"/>
      <c r="FR83" s="116"/>
      <c r="FS83" s="16">
        <f t="shared" si="87"/>
        <v>0</v>
      </c>
      <c r="FT83" s="90"/>
      <c r="FU83" s="90"/>
      <c r="FV83" s="90"/>
      <c r="FW83" s="116"/>
      <c r="FX83" s="16">
        <f t="shared" si="88"/>
        <v>0</v>
      </c>
      <c r="FY83" s="90"/>
      <c r="FZ83" s="90"/>
      <c r="GA83" s="90"/>
      <c r="GB83" s="116"/>
      <c r="GC83" s="16">
        <f t="shared" si="89"/>
        <v>0</v>
      </c>
      <c r="GD83" s="90"/>
      <c r="GE83" s="90"/>
      <c r="GF83" s="90"/>
      <c r="GG83" s="116"/>
      <c r="GH83" s="16">
        <f t="shared" si="90"/>
        <v>0</v>
      </c>
      <c r="GI83" s="90"/>
      <c r="GJ83" s="90"/>
      <c r="GK83" s="90"/>
      <c r="GL83" s="116"/>
      <c r="GM83" s="16">
        <f t="shared" si="91"/>
        <v>0</v>
      </c>
      <c r="GN83" s="90"/>
      <c r="GO83" s="90"/>
      <c r="GP83" s="90"/>
      <c r="GQ83" s="116"/>
      <c r="GR83" s="16">
        <f t="shared" si="92"/>
        <v>0</v>
      </c>
      <c r="GS83" s="90"/>
      <c r="GT83" s="90"/>
      <c r="GU83" s="90"/>
      <c r="GV83" s="116"/>
      <c r="GW83" s="16">
        <f t="shared" si="93"/>
        <v>0</v>
      </c>
      <c r="GX83" s="90"/>
      <c r="GY83" s="90"/>
      <c r="GZ83" s="90"/>
      <c r="HA83" s="116"/>
      <c r="HB83" s="16">
        <f t="shared" si="94"/>
        <v>0</v>
      </c>
      <c r="HC83" s="90"/>
      <c r="HD83" s="90"/>
      <c r="HE83" s="90"/>
      <c r="HF83" s="116"/>
      <c r="HG83" s="16">
        <f t="shared" si="95"/>
        <v>0</v>
      </c>
      <c r="HH83" s="90"/>
      <c r="HI83" s="90"/>
      <c r="HJ83" s="90"/>
      <c r="HK83" s="116"/>
      <c r="HL83" s="16">
        <f t="shared" si="96"/>
        <v>0</v>
      </c>
      <c r="HM83" s="90"/>
      <c r="HN83" s="90"/>
      <c r="HO83" s="90"/>
      <c r="HP83" s="116"/>
      <c r="HQ83" s="16">
        <f t="shared" si="97"/>
        <v>0</v>
      </c>
      <c r="HR83" s="90"/>
      <c r="HS83" s="90"/>
      <c r="HT83" s="90"/>
      <c r="HU83" s="116"/>
      <c r="HV83" s="16">
        <f t="shared" si="98"/>
        <v>0</v>
      </c>
      <c r="HW83" s="90"/>
      <c r="HX83" s="90"/>
      <c r="HY83" s="90"/>
      <c r="HZ83" s="116"/>
      <c r="IA83" s="16">
        <f t="shared" si="99"/>
        <v>0</v>
      </c>
      <c r="IB83" s="90"/>
      <c r="IC83" s="90"/>
      <c r="ID83" s="90"/>
      <c r="IE83" s="116"/>
      <c r="IF83" s="16">
        <f t="shared" si="100"/>
        <v>0</v>
      </c>
      <c r="IG83" s="90"/>
      <c r="IH83" s="90"/>
      <c r="II83" s="90"/>
      <c r="IJ83" s="116"/>
      <c r="IK83" s="16">
        <f t="shared" si="101"/>
        <v>0</v>
      </c>
      <c r="IL83" s="90"/>
      <c r="IM83" s="90"/>
      <c r="IN83" s="90"/>
      <c r="IO83" s="116"/>
      <c r="IP83" s="16">
        <f t="shared" si="102"/>
        <v>0</v>
      </c>
    </row>
    <row r="84" spans="1:250" x14ac:dyDescent="0.25">
      <c r="A84" s="90"/>
      <c r="B84" s="90"/>
      <c r="C84" s="90"/>
      <c r="D84" s="116"/>
      <c r="E84" s="16">
        <f t="shared" si="53"/>
        <v>0</v>
      </c>
      <c r="F84" s="90"/>
      <c r="G84" s="90"/>
      <c r="H84" s="90"/>
      <c r="I84" s="116"/>
      <c r="J84" s="16">
        <f t="shared" si="54"/>
        <v>0</v>
      </c>
      <c r="K84" s="90"/>
      <c r="L84" s="90"/>
      <c r="M84" s="90"/>
      <c r="N84" s="116"/>
      <c r="O84" s="16">
        <f t="shared" si="55"/>
        <v>0</v>
      </c>
      <c r="P84" s="90"/>
      <c r="Q84" s="90"/>
      <c r="R84" s="90"/>
      <c r="S84" s="116"/>
      <c r="T84" s="16">
        <f t="shared" si="56"/>
        <v>0</v>
      </c>
      <c r="U84" s="90"/>
      <c r="V84" s="90"/>
      <c r="W84" s="90"/>
      <c r="X84" s="116"/>
      <c r="Y84" s="16">
        <f t="shared" si="57"/>
        <v>0</v>
      </c>
      <c r="Z84" s="90"/>
      <c r="AA84" s="90"/>
      <c r="AB84" s="90"/>
      <c r="AC84" s="116"/>
      <c r="AD84" s="16">
        <f t="shared" si="58"/>
        <v>0</v>
      </c>
      <c r="AE84" s="90"/>
      <c r="AF84" s="90"/>
      <c r="AG84" s="90"/>
      <c r="AH84" s="116"/>
      <c r="AI84" s="16">
        <f t="shared" si="59"/>
        <v>0</v>
      </c>
      <c r="AJ84" s="90"/>
      <c r="AK84" s="90"/>
      <c r="AL84" s="90"/>
      <c r="AM84" s="116"/>
      <c r="AN84" s="16">
        <f t="shared" si="60"/>
        <v>0</v>
      </c>
      <c r="AO84" s="90"/>
      <c r="AP84" s="90"/>
      <c r="AQ84" s="90"/>
      <c r="AR84" s="116"/>
      <c r="AS84" s="16">
        <f t="shared" si="61"/>
        <v>0</v>
      </c>
      <c r="AT84" s="90"/>
      <c r="AU84" s="90"/>
      <c r="AV84" s="90"/>
      <c r="AW84" s="116"/>
      <c r="AX84" s="16">
        <f t="shared" si="62"/>
        <v>0</v>
      </c>
      <c r="AY84" s="90"/>
      <c r="AZ84" s="90"/>
      <c r="BA84" s="90"/>
      <c r="BB84" s="116"/>
      <c r="BC84" s="16">
        <f t="shared" si="63"/>
        <v>0</v>
      </c>
      <c r="BD84" s="90"/>
      <c r="BE84" s="90"/>
      <c r="BF84" s="90"/>
      <c r="BG84" s="116"/>
      <c r="BH84" s="16">
        <f t="shared" si="64"/>
        <v>0</v>
      </c>
      <c r="BI84" s="90"/>
      <c r="BJ84" s="90"/>
      <c r="BK84" s="90"/>
      <c r="BL84" s="116"/>
      <c r="BM84" s="16">
        <f t="shared" si="65"/>
        <v>0</v>
      </c>
      <c r="BN84" s="90"/>
      <c r="BO84" s="90"/>
      <c r="BP84" s="90"/>
      <c r="BQ84" s="116"/>
      <c r="BR84" s="16">
        <f t="shared" si="66"/>
        <v>0</v>
      </c>
      <c r="BS84" s="90"/>
      <c r="BT84" s="90"/>
      <c r="BU84" s="90"/>
      <c r="BV84" s="116"/>
      <c r="BW84" s="16">
        <f t="shared" si="67"/>
        <v>0</v>
      </c>
      <c r="BX84" s="90"/>
      <c r="BY84" s="90"/>
      <c r="BZ84" s="90"/>
      <c r="CA84" s="116"/>
      <c r="CB84" s="16">
        <f t="shared" si="68"/>
        <v>0</v>
      </c>
      <c r="CC84" s="90"/>
      <c r="CD84" s="90"/>
      <c r="CE84" s="90"/>
      <c r="CF84" s="116"/>
      <c r="CG84" s="16">
        <f t="shared" si="69"/>
        <v>0</v>
      </c>
      <c r="CH84" s="90"/>
      <c r="CI84" s="90"/>
      <c r="CJ84" s="90"/>
      <c r="CK84" s="116"/>
      <c r="CL84" s="16">
        <f t="shared" si="70"/>
        <v>0</v>
      </c>
      <c r="CM84" s="90"/>
      <c r="CN84" s="90"/>
      <c r="CO84" s="90"/>
      <c r="CP84" s="116"/>
      <c r="CQ84" s="16">
        <f t="shared" si="71"/>
        <v>0</v>
      </c>
      <c r="CR84" s="90"/>
      <c r="CS84" s="90"/>
      <c r="CT84" s="90"/>
      <c r="CU84" s="116"/>
      <c r="CV84" s="16">
        <f t="shared" si="72"/>
        <v>0</v>
      </c>
      <c r="CW84" s="90"/>
      <c r="CX84" s="90"/>
      <c r="CY84" s="90"/>
      <c r="CZ84" s="116"/>
      <c r="DA84" s="16">
        <f t="shared" si="73"/>
        <v>0</v>
      </c>
      <c r="DB84" s="90"/>
      <c r="DC84" s="90"/>
      <c r="DD84" s="90"/>
      <c r="DE84" s="116"/>
      <c r="DF84" s="16">
        <f t="shared" si="74"/>
        <v>0</v>
      </c>
      <c r="DG84" s="90"/>
      <c r="DH84" s="90"/>
      <c r="DI84" s="90"/>
      <c r="DJ84" s="116"/>
      <c r="DK84" s="16">
        <f t="shared" si="75"/>
        <v>0</v>
      </c>
      <c r="DL84" s="90"/>
      <c r="DM84" s="90"/>
      <c r="DN84" s="90"/>
      <c r="DO84" s="116"/>
      <c r="DP84" s="16">
        <f t="shared" si="76"/>
        <v>0</v>
      </c>
      <c r="DQ84" s="90"/>
      <c r="DR84" s="90"/>
      <c r="DS84" s="90"/>
      <c r="DT84" s="116"/>
      <c r="DU84" s="16">
        <f t="shared" si="77"/>
        <v>0</v>
      </c>
      <c r="DV84" s="90"/>
      <c r="DW84" s="90"/>
      <c r="DX84" s="90"/>
      <c r="DY84" s="116"/>
      <c r="DZ84" s="16">
        <f t="shared" si="78"/>
        <v>0</v>
      </c>
      <c r="EA84" s="90"/>
      <c r="EB84" s="90"/>
      <c r="EC84" s="90"/>
      <c r="ED84" s="116"/>
      <c r="EE84" s="16">
        <f t="shared" si="79"/>
        <v>0</v>
      </c>
      <c r="EF84" s="90"/>
      <c r="EG84" s="90"/>
      <c r="EH84" s="90"/>
      <c r="EI84" s="116"/>
      <c r="EJ84" s="16">
        <f t="shared" si="80"/>
        <v>0</v>
      </c>
      <c r="EK84" s="90"/>
      <c r="EL84" s="90"/>
      <c r="EM84" s="90"/>
      <c r="EN84" s="116"/>
      <c r="EO84" s="16">
        <f t="shared" si="81"/>
        <v>0</v>
      </c>
      <c r="EP84" s="90"/>
      <c r="EQ84" s="90"/>
      <c r="ER84" s="90"/>
      <c r="ES84" s="116"/>
      <c r="ET84" s="16">
        <f t="shared" si="82"/>
        <v>0</v>
      </c>
      <c r="EU84" s="90"/>
      <c r="EV84" s="90"/>
      <c r="EW84" s="90"/>
      <c r="EX84" s="116"/>
      <c r="EY84" s="16">
        <f t="shared" si="83"/>
        <v>0</v>
      </c>
      <c r="EZ84" s="90"/>
      <c r="FA84" s="90"/>
      <c r="FB84" s="90"/>
      <c r="FC84" s="116"/>
      <c r="FD84" s="16">
        <f t="shared" si="84"/>
        <v>0</v>
      </c>
      <c r="FE84" s="90"/>
      <c r="FF84" s="90"/>
      <c r="FG84" s="90"/>
      <c r="FH84" s="116"/>
      <c r="FI84" s="16">
        <f t="shared" si="85"/>
        <v>0</v>
      </c>
      <c r="FJ84" s="90"/>
      <c r="FK84" s="90"/>
      <c r="FL84" s="90"/>
      <c r="FM84" s="116"/>
      <c r="FN84" s="16">
        <f t="shared" si="86"/>
        <v>0</v>
      </c>
      <c r="FO84" s="90"/>
      <c r="FP84" s="90"/>
      <c r="FQ84" s="90"/>
      <c r="FR84" s="116"/>
      <c r="FS84" s="16">
        <f t="shared" si="87"/>
        <v>0</v>
      </c>
      <c r="FT84" s="90"/>
      <c r="FU84" s="90"/>
      <c r="FV84" s="90"/>
      <c r="FW84" s="116"/>
      <c r="FX84" s="16">
        <f t="shared" si="88"/>
        <v>0</v>
      </c>
      <c r="FY84" s="90"/>
      <c r="FZ84" s="90"/>
      <c r="GA84" s="90"/>
      <c r="GB84" s="116"/>
      <c r="GC84" s="16">
        <f t="shared" si="89"/>
        <v>0</v>
      </c>
      <c r="GD84" s="90"/>
      <c r="GE84" s="90"/>
      <c r="GF84" s="90"/>
      <c r="GG84" s="116"/>
      <c r="GH84" s="16">
        <f t="shared" si="90"/>
        <v>0</v>
      </c>
      <c r="GI84" s="90"/>
      <c r="GJ84" s="90"/>
      <c r="GK84" s="90"/>
      <c r="GL84" s="116"/>
      <c r="GM84" s="16">
        <f t="shared" si="91"/>
        <v>0</v>
      </c>
      <c r="GN84" s="90"/>
      <c r="GO84" s="90"/>
      <c r="GP84" s="90"/>
      <c r="GQ84" s="116"/>
      <c r="GR84" s="16">
        <f t="shared" si="92"/>
        <v>0</v>
      </c>
      <c r="GS84" s="90"/>
      <c r="GT84" s="90"/>
      <c r="GU84" s="90"/>
      <c r="GV84" s="116"/>
      <c r="GW84" s="16">
        <f t="shared" si="93"/>
        <v>0</v>
      </c>
      <c r="GX84" s="90"/>
      <c r="GY84" s="90"/>
      <c r="GZ84" s="90"/>
      <c r="HA84" s="116"/>
      <c r="HB84" s="16">
        <f t="shared" si="94"/>
        <v>0</v>
      </c>
      <c r="HC84" s="90"/>
      <c r="HD84" s="90"/>
      <c r="HE84" s="90"/>
      <c r="HF84" s="116"/>
      <c r="HG84" s="16">
        <f t="shared" si="95"/>
        <v>0</v>
      </c>
      <c r="HH84" s="90"/>
      <c r="HI84" s="90"/>
      <c r="HJ84" s="90"/>
      <c r="HK84" s="116"/>
      <c r="HL84" s="16">
        <f t="shared" si="96"/>
        <v>0</v>
      </c>
      <c r="HM84" s="90"/>
      <c r="HN84" s="90"/>
      <c r="HO84" s="90"/>
      <c r="HP84" s="116"/>
      <c r="HQ84" s="16">
        <f t="shared" si="97"/>
        <v>0</v>
      </c>
      <c r="HR84" s="90"/>
      <c r="HS84" s="90"/>
      <c r="HT84" s="90"/>
      <c r="HU84" s="116"/>
      <c r="HV84" s="16">
        <f t="shared" si="98"/>
        <v>0</v>
      </c>
      <c r="HW84" s="90"/>
      <c r="HX84" s="90"/>
      <c r="HY84" s="90"/>
      <c r="HZ84" s="116"/>
      <c r="IA84" s="16">
        <f t="shared" si="99"/>
        <v>0</v>
      </c>
      <c r="IB84" s="90"/>
      <c r="IC84" s="90"/>
      <c r="ID84" s="90"/>
      <c r="IE84" s="116"/>
      <c r="IF84" s="16">
        <f t="shared" si="100"/>
        <v>0</v>
      </c>
      <c r="IG84" s="90"/>
      <c r="IH84" s="90"/>
      <c r="II84" s="90"/>
      <c r="IJ84" s="116"/>
      <c r="IK84" s="16">
        <f t="shared" si="101"/>
        <v>0</v>
      </c>
      <c r="IL84" s="90"/>
      <c r="IM84" s="90"/>
      <c r="IN84" s="90"/>
      <c r="IO84" s="116"/>
      <c r="IP84" s="16">
        <f t="shared" si="102"/>
        <v>0</v>
      </c>
    </row>
    <row r="85" spans="1:250" x14ac:dyDescent="0.25">
      <c r="A85" s="90"/>
      <c r="B85" s="90"/>
      <c r="C85" s="90"/>
      <c r="D85" s="116"/>
      <c r="E85" s="16">
        <f t="shared" si="53"/>
        <v>0</v>
      </c>
      <c r="F85" s="90"/>
      <c r="G85" s="90"/>
      <c r="H85" s="90"/>
      <c r="I85" s="116"/>
      <c r="J85" s="16">
        <f t="shared" si="54"/>
        <v>0</v>
      </c>
      <c r="K85" s="90"/>
      <c r="L85" s="90"/>
      <c r="M85" s="90"/>
      <c r="N85" s="116"/>
      <c r="O85" s="16">
        <f t="shared" si="55"/>
        <v>0</v>
      </c>
      <c r="P85" s="90"/>
      <c r="Q85" s="90"/>
      <c r="R85" s="90"/>
      <c r="S85" s="116"/>
      <c r="T85" s="16">
        <f t="shared" si="56"/>
        <v>0</v>
      </c>
      <c r="U85" s="90"/>
      <c r="V85" s="90"/>
      <c r="W85" s="90"/>
      <c r="X85" s="116"/>
      <c r="Y85" s="16">
        <f t="shared" si="57"/>
        <v>0</v>
      </c>
      <c r="Z85" s="90"/>
      <c r="AA85" s="90"/>
      <c r="AB85" s="90"/>
      <c r="AC85" s="116"/>
      <c r="AD85" s="16">
        <f t="shared" si="58"/>
        <v>0</v>
      </c>
      <c r="AE85" s="90"/>
      <c r="AF85" s="90"/>
      <c r="AG85" s="90"/>
      <c r="AH85" s="116"/>
      <c r="AI85" s="16">
        <f t="shared" si="59"/>
        <v>0</v>
      </c>
      <c r="AJ85" s="90"/>
      <c r="AK85" s="90"/>
      <c r="AL85" s="90"/>
      <c r="AM85" s="116"/>
      <c r="AN85" s="16">
        <f t="shared" si="60"/>
        <v>0</v>
      </c>
      <c r="AO85" s="90"/>
      <c r="AP85" s="90"/>
      <c r="AQ85" s="90"/>
      <c r="AR85" s="116"/>
      <c r="AS85" s="16">
        <f t="shared" si="61"/>
        <v>0</v>
      </c>
      <c r="AT85" s="90"/>
      <c r="AU85" s="90"/>
      <c r="AV85" s="90"/>
      <c r="AW85" s="116"/>
      <c r="AX85" s="16">
        <f t="shared" si="62"/>
        <v>0</v>
      </c>
      <c r="AY85" s="90"/>
      <c r="AZ85" s="90"/>
      <c r="BA85" s="90"/>
      <c r="BB85" s="116"/>
      <c r="BC85" s="16">
        <f t="shared" si="63"/>
        <v>0</v>
      </c>
      <c r="BD85" s="90"/>
      <c r="BE85" s="90"/>
      <c r="BF85" s="90"/>
      <c r="BG85" s="116"/>
      <c r="BH85" s="16">
        <f t="shared" si="64"/>
        <v>0</v>
      </c>
      <c r="BI85" s="90"/>
      <c r="BJ85" s="90"/>
      <c r="BK85" s="90"/>
      <c r="BL85" s="116"/>
      <c r="BM85" s="16">
        <f t="shared" si="65"/>
        <v>0</v>
      </c>
      <c r="BN85" s="90"/>
      <c r="BO85" s="90"/>
      <c r="BP85" s="90"/>
      <c r="BQ85" s="116"/>
      <c r="BR85" s="16">
        <f t="shared" si="66"/>
        <v>0</v>
      </c>
      <c r="BS85" s="90"/>
      <c r="BT85" s="90"/>
      <c r="BU85" s="90"/>
      <c r="BV85" s="116"/>
      <c r="BW85" s="16">
        <f t="shared" si="67"/>
        <v>0</v>
      </c>
      <c r="BX85" s="90"/>
      <c r="BY85" s="90"/>
      <c r="BZ85" s="90"/>
      <c r="CA85" s="116"/>
      <c r="CB85" s="16">
        <f t="shared" si="68"/>
        <v>0</v>
      </c>
      <c r="CC85" s="90"/>
      <c r="CD85" s="90"/>
      <c r="CE85" s="90"/>
      <c r="CF85" s="116"/>
      <c r="CG85" s="16">
        <f t="shared" si="69"/>
        <v>0</v>
      </c>
      <c r="CH85" s="90"/>
      <c r="CI85" s="90"/>
      <c r="CJ85" s="90"/>
      <c r="CK85" s="116"/>
      <c r="CL85" s="16">
        <f t="shared" si="70"/>
        <v>0</v>
      </c>
      <c r="CM85" s="90"/>
      <c r="CN85" s="90"/>
      <c r="CO85" s="90"/>
      <c r="CP85" s="116"/>
      <c r="CQ85" s="16">
        <f t="shared" si="71"/>
        <v>0</v>
      </c>
      <c r="CR85" s="90"/>
      <c r="CS85" s="90"/>
      <c r="CT85" s="90"/>
      <c r="CU85" s="116"/>
      <c r="CV85" s="16">
        <f t="shared" si="72"/>
        <v>0</v>
      </c>
      <c r="CW85" s="90"/>
      <c r="CX85" s="90"/>
      <c r="CY85" s="90"/>
      <c r="CZ85" s="116"/>
      <c r="DA85" s="16">
        <f t="shared" si="73"/>
        <v>0</v>
      </c>
      <c r="DB85" s="90"/>
      <c r="DC85" s="90"/>
      <c r="DD85" s="90"/>
      <c r="DE85" s="116"/>
      <c r="DF85" s="16">
        <f t="shared" si="74"/>
        <v>0</v>
      </c>
      <c r="DG85" s="90"/>
      <c r="DH85" s="90"/>
      <c r="DI85" s="90"/>
      <c r="DJ85" s="116"/>
      <c r="DK85" s="16">
        <f t="shared" si="75"/>
        <v>0</v>
      </c>
      <c r="DL85" s="90"/>
      <c r="DM85" s="90"/>
      <c r="DN85" s="90"/>
      <c r="DO85" s="116"/>
      <c r="DP85" s="16">
        <f t="shared" si="76"/>
        <v>0</v>
      </c>
      <c r="DQ85" s="90"/>
      <c r="DR85" s="90"/>
      <c r="DS85" s="90"/>
      <c r="DT85" s="116"/>
      <c r="DU85" s="16">
        <f t="shared" si="77"/>
        <v>0</v>
      </c>
      <c r="DV85" s="90"/>
      <c r="DW85" s="90"/>
      <c r="DX85" s="90"/>
      <c r="DY85" s="116"/>
      <c r="DZ85" s="16">
        <f t="shared" si="78"/>
        <v>0</v>
      </c>
      <c r="EA85" s="90"/>
      <c r="EB85" s="90"/>
      <c r="EC85" s="90"/>
      <c r="ED85" s="116"/>
      <c r="EE85" s="16">
        <f t="shared" si="79"/>
        <v>0</v>
      </c>
      <c r="EF85" s="90"/>
      <c r="EG85" s="90"/>
      <c r="EH85" s="90"/>
      <c r="EI85" s="116"/>
      <c r="EJ85" s="16">
        <f t="shared" si="80"/>
        <v>0</v>
      </c>
      <c r="EK85" s="90"/>
      <c r="EL85" s="90"/>
      <c r="EM85" s="90"/>
      <c r="EN85" s="116"/>
      <c r="EO85" s="16">
        <f t="shared" si="81"/>
        <v>0</v>
      </c>
      <c r="EP85" s="90"/>
      <c r="EQ85" s="90"/>
      <c r="ER85" s="90"/>
      <c r="ES85" s="116"/>
      <c r="ET85" s="16">
        <f t="shared" si="82"/>
        <v>0</v>
      </c>
      <c r="EU85" s="90"/>
      <c r="EV85" s="90"/>
      <c r="EW85" s="90"/>
      <c r="EX85" s="116"/>
      <c r="EY85" s="16">
        <f t="shared" si="83"/>
        <v>0</v>
      </c>
      <c r="EZ85" s="90"/>
      <c r="FA85" s="90"/>
      <c r="FB85" s="90"/>
      <c r="FC85" s="116"/>
      <c r="FD85" s="16">
        <f t="shared" si="84"/>
        <v>0</v>
      </c>
      <c r="FE85" s="90"/>
      <c r="FF85" s="90"/>
      <c r="FG85" s="90"/>
      <c r="FH85" s="116"/>
      <c r="FI85" s="16">
        <f t="shared" si="85"/>
        <v>0</v>
      </c>
      <c r="FJ85" s="90"/>
      <c r="FK85" s="90"/>
      <c r="FL85" s="90"/>
      <c r="FM85" s="116"/>
      <c r="FN85" s="16">
        <f t="shared" si="86"/>
        <v>0</v>
      </c>
      <c r="FO85" s="90"/>
      <c r="FP85" s="90"/>
      <c r="FQ85" s="90"/>
      <c r="FR85" s="116"/>
      <c r="FS85" s="16">
        <f t="shared" si="87"/>
        <v>0</v>
      </c>
      <c r="FT85" s="90"/>
      <c r="FU85" s="90"/>
      <c r="FV85" s="90"/>
      <c r="FW85" s="116"/>
      <c r="FX85" s="16">
        <f t="shared" si="88"/>
        <v>0</v>
      </c>
      <c r="FY85" s="90"/>
      <c r="FZ85" s="90"/>
      <c r="GA85" s="90"/>
      <c r="GB85" s="116"/>
      <c r="GC85" s="16">
        <f t="shared" si="89"/>
        <v>0</v>
      </c>
      <c r="GD85" s="90"/>
      <c r="GE85" s="90"/>
      <c r="GF85" s="90"/>
      <c r="GG85" s="116"/>
      <c r="GH85" s="16">
        <f t="shared" si="90"/>
        <v>0</v>
      </c>
      <c r="GI85" s="90"/>
      <c r="GJ85" s="90"/>
      <c r="GK85" s="90"/>
      <c r="GL85" s="116"/>
      <c r="GM85" s="16">
        <f t="shared" si="91"/>
        <v>0</v>
      </c>
      <c r="GN85" s="90"/>
      <c r="GO85" s="90"/>
      <c r="GP85" s="90"/>
      <c r="GQ85" s="116"/>
      <c r="GR85" s="16">
        <f t="shared" si="92"/>
        <v>0</v>
      </c>
      <c r="GS85" s="90"/>
      <c r="GT85" s="90"/>
      <c r="GU85" s="90"/>
      <c r="GV85" s="116"/>
      <c r="GW85" s="16">
        <f t="shared" si="93"/>
        <v>0</v>
      </c>
      <c r="GX85" s="90"/>
      <c r="GY85" s="90"/>
      <c r="GZ85" s="90"/>
      <c r="HA85" s="116"/>
      <c r="HB85" s="16">
        <f t="shared" si="94"/>
        <v>0</v>
      </c>
      <c r="HC85" s="90"/>
      <c r="HD85" s="90"/>
      <c r="HE85" s="90"/>
      <c r="HF85" s="116"/>
      <c r="HG85" s="16">
        <f t="shared" si="95"/>
        <v>0</v>
      </c>
      <c r="HH85" s="90"/>
      <c r="HI85" s="90"/>
      <c r="HJ85" s="90"/>
      <c r="HK85" s="116"/>
      <c r="HL85" s="16">
        <f t="shared" si="96"/>
        <v>0</v>
      </c>
      <c r="HM85" s="90"/>
      <c r="HN85" s="90"/>
      <c r="HO85" s="90"/>
      <c r="HP85" s="116"/>
      <c r="HQ85" s="16">
        <f t="shared" si="97"/>
        <v>0</v>
      </c>
      <c r="HR85" s="90"/>
      <c r="HS85" s="90"/>
      <c r="HT85" s="90"/>
      <c r="HU85" s="116"/>
      <c r="HV85" s="16">
        <f t="shared" si="98"/>
        <v>0</v>
      </c>
      <c r="HW85" s="90"/>
      <c r="HX85" s="90"/>
      <c r="HY85" s="90"/>
      <c r="HZ85" s="116"/>
      <c r="IA85" s="16">
        <f t="shared" si="99"/>
        <v>0</v>
      </c>
      <c r="IB85" s="90"/>
      <c r="IC85" s="90"/>
      <c r="ID85" s="90"/>
      <c r="IE85" s="116"/>
      <c r="IF85" s="16">
        <f t="shared" si="100"/>
        <v>0</v>
      </c>
      <c r="IG85" s="90"/>
      <c r="IH85" s="90"/>
      <c r="II85" s="90"/>
      <c r="IJ85" s="116"/>
      <c r="IK85" s="16">
        <f t="shared" si="101"/>
        <v>0</v>
      </c>
      <c r="IL85" s="90"/>
      <c r="IM85" s="90"/>
      <c r="IN85" s="90"/>
      <c r="IO85" s="116"/>
      <c r="IP85" s="16">
        <f t="shared" si="102"/>
        <v>0</v>
      </c>
    </row>
    <row r="86" spans="1:250" x14ac:dyDescent="0.25">
      <c r="A86" s="90"/>
      <c r="B86" s="90"/>
      <c r="C86" s="90"/>
      <c r="D86" s="116"/>
      <c r="E86" s="16">
        <f t="shared" si="53"/>
        <v>0</v>
      </c>
      <c r="F86" s="90"/>
      <c r="G86" s="90"/>
      <c r="H86" s="90"/>
      <c r="I86" s="116"/>
      <c r="J86" s="16">
        <f t="shared" si="54"/>
        <v>0</v>
      </c>
      <c r="K86" s="90"/>
      <c r="L86" s="90"/>
      <c r="M86" s="90"/>
      <c r="N86" s="116"/>
      <c r="O86" s="16">
        <f t="shared" si="55"/>
        <v>0</v>
      </c>
      <c r="P86" s="90"/>
      <c r="Q86" s="90"/>
      <c r="R86" s="90"/>
      <c r="S86" s="116"/>
      <c r="T86" s="16">
        <f t="shared" si="56"/>
        <v>0</v>
      </c>
      <c r="U86" s="90"/>
      <c r="V86" s="90"/>
      <c r="W86" s="90"/>
      <c r="X86" s="116"/>
      <c r="Y86" s="16">
        <f t="shared" si="57"/>
        <v>0</v>
      </c>
      <c r="Z86" s="90"/>
      <c r="AA86" s="90"/>
      <c r="AB86" s="90"/>
      <c r="AC86" s="116"/>
      <c r="AD86" s="16">
        <f t="shared" si="58"/>
        <v>0</v>
      </c>
      <c r="AE86" s="90"/>
      <c r="AF86" s="90"/>
      <c r="AG86" s="90"/>
      <c r="AH86" s="116"/>
      <c r="AI86" s="16">
        <f t="shared" si="59"/>
        <v>0</v>
      </c>
      <c r="AJ86" s="90"/>
      <c r="AK86" s="90"/>
      <c r="AL86" s="90"/>
      <c r="AM86" s="116"/>
      <c r="AN86" s="16">
        <f t="shared" si="60"/>
        <v>0</v>
      </c>
      <c r="AO86" s="90"/>
      <c r="AP86" s="90"/>
      <c r="AQ86" s="90"/>
      <c r="AR86" s="116"/>
      <c r="AS86" s="16">
        <f t="shared" si="61"/>
        <v>0</v>
      </c>
      <c r="AT86" s="90"/>
      <c r="AU86" s="90"/>
      <c r="AV86" s="90"/>
      <c r="AW86" s="116"/>
      <c r="AX86" s="16">
        <f t="shared" si="62"/>
        <v>0</v>
      </c>
      <c r="AY86" s="90"/>
      <c r="AZ86" s="90"/>
      <c r="BA86" s="90"/>
      <c r="BB86" s="116"/>
      <c r="BC86" s="16">
        <f t="shared" si="63"/>
        <v>0</v>
      </c>
      <c r="BD86" s="90"/>
      <c r="BE86" s="90"/>
      <c r="BF86" s="90"/>
      <c r="BG86" s="116"/>
      <c r="BH86" s="16">
        <f t="shared" si="64"/>
        <v>0</v>
      </c>
      <c r="BI86" s="90"/>
      <c r="BJ86" s="90"/>
      <c r="BK86" s="90"/>
      <c r="BL86" s="116"/>
      <c r="BM86" s="16">
        <f t="shared" si="65"/>
        <v>0</v>
      </c>
      <c r="BN86" s="90"/>
      <c r="BO86" s="90"/>
      <c r="BP86" s="90"/>
      <c r="BQ86" s="116"/>
      <c r="BR86" s="16">
        <f t="shared" si="66"/>
        <v>0</v>
      </c>
      <c r="BS86" s="90"/>
      <c r="BT86" s="90"/>
      <c r="BU86" s="90"/>
      <c r="BV86" s="116"/>
      <c r="BW86" s="16">
        <f t="shared" si="67"/>
        <v>0</v>
      </c>
      <c r="BX86" s="90"/>
      <c r="BY86" s="90"/>
      <c r="BZ86" s="90"/>
      <c r="CA86" s="116"/>
      <c r="CB86" s="16">
        <f t="shared" si="68"/>
        <v>0</v>
      </c>
      <c r="CC86" s="90"/>
      <c r="CD86" s="90"/>
      <c r="CE86" s="90"/>
      <c r="CF86" s="116"/>
      <c r="CG86" s="16">
        <f t="shared" si="69"/>
        <v>0</v>
      </c>
      <c r="CH86" s="90"/>
      <c r="CI86" s="90"/>
      <c r="CJ86" s="90"/>
      <c r="CK86" s="116"/>
      <c r="CL86" s="16">
        <f t="shared" si="70"/>
        <v>0</v>
      </c>
      <c r="CM86" s="90"/>
      <c r="CN86" s="90"/>
      <c r="CO86" s="90"/>
      <c r="CP86" s="116"/>
      <c r="CQ86" s="16">
        <f t="shared" si="71"/>
        <v>0</v>
      </c>
      <c r="CR86" s="90"/>
      <c r="CS86" s="90"/>
      <c r="CT86" s="90"/>
      <c r="CU86" s="116"/>
      <c r="CV86" s="16">
        <f t="shared" si="72"/>
        <v>0</v>
      </c>
      <c r="CW86" s="90"/>
      <c r="CX86" s="90"/>
      <c r="CY86" s="90"/>
      <c r="CZ86" s="116"/>
      <c r="DA86" s="16">
        <f t="shared" si="73"/>
        <v>0</v>
      </c>
      <c r="DB86" s="90"/>
      <c r="DC86" s="90"/>
      <c r="DD86" s="90"/>
      <c r="DE86" s="116"/>
      <c r="DF86" s="16">
        <f t="shared" si="74"/>
        <v>0</v>
      </c>
      <c r="DG86" s="90"/>
      <c r="DH86" s="90"/>
      <c r="DI86" s="90"/>
      <c r="DJ86" s="116"/>
      <c r="DK86" s="16">
        <f t="shared" si="75"/>
        <v>0</v>
      </c>
      <c r="DL86" s="90"/>
      <c r="DM86" s="90"/>
      <c r="DN86" s="90"/>
      <c r="DO86" s="116"/>
      <c r="DP86" s="16">
        <f t="shared" si="76"/>
        <v>0</v>
      </c>
      <c r="DQ86" s="90"/>
      <c r="DR86" s="90"/>
      <c r="DS86" s="90"/>
      <c r="DT86" s="116"/>
      <c r="DU86" s="16">
        <f t="shared" si="77"/>
        <v>0</v>
      </c>
      <c r="DV86" s="90"/>
      <c r="DW86" s="90"/>
      <c r="DX86" s="90"/>
      <c r="DY86" s="116"/>
      <c r="DZ86" s="16">
        <f t="shared" si="78"/>
        <v>0</v>
      </c>
      <c r="EA86" s="90"/>
      <c r="EB86" s="90"/>
      <c r="EC86" s="90"/>
      <c r="ED86" s="116"/>
      <c r="EE86" s="16">
        <f t="shared" si="79"/>
        <v>0</v>
      </c>
      <c r="EF86" s="90"/>
      <c r="EG86" s="90"/>
      <c r="EH86" s="90"/>
      <c r="EI86" s="116"/>
      <c r="EJ86" s="16">
        <f t="shared" si="80"/>
        <v>0</v>
      </c>
      <c r="EK86" s="90"/>
      <c r="EL86" s="90"/>
      <c r="EM86" s="90"/>
      <c r="EN86" s="116"/>
      <c r="EO86" s="16">
        <f t="shared" si="81"/>
        <v>0</v>
      </c>
      <c r="EP86" s="90"/>
      <c r="EQ86" s="90"/>
      <c r="ER86" s="90"/>
      <c r="ES86" s="116"/>
      <c r="ET86" s="16">
        <f t="shared" si="82"/>
        <v>0</v>
      </c>
      <c r="EU86" s="90"/>
      <c r="EV86" s="90"/>
      <c r="EW86" s="90"/>
      <c r="EX86" s="116"/>
      <c r="EY86" s="16">
        <f t="shared" si="83"/>
        <v>0</v>
      </c>
      <c r="EZ86" s="90"/>
      <c r="FA86" s="90"/>
      <c r="FB86" s="90"/>
      <c r="FC86" s="116"/>
      <c r="FD86" s="16">
        <f t="shared" si="84"/>
        <v>0</v>
      </c>
      <c r="FE86" s="90"/>
      <c r="FF86" s="90"/>
      <c r="FG86" s="90"/>
      <c r="FH86" s="116"/>
      <c r="FI86" s="16">
        <f t="shared" si="85"/>
        <v>0</v>
      </c>
      <c r="FJ86" s="90"/>
      <c r="FK86" s="90"/>
      <c r="FL86" s="90"/>
      <c r="FM86" s="116"/>
      <c r="FN86" s="16">
        <f t="shared" si="86"/>
        <v>0</v>
      </c>
      <c r="FO86" s="90"/>
      <c r="FP86" s="90"/>
      <c r="FQ86" s="90"/>
      <c r="FR86" s="116"/>
      <c r="FS86" s="16">
        <f t="shared" si="87"/>
        <v>0</v>
      </c>
      <c r="FT86" s="90"/>
      <c r="FU86" s="90"/>
      <c r="FV86" s="90"/>
      <c r="FW86" s="116"/>
      <c r="FX86" s="16">
        <f t="shared" si="88"/>
        <v>0</v>
      </c>
      <c r="FY86" s="90"/>
      <c r="FZ86" s="90"/>
      <c r="GA86" s="90"/>
      <c r="GB86" s="116"/>
      <c r="GC86" s="16">
        <f t="shared" si="89"/>
        <v>0</v>
      </c>
      <c r="GD86" s="90"/>
      <c r="GE86" s="90"/>
      <c r="GF86" s="90"/>
      <c r="GG86" s="116"/>
      <c r="GH86" s="16">
        <f t="shared" si="90"/>
        <v>0</v>
      </c>
      <c r="GI86" s="90"/>
      <c r="GJ86" s="90"/>
      <c r="GK86" s="90"/>
      <c r="GL86" s="116"/>
      <c r="GM86" s="16">
        <f t="shared" si="91"/>
        <v>0</v>
      </c>
      <c r="GN86" s="90"/>
      <c r="GO86" s="90"/>
      <c r="GP86" s="90"/>
      <c r="GQ86" s="116"/>
      <c r="GR86" s="16">
        <f t="shared" si="92"/>
        <v>0</v>
      </c>
      <c r="GS86" s="90"/>
      <c r="GT86" s="90"/>
      <c r="GU86" s="90"/>
      <c r="GV86" s="116"/>
      <c r="GW86" s="16">
        <f t="shared" si="93"/>
        <v>0</v>
      </c>
      <c r="GX86" s="90"/>
      <c r="GY86" s="90"/>
      <c r="GZ86" s="90"/>
      <c r="HA86" s="116"/>
      <c r="HB86" s="16">
        <f t="shared" si="94"/>
        <v>0</v>
      </c>
      <c r="HC86" s="90"/>
      <c r="HD86" s="90"/>
      <c r="HE86" s="90"/>
      <c r="HF86" s="116"/>
      <c r="HG86" s="16">
        <f t="shared" si="95"/>
        <v>0</v>
      </c>
      <c r="HH86" s="90"/>
      <c r="HI86" s="90"/>
      <c r="HJ86" s="90"/>
      <c r="HK86" s="116"/>
      <c r="HL86" s="16">
        <f t="shared" si="96"/>
        <v>0</v>
      </c>
      <c r="HM86" s="90"/>
      <c r="HN86" s="90"/>
      <c r="HO86" s="90"/>
      <c r="HP86" s="116"/>
      <c r="HQ86" s="16">
        <f t="shared" si="97"/>
        <v>0</v>
      </c>
      <c r="HR86" s="90"/>
      <c r="HS86" s="90"/>
      <c r="HT86" s="90"/>
      <c r="HU86" s="116"/>
      <c r="HV86" s="16">
        <f t="shared" si="98"/>
        <v>0</v>
      </c>
      <c r="HW86" s="90"/>
      <c r="HX86" s="90"/>
      <c r="HY86" s="90"/>
      <c r="HZ86" s="116"/>
      <c r="IA86" s="16">
        <f t="shared" si="99"/>
        <v>0</v>
      </c>
      <c r="IB86" s="90"/>
      <c r="IC86" s="90"/>
      <c r="ID86" s="90"/>
      <c r="IE86" s="116"/>
      <c r="IF86" s="16">
        <f t="shared" si="100"/>
        <v>0</v>
      </c>
      <c r="IG86" s="90"/>
      <c r="IH86" s="90"/>
      <c r="II86" s="90"/>
      <c r="IJ86" s="116"/>
      <c r="IK86" s="16">
        <f t="shared" si="101"/>
        <v>0</v>
      </c>
      <c r="IL86" s="90"/>
      <c r="IM86" s="90"/>
      <c r="IN86" s="90"/>
      <c r="IO86" s="116"/>
      <c r="IP86" s="16">
        <f t="shared" si="102"/>
        <v>0</v>
      </c>
    </row>
    <row r="87" spans="1:250" x14ac:dyDescent="0.25">
      <c r="A87" s="90"/>
      <c r="B87" s="90"/>
      <c r="C87" s="90"/>
      <c r="D87" s="116"/>
      <c r="E87" s="16">
        <f t="shared" si="53"/>
        <v>0</v>
      </c>
      <c r="F87" s="90"/>
      <c r="G87" s="90"/>
      <c r="H87" s="90"/>
      <c r="I87" s="116"/>
      <c r="J87" s="16">
        <f t="shared" si="54"/>
        <v>0</v>
      </c>
      <c r="K87" s="90"/>
      <c r="L87" s="90"/>
      <c r="M87" s="90"/>
      <c r="N87" s="116"/>
      <c r="O87" s="16">
        <f t="shared" si="55"/>
        <v>0</v>
      </c>
      <c r="P87" s="90"/>
      <c r="Q87" s="90"/>
      <c r="R87" s="90"/>
      <c r="S87" s="116"/>
      <c r="T87" s="16">
        <f t="shared" si="56"/>
        <v>0</v>
      </c>
      <c r="U87" s="90"/>
      <c r="V87" s="90"/>
      <c r="W87" s="90"/>
      <c r="X87" s="116"/>
      <c r="Y87" s="16">
        <f t="shared" si="57"/>
        <v>0</v>
      </c>
      <c r="Z87" s="90"/>
      <c r="AA87" s="90"/>
      <c r="AB87" s="90"/>
      <c r="AC87" s="116"/>
      <c r="AD87" s="16">
        <f t="shared" si="58"/>
        <v>0</v>
      </c>
      <c r="AE87" s="90"/>
      <c r="AF87" s="90"/>
      <c r="AG87" s="90"/>
      <c r="AH87" s="116"/>
      <c r="AI87" s="16">
        <f t="shared" si="59"/>
        <v>0</v>
      </c>
      <c r="AJ87" s="90"/>
      <c r="AK87" s="90"/>
      <c r="AL87" s="90"/>
      <c r="AM87" s="116"/>
      <c r="AN87" s="16">
        <f t="shared" si="60"/>
        <v>0</v>
      </c>
      <c r="AO87" s="90"/>
      <c r="AP87" s="90"/>
      <c r="AQ87" s="90"/>
      <c r="AR87" s="116"/>
      <c r="AS87" s="16">
        <f t="shared" si="61"/>
        <v>0</v>
      </c>
      <c r="AT87" s="90"/>
      <c r="AU87" s="90"/>
      <c r="AV87" s="90"/>
      <c r="AW87" s="116"/>
      <c r="AX87" s="16">
        <f t="shared" si="62"/>
        <v>0</v>
      </c>
      <c r="AY87" s="90"/>
      <c r="AZ87" s="90"/>
      <c r="BA87" s="90"/>
      <c r="BB87" s="116"/>
      <c r="BC87" s="16">
        <f t="shared" si="63"/>
        <v>0</v>
      </c>
      <c r="BD87" s="90"/>
      <c r="BE87" s="90"/>
      <c r="BF87" s="90"/>
      <c r="BG87" s="116"/>
      <c r="BH87" s="16">
        <f t="shared" si="64"/>
        <v>0</v>
      </c>
      <c r="BI87" s="90"/>
      <c r="BJ87" s="90"/>
      <c r="BK87" s="90"/>
      <c r="BL87" s="116"/>
      <c r="BM87" s="16">
        <f t="shared" si="65"/>
        <v>0</v>
      </c>
      <c r="BN87" s="90"/>
      <c r="BO87" s="90"/>
      <c r="BP87" s="90"/>
      <c r="BQ87" s="116"/>
      <c r="BR87" s="16">
        <f t="shared" si="66"/>
        <v>0</v>
      </c>
      <c r="BS87" s="90"/>
      <c r="BT87" s="90"/>
      <c r="BU87" s="90"/>
      <c r="BV87" s="116"/>
      <c r="BW87" s="16">
        <f t="shared" si="67"/>
        <v>0</v>
      </c>
      <c r="BX87" s="90"/>
      <c r="BY87" s="90"/>
      <c r="BZ87" s="90"/>
      <c r="CA87" s="116"/>
      <c r="CB87" s="16">
        <f t="shared" si="68"/>
        <v>0</v>
      </c>
      <c r="CC87" s="90"/>
      <c r="CD87" s="90"/>
      <c r="CE87" s="90"/>
      <c r="CF87" s="116"/>
      <c r="CG87" s="16">
        <f t="shared" si="69"/>
        <v>0</v>
      </c>
      <c r="CH87" s="90"/>
      <c r="CI87" s="90"/>
      <c r="CJ87" s="90"/>
      <c r="CK87" s="116"/>
      <c r="CL87" s="16">
        <f t="shared" si="70"/>
        <v>0</v>
      </c>
      <c r="CM87" s="90"/>
      <c r="CN87" s="90"/>
      <c r="CO87" s="90"/>
      <c r="CP87" s="116"/>
      <c r="CQ87" s="16">
        <f t="shared" si="71"/>
        <v>0</v>
      </c>
      <c r="CR87" s="90"/>
      <c r="CS87" s="90"/>
      <c r="CT87" s="90"/>
      <c r="CU87" s="116"/>
      <c r="CV87" s="16">
        <f t="shared" si="72"/>
        <v>0</v>
      </c>
      <c r="CW87" s="90"/>
      <c r="CX87" s="90"/>
      <c r="CY87" s="90"/>
      <c r="CZ87" s="116"/>
      <c r="DA87" s="16">
        <f t="shared" si="73"/>
        <v>0</v>
      </c>
      <c r="DB87" s="90"/>
      <c r="DC87" s="90"/>
      <c r="DD87" s="90"/>
      <c r="DE87" s="116"/>
      <c r="DF87" s="16">
        <f t="shared" si="74"/>
        <v>0</v>
      </c>
      <c r="DG87" s="90"/>
      <c r="DH87" s="90"/>
      <c r="DI87" s="90"/>
      <c r="DJ87" s="116"/>
      <c r="DK87" s="16">
        <f t="shared" si="75"/>
        <v>0</v>
      </c>
      <c r="DL87" s="90"/>
      <c r="DM87" s="90"/>
      <c r="DN87" s="90"/>
      <c r="DO87" s="116"/>
      <c r="DP87" s="16">
        <f t="shared" si="76"/>
        <v>0</v>
      </c>
      <c r="DQ87" s="90"/>
      <c r="DR87" s="90"/>
      <c r="DS87" s="90"/>
      <c r="DT87" s="116"/>
      <c r="DU87" s="16">
        <f t="shared" si="77"/>
        <v>0</v>
      </c>
      <c r="DV87" s="90"/>
      <c r="DW87" s="90"/>
      <c r="DX87" s="90"/>
      <c r="DY87" s="116"/>
      <c r="DZ87" s="16">
        <f t="shared" si="78"/>
        <v>0</v>
      </c>
      <c r="EA87" s="90"/>
      <c r="EB87" s="90"/>
      <c r="EC87" s="90"/>
      <c r="ED87" s="116"/>
      <c r="EE87" s="16">
        <f t="shared" si="79"/>
        <v>0</v>
      </c>
      <c r="EF87" s="90"/>
      <c r="EG87" s="90"/>
      <c r="EH87" s="90"/>
      <c r="EI87" s="116"/>
      <c r="EJ87" s="16">
        <f t="shared" si="80"/>
        <v>0</v>
      </c>
      <c r="EK87" s="90"/>
      <c r="EL87" s="90"/>
      <c r="EM87" s="90"/>
      <c r="EN87" s="116"/>
      <c r="EO87" s="16">
        <f t="shared" si="81"/>
        <v>0</v>
      </c>
      <c r="EP87" s="90"/>
      <c r="EQ87" s="90"/>
      <c r="ER87" s="90"/>
      <c r="ES87" s="116"/>
      <c r="ET87" s="16">
        <f t="shared" si="82"/>
        <v>0</v>
      </c>
      <c r="EU87" s="90"/>
      <c r="EV87" s="90"/>
      <c r="EW87" s="90"/>
      <c r="EX87" s="116"/>
      <c r="EY87" s="16">
        <f t="shared" si="83"/>
        <v>0</v>
      </c>
      <c r="EZ87" s="90"/>
      <c r="FA87" s="90"/>
      <c r="FB87" s="90"/>
      <c r="FC87" s="116"/>
      <c r="FD87" s="16">
        <f t="shared" si="84"/>
        <v>0</v>
      </c>
      <c r="FE87" s="90"/>
      <c r="FF87" s="90"/>
      <c r="FG87" s="90"/>
      <c r="FH87" s="116"/>
      <c r="FI87" s="16">
        <f t="shared" si="85"/>
        <v>0</v>
      </c>
      <c r="FJ87" s="90"/>
      <c r="FK87" s="90"/>
      <c r="FL87" s="90"/>
      <c r="FM87" s="116"/>
      <c r="FN87" s="16">
        <f t="shared" si="86"/>
        <v>0</v>
      </c>
      <c r="FO87" s="90"/>
      <c r="FP87" s="90"/>
      <c r="FQ87" s="90"/>
      <c r="FR87" s="116"/>
      <c r="FS87" s="16">
        <f t="shared" si="87"/>
        <v>0</v>
      </c>
      <c r="FT87" s="90"/>
      <c r="FU87" s="90"/>
      <c r="FV87" s="90"/>
      <c r="FW87" s="116"/>
      <c r="FX87" s="16">
        <f t="shared" si="88"/>
        <v>0</v>
      </c>
      <c r="FY87" s="90"/>
      <c r="FZ87" s="90"/>
      <c r="GA87" s="90"/>
      <c r="GB87" s="116"/>
      <c r="GC87" s="16">
        <f t="shared" si="89"/>
        <v>0</v>
      </c>
      <c r="GD87" s="90"/>
      <c r="GE87" s="90"/>
      <c r="GF87" s="90"/>
      <c r="GG87" s="116"/>
      <c r="GH87" s="16">
        <f t="shared" si="90"/>
        <v>0</v>
      </c>
      <c r="GI87" s="90"/>
      <c r="GJ87" s="90"/>
      <c r="GK87" s="90"/>
      <c r="GL87" s="116"/>
      <c r="GM87" s="16">
        <f t="shared" si="91"/>
        <v>0</v>
      </c>
      <c r="GN87" s="90"/>
      <c r="GO87" s="90"/>
      <c r="GP87" s="90"/>
      <c r="GQ87" s="116"/>
      <c r="GR87" s="16">
        <f t="shared" si="92"/>
        <v>0</v>
      </c>
      <c r="GS87" s="90"/>
      <c r="GT87" s="90"/>
      <c r="GU87" s="90"/>
      <c r="GV87" s="116"/>
      <c r="GW87" s="16">
        <f t="shared" si="93"/>
        <v>0</v>
      </c>
      <c r="GX87" s="90"/>
      <c r="GY87" s="90"/>
      <c r="GZ87" s="90"/>
      <c r="HA87" s="116"/>
      <c r="HB87" s="16">
        <f t="shared" si="94"/>
        <v>0</v>
      </c>
      <c r="HC87" s="90"/>
      <c r="HD87" s="90"/>
      <c r="HE87" s="90"/>
      <c r="HF87" s="116"/>
      <c r="HG87" s="16">
        <f t="shared" si="95"/>
        <v>0</v>
      </c>
      <c r="HH87" s="90"/>
      <c r="HI87" s="90"/>
      <c r="HJ87" s="90"/>
      <c r="HK87" s="116"/>
      <c r="HL87" s="16">
        <f t="shared" si="96"/>
        <v>0</v>
      </c>
      <c r="HM87" s="90"/>
      <c r="HN87" s="90"/>
      <c r="HO87" s="90"/>
      <c r="HP87" s="116"/>
      <c r="HQ87" s="16">
        <f t="shared" si="97"/>
        <v>0</v>
      </c>
      <c r="HR87" s="90"/>
      <c r="HS87" s="90"/>
      <c r="HT87" s="90"/>
      <c r="HU87" s="116"/>
      <c r="HV87" s="16">
        <f t="shared" si="98"/>
        <v>0</v>
      </c>
      <c r="HW87" s="90"/>
      <c r="HX87" s="90"/>
      <c r="HY87" s="90"/>
      <c r="HZ87" s="116"/>
      <c r="IA87" s="16">
        <f t="shared" si="99"/>
        <v>0</v>
      </c>
      <c r="IB87" s="90"/>
      <c r="IC87" s="90"/>
      <c r="ID87" s="90"/>
      <c r="IE87" s="116"/>
      <c r="IF87" s="16">
        <f t="shared" si="100"/>
        <v>0</v>
      </c>
      <c r="IG87" s="90"/>
      <c r="IH87" s="90"/>
      <c r="II87" s="90"/>
      <c r="IJ87" s="116"/>
      <c r="IK87" s="16">
        <f t="shared" si="101"/>
        <v>0</v>
      </c>
      <c r="IL87" s="90"/>
      <c r="IM87" s="90"/>
      <c r="IN87" s="90"/>
      <c r="IO87" s="116"/>
      <c r="IP87" s="16">
        <f t="shared" si="102"/>
        <v>0</v>
      </c>
    </row>
    <row r="88" spans="1:250" x14ac:dyDescent="0.25">
      <c r="A88" s="90"/>
      <c r="B88" s="90"/>
      <c r="C88" s="90"/>
      <c r="D88" s="116"/>
      <c r="E88" s="16">
        <f t="shared" si="53"/>
        <v>0</v>
      </c>
      <c r="F88" s="90"/>
      <c r="G88" s="90"/>
      <c r="H88" s="90"/>
      <c r="I88" s="116"/>
      <c r="J88" s="16">
        <f t="shared" si="54"/>
        <v>0</v>
      </c>
      <c r="K88" s="90"/>
      <c r="L88" s="90"/>
      <c r="M88" s="90"/>
      <c r="N88" s="116"/>
      <c r="O88" s="16">
        <f t="shared" si="55"/>
        <v>0</v>
      </c>
      <c r="P88" s="90"/>
      <c r="Q88" s="90"/>
      <c r="R88" s="90"/>
      <c r="S88" s="116"/>
      <c r="T88" s="16">
        <f t="shared" si="56"/>
        <v>0</v>
      </c>
      <c r="U88" s="90"/>
      <c r="V88" s="90"/>
      <c r="W88" s="90"/>
      <c r="X88" s="116"/>
      <c r="Y88" s="16">
        <f t="shared" si="57"/>
        <v>0</v>
      </c>
      <c r="Z88" s="90"/>
      <c r="AA88" s="90"/>
      <c r="AB88" s="90"/>
      <c r="AC88" s="116"/>
      <c r="AD88" s="16">
        <f t="shared" si="58"/>
        <v>0</v>
      </c>
      <c r="AE88" s="90"/>
      <c r="AF88" s="90"/>
      <c r="AG88" s="90"/>
      <c r="AH88" s="116"/>
      <c r="AI88" s="16">
        <f t="shared" si="59"/>
        <v>0</v>
      </c>
      <c r="AJ88" s="90"/>
      <c r="AK88" s="90"/>
      <c r="AL88" s="90"/>
      <c r="AM88" s="116"/>
      <c r="AN88" s="16">
        <f t="shared" si="60"/>
        <v>0</v>
      </c>
      <c r="AO88" s="90"/>
      <c r="AP88" s="90"/>
      <c r="AQ88" s="90"/>
      <c r="AR88" s="116"/>
      <c r="AS88" s="16">
        <f t="shared" si="61"/>
        <v>0</v>
      </c>
      <c r="AT88" s="90"/>
      <c r="AU88" s="90"/>
      <c r="AV88" s="90"/>
      <c r="AW88" s="116"/>
      <c r="AX88" s="16">
        <f t="shared" si="62"/>
        <v>0</v>
      </c>
      <c r="AY88" s="90"/>
      <c r="AZ88" s="90"/>
      <c r="BA88" s="90"/>
      <c r="BB88" s="116"/>
      <c r="BC88" s="16">
        <f t="shared" si="63"/>
        <v>0</v>
      </c>
      <c r="BD88" s="90"/>
      <c r="BE88" s="90"/>
      <c r="BF88" s="90"/>
      <c r="BG88" s="116"/>
      <c r="BH88" s="16">
        <f t="shared" si="64"/>
        <v>0</v>
      </c>
      <c r="BI88" s="90"/>
      <c r="BJ88" s="90"/>
      <c r="BK88" s="90"/>
      <c r="BL88" s="116"/>
      <c r="BM88" s="16">
        <f t="shared" si="65"/>
        <v>0</v>
      </c>
      <c r="BN88" s="90"/>
      <c r="BO88" s="90"/>
      <c r="BP88" s="90"/>
      <c r="BQ88" s="116"/>
      <c r="BR88" s="16">
        <f t="shared" si="66"/>
        <v>0</v>
      </c>
      <c r="BS88" s="90"/>
      <c r="BT88" s="90"/>
      <c r="BU88" s="90"/>
      <c r="BV88" s="116"/>
      <c r="BW88" s="16">
        <f t="shared" si="67"/>
        <v>0</v>
      </c>
      <c r="BX88" s="90"/>
      <c r="BY88" s="90"/>
      <c r="BZ88" s="90"/>
      <c r="CA88" s="116"/>
      <c r="CB88" s="16">
        <f t="shared" si="68"/>
        <v>0</v>
      </c>
      <c r="CC88" s="90"/>
      <c r="CD88" s="90"/>
      <c r="CE88" s="90"/>
      <c r="CF88" s="116"/>
      <c r="CG88" s="16">
        <f t="shared" si="69"/>
        <v>0</v>
      </c>
      <c r="CH88" s="90"/>
      <c r="CI88" s="90"/>
      <c r="CJ88" s="90"/>
      <c r="CK88" s="116"/>
      <c r="CL88" s="16">
        <f t="shared" si="70"/>
        <v>0</v>
      </c>
      <c r="CM88" s="90"/>
      <c r="CN88" s="90"/>
      <c r="CO88" s="90"/>
      <c r="CP88" s="116"/>
      <c r="CQ88" s="16">
        <f t="shared" si="71"/>
        <v>0</v>
      </c>
      <c r="CR88" s="90"/>
      <c r="CS88" s="90"/>
      <c r="CT88" s="90"/>
      <c r="CU88" s="116"/>
      <c r="CV88" s="16">
        <f t="shared" si="72"/>
        <v>0</v>
      </c>
      <c r="CW88" s="90"/>
      <c r="CX88" s="90"/>
      <c r="CY88" s="90"/>
      <c r="CZ88" s="116"/>
      <c r="DA88" s="16">
        <f t="shared" si="73"/>
        <v>0</v>
      </c>
      <c r="DB88" s="90"/>
      <c r="DC88" s="90"/>
      <c r="DD88" s="90"/>
      <c r="DE88" s="116"/>
      <c r="DF88" s="16">
        <f t="shared" si="74"/>
        <v>0</v>
      </c>
      <c r="DG88" s="90"/>
      <c r="DH88" s="90"/>
      <c r="DI88" s="90"/>
      <c r="DJ88" s="116"/>
      <c r="DK88" s="16">
        <f t="shared" si="75"/>
        <v>0</v>
      </c>
      <c r="DL88" s="90"/>
      <c r="DM88" s="90"/>
      <c r="DN88" s="90"/>
      <c r="DO88" s="116"/>
      <c r="DP88" s="16">
        <f t="shared" si="76"/>
        <v>0</v>
      </c>
      <c r="DQ88" s="90"/>
      <c r="DR88" s="90"/>
      <c r="DS88" s="90"/>
      <c r="DT88" s="116"/>
      <c r="DU88" s="16">
        <f t="shared" si="77"/>
        <v>0</v>
      </c>
      <c r="DV88" s="90"/>
      <c r="DW88" s="90"/>
      <c r="DX88" s="90"/>
      <c r="DY88" s="116"/>
      <c r="DZ88" s="16">
        <f t="shared" si="78"/>
        <v>0</v>
      </c>
      <c r="EA88" s="90"/>
      <c r="EB88" s="90"/>
      <c r="EC88" s="90"/>
      <c r="ED88" s="116"/>
      <c r="EE88" s="16">
        <f t="shared" si="79"/>
        <v>0</v>
      </c>
      <c r="EF88" s="90"/>
      <c r="EG88" s="90"/>
      <c r="EH88" s="90"/>
      <c r="EI88" s="116"/>
      <c r="EJ88" s="16">
        <f t="shared" si="80"/>
        <v>0</v>
      </c>
      <c r="EK88" s="90"/>
      <c r="EL88" s="90"/>
      <c r="EM88" s="90"/>
      <c r="EN88" s="116"/>
      <c r="EO88" s="16">
        <f t="shared" si="81"/>
        <v>0</v>
      </c>
      <c r="EP88" s="90"/>
      <c r="EQ88" s="90"/>
      <c r="ER88" s="90"/>
      <c r="ES88" s="116"/>
      <c r="ET88" s="16">
        <f t="shared" si="82"/>
        <v>0</v>
      </c>
      <c r="EU88" s="90"/>
      <c r="EV88" s="90"/>
      <c r="EW88" s="90"/>
      <c r="EX88" s="116"/>
      <c r="EY88" s="16">
        <f t="shared" si="83"/>
        <v>0</v>
      </c>
      <c r="EZ88" s="90"/>
      <c r="FA88" s="90"/>
      <c r="FB88" s="90"/>
      <c r="FC88" s="116"/>
      <c r="FD88" s="16">
        <f t="shared" si="84"/>
        <v>0</v>
      </c>
      <c r="FE88" s="90"/>
      <c r="FF88" s="90"/>
      <c r="FG88" s="90"/>
      <c r="FH88" s="116"/>
      <c r="FI88" s="16">
        <f t="shared" si="85"/>
        <v>0</v>
      </c>
      <c r="FJ88" s="90"/>
      <c r="FK88" s="90"/>
      <c r="FL88" s="90"/>
      <c r="FM88" s="116"/>
      <c r="FN88" s="16">
        <f t="shared" si="86"/>
        <v>0</v>
      </c>
      <c r="FO88" s="90"/>
      <c r="FP88" s="90"/>
      <c r="FQ88" s="90"/>
      <c r="FR88" s="116"/>
      <c r="FS88" s="16">
        <f t="shared" si="87"/>
        <v>0</v>
      </c>
      <c r="FT88" s="90"/>
      <c r="FU88" s="90"/>
      <c r="FV88" s="90"/>
      <c r="FW88" s="116"/>
      <c r="FX88" s="16">
        <f t="shared" si="88"/>
        <v>0</v>
      </c>
      <c r="FY88" s="90"/>
      <c r="FZ88" s="90"/>
      <c r="GA88" s="90"/>
      <c r="GB88" s="116"/>
      <c r="GC88" s="16">
        <f t="shared" si="89"/>
        <v>0</v>
      </c>
      <c r="GD88" s="90"/>
      <c r="GE88" s="90"/>
      <c r="GF88" s="90"/>
      <c r="GG88" s="116"/>
      <c r="GH88" s="16">
        <f t="shared" si="90"/>
        <v>0</v>
      </c>
      <c r="GI88" s="90"/>
      <c r="GJ88" s="90"/>
      <c r="GK88" s="90"/>
      <c r="GL88" s="116"/>
      <c r="GM88" s="16">
        <f t="shared" si="91"/>
        <v>0</v>
      </c>
      <c r="GN88" s="90"/>
      <c r="GO88" s="90"/>
      <c r="GP88" s="90"/>
      <c r="GQ88" s="116"/>
      <c r="GR88" s="16">
        <f t="shared" si="92"/>
        <v>0</v>
      </c>
      <c r="GS88" s="90"/>
      <c r="GT88" s="90"/>
      <c r="GU88" s="90"/>
      <c r="GV88" s="116"/>
      <c r="GW88" s="16">
        <f t="shared" si="93"/>
        <v>0</v>
      </c>
      <c r="GX88" s="90"/>
      <c r="GY88" s="90"/>
      <c r="GZ88" s="90"/>
      <c r="HA88" s="116"/>
      <c r="HB88" s="16">
        <f t="shared" si="94"/>
        <v>0</v>
      </c>
      <c r="HC88" s="90"/>
      <c r="HD88" s="90"/>
      <c r="HE88" s="90"/>
      <c r="HF88" s="116"/>
      <c r="HG88" s="16">
        <f t="shared" si="95"/>
        <v>0</v>
      </c>
      <c r="HH88" s="90"/>
      <c r="HI88" s="90"/>
      <c r="HJ88" s="90"/>
      <c r="HK88" s="116"/>
      <c r="HL88" s="16">
        <f t="shared" si="96"/>
        <v>0</v>
      </c>
      <c r="HM88" s="90"/>
      <c r="HN88" s="90"/>
      <c r="HO88" s="90"/>
      <c r="HP88" s="116"/>
      <c r="HQ88" s="16">
        <f t="shared" si="97"/>
        <v>0</v>
      </c>
      <c r="HR88" s="90"/>
      <c r="HS88" s="90"/>
      <c r="HT88" s="90"/>
      <c r="HU88" s="116"/>
      <c r="HV88" s="16">
        <f t="shared" si="98"/>
        <v>0</v>
      </c>
      <c r="HW88" s="90"/>
      <c r="HX88" s="90"/>
      <c r="HY88" s="90"/>
      <c r="HZ88" s="116"/>
      <c r="IA88" s="16">
        <f t="shared" si="99"/>
        <v>0</v>
      </c>
      <c r="IB88" s="90"/>
      <c r="IC88" s="90"/>
      <c r="ID88" s="90"/>
      <c r="IE88" s="116"/>
      <c r="IF88" s="16">
        <f t="shared" si="100"/>
        <v>0</v>
      </c>
      <c r="IG88" s="90"/>
      <c r="IH88" s="90"/>
      <c r="II88" s="90"/>
      <c r="IJ88" s="116"/>
      <c r="IK88" s="16">
        <f t="shared" si="101"/>
        <v>0</v>
      </c>
      <c r="IL88" s="90"/>
      <c r="IM88" s="90"/>
      <c r="IN88" s="90"/>
      <c r="IO88" s="116"/>
      <c r="IP88" s="16">
        <f t="shared" si="102"/>
        <v>0</v>
      </c>
    </row>
    <row r="89" spans="1:250" x14ac:dyDescent="0.25">
      <c r="A89" s="90"/>
      <c r="B89" s="90"/>
      <c r="C89" s="90"/>
      <c r="D89" s="116"/>
      <c r="E89" s="16">
        <f t="shared" si="53"/>
        <v>0</v>
      </c>
      <c r="F89" s="90"/>
      <c r="G89" s="90"/>
      <c r="H89" s="90"/>
      <c r="I89" s="116"/>
      <c r="J89" s="16">
        <f t="shared" si="54"/>
        <v>0</v>
      </c>
      <c r="K89" s="90"/>
      <c r="L89" s="90"/>
      <c r="M89" s="90"/>
      <c r="N89" s="116"/>
      <c r="O89" s="16">
        <f t="shared" si="55"/>
        <v>0</v>
      </c>
      <c r="P89" s="90"/>
      <c r="Q89" s="90"/>
      <c r="R89" s="90"/>
      <c r="S89" s="116"/>
      <c r="T89" s="16">
        <f t="shared" si="56"/>
        <v>0</v>
      </c>
      <c r="U89" s="90"/>
      <c r="V89" s="90"/>
      <c r="W89" s="90"/>
      <c r="X89" s="116"/>
      <c r="Y89" s="16">
        <f t="shared" si="57"/>
        <v>0</v>
      </c>
      <c r="Z89" s="90"/>
      <c r="AA89" s="90"/>
      <c r="AB89" s="90"/>
      <c r="AC89" s="116"/>
      <c r="AD89" s="16">
        <f t="shared" si="58"/>
        <v>0</v>
      </c>
      <c r="AE89" s="90"/>
      <c r="AF89" s="90"/>
      <c r="AG89" s="90"/>
      <c r="AH89" s="116"/>
      <c r="AI89" s="16">
        <f t="shared" si="59"/>
        <v>0</v>
      </c>
      <c r="AJ89" s="90"/>
      <c r="AK89" s="90"/>
      <c r="AL89" s="90"/>
      <c r="AM89" s="116"/>
      <c r="AN89" s="16">
        <f t="shared" si="60"/>
        <v>0</v>
      </c>
      <c r="AO89" s="90"/>
      <c r="AP89" s="90"/>
      <c r="AQ89" s="90"/>
      <c r="AR89" s="116"/>
      <c r="AS89" s="16">
        <f t="shared" si="61"/>
        <v>0</v>
      </c>
      <c r="AT89" s="90"/>
      <c r="AU89" s="90"/>
      <c r="AV89" s="90"/>
      <c r="AW89" s="116"/>
      <c r="AX89" s="16">
        <f t="shared" si="62"/>
        <v>0</v>
      </c>
      <c r="AY89" s="90"/>
      <c r="AZ89" s="90"/>
      <c r="BA89" s="90"/>
      <c r="BB89" s="116"/>
      <c r="BC89" s="16">
        <f t="shared" si="63"/>
        <v>0</v>
      </c>
      <c r="BD89" s="90"/>
      <c r="BE89" s="90"/>
      <c r="BF89" s="90"/>
      <c r="BG89" s="116"/>
      <c r="BH89" s="16">
        <f t="shared" si="64"/>
        <v>0</v>
      </c>
      <c r="BI89" s="90"/>
      <c r="BJ89" s="90"/>
      <c r="BK89" s="90"/>
      <c r="BL89" s="116"/>
      <c r="BM89" s="16">
        <f t="shared" si="65"/>
        <v>0</v>
      </c>
      <c r="BN89" s="90"/>
      <c r="BO89" s="90"/>
      <c r="BP89" s="90"/>
      <c r="BQ89" s="116"/>
      <c r="BR89" s="16">
        <f t="shared" si="66"/>
        <v>0</v>
      </c>
      <c r="BS89" s="90"/>
      <c r="BT89" s="90"/>
      <c r="BU89" s="90"/>
      <c r="BV89" s="116"/>
      <c r="BW89" s="16">
        <f t="shared" si="67"/>
        <v>0</v>
      </c>
      <c r="BX89" s="90"/>
      <c r="BY89" s="90"/>
      <c r="BZ89" s="90"/>
      <c r="CA89" s="116"/>
      <c r="CB89" s="16">
        <f t="shared" si="68"/>
        <v>0</v>
      </c>
      <c r="CC89" s="90"/>
      <c r="CD89" s="90"/>
      <c r="CE89" s="90"/>
      <c r="CF89" s="116"/>
      <c r="CG89" s="16">
        <f t="shared" si="69"/>
        <v>0</v>
      </c>
      <c r="CH89" s="90"/>
      <c r="CI89" s="90"/>
      <c r="CJ89" s="90"/>
      <c r="CK89" s="116"/>
      <c r="CL89" s="16">
        <f t="shared" si="70"/>
        <v>0</v>
      </c>
      <c r="CM89" s="90"/>
      <c r="CN89" s="90"/>
      <c r="CO89" s="90"/>
      <c r="CP89" s="116"/>
      <c r="CQ89" s="16">
        <f t="shared" si="71"/>
        <v>0</v>
      </c>
      <c r="CR89" s="90"/>
      <c r="CS89" s="90"/>
      <c r="CT89" s="90"/>
      <c r="CU89" s="116"/>
      <c r="CV89" s="16">
        <f t="shared" si="72"/>
        <v>0</v>
      </c>
      <c r="CW89" s="90"/>
      <c r="CX89" s="90"/>
      <c r="CY89" s="90"/>
      <c r="CZ89" s="116"/>
      <c r="DA89" s="16">
        <f t="shared" si="73"/>
        <v>0</v>
      </c>
      <c r="DB89" s="90"/>
      <c r="DC89" s="90"/>
      <c r="DD89" s="90"/>
      <c r="DE89" s="116"/>
      <c r="DF89" s="16">
        <f t="shared" si="74"/>
        <v>0</v>
      </c>
      <c r="DG89" s="90"/>
      <c r="DH89" s="90"/>
      <c r="DI89" s="90"/>
      <c r="DJ89" s="116"/>
      <c r="DK89" s="16">
        <f t="shared" si="75"/>
        <v>0</v>
      </c>
      <c r="DL89" s="90"/>
      <c r="DM89" s="90"/>
      <c r="DN89" s="90"/>
      <c r="DO89" s="116"/>
      <c r="DP89" s="16">
        <f t="shared" si="76"/>
        <v>0</v>
      </c>
      <c r="DQ89" s="90"/>
      <c r="DR89" s="90"/>
      <c r="DS89" s="90"/>
      <c r="DT89" s="116"/>
      <c r="DU89" s="16">
        <f t="shared" si="77"/>
        <v>0</v>
      </c>
      <c r="DV89" s="90"/>
      <c r="DW89" s="90"/>
      <c r="DX89" s="90"/>
      <c r="DY89" s="116"/>
      <c r="DZ89" s="16">
        <f t="shared" si="78"/>
        <v>0</v>
      </c>
      <c r="EA89" s="90"/>
      <c r="EB89" s="90"/>
      <c r="EC89" s="90"/>
      <c r="ED89" s="116"/>
      <c r="EE89" s="16">
        <f t="shared" si="79"/>
        <v>0</v>
      </c>
      <c r="EF89" s="90"/>
      <c r="EG89" s="90"/>
      <c r="EH89" s="90"/>
      <c r="EI89" s="116"/>
      <c r="EJ89" s="16">
        <f t="shared" si="80"/>
        <v>0</v>
      </c>
      <c r="EK89" s="90"/>
      <c r="EL89" s="90"/>
      <c r="EM89" s="90"/>
      <c r="EN89" s="116"/>
      <c r="EO89" s="16">
        <f t="shared" si="81"/>
        <v>0</v>
      </c>
      <c r="EP89" s="90"/>
      <c r="EQ89" s="90"/>
      <c r="ER89" s="90"/>
      <c r="ES89" s="116"/>
      <c r="ET89" s="16">
        <f t="shared" si="82"/>
        <v>0</v>
      </c>
      <c r="EU89" s="90"/>
      <c r="EV89" s="90"/>
      <c r="EW89" s="90"/>
      <c r="EX89" s="116"/>
      <c r="EY89" s="16">
        <f t="shared" si="83"/>
        <v>0</v>
      </c>
      <c r="EZ89" s="90"/>
      <c r="FA89" s="90"/>
      <c r="FB89" s="90"/>
      <c r="FC89" s="116"/>
      <c r="FD89" s="16">
        <f t="shared" si="84"/>
        <v>0</v>
      </c>
      <c r="FE89" s="90"/>
      <c r="FF89" s="90"/>
      <c r="FG89" s="90"/>
      <c r="FH89" s="116"/>
      <c r="FI89" s="16">
        <f t="shared" si="85"/>
        <v>0</v>
      </c>
      <c r="FJ89" s="90"/>
      <c r="FK89" s="90"/>
      <c r="FL89" s="90"/>
      <c r="FM89" s="116"/>
      <c r="FN89" s="16">
        <f t="shared" si="86"/>
        <v>0</v>
      </c>
      <c r="FO89" s="90"/>
      <c r="FP89" s="90"/>
      <c r="FQ89" s="90"/>
      <c r="FR89" s="116"/>
      <c r="FS89" s="16">
        <f t="shared" si="87"/>
        <v>0</v>
      </c>
      <c r="FT89" s="90"/>
      <c r="FU89" s="90"/>
      <c r="FV89" s="90"/>
      <c r="FW89" s="116"/>
      <c r="FX89" s="16">
        <f t="shared" si="88"/>
        <v>0</v>
      </c>
      <c r="FY89" s="90"/>
      <c r="FZ89" s="90"/>
      <c r="GA89" s="90"/>
      <c r="GB89" s="116"/>
      <c r="GC89" s="16">
        <f t="shared" si="89"/>
        <v>0</v>
      </c>
      <c r="GD89" s="90"/>
      <c r="GE89" s="90"/>
      <c r="GF89" s="90"/>
      <c r="GG89" s="116"/>
      <c r="GH89" s="16">
        <f t="shared" si="90"/>
        <v>0</v>
      </c>
      <c r="GI89" s="90"/>
      <c r="GJ89" s="90"/>
      <c r="GK89" s="90"/>
      <c r="GL89" s="116"/>
      <c r="GM89" s="16">
        <f t="shared" si="91"/>
        <v>0</v>
      </c>
      <c r="GN89" s="90"/>
      <c r="GO89" s="90"/>
      <c r="GP89" s="90"/>
      <c r="GQ89" s="116"/>
      <c r="GR89" s="16">
        <f t="shared" si="92"/>
        <v>0</v>
      </c>
      <c r="GS89" s="90"/>
      <c r="GT89" s="90"/>
      <c r="GU89" s="90"/>
      <c r="GV89" s="116"/>
      <c r="GW89" s="16">
        <f t="shared" si="93"/>
        <v>0</v>
      </c>
      <c r="GX89" s="90"/>
      <c r="GY89" s="90"/>
      <c r="GZ89" s="90"/>
      <c r="HA89" s="116"/>
      <c r="HB89" s="16">
        <f t="shared" si="94"/>
        <v>0</v>
      </c>
      <c r="HC89" s="90"/>
      <c r="HD89" s="90"/>
      <c r="HE89" s="90"/>
      <c r="HF89" s="116"/>
      <c r="HG89" s="16">
        <f t="shared" si="95"/>
        <v>0</v>
      </c>
      <c r="HH89" s="90"/>
      <c r="HI89" s="90"/>
      <c r="HJ89" s="90"/>
      <c r="HK89" s="116"/>
      <c r="HL89" s="16">
        <f t="shared" si="96"/>
        <v>0</v>
      </c>
      <c r="HM89" s="90"/>
      <c r="HN89" s="90"/>
      <c r="HO89" s="90"/>
      <c r="HP89" s="116"/>
      <c r="HQ89" s="16">
        <f t="shared" si="97"/>
        <v>0</v>
      </c>
      <c r="HR89" s="90"/>
      <c r="HS89" s="90"/>
      <c r="HT89" s="90"/>
      <c r="HU89" s="116"/>
      <c r="HV89" s="16">
        <f t="shared" si="98"/>
        <v>0</v>
      </c>
      <c r="HW89" s="90"/>
      <c r="HX89" s="90"/>
      <c r="HY89" s="90"/>
      <c r="HZ89" s="116"/>
      <c r="IA89" s="16">
        <f t="shared" si="99"/>
        <v>0</v>
      </c>
      <c r="IB89" s="90"/>
      <c r="IC89" s="90"/>
      <c r="ID89" s="90"/>
      <c r="IE89" s="116"/>
      <c r="IF89" s="16">
        <f t="shared" si="100"/>
        <v>0</v>
      </c>
      <c r="IG89" s="90"/>
      <c r="IH89" s="90"/>
      <c r="II89" s="90"/>
      <c r="IJ89" s="116"/>
      <c r="IK89" s="16">
        <f t="shared" si="101"/>
        <v>0</v>
      </c>
      <c r="IL89" s="90"/>
      <c r="IM89" s="90"/>
      <c r="IN89" s="90"/>
      <c r="IO89" s="116"/>
      <c r="IP89" s="16">
        <f t="shared" si="102"/>
        <v>0</v>
      </c>
    </row>
    <row r="90" spans="1:250" x14ac:dyDescent="0.25">
      <c r="A90" s="90"/>
      <c r="B90" s="90"/>
      <c r="C90" s="90"/>
      <c r="D90" s="116"/>
      <c r="E90" s="16">
        <f t="shared" si="53"/>
        <v>0</v>
      </c>
      <c r="F90" s="90"/>
      <c r="G90" s="90"/>
      <c r="H90" s="90"/>
      <c r="I90" s="116"/>
      <c r="J90" s="16">
        <f t="shared" si="54"/>
        <v>0</v>
      </c>
      <c r="K90" s="90"/>
      <c r="L90" s="90"/>
      <c r="M90" s="90"/>
      <c r="N90" s="116"/>
      <c r="O90" s="16">
        <f t="shared" si="55"/>
        <v>0</v>
      </c>
      <c r="P90" s="90"/>
      <c r="Q90" s="90"/>
      <c r="R90" s="90"/>
      <c r="S90" s="116"/>
      <c r="T90" s="16">
        <f t="shared" si="56"/>
        <v>0</v>
      </c>
      <c r="U90" s="90"/>
      <c r="V90" s="90"/>
      <c r="W90" s="90"/>
      <c r="X90" s="116"/>
      <c r="Y90" s="16">
        <f t="shared" si="57"/>
        <v>0</v>
      </c>
      <c r="Z90" s="90"/>
      <c r="AA90" s="90"/>
      <c r="AB90" s="90"/>
      <c r="AC90" s="116"/>
      <c r="AD90" s="16">
        <f t="shared" si="58"/>
        <v>0</v>
      </c>
      <c r="AE90" s="90"/>
      <c r="AF90" s="90"/>
      <c r="AG90" s="90"/>
      <c r="AH90" s="116"/>
      <c r="AI90" s="16">
        <f t="shared" si="59"/>
        <v>0</v>
      </c>
      <c r="AJ90" s="90"/>
      <c r="AK90" s="90"/>
      <c r="AL90" s="90"/>
      <c r="AM90" s="116"/>
      <c r="AN90" s="16">
        <f t="shared" si="60"/>
        <v>0</v>
      </c>
      <c r="AO90" s="90"/>
      <c r="AP90" s="90"/>
      <c r="AQ90" s="90"/>
      <c r="AR90" s="116"/>
      <c r="AS90" s="16">
        <f t="shared" si="61"/>
        <v>0</v>
      </c>
      <c r="AT90" s="90"/>
      <c r="AU90" s="90"/>
      <c r="AV90" s="90"/>
      <c r="AW90" s="116"/>
      <c r="AX90" s="16">
        <f t="shared" si="62"/>
        <v>0</v>
      </c>
      <c r="AY90" s="90"/>
      <c r="AZ90" s="90"/>
      <c r="BA90" s="90"/>
      <c r="BB90" s="116"/>
      <c r="BC90" s="16">
        <f t="shared" si="63"/>
        <v>0</v>
      </c>
      <c r="BD90" s="90"/>
      <c r="BE90" s="90"/>
      <c r="BF90" s="90"/>
      <c r="BG90" s="116"/>
      <c r="BH90" s="16">
        <f t="shared" si="64"/>
        <v>0</v>
      </c>
      <c r="BI90" s="90"/>
      <c r="BJ90" s="90"/>
      <c r="BK90" s="90"/>
      <c r="BL90" s="116"/>
      <c r="BM90" s="16">
        <f t="shared" si="65"/>
        <v>0</v>
      </c>
      <c r="BN90" s="90"/>
      <c r="BO90" s="90"/>
      <c r="BP90" s="90"/>
      <c r="BQ90" s="116"/>
      <c r="BR90" s="16">
        <f t="shared" si="66"/>
        <v>0</v>
      </c>
      <c r="BS90" s="90"/>
      <c r="BT90" s="90"/>
      <c r="BU90" s="90"/>
      <c r="BV90" s="116"/>
      <c r="BW90" s="16">
        <f t="shared" si="67"/>
        <v>0</v>
      </c>
      <c r="BX90" s="90"/>
      <c r="BY90" s="90"/>
      <c r="BZ90" s="90"/>
      <c r="CA90" s="116"/>
      <c r="CB90" s="16">
        <f t="shared" si="68"/>
        <v>0</v>
      </c>
      <c r="CC90" s="90"/>
      <c r="CD90" s="90"/>
      <c r="CE90" s="90"/>
      <c r="CF90" s="116"/>
      <c r="CG90" s="16">
        <f t="shared" si="69"/>
        <v>0</v>
      </c>
      <c r="CH90" s="90"/>
      <c r="CI90" s="90"/>
      <c r="CJ90" s="90"/>
      <c r="CK90" s="116"/>
      <c r="CL90" s="16">
        <f t="shared" si="70"/>
        <v>0</v>
      </c>
      <c r="CM90" s="90"/>
      <c r="CN90" s="90"/>
      <c r="CO90" s="90"/>
      <c r="CP90" s="116"/>
      <c r="CQ90" s="16">
        <f t="shared" si="71"/>
        <v>0</v>
      </c>
      <c r="CR90" s="90"/>
      <c r="CS90" s="90"/>
      <c r="CT90" s="90"/>
      <c r="CU90" s="116"/>
      <c r="CV90" s="16">
        <f t="shared" si="72"/>
        <v>0</v>
      </c>
      <c r="CW90" s="90"/>
      <c r="CX90" s="90"/>
      <c r="CY90" s="90"/>
      <c r="CZ90" s="116"/>
      <c r="DA90" s="16">
        <f t="shared" si="73"/>
        <v>0</v>
      </c>
      <c r="DB90" s="90"/>
      <c r="DC90" s="90"/>
      <c r="DD90" s="90"/>
      <c r="DE90" s="116"/>
      <c r="DF90" s="16">
        <f t="shared" si="74"/>
        <v>0</v>
      </c>
      <c r="DG90" s="90"/>
      <c r="DH90" s="90"/>
      <c r="DI90" s="90"/>
      <c r="DJ90" s="116"/>
      <c r="DK90" s="16">
        <f t="shared" si="75"/>
        <v>0</v>
      </c>
      <c r="DL90" s="90"/>
      <c r="DM90" s="90"/>
      <c r="DN90" s="90"/>
      <c r="DO90" s="116"/>
      <c r="DP90" s="16">
        <f t="shared" si="76"/>
        <v>0</v>
      </c>
      <c r="DQ90" s="90"/>
      <c r="DR90" s="90"/>
      <c r="DS90" s="90"/>
      <c r="DT90" s="116"/>
      <c r="DU90" s="16">
        <f t="shared" si="77"/>
        <v>0</v>
      </c>
      <c r="DV90" s="90"/>
      <c r="DW90" s="90"/>
      <c r="DX90" s="90"/>
      <c r="DY90" s="116"/>
      <c r="DZ90" s="16">
        <f t="shared" si="78"/>
        <v>0</v>
      </c>
      <c r="EA90" s="90"/>
      <c r="EB90" s="90"/>
      <c r="EC90" s="90"/>
      <c r="ED90" s="116"/>
      <c r="EE90" s="16">
        <f t="shared" si="79"/>
        <v>0</v>
      </c>
      <c r="EF90" s="90"/>
      <c r="EG90" s="90"/>
      <c r="EH90" s="90"/>
      <c r="EI90" s="116"/>
      <c r="EJ90" s="16">
        <f t="shared" si="80"/>
        <v>0</v>
      </c>
      <c r="EK90" s="90"/>
      <c r="EL90" s="90"/>
      <c r="EM90" s="90"/>
      <c r="EN90" s="116"/>
      <c r="EO90" s="16">
        <f t="shared" si="81"/>
        <v>0</v>
      </c>
      <c r="EP90" s="90"/>
      <c r="EQ90" s="90"/>
      <c r="ER90" s="90"/>
      <c r="ES90" s="116"/>
      <c r="ET90" s="16">
        <f t="shared" si="82"/>
        <v>0</v>
      </c>
      <c r="EU90" s="90"/>
      <c r="EV90" s="90"/>
      <c r="EW90" s="90"/>
      <c r="EX90" s="116"/>
      <c r="EY90" s="16">
        <f t="shared" si="83"/>
        <v>0</v>
      </c>
      <c r="EZ90" s="90"/>
      <c r="FA90" s="90"/>
      <c r="FB90" s="90"/>
      <c r="FC90" s="116"/>
      <c r="FD90" s="16">
        <f t="shared" si="84"/>
        <v>0</v>
      </c>
      <c r="FE90" s="90"/>
      <c r="FF90" s="90"/>
      <c r="FG90" s="90"/>
      <c r="FH90" s="116"/>
      <c r="FI90" s="16">
        <f t="shared" si="85"/>
        <v>0</v>
      </c>
      <c r="FJ90" s="90"/>
      <c r="FK90" s="90"/>
      <c r="FL90" s="90"/>
      <c r="FM90" s="116"/>
      <c r="FN90" s="16">
        <f t="shared" si="86"/>
        <v>0</v>
      </c>
      <c r="FO90" s="90"/>
      <c r="FP90" s="90"/>
      <c r="FQ90" s="90"/>
      <c r="FR90" s="116"/>
      <c r="FS90" s="16">
        <f t="shared" si="87"/>
        <v>0</v>
      </c>
      <c r="FT90" s="90"/>
      <c r="FU90" s="90"/>
      <c r="FV90" s="90"/>
      <c r="FW90" s="116"/>
      <c r="FX90" s="16">
        <f t="shared" si="88"/>
        <v>0</v>
      </c>
      <c r="FY90" s="90"/>
      <c r="FZ90" s="90"/>
      <c r="GA90" s="90"/>
      <c r="GB90" s="116"/>
      <c r="GC90" s="16">
        <f t="shared" si="89"/>
        <v>0</v>
      </c>
      <c r="GD90" s="90"/>
      <c r="GE90" s="90"/>
      <c r="GF90" s="90"/>
      <c r="GG90" s="116"/>
      <c r="GH90" s="16">
        <f t="shared" si="90"/>
        <v>0</v>
      </c>
      <c r="GI90" s="90"/>
      <c r="GJ90" s="90"/>
      <c r="GK90" s="90"/>
      <c r="GL90" s="116"/>
      <c r="GM90" s="16">
        <f t="shared" si="91"/>
        <v>0</v>
      </c>
      <c r="GN90" s="90"/>
      <c r="GO90" s="90"/>
      <c r="GP90" s="90"/>
      <c r="GQ90" s="116"/>
      <c r="GR90" s="16">
        <f t="shared" si="92"/>
        <v>0</v>
      </c>
      <c r="GS90" s="90"/>
      <c r="GT90" s="90"/>
      <c r="GU90" s="90"/>
      <c r="GV90" s="116"/>
      <c r="GW90" s="16">
        <f t="shared" si="93"/>
        <v>0</v>
      </c>
      <c r="GX90" s="90"/>
      <c r="GY90" s="90"/>
      <c r="GZ90" s="90"/>
      <c r="HA90" s="116"/>
      <c r="HB90" s="16">
        <f t="shared" si="94"/>
        <v>0</v>
      </c>
      <c r="HC90" s="90"/>
      <c r="HD90" s="90"/>
      <c r="HE90" s="90"/>
      <c r="HF90" s="116"/>
      <c r="HG90" s="16">
        <f t="shared" si="95"/>
        <v>0</v>
      </c>
      <c r="HH90" s="90"/>
      <c r="HI90" s="90"/>
      <c r="HJ90" s="90"/>
      <c r="HK90" s="116"/>
      <c r="HL90" s="16">
        <f t="shared" si="96"/>
        <v>0</v>
      </c>
      <c r="HM90" s="90"/>
      <c r="HN90" s="90"/>
      <c r="HO90" s="90"/>
      <c r="HP90" s="116"/>
      <c r="HQ90" s="16">
        <f t="shared" si="97"/>
        <v>0</v>
      </c>
      <c r="HR90" s="90"/>
      <c r="HS90" s="90"/>
      <c r="HT90" s="90"/>
      <c r="HU90" s="116"/>
      <c r="HV90" s="16">
        <f t="shared" si="98"/>
        <v>0</v>
      </c>
      <c r="HW90" s="90"/>
      <c r="HX90" s="90"/>
      <c r="HY90" s="90"/>
      <c r="HZ90" s="116"/>
      <c r="IA90" s="16">
        <f t="shared" si="99"/>
        <v>0</v>
      </c>
      <c r="IB90" s="90"/>
      <c r="IC90" s="90"/>
      <c r="ID90" s="90"/>
      <c r="IE90" s="116"/>
      <c r="IF90" s="16">
        <f t="shared" si="100"/>
        <v>0</v>
      </c>
      <c r="IG90" s="90"/>
      <c r="IH90" s="90"/>
      <c r="II90" s="90"/>
      <c r="IJ90" s="116"/>
      <c r="IK90" s="16">
        <f t="shared" si="101"/>
        <v>0</v>
      </c>
      <c r="IL90" s="90"/>
      <c r="IM90" s="90"/>
      <c r="IN90" s="90"/>
      <c r="IO90" s="116"/>
      <c r="IP90" s="16">
        <f t="shared" si="102"/>
        <v>0</v>
      </c>
    </row>
    <row r="91" spans="1:250" x14ac:dyDescent="0.25">
      <c r="A91" s="90"/>
      <c r="B91" s="90"/>
      <c r="C91" s="90"/>
      <c r="D91" s="116"/>
      <c r="E91" s="16">
        <f t="shared" si="53"/>
        <v>0</v>
      </c>
      <c r="F91" s="90"/>
      <c r="G91" s="90"/>
      <c r="H91" s="90"/>
      <c r="I91" s="116"/>
      <c r="J91" s="16">
        <f t="shared" si="54"/>
        <v>0</v>
      </c>
      <c r="K91" s="90"/>
      <c r="L91" s="90"/>
      <c r="M91" s="90"/>
      <c r="N91" s="116"/>
      <c r="O91" s="16">
        <f t="shared" si="55"/>
        <v>0</v>
      </c>
      <c r="P91" s="90"/>
      <c r="Q91" s="90"/>
      <c r="R91" s="90"/>
      <c r="S91" s="116"/>
      <c r="T91" s="16">
        <f t="shared" si="56"/>
        <v>0</v>
      </c>
      <c r="U91" s="90"/>
      <c r="V91" s="90"/>
      <c r="W91" s="90"/>
      <c r="X91" s="116"/>
      <c r="Y91" s="16">
        <f t="shared" si="57"/>
        <v>0</v>
      </c>
      <c r="Z91" s="90"/>
      <c r="AA91" s="90"/>
      <c r="AB91" s="90"/>
      <c r="AC91" s="116"/>
      <c r="AD91" s="16">
        <f t="shared" si="58"/>
        <v>0</v>
      </c>
      <c r="AE91" s="90"/>
      <c r="AF91" s="90"/>
      <c r="AG91" s="90"/>
      <c r="AH91" s="116"/>
      <c r="AI91" s="16">
        <f t="shared" si="59"/>
        <v>0</v>
      </c>
      <c r="AJ91" s="90"/>
      <c r="AK91" s="90"/>
      <c r="AL91" s="90"/>
      <c r="AM91" s="116"/>
      <c r="AN91" s="16">
        <f t="shared" si="60"/>
        <v>0</v>
      </c>
      <c r="AO91" s="90"/>
      <c r="AP91" s="90"/>
      <c r="AQ91" s="90"/>
      <c r="AR91" s="116"/>
      <c r="AS91" s="16">
        <f t="shared" si="61"/>
        <v>0</v>
      </c>
      <c r="AT91" s="90"/>
      <c r="AU91" s="90"/>
      <c r="AV91" s="90"/>
      <c r="AW91" s="116"/>
      <c r="AX91" s="16">
        <f t="shared" si="62"/>
        <v>0</v>
      </c>
      <c r="AY91" s="90"/>
      <c r="AZ91" s="90"/>
      <c r="BA91" s="90"/>
      <c r="BB91" s="116"/>
      <c r="BC91" s="16">
        <f t="shared" si="63"/>
        <v>0</v>
      </c>
      <c r="BD91" s="90"/>
      <c r="BE91" s="90"/>
      <c r="BF91" s="90"/>
      <c r="BG91" s="116"/>
      <c r="BH91" s="16">
        <f t="shared" si="64"/>
        <v>0</v>
      </c>
      <c r="BI91" s="90"/>
      <c r="BJ91" s="90"/>
      <c r="BK91" s="90"/>
      <c r="BL91" s="116"/>
      <c r="BM91" s="16">
        <f t="shared" si="65"/>
        <v>0</v>
      </c>
      <c r="BN91" s="90"/>
      <c r="BO91" s="90"/>
      <c r="BP91" s="90"/>
      <c r="BQ91" s="116"/>
      <c r="BR91" s="16">
        <f t="shared" si="66"/>
        <v>0</v>
      </c>
      <c r="BS91" s="90"/>
      <c r="BT91" s="90"/>
      <c r="BU91" s="90"/>
      <c r="BV91" s="116"/>
      <c r="BW91" s="16">
        <f t="shared" si="67"/>
        <v>0</v>
      </c>
      <c r="BX91" s="90"/>
      <c r="BY91" s="90"/>
      <c r="BZ91" s="90"/>
      <c r="CA91" s="116"/>
      <c r="CB91" s="16">
        <f t="shared" si="68"/>
        <v>0</v>
      </c>
      <c r="CC91" s="90"/>
      <c r="CD91" s="90"/>
      <c r="CE91" s="90"/>
      <c r="CF91" s="116"/>
      <c r="CG91" s="16">
        <f t="shared" si="69"/>
        <v>0</v>
      </c>
      <c r="CH91" s="90"/>
      <c r="CI91" s="90"/>
      <c r="CJ91" s="90"/>
      <c r="CK91" s="116"/>
      <c r="CL91" s="16">
        <f t="shared" si="70"/>
        <v>0</v>
      </c>
      <c r="CM91" s="90"/>
      <c r="CN91" s="90"/>
      <c r="CO91" s="90"/>
      <c r="CP91" s="116"/>
      <c r="CQ91" s="16">
        <f t="shared" si="71"/>
        <v>0</v>
      </c>
      <c r="CR91" s="90"/>
      <c r="CS91" s="90"/>
      <c r="CT91" s="90"/>
      <c r="CU91" s="116"/>
      <c r="CV91" s="16">
        <f t="shared" si="72"/>
        <v>0</v>
      </c>
      <c r="CW91" s="90"/>
      <c r="CX91" s="90"/>
      <c r="CY91" s="90"/>
      <c r="CZ91" s="116"/>
      <c r="DA91" s="16">
        <f t="shared" si="73"/>
        <v>0</v>
      </c>
      <c r="DB91" s="90"/>
      <c r="DC91" s="90"/>
      <c r="DD91" s="90"/>
      <c r="DE91" s="116"/>
      <c r="DF91" s="16">
        <f t="shared" si="74"/>
        <v>0</v>
      </c>
      <c r="DG91" s="90"/>
      <c r="DH91" s="90"/>
      <c r="DI91" s="90"/>
      <c r="DJ91" s="116"/>
      <c r="DK91" s="16">
        <f t="shared" si="75"/>
        <v>0</v>
      </c>
      <c r="DL91" s="90"/>
      <c r="DM91" s="90"/>
      <c r="DN91" s="90"/>
      <c r="DO91" s="116"/>
      <c r="DP91" s="16">
        <f t="shared" si="76"/>
        <v>0</v>
      </c>
      <c r="DQ91" s="90"/>
      <c r="DR91" s="90"/>
      <c r="DS91" s="90"/>
      <c r="DT91" s="116"/>
      <c r="DU91" s="16">
        <f t="shared" si="77"/>
        <v>0</v>
      </c>
      <c r="DV91" s="90"/>
      <c r="DW91" s="90"/>
      <c r="DX91" s="90"/>
      <c r="DY91" s="116"/>
      <c r="DZ91" s="16">
        <f t="shared" si="78"/>
        <v>0</v>
      </c>
      <c r="EA91" s="90"/>
      <c r="EB91" s="90"/>
      <c r="EC91" s="90"/>
      <c r="ED91" s="116"/>
      <c r="EE91" s="16">
        <f t="shared" si="79"/>
        <v>0</v>
      </c>
      <c r="EF91" s="90"/>
      <c r="EG91" s="90"/>
      <c r="EH91" s="90"/>
      <c r="EI91" s="116"/>
      <c r="EJ91" s="16">
        <f t="shared" si="80"/>
        <v>0</v>
      </c>
      <c r="EK91" s="90"/>
      <c r="EL91" s="90"/>
      <c r="EM91" s="90"/>
      <c r="EN91" s="116"/>
      <c r="EO91" s="16">
        <f t="shared" si="81"/>
        <v>0</v>
      </c>
      <c r="EP91" s="90"/>
      <c r="EQ91" s="90"/>
      <c r="ER91" s="90"/>
      <c r="ES91" s="116"/>
      <c r="ET91" s="16">
        <f t="shared" si="82"/>
        <v>0</v>
      </c>
      <c r="EU91" s="90"/>
      <c r="EV91" s="90"/>
      <c r="EW91" s="90"/>
      <c r="EX91" s="116"/>
      <c r="EY91" s="16">
        <f t="shared" si="83"/>
        <v>0</v>
      </c>
      <c r="EZ91" s="90"/>
      <c r="FA91" s="90"/>
      <c r="FB91" s="90"/>
      <c r="FC91" s="116"/>
      <c r="FD91" s="16">
        <f t="shared" si="84"/>
        <v>0</v>
      </c>
      <c r="FE91" s="90"/>
      <c r="FF91" s="90"/>
      <c r="FG91" s="90"/>
      <c r="FH91" s="116"/>
      <c r="FI91" s="16">
        <f t="shared" si="85"/>
        <v>0</v>
      </c>
      <c r="FJ91" s="90"/>
      <c r="FK91" s="90"/>
      <c r="FL91" s="90"/>
      <c r="FM91" s="116"/>
      <c r="FN91" s="16">
        <f t="shared" si="86"/>
        <v>0</v>
      </c>
      <c r="FO91" s="90"/>
      <c r="FP91" s="90"/>
      <c r="FQ91" s="90"/>
      <c r="FR91" s="116"/>
      <c r="FS91" s="16">
        <f t="shared" si="87"/>
        <v>0</v>
      </c>
      <c r="FT91" s="90"/>
      <c r="FU91" s="90"/>
      <c r="FV91" s="90"/>
      <c r="FW91" s="116"/>
      <c r="FX91" s="16">
        <f t="shared" si="88"/>
        <v>0</v>
      </c>
      <c r="FY91" s="90"/>
      <c r="FZ91" s="90"/>
      <c r="GA91" s="90"/>
      <c r="GB91" s="116"/>
      <c r="GC91" s="16">
        <f t="shared" si="89"/>
        <v>0</v>
      </c>
      <c r="GD91" s="90"/>
      <c r="GE91" s="90"/>
      <c r="GF91" s="90"/>
      <c r="GG91" s="116"/>
      <c r="GH91" s="16">
        <f t="shared" si="90"/>
        <v>0</v>
      </c>
      <c r="GI91" s="90"/>
      <c r="GJ91" s="90"/>
      <c r="GK91" s="90"/>
      <c r="GL91" s="116"/>
      <c r="GM91" s="16">
        <f t="shared" si="91"/>
        <v>0</v>
      </c>
      <c r="GN91" s="90"/>
      <c r="GO91" s="90"/>
      <c r="GP91" s="90"/>
      <c r="GQ91" s="116"/>
      <c r="GR91" s="16">
        <f t="shared" si="92"/>
        <v>0</v>
      </c>
      <c r="GS91" s="90"/>
      <c r="GT91" s="90"/>
      <c r="GU91" s="90"/>
      <c r="GV91" s="116"/>
      <c r="GW91" s="16">
        <f t="shared" si="93"/>
        <v>0</v>
      </c>
      <c r="GX91" s="90"/>
      <c r="GY91" s="90"/>
      <c r="GZ91" s="90"/>
      <c r="HA91" s="116"/>
      <c r="HB91" s="16">
        <f t="shared" si="94"/>
        <v>0</v>
      </c>
      <c r="HC91" s="90"/>
      <c r="HD91" s="90"/>
      <c r="HE91" s="90"/>
      <c r="HF91" s="116"/>
      <c r="HG91" s="16">
        <f t="shared" si="95"/>
        <v>0</v>
      </c>
      <c r="HH91" s="90"/>
      <c r="HI91" s="90"/>
      <c r="HJ91" s="90"/>
      <c r="HK91" s="116"/>
      <c r="HL91" s="16">
        <f t="shared" si="96"/>
        <v>0</v>
      </c>
      <c r="HM91" s="90"/>
      <c r="HN91" s="90"/>
      <c r="HO91" s="90"/>
      <c r="HP91" s="116"/>
      <c r="HQ91" s="16">
        <f t="shared" si="97"/>
        <v>0</v>
      </c>
      <c r="HR91" s="90"/>
      <c r="HS91" s="90"/>
      <c r="HT91" s="90"/>
      <c r="HU91" s="116"/>
      <c r="HV91" s="16">
        <f t="shared" si="98"/>
        <v>0</v>
      </c>
      <c r="HW91" s="90"/>
      <c r="HX91" s="90"/>
      <c r="HY91" s="90"/>
      <c r="HZ91" s="116"/>
      <c r="IA91" s="16">
        <f t="shared" si="99"/>
        <v>0</v>
      </c>
      <c r="IB91" s="90"/>
      <c r="IC91" s="90"/>
      <c r="ID91" s="90"/>
      <c r="IE91" s="116"/>
      <c r="IF91" s="16">
        <f t="shared" si="100"/>
        <v>0</v>
      </c>
      <c r="IG91" s="90"/>
      <c r="IH91" s="90"/>
      <c r="II91" s="90"/>
      <c r="IJ91" s="116"/>
      <c r="IK91" s="16">
        <f t="shared" si="101"/>
        <v>0</v>
      </c>
      <c r="IL91" s="90"/>
      <c r="IM91" s="90"/>
      <c r="IN91" s="90"/>
      <c r="IO91" s="116"/>
      <c r="IP91" s="16">
        <f t="shared" si="102"/>
        <v>0</v>
      </c>
    </row>
    <row r="92" spans="1:250" x14ac:dyDescent="0.25">
      <c r="A92" s="90"/>
      <c r="B92" s="90"/>
      <c r="C92" s="90"/>
      <c r="D92" s="116"/>
      <c r="E92" s="16">
        <f t="shared" si="53"/>
        <v>0</v>
      </c>
      <c r="F92" s="90"/>
      <c r="G92" s="90"/>
      <c r="H92" s="90"/>
      <c r="I92" s="116"/>
      <c r="J92" s="16">
        <f t="shared" si="54"/>
        <v>0</v>
      </c>
      <c r="K92" s="90"/>
      <c r="L92" s="90"/>
      <c r="M92" s="90"/>
      <c r="N92" s="116"/>
      <c r="O92" s="16">
        <f t="shared" si="55"/>
        <v>0</v>
      </c>
      <c r="P92" s="90"/>
      <c r="Q92" s="90"/>
      <c r="R92" s="90"/>
      <c r="S92" s="116"/>
      <c r="T92" s="16">
        <f t="shared" si="56"/>
        <v>0</v>
      </c>
      <c r="U92" s="90"/>
      <c r="V92" s="90"/>
      <c r="W92" s="90"/>
      <c r="X92" s="116"/>
      <c r="Y92" s="16">
        <f t="shared" si="57"/>
        <v>0</v>
      </c>
      <c r="Z92" s="90"/>
      <c r="AA92" s="90"/>
      <c r="AB92" s="90"/>
      <c r="AC92" s="116"/>
      <c r="AD92" s="16">
        <f t="shared" si="58"/>
        <v>0</v>
      </c>
      <c r="AE92" s="90"/>
      <c r="AF92" s="90"/>
      <c r="AG92" s="90"/>
      <c r="AH92" s="116"/>
      <c r="AI92" s="16">
        <f t="shared" si="59"/>
        <v>0</v>
      </c>
      <c r="AJ92" s="90"/>
      <c r="AK92" s="90"/>
      <c r="AL92" s="90"/>
      <c r="AM92" s="116"/>
      <c r="AN92" s="16">
        <f t="shared" si="60"/>
        <v>0</v>
      </c>
      <c r="AO92" s="90"/>
      <c r="AP92" s="90"/>
      <c r="AQ92" s="90"/>
      <c r="AR92" s="116"/>
      <c r="AS92" s="16">
        <f t="shared" si="61"/>
        <v>0</v>
      </c>
      <c r="AT92" s="90"/>
      <c r="AU92" s="90"/>
      <c r="AV92" s="90"/>
      <c r="AW92" s="116"/>
      <c r="AX92" s="16">
        <f t="shared" si="62"/>
        <v>0</v>
      </c>
      <c r="AY92" s="90"/>
      <c r="AZ92" s="90"/>
      <c r="BA92" s="90"/>
      <c r="BB92" s="116"/>
      <c r="BC92" s="16">
        <f t="shared" si="63"/>
        <v>0</v>
      </c>
      <c r="BD92" s="90"/>
      <c r="BE92" s="90"/>
      <c r="BF92" s="90"/>
      <c r="BG92" s="116"/>
      <c r="BH92" s="16">
        <f t="shared" si="64"/>
        <v>0</v>
      </c>
      <c r="BI92" s="90"/>
      <c r="BJ92" s="90"/>
      <c r="BK92" s="90"/>
      <c r="BL92" s="116"/>
      <c r="BM92" s="16">
        <f t="shared" si="65"/>
        <v>0</v>
      </c>
      <c r="BN92" s="90"/>
      <c r="BO92" s="90"/>
      <c r="BP92" s="90"/>
      <c r="BQ92" s="116"/>
      <c r="BR92" s="16">
        <f t="shared" si="66"/>
        <v>0</v>
      </c>
      <c r="BS92" s="90"/>
      <c r="BT92" s="90"/>
      <c r="BU92" s="90"/>
      <c r="BV92" s="116"/>
      <c r="BW92" s="16">
        <f t="shared" si="67"/>
        <v>0</v>
      </c>
      <c r="BX92" s="90"/>
      <c r="BY92" s="90"/>
      <c r="BZ92" s="90"/>
      <c r="CA92" s="116"/>
      <c r="CB92" s="16">
        <f t="shared" si="68"/>
        <v>0</v>
      </c>
      <c r="CC92" s="90"/>
      <c r="CD92" s="90"/>
      <c r="CE92" s="90"/>
      <c r="CF92" s="116"/>
      <c r="CG92" s="16">
        <f t="shared" si="69"/>
        <v>0</v>
      </c>
      <c r="CH92" s="90"/>
      <c r="CI92" s="90"/>
      <c r="CJ92" s="90"/>
      <c r="CK92" s="116"/>
      <c r="CL92" s="16">
        <f t="shared" si="70"/>
        <v>0</v>
      </c>
      <c r="CM92" s="90"/>
      <c r="CN92" s="90"/>
      <c r="CO92" s="90"/>
      <c r="CP92" s="116"/>
      <c r="CQ92" s="16">
        <f t="shared" si="71"/>
        <v>0</v>
      </c>
      <c r="CR92" s="90"/>
      <c r="CS92" s="90"/>
      <c r="CT92" s="90"/>
      <c r="CU92" s="116"/>
      <c r="CV92" s="16">
        <f t="shared" si="72"/>
        <v>0</v>
      </c>
      <c r="CW92" s="90"/>
      <c r="CX92" s="90"/>
      <c r="CY92" s="90"/>
      <c r="CZ92" s="116"/>
      <c r="DA92" s="16">
        <f t="shared" si="73"/>
        <v>0</v>
      </c>
      <c r="DB92" s="90"/>
      <c r="DC92" s="90"/>
      <c r="DD92" s="90"/>
      <c r="DE92" s="116"/>
      <c r="DF92" s="16">
        <f t="shared" si="74"/>
        <v>0</v>
      </c>
      <c r="DG92" s="90"/>
      <c r="DH92" s="90"/>
      <c r="DI92" s="90"/>
      <c r="DJ92" s="116"/>
      <c r="DK92" s="16">
        <f t="shared" si="75"/>
        <v>0</v>
      </c>
      <c r="DL92" s="90"/>
      <c r="DM92" s="90"/>
      <c r="DN92" s="90"/>
      <c r="DO92" s="116"/>
      <c r="DP92" s="16">
        <f t="shared" si="76"/>
        <v>0</v>
      </c>
      <c r="DQ92" s="90"/>
      <c r="DR92" s="90"/>
      <c r="DS92" s="90"/>
      <c r="DT92" s="116"/>
      <c r="DU92" s="16">
        <f t="shared" si="77"/>
        <v>0</v>
      </c>
      <c r="DV92" s="90"/>
      <c r="DW92" s="90"/>
      <c r="DX92" s="90"/>
      <c r="DY92" s="116"/>
      <c r="DZ92" s="16">
        <f t="shared" si="78"/>
        <v>0</v>
      </c>
      <c r="EA92" s="90"/>
      <c r="EB92" s="90"/>
      <c r="EC92" s="90"/>
      <c r="ED92" s="116"/>
      <c r="EE92" s="16">
        <f t="shared" si="79"/>
        <v>0</v>
      </c>
      <c r="EF92" s="90"/>
      <c r="EG92" s="90"/>
      <c r="EH92" s="90"/>
      <c r="EI92" s="116"/>
      <c r="EJ92" s="16">
        <f t="shared" si="80"/>
        <v>0</v>
      </c>
      <c r="EK92" s="90"/>
      <c r="EL92" s="90"/>
      <c r="EM92" s="90"/>
      <c r="EN92" s="116"/>
      <c r="EO92" s="16">
        <f t="shared" si="81"/>
        <v>0</v>
      </c>
      <c r="EP92" s="90"/>
      <c r="EQ92" s="90"/>
      <c r="ER92" s="90"/>
      <c r="ES92" s="116"/>
      <c r="ET92" s="16">
        <f t="shared" si="82"/>
        <v>0</v>
      </c>
      <c r="EU92" s="90"/>
      <c r="EV92" s="90"/>
      <c r="EW92" s="90"/>
      <c r="EX92" s="116"/>
      <c r="EY92" s="16">
        <f t="shared" si="83"/>
        <v>0</v>
      </c>
      <c r="EZ92" s="90"/>
      <c r="FA92" s="90"/>
      <c r="FB92" s="90"/>
      <c r="FC92" s="116"/>
      <c r="FD92" s="16">
        <f t="shared" si="84"/>
        <v>0</v>
      </c>
      <c r="FE92" s="90"/>
      <c r="FF92" s="90"/>
      <c r="FG92" s="90"/>
      <c r="FH92" s="116"/>
      <c r="FI92" s="16">
        <f t="shared" si="85"/>
        <v>0</v>
      </c>
      <c r="FJ92" s="90"/>
      <c r="FK92" s="90"/>
      <c r="FL92" s="90"/>
      <c r="FM92" s="116"/>
      <c r="FN92" s="16">
        <f t="shared" si="86"/>
        <v>0</v>
      </c>
      <c r="FO92" s="90"/>
      <c r="FP92" s="90"/>
      <c r="FQ92" s="90"/>
      <c r="FR92" s="116"/>
      <c r="FS92" s="16">
        <f t="shared" si="87"/>
        <v>0</v>
      </c>
      <c r="FT92" s="90"/>
      <c r="FU92" s="90"/>
      <c r="FV92" s="90"/>
      <c r="FW92" s="116"/>
      <c r="FX92" s="16">
        <f t="shared" si="88"/>
        <v>0</v>
      </c>
      <c r="FY92" s="90"/>
      <c r="FZ92" s="90"/>
      <c r="GA92" s="90"/>
      <c r="GB92" s="116"/>
      <c r="GC92" s="16">
        <f t="shared" si="89"/>
        <v>0</v>
      </c>
      <c r="GD92" s="90"/>
      <c r="GE92" s="90"/>
      <c r="GF92" s="90"/>
      <c r="GG92" s="116"/>
      <c r="GH92" s="16">
        <f t="shared" si="90"/>
        <v>0</v>
      </c>
      <c r="GI92" s="90"/>
      <c r="GJ92" s="90"/>
      <c r="GK92" s="90"/>
      <c r="GL92" s="116"/>
      <c r="GM92" s="16">
        <f t="shared" si="91"/>
        <v>0</v>
      </c>
      <c r="GN92" s="90"/>
      <c r="GO92" s="90"/>
      <c r="GP92" s="90"/>
      <c r="GQ92" s="116"/>
      <c r="GR92" s="16">
        <f t="shared" si="92"/>
        <v>0</v>
      </c>
      <c r="GS92" s="90"/>
      <c r="GT92" s="90"/>
      <c r="GU92" s="90"/>
      <c r="GV92" s="116"/>
      <c r="GW92" s="16">
        <f t="shared" si="93"/>
        <v>0</v>
      </c>
      <c r="GX92" s="90"/>
      <c r="GY92" s="90"/>
      <c r="GZ92" s="90"/>
      <c r="HA92" s="116"/>
      <c r="HB92" s="16">
        <f t="shared" si="94"/>
        <v>0</v>
      </c>
      <c r="HC92" s="90"/>
      <c r="HD92" s="90"/>
      <c r="HE92" s="90"/>
      <c r="HF92" s="116"/>
      <c r="HG92" s="16">
        <f t="shared" si="95"/>
        <v>0</v>
      </c>
      <c r="HH92" s="90"/>
      <c r="HI92" s="90"/>
      <c r="HJ92" s="90"/>
      <c r="HK92" s="116"/>
      <c r="HL92" s="16">
        <f t="shared" si="96"/>
        <v>0</v>
      </c>
      <c r="HM92" s="90"/>
      <c r="HN92" s="90"/>
      <c r="HO92" s="90"/>
      <c r="HP92" s="116"/>
      <c r="HQ92" s="16">
        <f t="shared" si="97"/>
        <v>0</v>
      </c>
      <c r="HR92" s="90"/>
      <c r="HS92" s="90"/>
      <c r="HT92" s="90"/>
      <c r="HU92" s="116"/>
      <c r="HV92" s="16">
        <f t="shared" si="98"/>
        <v>0</v>
      </c>
      <c r="HW92" s="90"/>
      <c r="HX92" s="90"/>
      <c r="HY92" s="90"/>
      <c r="HZ92" s="116"/>
      <c r="IA92" s="16">
        <f t="shared" si="99"/>
        <v>0</v>
      </c>
      <c r="IB92" s="90"/>
      <c r="IC92" s="90"/>
      <c r="ID92" s="90"/>
      <c r="IE92" s="116"/>
      <c r="IF92" s="16">
        <f t="shared" si="100"/>
        <v>0</v>
      </c>
      <c r="IG92" s="90"/>
      <c r="IH92" s="90"/>
      <c r="II92" s="90"/>
      <c r="IJ92" s="116"/>
      <c r="IK92" s="16">
        <f t="shared" si="101"/>
        <v>0</v>
      </c>
      <c r="IL92" s="90"/>
      <c r="IM92" s="90"/>
      <c r="IN92" s="90"/>
      <c r="IO92" s="116"/>
      <c r="IP92" s="16">
        <f t="shared" si="102"/>
        <v>0</v>
      </c>
    </row>
    <row r="93" spans="1:250" x14ac:dyDescent="0.25">
      <c r="A93" s="90"/>
      <c r="B93" s="90"/>
      <c r="C93" s="90"/>
      <c r="D93" s="116"/>
      <c r="E93" s="16">
        <f t="shared" si="53"/>
        <v>0</v>
      </c>
      <c r="F93" s="90"/>
      <c r="G93" s="90"/>
      <c r="H93" s="90"/>
      <c r="I93" s="116"/>
      <c r="J93" s="16">
        <f t="shared" si="54"/>
        <v>0</v>
      </c>
      <c r="K93" s="90"/>
      <c r="L93" s="90"/>
      <c r="M93" s="90"/>
      <c r="N93" s="116"/>
      <c r="O93" s="16">
        <f t="shared" si="55"/>
        <v>0</v>
      </c>
      <c r="P93" s="90"/>
      <c r="Q93" s="90"/>
      <c r="R93" s="90"/>
      <c r="S93" s="116"/>
      <c r="T93" s="16">
        <f t="shared" si="56"/>
        <v>0</v>
      </c>
      <c r="U93" s="90"/>
      <c r="V93" s="90"/>
      <c r="W93" s="90"/>
      <c r="X93" s="116"/>
      <c r="Y93" s="16">
        <f t="shared" si="57"/>
        <v>0</v>
      </c>
      <c r="Z93" s="90"/>
      <c r="AA93" s="90"/>
      <c r="AB93" s="90"/>
      <c r="AC93" s="116"/>
      <c r="AD93" s="16">
        <f t="shared" si="58"/>
        <v>0</v>
      </c>
      <c r="AE93" s="90"/>
      <c r="AF93" s="90"/>
      <c r="AG93" s="90"/>
      <c r="AH93" s="116"/>
      <c r="AI93" s="16">
        <f t="shared" si="59"/>
        <v>0</v>
      </c>
      <c r="AJ93" s="90"/>
      <c r="AK93" s="90"/>
      <c r="AL93" s="90"/>
      <c r="AM93" s="116"/>
      <c r="AN93" s="16">
        <f t="shared" si="60"/>
        <v>0</v>
      </c>
      <c r="AO93" s="90"/>
      <c r="AP93" s="90"/>
      <c r="AQ93" s="90"/>
      <c r="AR93" s="116"/>
      <c r="AS93" s="16">
        <f t="shared" si="61"/>
        <v>0</v>
      </c>
      <c r="AT93" s="90"/>
      <c r="AU93" s="90"/>
      <c r="AV93" s="90"/>
      <c r="AW93" s="116"/>
      <c r="AX93" s="16">
        <f t="shared" si="62"/>
        <v>0</v>
      </c>
      <c r="AY93" s="90"/>
      <c r="AZ93" s="90"/>
      <c r="BA93" s="90"/>
      <c r="BB93" s="116"/>
      <c r="BC93" s="16">
        <f t="shared" si="63"/>
        <v>0</v>
      </c>
      <c r="BD93" s="90"/>
      <c r="BE93" s="90"/>
      <c r="BF93" s="90"/>
      <c r="BG93" s="116"/>
      <c r="BH93" s="16">
        <f t="shared" si="64"/>
        <v>0</v>
      </c>
      <c r="BI93" s="90"/>
      <c r="BJ93" s="90"/>
      <c r="BK93" s="90"/>
      <c r="BL93" s="116"/>
      <c r="BM93" s="16">
        <f t="shared" si="65"/>
        <v>0</v>
      </c>
      <c r="BN93" s="90"/>
      <c r="BO93" s="90"/>
      <c r="BP93" s="90"/>
      <c r="BQ93" s="116"/>
      <c r="BR93" s="16">
        <f t="shared" si="66"/>
        <v>0</v>
      </c>
      <c r="BS93" s="90"/>
      <c r="BT93" s="90"/>
      <c r="BU93" s="90"/>
      <c r="BV93" s="116"/>
      <c r="BW93" s="16">
        <f t="shared" si="67"/>
        <v>0</v>
      </c>
      <c r="BX93" s="90"/>
      <c r="BY93" s="90"/>
      <c r="BZ93" s="90"/>
      <c r="CA93" s="116"/>
      <c r="CB93" s="16">
        <f t="shared" si="68"/>
        <v>0</v>
      </c>
      <c r="CC93" s="90"/>
      <c r="CD93" s="90"/>
      <c r="CE93" s="90"/>
      <c r="CF93" s="116"/>
      <c r="CG93" s="16">
        <f t="shared" si="69"/>
        <v>0</v>
      </c>
      <c r="CH93" s="90"/>
      <c r="CI93" s="90"/>
      <c r="CJ93" s="90"/>
      <c r="CK93" s="116"/>
      <c r="CL93" s="16">
        <f t="shared" si="70"/>
        <v>0</v>
      </c>
      <c r="CM93" s="90"/>
      <c r="CN93" s="90"/>
      <c r="CO93" s="90"/>
      <c r="CP93" s="116"/>
      <c r="CQ93" s="16">
        <f t="shared" si="71"/>
        <v>0</v>
      </c>
      <c r="CR93" s="90"/>
      <c r="CS93" s="90"/>
      <c r="CT93" s="90"/>
      <c r="CU93" s="116"/>
      <c r="CV93" s="16">
        <f t="shared" si="72"/>
        <v>0</v>
      </c>
      <c r="CW93" s="90"/>
      <c r="CX93" s="90"/>
      <c r="CY93" s="90"/>
      <c r="CZ93" s="116"/>
      <c r="DA93" s="16">
        <f t="shared" si="73"/>
        <v>0</v>
      </c>
      <c r="DB93" s="90"/>
      <c r="DC93" s="90"/>
      <c r="DD93" s="90"/>
      <c r="DE93" s="116"/>
      <c r="DF93" s="16">
        <f t="shared" si="74"/>
        <v>0</v>
      </c>
      <c r="DG93" s="90"/>
      <c r="DH93" s="90"/>
      <c r="DI93" s="90"/>
      <c r="DJ93" s="116"/>
      <c r="DK93" s="16">
        <f t="shared" si="75"/>
        <v>0</v>
      </c>
      <c r="DL93" s="90"/>
      <c r="DM93" s="90"/>
      <c r="DN93" s="90"/>
      <c r="DO93" s="116"/>
      <c r="DP93" s="16">
        <f t="shared" si="76"/>
        <v>0</v>
      </c>
      <c r="DQ93" s="90"/>
      <c r="DR93" s="90"/>
      <c r="DS93" s="90"/>
      <c r="DT93" s="116"/>
      <c r="DU93" s="16">
        <f t="shared" si="77"/>
        <v>0</v>
      </c>
      <c r="DV93" s="90"/>
      <c r="DW93" s="90"/>
      <c r="DX93" s="90"/>
      <c r="DY93" s="116"/>
      <c r="DZ93" s="16">
        <f t="shared" si="78"/>
        <v>0</v>
      </c>
      <c r="EA93" s="90"/>
      <c r="EB93" s="90"/>
      <c r="EC93" s="90"/>
      <c r="ED93" s="116"/>
      <c r="EE93" s="16">
        <f t="shared" si="79"/>
        <v>0</v>
      </c>
      <c r="EF93" s="90"/>
      <c r="EG93" s="90"/>
      <c r="EH93" s="90"/>
      <c r="EI93" s="116"/>
      <c r="EJ93" s="16">
        <f t="shared" si="80"/>
        <v>0</v>
      </c>
      <c r="EK93" s="90"/>
      <c r="EL93" s="90"/>
      <c r="EM93" s="90"/>
      <c r="EN93" s="116"/>
      <c r="EO93" s="16">
        <f t="shared" si="81"/>
        <v>0</v>
      </c>
      <c r="EP93" s="90"/>
      <c r="EQ93" s="90"/>
      <c r="ER93" s="90"/>
      <c r="ES93" s="116"/>
      <c r="ET93" s="16">
        <f t="shared" si="82"/>
        <v>0</v>
      </c>
      <c r="EU93" s="90"/>
      <c r="EV93" s="90"/>
      <c r="EW93" s="90"/>
      <c r="EX93" s="116"/>
      <c r="EY93" s="16">
        <f t="shared" si="83"/>
        <v>0</v>
      </c>
      <c r="EZ93" s="90"/>
      <c r="FA93" s="90"/>
      <c r="FB93" s="90"/>
      <c r="FC93" s="116"/>
      <c r="FD93" s="16">
        <f t="shared" si="84"/>
        <v>0</v>
      </c>
      <c r="FE93" s="90"/>
      <c r="FF93" s="90"/>
      <c r="FG93" s="90"/>
      <c r="FH93" s="116"/>
      <c r="FI93" s="16">
        <f t="shared" si="85"/>
        <v>0</v>
      </c>
      <c r="FJ93" s="90"/>
      <c r="FK93" s="90"/>
      <c r="FL93" s="90"/>
      <c r="FM93" s="116"/>
      <c r="FN93" s="16">
        <f t="shared" si="86"/>
        <v>0</v>
      </c>
      <c r="FO93" s="90"/>
      <c r="FP93" s="90"/>
      <c r="FQ93" s="90"/>
      <c r="FR93" s="116"/>
      <c r="FS93" s="16">
        <f t="shared" si="87"/>
        <v>0</v>
      </c>
      <c r="FT93" s="90"/>
      <c r="FU93" s="90"/>
      <c r="FV93" s="90"/>
      <c r="FW93" s="116"/>
      <c r="FX93" s="16">
        <f t="shared" si="88"/>
        <v>0</v>
      </c>
      <c r="FY93" s="90"/>
      <c r="FZ93" s="90"/>
      <c r="GA93" s="90"/>
      <c r="GB93" s="116"/>
      <c r="GC93" s="16">
        <f t="shared" si="89"/>
        <v>0</v>
      </c>
      <c r="GD93" s="90"/>
      <c r="GE93" s="90"/>
      <c r="GF93" s="90"/>
      <c r="GG93" s="116"/>
      <c r="GH93" s="16">
        <f t="shared" si="90"/>
        <v>0</v>
      </c>
      <c r="GI93" s="90"/>
      <c r="GJ93" s="90"/>
      <c r="GK93" s="90"/>
      <c r="GL93" s="116"/>
      <c r="GM93" s="16">
        <f t="shared" si="91"/>
        <v>0</v>
      </c>
      <c r="GN93" s="90"/>
      <c r="GO93" s="90"/>
      <c r="GP93" s="90"/>
      <c r="GQ93" s="116"/>
      <c r="GR93" s="16">
        <f t="shared" si="92"/>
        <v>0</v>
      </c>
      <c r="GS93" s="90"/>
      <c r="GT93" s="90"/>
      <c r="GU93" s="90"/>
      <c r="GV93" s="116"/>
      <c r="GW93" s="16">
        <f t="shared" si="93"/>
        <v>0</v>
      </c>
      <c r="GX93" s="90"/>
      <c r="GY93" s="90"/>
      <c r="GZ93" s="90"/>
      <c r="HA93" s="116"/>
      <c r="HB93" s="16">
        <f t="shared" si="94"/>
        <v>0</v>
      </c>
      <c r="HC93" s="90"/>
      <c r="HD93" s="90"/>
      <c r="HE93" s="90"/>
      <c r="HF93" s="116"/>
      <c r="HG93" s="16">
        <f t="shared" si="95"/>
        <v>0</v>
      </c>
      <c r="HH93" s="90"/>
      <c r="HI93" s="90"/>
      <c r="HJ93" s="90"/>
      <c r="HK93" s="116"/>
      <c r="HL93" s="16">
        <f t="shared" si="96"/>
        <v>0</v>
      </c>
      <c r="HM93" s="90"/>
      <c r="HN93" s="90"/>
      <c r="HO93" s="90"/>
      <c r="HP93" s="116"/>
      <c r="HQ93" s="16">
        <f t="shared" si="97"/>
        <v>0</v>
      </c>
      <c r="HR93" s="90"/>
      <c r="HS93" s="90"/>
      <c r="HT93" s="90"/>
      <c r="HU93" s="116"/>
      <c r="HV93" s="16">
        <f t="shared" si="98"/>
        <v>0</v>
      </c>
      <c r="HW93" s="90"/>
      <c r="HX93" s="90"/>
      <c r="HY93" s="90"/>
      <c r="HZ93" s="116"/>
      <c r="IA93" s="16">
        <f t="shared" si="99"/>
        <v>0</v>
      </c>
      <c r="IB93" s="90"/>
      <c r="IC93" s="90"/>
      <c r="ID93" s="90"/>
      <c r="IE93" s="116"/>
      <c r="IF93" s="16">
        <f t="shared" si="100"/>
        <v>0</v>
      </c>
      <c r="IG93" s="90"/>
      <c r="IH93" s="90"/>
      <c r="II93" s="90"/>
      <c r="IJ93" s="116"/>
      <c r="IK93" s="16">
        <f t="shared" si="101"/>
        <v>0</v>
      </c>
      <c r="IL93" s="90"/>
      <c r="IM93" s="90"/>
      <c r="IN93" s="90"/>
      <c r="IO93" s="116"/>
      <c r="IP93" s="16">
        <f t="shared" si="102"/>
        <v>0</v>
      </c>
    </row>
    <row r="94" spans="1:250" x14ac:dyDescent="0.25">
      <c r="A94" s="90"/>
      <c r="B94" s="90"/>
      <c r="C94" s="90"/>
      <c r="D94" s="116"/>
      <c r="E94" s="16">
        <f t="shared" si="53"/>
        <v>0</v>
      </c>
      <c r="F94" s="90"/>
      <c r="G94" s="90"/>
      <c r="H94" s="90"/>
      <c r="I94" s="116"/>
      <c r="J94" s="16">
        <f t="shared" si="54"/>
        <v>0</v>
      </c>
      <c r="K94" s="90"/>
      <c r="L94" s="90"/>
      <c r="M94" s="90"/>
      <c r="N94" s="116"/>
      <c r="O94" s="16">
        <f t="shared" si="55"/>
        <v>0</v>
      </c>
      <c r="P94" s="90"/>
      <c r="Q94" s="90"/>
      <c r="R94" s="90"/>
      <c r="S94" s="116"/>
      <c r="T94" s="16">
        <f t="shared" si="56"/>
        <v>0</v>
      </c>
      <c r="U94" s="90"/>
      <c r="V94" s="90"/>
      <c r="W94" s="90"/>
      <c r="X94" s="116"/>
      <c r="Y94" s="16">
        <f t="shared" si="57"/>
        <v>0</v>
      </c>
      <c r="Z94" s="90"/>
      <c r="AA94" s="90"/>
      <c r="AB94" s="90"/>
      <c r="AC94" s="116"/>
      <c r="AD94" s="16">
        <f t="shared" si="58"/>
        <v>0</v>
      </c>
      <c r="AE94" s="90"/>
      <c r="AF94" s="90"/>
      <c r="AG94" s="90"/>
      <c r="AH94" s="116"/>
      <c r="AI94" s="16">
        <f t="shared" si="59"/>
        <v>0</v>
      </c>
      <c r="AJ94" s="90"/>
      <c r="AK94" s="90"/>
      <c r="AL94" s="90"/>
      <c r="AM94" s="116"/>
      <c r="AN94" s="16">
        <f t="shared" si="60"/>
        <v>0</v>
      </c>
      <c r="AO94" s="90"/>
      <c r="AP94" s="90"/>
      <c r="AQ94" s="90"/>
      <c r="AR94" s="116"/>
      <c r="AS94" s="16">
        <f t="shared" si="61"/>
        <v>0</v>
      </c>
      <c r="AT94" s="90"/>
      <c r="AU94" s="90"/>
      <c r="AV94" s="90"/>
      <c r="AW94" s="116"/>
      <c r="AX94" s="16">
        <f t="shared" si="62"/>
        <v>0</v>
      </c>
      <c r="AY94" s="90"/>
      <c r="AZ94" s="90"/>
      <c r="BA94" s="90"/>
      <c r="BB94" s="116"/>
      <c r="BC94" s="16">
        <f t="shared" si="63"/>
        <v>0</v>
      </c>
      <c r="BD94" s="90"/>
      <c r="BE94" s="90"/>
      <c r="BF94" s="90"/>
      <c r="BG94" s="116"/>
      <c r="BH94" s="16">
        <f t="shared" si="64"/>
        <v>0</v>
      </c>
      <c r="BI94" s="90"/>
      <c r="BJ94" s="90"/>
      <c r="BK94" s="90"/>
      <c r="BL94" s="116"/>
      <c r="BM94" s="16">
        <f t="shared" si="65"/>
        <v>0</v>
      </c>
      <c r="BN94" s="90"/>
      <c r="BO94" s="90"/>
      <c r="BP94" s="90"/>
      <c r="BQ94" s="116"/>
      <c r="BR94" s="16">
        <f t="shared" si="66"/>
        <v>0</v>
      </c>
      <c r="BS94" s="90"/>
      <c r="BT94" s="90"/>
      <c r="BU94" s="90"/>
      <c r="BV94" s="116"/>
      <c r="BW94" s="16">
        <f t="shared" si="67"/>
        <v>0</v>
      </c>
      <c r="BX94" s="90"/>
      <c r="BY94" s="90"/>
      <c r="BZ94" s="90"/>
      <c r="CA94" s="116"/>
      <c r="CB94" s="16">
        <f t="shared" si="68"/>
        <v>0</v>
      </c>
      <c r="CC94" s="90"/>
      <c r="CD94" s="90"/>
      <c r="CE94" s="90"/>
      <c r="CF94" s="116"/>
      <c r="CG94" s="16">
        <f t="shared" si="69"/>
        <v>0</v>
      </c>
      <c r="CH94" s="90"/>
      <c r="CI94" s="90"/>
      <c r="CJ94" s="90"/>
      <c r="CK94" s="116"/>
      <c r="CL94" s="16">
        <f t="shared" si="70"/>
        <v>0</v>
      </c>
      <c r="CM94" s="90"/>
      <c r="CN94" s="90"/>
      <c r="CO94" s="90"/>
      <c r="CP94" s="116"/>
      <c r="CQ94" s="16">
        <f t="shared" si="71"/>
        <v>0</v>
      </c>
      <c r="CR94" s="90"/>
      <c r="CS94" s="90"/>
      <c r="CT94" s="90"/>
      <c r="CU94" s="116"/>
      <c r="CV94" s="16">
        <f t="shared" si="72"/>
        <v>0</v>
      </c>
      <c r="CW94" s="90"/>
      <c r="CX94" s="90"/>
      <c r="CY94" s="90"/>
      <c r="CZ94" s="116"/>
      <c r="DA94" s="16">
        <f t="shared" si="73"/>
        <v>0</v>
      </c>
      <c r="DB94" s="90"/>
      <c r="DC94" s="90"/>
      <c r="DD94" s="90"/>
      <c r="DE94" s="116"/>
      <c r="DF94" s="16">
        <f t="shared" si="74"/>
        <v>0</v>
      </c>
      <c r="DG94" s="90"/>
      <c r="DH94" s="90"/>
      <c r="DI94" s="90"/>
      <c r="DJ94" s="116"/>
      <c r="DK94" s="16">
        <f t="shared" si="75"/>
        <v>0</v>
      </c>
      <c r="DL94" s="90"/>
      <c r="DM94" s="90"/>
      <c r="DN94" s="90"/>
      <c r="DO94" s="116"/>
      <c r="DP94" s="16">
        <f t="shared" si="76"/>
        <v>0</v>
      </c>
      <c r="DQ94" s="90"/>
      <c r="DR94" s="90"/>
      <c r="DS94" s="90"/>
      <c r="DT94" s="116"/>
      <c r="DU94" s="16">
        <f t="shared" si="77"/>
        <v>0</v>
      </c>
      <c r="DV94" s="90"/>
      <c r="DW94" s="90"/>
      <c r="DX94" s="90"/>
      <c r="DY94" s="116"/>
      <c r="DZ94" s="16">
        <f t="shared" si="78"/>
        <v>0</v>
      </c>
      <c r="EA94" s="90"/>
      <c r="EB94" s="90"/>
      <c r="EC94" s="90"/>
      <c r="ED94" s="116"/>
      <c r="EE94" s="16">
        <f t="shared" si="79"/>
        <v>0</v>
      </c>
      <c r="EF94" s="90"/>
      <c r="EG94" s="90"/>
      <c r="EH94" s="90"/>
      <c r="EI94" s="116"/>
      <c r="EJ94" s="16">
        <f t="shared" si="80"/>
        <v>0</v>
      </c>
      <c r="EK94" s="90"/>
      <c r="EL94" s="90"/>
      <c r="EM94" s="90"/>
      <c r="EN94" s="116"/>
      <c r="EO94" s="16">
        <f t="shared" si="81"/>
        <v>0</v>
      </c>
      <c r="EP94" s="90"/>
      <c r="EQ94" s="90"/>
      <c r="ER94" s="90"/>
      <c r="ES94" s="116"/>
      <c r="ET94" s="16">
        <f t="shared" si="82"/>
        <v>0</v>
      </c>
      <c r="EU94" s="90"/>
      <c r="EV94" s="90"/>
      <c r="EW94" s="90"/>
      <c r="EX94" s="116"/>
      <c r="EY94" s="16">
        <f t="shared" si="83"/>
        <v>0</v>
      </c>
      <c r="EZ94" s="90"/>
      <c r="FA94" s="90"/>
      <c r="FB94" s="90"/>
      <c r="FC94" s="116"/>
      <c r="FD94" s="16">
        <f t="shared" si="84"/>
        <v>0</v>
      </c>
      <c r="FE94" s="90"/>
      <c r="FF94" s="90"/>
      <c r="FG94" s="90"/>
      <c r="FH94" s="116"/>
      <c r="FI94" s="16">
        <f t="shared" si="85"/>
        <v>0</v>
      </c>
      <c r="FJ94" s="90"/>
      <c r="FK94" s="90"/>
      <c r="FL94" s="90"/>
      <c r="FM94" s="116"/>
      <c r="FN94" s="16">
        <f t="shared" si="86"/>
        <v>0</v>
      </c>
      <c r="FO94" s="90"/>
      <c r="FP94" s="90"/>
      <c r="FQ94" s="90"/>
      <c r="FR94" s="116"/>
      <c r="FS94" s="16">
        <f t="shared" si="87"/>
        <v>0</v>
      </c>
      <c r="FT94" s="90"/>
      <c r="FU94" s="90"/>
      <c r="FV94" s="90"/>
      <c r="FW94" s="116"/>
      <c r="FX94" s="16">
        <f t="shared" si="88"/>
        <v>0</v>
      </c>
      <c r="FY94" s="90"/>
      <c r="FZ94" s="90"/>
      <c r="GA94" s="90"/>
      <c r="GB94" s="116"/>
      <c r="GC94" s="16">
        <f t="shared" si="89"/>
        <v>0</v>
      </c>
      <c r="GD94" s="90"/>
      <c r="GE94" s="90"/>
      <c r="GF94" s="90"/>
      <c r="GG94" s="116"/>
      <c r="GH94" s="16">
        <f t="shared" si="90"/>
        <v>0</v>
      </c>
      <c r="GI94" s="90"/>
      <c r="GJ94" s="90"/>
      <c r="GK94" s="90"/>
      <c r="GL94" s="116"/>
      <c r="GM94" s="16">
        <f t="shared" si="91"/>
        <v>0</v>
      </c>
      <c r="GN94" s="90"/>
      <c r="GO94" s="90"/>
      <c r="GP94" s="90"/>
      <c r="GQ94" s="116"/>
      <c r="GR94" s="16">
        <f t="shared" si="92"/>
        <v>0</v>
      </c>
      <c r="GS94" s="90"/>
      <c r="GT94" s="90"/>
      <c r="GU94" s="90"/>
      <c r="GV94" s="116"/>
      <c r="GW94" s="16">
        <f t="shared" si="93"/>
        <v>0</v>
      </c>
      <c r="GX94" s="90"/>
      <c r="GY94" s="90"/>
      <c r="GZ94" s="90"/>
      <c r="HA94" s="116"/>
      <c r="HB94" s="16">
        <f t="shared" si="94"/>
        <v>0</v>
      </c>
      <c r="HC94" s="90"/>
      <c r="HD94" s="90"/>
      <c r="HE94" s="90"/>
      <c r="HF94" s="116"/>
      <c r="HG94" s="16">
        <f t="shared" si="95"/>
        <v>0</v>
      </c>
      <c r="HH94" s="90"/>
      <c r="HI94" s="90"/>
      <c r="HJ94" s="90"/>
      <c r="HK94" s="116"/>
      <c r="HL94" s="16">
        <f t="shared" si="96"/>
        <v>0</v>
      </c>
      <c r="HM94" s="90"/>
      <c r="HN94" s="90"/>
      <c r="HO94" s="90"/>
      <c r="HP94" s="116"/>
      <c r="HQ94" s="16">
        <f t="shared" si="97"/>
        <v>0</v>
      </c>
      <c r="HR94" s="90"/>
      <c r="HS94" s="90"/>
      <c r="HT94" s="90"/>
      <c r="HU94" s="116"/>
      <c r="HV94" s="16">
        <f t="shared" si="98"/>
        <v>0</v>
      </c>
      <c r="HW94" s="90"/>
      <c r="HX94" s="90"/>
      <c r="HY94" s="90"/>
      <c r="HZ94" s="116"/>
      <c r="IA94" s="16">
        <f t="shared" si="99"/>
        <v>0</v>
      </c>
      <c r="IB94" s="90"/>
      <c r="IC94" s="90"/>
      <c r="ID94" s="90"/>
      <c r="IE94" s="116"/>
      <c r="IF94" s="16">
        <f t="shared" si="100"/>
        <v>0</v>
      </c>
      <c r="IG94" s="90"/>
      <c r="IH94" s="90"/>
      <c r="II94" s="90"/>
      <c r="IJ94" s="116"/>
      <c r="IK94" s="16">
        <f t="shared" si="101"/>
        <v>0</v>
      </c>
      <c r="IL94" s="90"/>
      <c r="IM94" s="90"/>
      <c r="IN94" s="90"/>
      <c r="IO94" s="116"/>
      <c r="IP94" s="16">
        <f t="shared" si="102"/>
        <v>0</v>
      </c>
    </row>
    <row r="95" spans="1:250" x14ac:dyDescent="0.25">
      <c r="A95" s="90"/>
      <c r="B95" s="90"/>
      <c r="C95" s="90"/>
      <c r="D95" s="116"/>
      <c r="E95" s="16">
        <f t="shared" si="53"/>
        <v>0</v>
      </c>
      <c r="F95" s="90"/>
      <c r="G95" s="90"/>
      <c r="H95" s="90"/>
      <c r="I95" s="116"/>
      <c r="J95" s="16">
        <f t="shared" si="54"/>
        <v>0</v>
      </c>
      <c r="K95" s="90"/>
      <c r="L95" s="90"/>
      <c r="M95" s="90"/>
      <c r="N95" s="116"/>
      <c r="O95" s="16">
        <f t="shared" si="55"/>
        <v>0</v>
      </c>
      <c r="P95" s="90"/>
      <c r="Q95" s="90"/>
      <c r="R95" s="90"/>
      <c r="S95" s="116"/>
      <c r="T95" s="16">
        <f t="shared" si="56"/>
        <v>0</v>
      </c>
      <c r="U95" s="90"/>
      <c r="V95" s="90"/>
      <c r="W95" s="90"/>
      <c r="X95" s="116"/>
      <c r="Y95" s="16">
        <f t="shared" si="57"/>
        <v>0</v>
      </c>
      <c r="Z95" s="90"/>
      <c r="AA95" s="90"/>
      <c r="AB95" s="90"/>
      <c r="AC95" s="116"/>
      <c r="AD95" s="16">
        <f t="shared" si="58"/>
        <v>0</v>
      </c>
      <c r="AE95" s="90"/>
      <c r="AF95" s="90"/>
      <c r="AG95" s="90"/>
      <c r="AH95" s="116"/>
      <c r="AI95" s="16">
        <f t="shared" si="59"/>
        <v>0</v>
      </c>
      <c r="AJ95" s="90"/>
      <c r="AK95" s="90"/>
      <c r="AL95" s="90"/>
      <c r="AM95" s="116"/>
      <c r="AN95" s="16">
        <f t="shared" si="60"/>
        <v>0</v>
      </c>
      <c r="AO95" s="90"/>
      <c r="AP95" s="90"/>
      <c r="AQ95" s="90"/>
      <c r="AR95" s="116"/>
      <c r="AS95" s="16">
        <f t="shared" si="61"/>
        <v>0</v>
      </c>
      <c r="AT95" s="90"/>
      <c r="AU95" s="90"/>
      <c r="AV95" s="90"/>
      <c r="AW95" s="116"/>
      <c r="AX95" s="16">
        <f t="shared" si="62"/>
        <v>0</v>
      </c>
      <c r="AY95" s="90"/>
      <c r="AZ95" s="90"/>
      <c r="BA95" s="90"/>
      <c r="BB95" s="116"/>
      <c r="BC95" s="16">
        <f t="shared" si="63"/>
        <v>0</v>
      </c>
      <c r="BD95" s="90"/>
      <c r="BE95" s="90"/>
      <c r="BF95" s="90"/>
      <c r="BG95" s="116"/>
      <c r="BH95" s="16">
        <f t="shared" si="64"/>
        <v>0</v>
      </c>
      <c r="BI95" s="90"/>
      <c r="BJ95" s="90"/>
      <c r="BK95" s="90"/>
      <c r="BL95" s="116"/>
      <c r="BM95" s="16">
        <f t="shared" si="65"/>
        <v>0</v>
      </c>
      <c r="BN95" s="90"/>
      <c r="BO95" s="90"/>
      <c r="BP95" s="90"/>
      <c r="BQ95" s="116"/>
      <c r="BR95" s="16">
        <f t="shared" si="66"/>
        <v>0</v>
      </c>
      <c r="BS95" s="90"/>
      <c r="BT95" s="90"/>
      <c r="BU95" s="90"/>
      <c r="BV95" s="116"/>
      <c r="BW95" s="16">
        <f t="shared" si="67"/>
        <v>0</v>
      </c>
      <c r="BX95" s="90"/>
      <c r="BY95" s="90"/>
      <c r="BZ95" s="90"/>
      <c r="CA95" s="116"/>
      <c r="CB95" s="16">
        <f t="shared" si="68"/>
        <v>0</v>
      </c>
      <c r="CC95" s="90"/>
      <c r="CD95" s="90"/>
      <c r="CE95" s="90"/>
      <c r="CF95" s="116"/>
      <c r="CG95" s="16">
        <f t="shared" si="69"/>
        <v>0</v>
      </c>
      <c r="CH95" s="90"/>
      <c r="CI95" s="90"/>
      <c r="CJ95" s="90"/>
      <c r="CK95" s="116"/>
      <c r="CL95" s="16">
        <f t="shared" si="70"/>
        <v>0</v>
      </c>
      <c r="CM95" s="90"/>
      <c r="CN95" s="90"/>
      <c r="CO95" s="90"/>
      <c r="CP95" s="116"/>
      <c r="CQ95" s="16">
        <f t="shared" si="71"/>
        <v>0</v>
      </c>
      <c r="CR95" s="90"/>
      <c r="CS95" s="90"/>
      <c r="CT95" s="90"/>
      <c r="CU95" s="116"/>
      <c r="CV95" s="16">
        <f t="shared" si="72"/>
        <v>0</v>
      </c>
      <c r="CW95" s="90"/>
      <c r="CX95" s="90"/>
      <c r="CY95" s="90"/>
      <c r="CZ95" s="116"/>
      <c r="DA95" s="16">
        <f t="shared" si="73"/>
        <v>0</v>
      </c>
      <c r="DB95" s="90"/>
      <c r="DC95" s="90"/>
      <c r="DD95" s="90"/>
      <c r="DE95" s="116"/>
      <c r="DF95" s="16">
        <f t="shared" si="74"/>
        <v>0</v>
      </c>
      <c r="DG95" s="90"/>
      <c r="DH95" s="90"/>
      <c r="DI95" s="90"/>
      <c r="DJ95" s="116"/>
      <c r="DK95" s="16">
        <f t="shared" si="75"/>
        <v>0</v>
      </c>
      <c r="DL95" s="90"/>
      <c r="DM95" s="90"/>
      <c r="DN95" s="90"/>
      <c r="DO95" s="116"/>
      <c r="DP95" s="16">
        <f t="shared" si="76"/>
        <v>0</v>
      </c>
      <c r="DQ95" s="90"/>
      <c r="DR95" s="90"/>
      <c r="DS95" s="90"/>
      <c r="DT95" s="116"/>
      <c r="DU95" s="16">
        <f t="shared" si="77"/>
        <v>0</v>
      </c>
      <c r="DV95" s="90"/>
      <c r="DW95" s="90"/>
      <c r="DX95" s="90"/>
      <c r="DY95" s="116"/>
      <c r="DZ95" s="16">
        <f t="shared" si="78"/>
        <v>0</v>
      </c>
      <c r="EA95" s="90"/>
      <c r="EB95" s="90"/>
      <c r="EC95" s="90"/>
      <c r="ED95" s="116"/>
      <c r="EE95" s="16">
        <f t="shared" si="79"/>
        <v>0</v>
      </c>
      <c r="EF95" s="90"/>
      <c r="EG95" s="90"/>
      <c r="EH95" s="90"/>
      <c r="EI95" s="116"/>
      <c r="EJ95" s="16">
        <f t="shared" si="80"/>
        <v>0</v>
      </c>
      <c r="EK95" s="90"/>
      <c r="EL95" s="90"/>
      <c r="EM95" s="90"/>
      <c r="EN95" s="116"/>
      <c r="EO95" s="16">
        <f t="shared" si="81"/>
        <v>0</v>
      </c>
      <c r="EP95" s="90"/>
      <c r="EQ95" s="90"/>
      <c r="ER95" s="90"/>
      <c r="ES95" s="116"/>
      <c r="ET95" s="16">
        <f t="shared" si="82"/>
        <v>0</v>
      </c>
      <c r="EU95" s="90"/>
      <c r="EV95" s="90"/>
      <c r="EW95" s="90"/>
      <c r="EX95" s="116"/>
      <c r="EY95" s="16">
        <f t="shared" si="83"/>
        <v>0</v>
      </c>
      <c r="EZ95" s="90"/>
      <c r="FA95" s="90"/>
      <c r="FB95" s="90"/>
      <c r="FC95" s="116"/>
      <c r="FD95" s="16">
        <f t="shared" si="84"/>
        <v>0</v>
      </c>
      <c r="FE95" s="90"/>
      <c r="FF95" s="90"/>
      <c r="FG95" s="90"/>
      <c r="FH95" s="116"/>
      <c r="FI95" s="16">
        <f t="shared" si="85"/>
        <v>0</v>
      </c>
      <c r="FJ95" s="90"/>
      <c r="FK95" s="90"/>
      <c r="FL95" s="90"/>
      <c r="FM95" s="116"/>
      <c r="FN95" s="16">
        <f t="shared" si="86"/>
        <v>0</v>
      </c>
      <c r="FO95" s="90"/>
      <c r="FP95" s="90"/>
      <c r="FQ95" s="90"/>
      <c r="FR95" s="116"/>
      <c r="FS95" s="16">
        <f t="shared" si="87"/>
        <v>0</v>
      </c>
      <c r="FT95" s="90"/>
      <c r="FU95" s="90"/>
      <c r="FV95" s="90"/>
      <c r="FW95" s="116"/>
      <c r="FX95" s="16">
        <f t="shared" si="88"/>
        <v>0</v>
      </c>
      <c r="FY95" s="90"/>
      <c r="FZ95" s="90"/>
      <c r="GA95" s="90"/>
      <c r="GB95" s="116"/>
      <c r="GC95" s="16">
        <f t="shared" si="89"/>
        <v>0</v>
      </c>
      <c r="GD95" s="90"/>
      <c r="GE95" s="90"/>
      <c r="GF95" s="90"/>
      <c r="GG95" s="116"/>
      <c r="GH95" s="16">
        <f t="shared" si="90"/>
        <v>0</v>
      </c>
      <c r="GI95" s="90"/>
      <c r="GJ95" s="90"/>
      <c r="GK95" s="90"/>
      <c r="GL95" s="116"/>
      <c r="GM95" s="16">
        <f t="shared" si="91"/>
        <v>0</v>
      </c>
      <c r="GN95" s="90"/>
      <c r="GO95" s="90"/>
      <c r="GP95" s="90"/>
      <c r="GQ95" s="116"/>
      <c r="GR95" s="16">
        <f t="shared" si="92"/>
        <v>0</v>
      </c>
      <c r="GS95" s="90"/>
      <c r="GT95" s="90"/>
      <c r="GU95" s="90"/>
      <c r="GV95" s="116"/>
      <c r="GW95" s="16">
        <f t="shared" si="93"/>
        <v>0</v>
      </c>
      <c r="GX95" s="90"/>
      <c r="GY95" s="90"/>
      <c r="GZ95" s="90"/>
      <c r="HA95" s="116"/>
      <c r="HB95" s="16">
        <f t="shared" si="94"/>
        <v>0</v>
      </c>
      <c r="HC95" s="90"/>
      <c r="HD95" s="90"/>
      <c r="HE95" s="90"/>
      <c r="HF95" s="116"/>
      <c r="HG95" s="16">
        <f t="shared" si="95"/>
        <v>0</v>
      </c>
      <c r="HH95" s="90"/>
      <c r="HI95" s="90"/>
      <c r="HJ95" s="90"/>
      <c r="HK95" s="116"/>
      <c r="HL95" s="16">
        <f t="shared" si="96"/>
        <v>0</v>
      </c>
      <c r="HM95" s="90"/>
      <c r="HN95" s="90"/>
      <c r="HO95" s="90"/>
      <c r="HP95" s="116"/>
      <c r="HQ95" s="16">
        <f t="shared" si="97"/>
        <v>0</v>
      </c>
      <c r="HR95" s="90"/>
      <c r="HS95" s="90"/>
      <c r="HT95" s="90"/>
      <c r="HU95" s="116"/>
      <c r="HV95" s="16">
        <f t="shared" si="98"/>
        <v>0</v>
      </c>
      <c r="HW95" s="90"/>
      <c r="HX95" s="90"/>
      <c r="HY95" s="90"/>
      <c r="HZ95" s="116"/>
      <c r="IA95" s="16">
        <f t="shared" si="99"/>
        <v>0</v>
      </c>
      <c r="IB95" s="90"/>
      <c r="IC95" s="90"/>
      <c r="ID95" s="90"/>
      <c r="IE95" s="116"/>
      <c r="IF95" s="16">
        <f t="shared" si="100"/>
        <v>0</v>
      </c>
      <c r="IG95" s="90"/>
      <c r="IH95" s="90"/>
      <c r="II95" s="90"/>
      <c r="IJ95" s="116"/>
      <c r="IK95" s="16">
        <f t="shared" si="101"/>
        <v>0</v>
      </c>
      <c r="IL95" s="90"/>
      <c r="IM95" s="90"/>
      <c r="IN95" s="90"/>
      <c r="IO95" s="116"/>
      <c r="IP95" s="16">
        <f t="shared" si="102"/>
        <v>0</v>
      </c>
    </row>
    <row r="96" spans="1:250" x14ac:dyDescent="0.25">
      <c r="A96" s="90"/>
      <c r="B96" s="90"/>
      <c r="C96" s="90"/>
      <c r="D96" s="116"/>
      <c r="E96" s="16">
        <f t="shared" si="53"/>
        <v>0</v>
      </c>
      <c r="F96" s="90"/>
      <c r="G96" s="90"/>
      <c r="H96" s="90"/>
      <c r="I96" s="116"/>
      <c r="J96" s="16">
        <f t="shared" si="54"/>
        <v>0</v>
      </c>
      <c r="K96" s="90"/>
      <c r="L96" s="90"/>
      <c r="M96" s="90"/>
      <c r="N96" s="116"/>
      <c r="O96" s="16">
        <f t="shared" si="55"/>
        <v>0</v>
      </c>
      <c r="P96" s="90"/>
      <c r="Q96" s="90"/>
      <c r="R96" s="90"/>
      <c r="S96" s="116"/>
      <c r="T96" s="16">
        <f t="shared" si="56"/>
        <v>0</v>
      </c>
      <c r="U96" s="90"/>
      <c r="V96" s="90"/>
      <c r="W96" s="90"/>
      <c r="X96" s="116"/>
      <c r="Y96" s="16">
        <f t="shared" si="57"/>
        <v>0</v>
      </c>
      <c r="Z96" s="90"/>
      <c r="AA96" s="90"/>
      <c r="AB96" s="90"/>
      <c r="AC96" s="116"/>
      <c r="AD96" s="16">
        <f t="shared" si="58"/>
        <v>0</v>
      </c>
      <c r="AE96" s="90"/>
      <c r="AF96" s="90"/>
      <c r="AG96" s="90"/>
      <c r="AH96" s="116"/>
      <c r="AI96" s="16">
        <f t="shared" si="59"/>
        <v>0</v>
      </c>
      <c r="AJ96" s="90"/>
      <c r="AK96" s="90"/>
      <c r="AL96" s="90"/>
      <c r="AM96" s="116"/>
      <c r="AN96" s="16">
        <f t="shared" si="60"/>
        <v>0</v>
      </c>
      <c r="AO96" s="90"/>
      <c r="AP96" s="90"/>
      <c r="AQ96" s="90"/>
      <c r="AR96" s="116"/>
      <c r="AS96" s="16">
        <f t="shared" si="61"/>
        <v>0</v>
      </c>
      <c r="AT96" s="90"/>
      <c r="AU96" s="90"/>
      <c r="AV96" s="90"/>
      <c r="AW96" s="116"/>
      <c r="AX96" s="16">
        <f t="shared" si="62"/>
        <v>0</v>
      </c>
      <c r="AY96" s="90"/>
      <c r="AZ96" s="90"/>
      <c r="BA96" s="90"/>
      <c r="BB96" s="116"/>
      <c r="BC96" s="16">
        <f t="shared" si="63"/>
        <v>0</v>
      </c>
      <c r="BD96" s="90"/>
      <c r="BE96" s="90"/>
      <c r="BF96" s="90"/>
      <c r="BG96" s="116"/>
      <c r="BH96" s="16">
        <f t="shared" si="64"/>
        <v>0</v>
      </c>
      <c r="BI96" s="90"/>
      <c r="BJ96" s="90"/>
      <c r="BK96" s="90"/>
      <c r="BL96" s="116"/>
      <c r="BM96" s="16">
        <f t="shared" si="65"/>
        <v>0</v>
      </c>
      <c r="BN96" s="90"/>
      <c r="BO96" s="90"/>
      <c r="BP96" s="90"/>
      <c r="BQ96" s="116"/>
      <c r="BR96" s="16">
        <f t="shared" si="66"/>
        <v>0</v>
      </c>
      <c r="BS96" s="90"/>
      <c r="BT96" s="90"/>
      <c r="BU96" s="90"/>
      <c r="BV96" s="116"/>
      <c r="BW96" s="16">
        <f t="shared" si="67"/>
        <v>0</v>
      </c>
      <c r="BX96" s="90"/>
      <c r="BY96" s="90"/>
      <c r="BZ96" s="90"/>
      <c r="CA96" s="116"/>
      <c r="CB96" s="16">
        <f t="shared" si="68"/>
        <v>0</v>
      </c>
      <c r="CC96" s="90"/>
      <c r="CD96" s="90"/>
      <c r="CE96" s="90"/>
      <c r="CF96" s="116"/>
      <c r="CG96" s="16">
        <f t="shared" si="69"/>
        <v>0</v>
      </c>
      <c r="CH96" s="90"/>
      <c r="CI96" s="90"/>
      <c r="CJ96" s="90"/>
      <c r="CK96" s="116"/>
      <c r="CL96" s="16">
        <f t="shared" si="70"/>
        <v>0</v>
      </c>
      <c r="CM96" s="90"/>
      <c r="CN96" s="90"/>
      <c r="CO96" s="90"/>
      <c r="CP96" s="116"/>
      <c r="CQ96" s="16">
        <f t="shared" si="71"/>
        <v>0</v>
      </c>
      <c r="CR96" s="90"/>
      <c r="CS96" s="90"/>
      <c r="CT96" s="90"/>
      <c r="CU96" s="116"/>
      <c r="CV96" s="16">
        <f t="shared" si="72"/>
        <v>0</v>
      </c>
      <c r="CW96" s="90"/>
      <c r="CX96" s="90"/>
      <c r="CY96" s="90"/>
      <c r="CZ96" s="116"/>
      <c r="DA96" s="16">
        <f t="shared" si="73"/>
        <v>0</v>
      </c>
      <c r="DB96" s="90"/>
      <c r="DC96" s="90"/>
      <c r="DD96" s="90"/>
      <c r="DE96" s="116"/>
      <c r="DF96" s="16">
        <f t="shared" si="74"/>
        <v>0</v>
      </c>
      <c r="DG96" s="90"/>
      <c r="DH96" s="90"/>
      <c r="DI96" s="90"/>
      <c r="DJ96" s="116"/>
      <c r="DK96" s="16">
        <f t="shared" si="75"/>
        <v>0</v>
      </c>
      <c r="DL96" s="90"/>
      <c r="DM96" s="90"/>
      <c r="DN96" s="90"/>
      <c r="DO96" s="116"/>
      <c r="DP96" s="16">
        <f t="shared" si="76"/>
        <v>0</v>
      </c>
      <c r="DQ96" s="90"/>
      <c r="DR96" s="90"/>
      <c r="DS96" s="90"/>
      <c r="DT96" s="116"/>
      <c r="DU96" s="16">
        <f t="shared" si="77"/>
        <v>0</v>
      </c>
      <c r="DV96" s="90"/>
      <c r="DW96" s="90"/>
      <c r="DX96" s="90"/>
      <c r="DY96" s="116"/>
      <c r="DZ96" s="16">
        <f t="shared" si="78"/>
        <v>0</v>
      </c>
      <c r="EA96" s="90"/>
      <c r="EB96" s="90"/>
      <c r="EC96" s="90"/>
      <c r="ED96" s="116"/>
      <c r="EE96" s="16">
        <f t="shared" si="79"/>
        <v>0</v>
      </c>
      <c r="EF96" s="90"/>
      <c r="EG96" s="90"/>
      <c r="EH96" s="90"/>
      <c r="EI96" s="116"/>
      <c r="EJ96" s="16">
        <f t="shared" si="80"/>
        <v>0</v>
      </c>
      <c r="EK96" s="90"/>
      <c r="EL96" s="90"/>
      <c r="EM96" s="90"/>
      <c r="EN96" s="116"/>
      <c r="EO96" s="16">
        <f t="shared" si="81"/>
        <v>0</v>
      </c>
      <c r="EP96" s="90"/>
      <c r="EQ96" s="90"/>
      <c r="ER96" s="90"/>
      <c r="ES96" s="116"/>
      <c r="ET96" s="16">
        <f t="shared" si="82"/>
        <v>0</v>
      </c>
      <c r="EU96" s="90"/>
      <c r="EV96" s="90"/>
      <c r="EW96" s="90"/>
      <c r="EX96" s="116"/>
      <c r="EY96" s="16">
        <f t="shared" si="83"/>
        <v>0</v>
      </c>
      <c r="EZ96" s="90"/>
      <c r="FA96" s="90"/>
      <c r="FB96" s="90"/>
      <c r="FC96" s="116"/>
      <c r="FD96" s="16">
        <f t="shared" si="84"/>
        <v>0</v>
      </c>
      <c r="FE96" s="90"/>
      <c r="FF96" s="90"/>
      <c r="FG96" s="90"/>
      <c r="FH96" s="116"/>
      <c r="FI96" s="16">
        <f t="shared" si="85"/>
        <v>0</v>
      </c>
      <c r="FJ96" s="90"/>
      <c r="FK96" s="90"/>
      <c r="FL96" s="90"/>
      <c r="FM96" s="116"/>
      <c r="FN96" s="16">
        <f t="shared" si="86"/>
        <v>0</v>
      </c>
      <c r="FO96" s="90"/>
      <c r="FP96" s="90"/>
      <c r="FQ96" s="90"/>
      <c r="FR96" s="116"/>
      <c r="FS96" s="16">
        <f t="shared" si="87"/>
        <v>0</v>
      </c>
      <c r="FT96" s="90"/>
      <c r="FU96" s="90"/>
      <c r="FV96" s="90"/>
      <c r="FW96" s="116"/>
      <c r="FX96" s="16">
        <f t="shared" si="88"/>
        <v>0</v>
      </c>
      <c r="FY96" s="90"/>
      <c r="FZ96" s="90"/>
      <c r="GA96" s="90"/>
      <c r="GB96" s="116"/>
      <c r="GC96" s="16">
        <f t="shared" si="89"/>
        <v>0</v>
      </c>
      <c r="GD96" s="90"/>
      <c r="GE96" s="90"/>
      <c r="GF96" s="90"/>
      <c r="GG96" s="116"/>
      <c r="GH96" s="16">
        <f t="shared" si="90"/>
        <v>0</v>
      </c>
      <c r="GI96" s="90"/>
      <c r="GJ96" s="90"/>
      <c r="GK96" s="90"/>
      <c r="GL96" s="116"/>
      <c r="GM96" s="16">
        <f t="shared" si="91"/>
        <v>0</v>
      </c>
      <c r="GN96" s="90"/>
      <c r="GO96" s="90"/>
      <c r="GP96" s="90"/>
      <c r="GQ96" s="116"/>
      <c r="GR96" s="16">
        <f t="shared" si="92"/>
        <v>0</v>
      </c>
      <c r="GS96" s="90"/>
      <c r="GT96" s="90"/>
      <c r="GU96" s="90"/>
      <c r="GV96" s="116"/>
      <c r="GW96" s="16">
        <f t="shared" si="93"/>
        <v>0</v>
      </c>
      <c r="GX96" s="90"/>
      <c r="GY96" s="90"/>
      <c r="GZ96" s="90"/>
      <c r="HA96" s="116"/>
      <c r="HB96" s="16">
        <f t="shared" si="94"/>
        <v>0</v>
      </c>
      <c r="HC96" s="90"/>
      <c r="HD96" s="90"/>
      <c r="HE96" s="90"/>
      <c r="HF96" s="116"/>
      <c r="HG96" s="16">
        <f t="shared" si="95"/>
        <v>0</v>
      </c>
      <c r="HH96" s="90"/>
      <c r="HI96" s="90"/>
      <c r="HJ96" s="90"/>
      <c r="HK96" s="116"/>
      <c r="HL96" s="16">
        <f t="shared" si="96"/>
        <v>0</v>
      </c>
      <c r="HM96" s="90"/>
      <c r="HN96" s="90"/>
      <c r="HO96" s="90"/>
      <c r="HP96" s="116"/>
      <c r="HQ96" s="16">
        <f t="shared" si="97"/>
        <v>0</v>
      </c>
      <c r="HR96" s="90"/>
      <c r="HS96" s="90"/>
      <c r="HT96" s="90"/>
      <c r="HU96" s="116"/>
      <c r="HV96" s="16">
        <f t="shared" si="98"/>
        <v>0</v>
      </c>
      <c r="HW96" s="90"/>
      <c r="HX96" s="90"/>
      <c r="HY96" s="90"/>
      <c r="HZ96" s="116"/>
      <c r="IA96" s="16">
        <f t="shared" si="99"/>
        <v>0</v>
      </c>
      <c r="IB96" s="90"/>
      <c r="IC96" s="90"/>
      <c r="ID96" s="90"/>
      <c r="IE96" s="116"/>
      <c r="IF96" s="16">
        <f t="shared" si="100"/>
        <v>0</v>
      </c>
      <c r="IG96" s="90"/>
      <c r="IH96" s="90"/>
      <c r="II96" s="90"/>
      <c r="IJ96" s="116"/>
      <c r="IK96" s="16">
        <f t="shared" si="101"/>
        <v>0</v>
      </c>
      <c r="IL96" s="90"/>
      <c r="IM96" s="90"/>
      <c r="IN96" s="90"/>
      <c r="IO96" s="116"/>
      <c r="IP96" s="16">
        <f t="shared" si="102"/>
        <v>0</v>
      </c>
    </row>
    <row r="97" spans="1:250" x14ac:dyDescent="0.25">
      <c r="A97" s="90"/>
      <c r="B97" s="90"/>
      <c r="C97" s="90"/>
      <c r="D97" s="116"/>
      <c r="E97" s="16">
        <f t="shared" si="53"/>
        <v>0</v>
      </c>
      <c r="F97" s="90"/>
      <c r="G97" s="90"/>
      <c r="H97" s="90"/>
      <c r="I97" s="116"/>
      <c r="J97" s="16">
        <f t="shared" si="54"/>
        <v>0</v>
      </c>
      <c r="K97" s="90"/>
      <c r="L97" s="90"/>
      <c r="M97" s="90"/>
      <c r="N97" s="116"/>
      <c r="O97" s="16">
        <f t="shared" si="55"/>
        <v>0</v>
      </c>
      <c r="P97" s="90"/>
      <c r="Q97" s="90"/>
      <c r="R97" s="90"/>
      <c r="S97" s="116"/>
      <c r="T97" s="16">
        <f t="shared" si="56"/>
        <v>0</v>
      </c>
      <c r="U97" s="90"/>
      <c r="V97" s="90"/>
      <c r="W97" s="90"/>
      <c r="X97" s="116"/>
      <c r="Y97" s="16">
        <f t="shared" si="57"/>
        <v>0</v>
      </c>
      <c r="Z97" s="90"/>
      <c r="AA97" s="90"/>
      <c r="AB97" s="90"/>
      <c r="AC97" s="116"/>
      <c r="AD97" s="16">
        <f t="shared" si="58"/>
        <v>0</v>
      </c>
      <c r="AE97" s="90"/>
      <c r="AF97" s="90"/>
      <c r="AG97" s="90"/>
      <c r="AH97" s="116"/>
      <c r="AI97" s="16">
        <f t="shared" si="59"/>
        <v>0</v>
      </c>
      <c r="AJ97" s="90"/>
      <c r="AK97" s="90"/>
      <c r="AL97" s="90"/>
      <c r="AM97" s="116"/>
      <c r="AN97" s="16">
        <f t="shared" si="60"/>
        <v>0</v>
      </c>
      <c r="AO97" s="90"/>
      <c r="AP97" s="90"/>
      <c r="AQ97" s="90"/>
      <c r="AR97" s="116"/>
      <c r="AS97" s="16">
        <f t="shared" si="61"/>
        <v>0</v>
      </c>
      <c r="AT97" s="90"/>
      <c r="AU97" s="90"/>
      <c r="AV97" s="90"/>
      <c r="AW97" s="116"/>
      <c r="AX97" s="16">
        <f t="shared" si="62"/>
        <v>0</v>
      </c>
      <c r="AY97" s="90"/>
      <c r="AZ97" s="90"/>
      <c r="BA97" s="90"/>
      <c r="BB97" s="116"/>
      <c r="BC97" s="16">
        <f t="shared" si="63"/>
        <v>0</v>
      </c>
      <c r="BD97" s="90"/>
      <c r="BE97" s="90"/>
      <c r="BF97" s="90"/>
      <c r="BG97" s="116"/>
      <c r="BH97" s="16">
        <f t="shared" si="64"/>
        <v>0</v>
      </c>
      <c r="BI97" s="90"/>
      <c r="BJ97" s="90"/>
      <c r="BK97" s="90"/>
      <c r="BL97" s="116"/>
      <c r="BM97" s="16">
        <f t="shared" si="65"/>
        <v>0</v>
      </c>
      <c r="BN97" s="90"/>
      <c r="BO97" s="90"/>
      <c r="BP97" s="90"/>
      <c r="BQ97" s="116"/>
      <c r="BR97" s="16">
        <f t="shared" si="66"/>
        <v>0</v>
      </c>
      <c r="BS97" s="90"/>
      <c r="BT97" s="90"/>
      <c r="BU97" s="90"/>
      <c r="BV97" s="116"/>
      <c r="BW97" s="16">
        <f t="shared" si="67"/>
        <v>0</v>
      </c>
      <c r="BX97" s="90"/>
      <c r="BY97" s="90"/>
      <c r="BZ97" s="90"/>
      <c r="CA97" s="116"/>
      <c r="CB97" s="16">
        <f t="shared" si="68"/>
        <v>0</v>
      </c>
      <c r="CC97" s="90"/>
      <c r="CD97" s="90"/>
      <c r="CE97" s="90"/>
      <c r="CF97" s="116"/>
      <c r="CG97" s="16">
        <f t="shared" si="69"/>
        <v>0</v>
      </c>
      <c r="CH97" s="90"/>
      <c r="CI97" s="90"/>
      <c r="CJ97" s="90"/>
      <c r="CK97" s="116"/>
      <c r="CL97" s="16">
        <f t="shared" si="70"/>
        <v>0</v>
      </c>
      <c r="CM97" s="90"/>
      <c r="CN97" s="90"/>
      <c r="CO97" s="90"/>
      <c r="CP97" s="116"/>
      <c r="CQ97" s="16">
        <f t="shared" si="71"/>
        <v>0</v>
      </c>
      <c r="CR97" s="90"/>
      <c r="CS97" s="90"/>
      <c r="CT97" s="90"/>
      <c r="CU97" s="116"/>
      <c r="CV97" s="16">
        <f t="shared" si="72"/>
        <v>0</v>
      </c>
      <c r="CW97" s="90"/>
      <c r="CX97" s="90"/>
      <c r="CY97" s="90"/>
      <c r="CZ97" s="116"/>
      <c r="DA97" s="16">
        <f t="shared" si="73"/>
        <v>0</v>
      </c>
      <c r="DB97" s="90"/>
      <c r="DC97" s="90"/>
      <c r="DD97" s="90"/>
      <c r="DE97" s="116"/>
      <c r="DF97" s="16">
        <f t="shared" si="74"/>
        <v>0</v>
      </c>
      <c r="DG97" s="90"/>
      <c r="DH97" s="90"/>
      <c r="DI97" s="90"/>
      <c r="DJ97" s="116"/>
      <c r="DK97" s="16">
        <f t="shared" si="75"/>
        <v>0</v>
      </c>
      <c r="DL97" s="90"/>
      <c r="DM97" s="90"/>
      <c r="DN97" s="90"/>
      <c r="DO97" s="116"/>
      <c r="DP97" s="16">
        <f t="shared" si="76"/>
        <v>0</v>
      </c>
      <c r="DQ97" s="90"/>
      <c r="DR97" s="90"/>
      <c r="DS97" s="90"/>
      <c r="DT97" s="116"/>
      <c r="DU97" s="16">
        <f t="shared" si="77"/>
        <v>0</v>
      </c>
      <c r="DV97" s="90"/>
      <c r="DW97" s="90"/>
      <c r="DX97" s="90"/>
      <c r="DY97" s="116"/>
      <c r="DZ97" s="16">
        <f t="shared" si="78"/>
        <v>0</v>
      </c>
      <c r="EA97" s="90"/>
      <c r="EB97" s="90"/>
      <c r="EC97" s="90"/>
      <c r="ED97" s="116"/>
      <c r="EE97" s="16">
        <f t="shared" si="79"/>
        <v>0</v>
      </c>
      <c r="EF97" s="90"/>
      <c r="EG97" s="90"/>
      <c r="EH97" s="90"/>
      <c r="EI97" s="116"/>
      <c r="EJ97" s="16">
        <f t="shared" si="80"/>
        <v>0</v>
      </c>
      <c r="EK97" s="90"/>
      <c r="EL97" s="90"/>
      <c r="EM97" s="90"/>
      <c r="EN97" s="116"/>
      <c r="EO97" s="16">
        <f t="shared" si="81"/>
        <v>0</v>
      </c>
      <c r="EP97" s="90"/>
      <c r="EQ97" s="90"/>
      <c r="ER97" s="90"/>
      <c r="ES97" s="116"/>
      <c r="ET97" s="16">
        <f t="shared" si="82"/>
        <v>0</v>
      </c>
      <c r="EU97" s="90"/>
      <c r="EV97" s="90"/>
      <c r="EW97" s="90"/>
      <c r="EX97" s="116"/>
      <c r="EY97" s="16">
        <f t="shared" si="83"/>
        <v>0</v>
      </c>
      <c r="EZ97" s="90"/>
      <c r="FA97" s="90"/>
      <c r="FB97" s="90"/>
      <c r="FC97" s="116"/>
      <c r="FD97" s="16">
        <f t="shared" si="84"/>
        <v>0</v>
      </c>
      <c r="FE97" s="90"/>
      <c r="FF97" s="90"/>
      <c r="FG97" s="90"/>
      <c r="FH97" s="116"/>
      <c r="FI97" s="16">
        <f t="shared" si="85"/>
        <v>0</v>
      </c>
      <c r="FJ97" s="90"/>
      <c r="FK97" s="90"/>
      <c r="FL97" s="90"/>
      <c r="FM97" s="116"/>
      <c r="FN97" s="16">
        <f t="shared" si="86"/>
        <v>0</v>
      </c>
      <c r="FO97" s="90"/>
      <c r="FP97" s="90"/>
      <c r="FQ97" s="90"/>
      <c r="FR97" s="116"/>
      <c r="FS97" s="16">
        <f t="shared" si="87"/>
        <v>0</v>
      </c>
      <c r="FT97" s="90"/>
      <c r="FU97" s="90"/>
      <c r="FV97" s="90"/>
      <c r="FW97" s="116"/>
      <c r="FX97" s="16">
        <f t="shared" si="88"/>
        <v>0</v>
      </c>
      <c r="FY97" s="90"/>
      <c r="FZ97" s="90"/>
      <c r="GA97" s="90"/>
      <c r="GB97" s="116"/>
      <c r="GC97" s="16">
        <f t="shared" si="89"/>
        <v>0</v>
      </c>
      <c r="GD97" s="90"/>
      <c r="GE97" s="90"/>
      <c r="GF97" s="90"/>
      <c r="GG97" s="116"/>
      <c r="GH97" s="16">
        <f t="shared" si="90"/>
        <v>0</v>
      </c>
      <c r="GI97" s="90"/>
      <c r="GJ97" s="90"/>
      <c r="GK97" s="90"/>
      <c r="GL97" s="116"/>
      <c r="GM97" s="16">
        <f t="shared" si="91"/>
        <v>0</v>
      </c>
      <c r="GN97" s="90"/>
      <c r="GO97" s="90"/>
      <c r="GP97" s="90"/>
      <c r="GQ97" s="116"/>
      <c r="GR97" s="16">
        <f t="shared" si="92"/>
        <v>0</v>
      </c>
      <c r="GS97" s="90"/>
      <c r="GT97" s="90"/>
      <c r="GU97" s="90"/>
      <c r="GV97" s="116"/>
      <c r="GW97" s="16">
        <f t="shared" si="93"/>
        <v>0</v>
      </c>
      <c r="GX97" s="90"/>
      <c r="GY97" s="90"/>
      <c r="GZ97" s="90"/>
      <c r="HA97" s="116"/>
      <c r="HB97" s="16">
        <f t="shared" si="94"/>
        <v>0</v>
      </c>
      <c r="HC97" s="90"/>
      <c r="HD97" s="90"/>
      <c r="HE97" s="90"/>
      <c r="HF97" s="116"/>
      <c r="HG97" s="16">
        <f t="shared" si="95"/>
        <v>0</v>
      </c>
      <c r="HH97" s="90"/>
      <c r="HI97" s="90"/>
      <c r="HJ97" s="90"/>
      <c r="HK97" s="116"/>
      <c r="HL97" s="16">
        <f t="shared" si="96"/>
        <v>0</v>
      </c>
      <c r="HM97" s="90"/>
      <c r="HN97" s="90"/>
      <c r="HO97" s="90"/>
      <c r="HP97" s="116"/>
      <c r="HQ97" s="16">
        <f t="shared" si="97"/>
        <v>0</v>
      </c>
      <c r="HR97" s="90"/>
      <c r="HS97" s="90"/>
      <c r="HT97" s="90"/>
      <c r="HU97" s="116"/>
      <c r="HV97" s="16">
        <f t="shared" si="98"/>
        <v>0</v>
      </c>
      <c r="HW97" s="90"/>
      <c r="HX97" s="90"/>
      <c r="HY97" s="90"/>
      <c r="HZ97" s="116"/>
      <c r="IA97" s="16">
        <f t="shared" si="99"/>
        <v>0</v>
      </c>
      <c r="IB97" s="90"/>
      <c r="IC97" s="90"/>
      <c r="ID97" s="90"/>
      <c r="IE97" s="116"/>
      <c r="IF97" s="16">
        <f t="shared" si="100"/>
        <v>0</v>
      </c>
      <c r="IG97" s="90"/>
      <c r="IH97" s="90"/>
      <c r="II97" s="90"/>
      <c r="IJ97" s="116"/>
      <c r="IK97" s="16">
        <f t="shared" si="101"/>
        <v>0</v>
      </c>
      <c r="IL97" s="90"/>
      <c r="IM97" s="90"/>
      <c r="IN97" s="90"/>
      <c r="IO97" s="116"/>
      <c r="IP97" s="16">
        <f t="shared" si="102"/>
        <v>0</v>
      </c>
    </row>
    <row r="98" spans="1:250" x14ac:dyDescent="0.25">
      <c r="A98" s="90"/>
      <c r="B98" s="90"/>
      <c r="C98" s="90"/>
      <c r="D98" s="116"/>
      <c r="E98" s="16">
        <f t="shared" si="53"/>
        <v>0</v>
      </c>
      <c r="F98" s="90"/>
      <c r="G98" s="90"/>
      <c r="H98" s="90"/>
      <c r="I98" s="116"/>
      <c r="J98" s="16">
        <f t="shared" si="54"/>
        <v>0</v>
      </c>
      <c r="K98" s="90"/>
      <c r="L98" s="90"/>
      <c r="M98" s="90"/>
      <c r="N98" s="116"/>
      <c r="O98" s="16">
        <f t="shared" si="55"/>
        <v>0</v>
      </c>
      <c r="P98" s="90"/>
      <c r="Q98" s="90"/>
      <c r="R98" s="90"/>
      <c r="S98" s="116"/>
      <c r="T98" s="16">
        <f t="shared" si="56"/>
        <v>0</v>
      </c>
      <c r="U98" s="90"/>
      <c r="V98" s="90"/>
      <c r="W98" s="90"/>
      <c r="X98" s="116"/>
      <c r="Y98" s="16">
        <f t="shared" si="57"/>
        <v>0</v>
      </c>
      <c r="Z98" s="90"/>
      <c r="AA98" s="90"/>
      <c r="AB98" s="90"/>
      <c r="AC98" s="116"/>
      <c r="AD98" s="16">
        <f t="shared" si="58"/>
        <v>0</v>
      </c>
      <c r="AE98" s="90"/>
      <c r="AF98" s="90"/>
      <c r="AG98" s="90"/>
      <c r="AH98" s="116"/>
      <c r="AI98" s="16">
        <f t="shared" si="59"/>
        <v>0</v>
      </c>
      <c r="AJ98" s="90"/>
      <c r="AK98" s="90"/>
      <c r="AL98" s="90"/>
      <c r="AM98" s="116"/>
      <c r="AN98" s="16">
        <f t="shared" si="60"/>
        <v>0</v>
      </c>
      <c r="AO98" s="90"/>
      <c r="AP98" s="90"/>
      <c r="AQ98" s="90"/>
      <c r="AR98" s="116"/>
      <c r="AS98" s="16">
        <f t="shared" si="61"/>
        <v>0</v>
      </c>
      <c r="AT98" s="90"/>
      <c r="AU98" s="90"/>
      <c r="AV98" s="90"/>
      <c r="AW98" s="116"/>
      <c r="AX98" s="16">
        <f t="shared" si="62"/>
        <v>0</v>
      </c>
      <c r="AY98" s="90"/>
      <c r="AZ98" s="90"/>
      <c r="BA98" s="90"/>
      <c r="BB98" s="116"/>
      <c r="BC98" s="16">
        <f t="shared" si="63"/>
        <v>0</v>
      </c>
      <c r="BD98" s="90"/>
      <c r="BE98" s="90"/>
      <c r="BF98" s="90"/>
      <c r="BG98" s="116"/>
      <c r="BH98" s="16">
        <f t="shared" si="64"/>
        <v>0</v>
      </c>
      <c r="BI98" s="90"/>
      <c r="BJ98" s="90"/>
      <c r="BK98" s="90"/>
      <c r="BL98" s="116"/>
      <c r="BM98" s="16">
        <f t="shared" si="65"/>
        <v>0</v>
      </c>
      <c r="BN98" s="90"/>
      <c r="BO98" s="90"/>
      <c r="BP98" s="90"/>
      <c r="BQ98" s="116"/>
      <c r="BR98" s="16">
        <f t="shared" si="66"/>
        <v>0</v>
      </c>
      <c r="BS98" s="90"/>
      <c r="BT98" s="90"/>
      <c r="BU98" s="90"/>
      <c r="BV98" s="116"/>
      <c r="BW98" s="16">
        <f t="shared" si="67"/>
        <v>0</v>
      </c>
      <c r="BX98" s="90"/>
      <c r="BY98" s="90"/>
      <c r="BZ98" s="90"/>
      <c r="CA98" s="116"/>
      <c r="CB98" s="16">
        <f t="shared" si="68"/>
        <v>0</v>
      </c>
      <c r="CC98" s="90"/>
      <c r="CD98" s="90"/>
      <c r="CE98" s="90"/>
      <c r="CF98" s="116"/>
      <c r="CG98" s="16">
        <f t="shared" si="69"/>
        <v>0</v>
      </c>
      <c r="CH98" s="90"/>
      <c r="CI98" s="90"/>
      <c r="CJ98" s="90"/>
      <c r="CK98" s="116"/>
      <c r="CL98" s="16">
        <f t="shared" si="70"/>
        <v>0</v>
      </c>
      <c r="CM98" s="90"/>
      <c r="CN98" s="90"/>
      <c r="CO98" s="90"/>
      <c r="CP98" s="116"/>
      <c r="CQ98" s="16">
        <f t="shared" si="71"/>
        <v>0</v>
      </c>
      <c r="CR98" s="90"/>
      <c r="CS98" s="90"/>
      <c r="CT98" s="90"/>
      <c r="CU98" s="116"/>
      <c r="CV98" s="16">
        <f t="shared" si="72"/>
        <v>0</v>
      </c>
      <c r="CW98" s="90"/>
      <c r="CX98" s="90"/>
      <c r="CY98" s="90"/>
      <c r="CZ98" s="116"/>
      <c r="DA98" s="16">
        <f t="shared" si="73"/>
        <v>0</v>
      </c>
      <c r="DB98" s="90"/>
      <c r="DC98" s="90"/>
      <c r="DD98" s="90"/>
      <c r="DE98" s="116"/>
      <c r="DF98" s="16">
        <f t="shared" si="74"/>
        <v>0</v>
      </c>
      <c r="DG98" s="90"/>
      <c r="DH98" s="90"/>
      <c r="DI98" s="90"/>
      <c r="DJ98" s="116"/>
      <c r="DK98" s="16">
        <f t="shared" si="75"/>
        <v>0</v>
      </c>
      <c r="DL98" s="90"/>
      <c r="DM98" s="90"/>
      <c r="DN98" s="90"/>
      <c r="DO98" s="116"/>
      <c r="DP98" s="16">
        <f t="shared" si="76"/>
        <v>0</v>
      </c>
      <c r="DQ98" s="90"/>
      <c r="DR98" s="90"/>
      <c r="DS98" s="90"/>
      <c r="DT98" s="116"/>
      <c r="DU98" s="16">
        <f t="shared" si="77"/>
        <v>0</v>
      </c>
      <c r="DV98" s="90"/>
      <c r="DW98" s="90"/>
      <c r="DX98" s="90"/>
      <c r="DY98" s="116"/>
      <c r="DZ98" s="16">
        <f t="shared" si="78"/>
        <v>0</v>
      </c>
      <c r="EA98" s="90"/>
      <c r="EB98" s="90"/>
      <c r="EC98" s="90"/>
      <c r="ED98" s="116"/>
      <c r="EE98" s="16">
        <f t="shared" si="79"/>
        <v>0</v>
      </c>
      <c r="EF98" s="90"/>
      <c r="EG98" s="90"/>
      <c r="EH98" s="90"/>
      <c r="EI98" s="116"/>
      <c r="EJ98" s="16">
        <f t="shared" si="80"/>
        <v>0</v>
      </c>
      <c r="EK98" s="90"/>
      <c r="EL98" s="90"/>
      <c r="EM98" s="90"/>
      <c r="EN98" s="116"/>
      <c r="EO98" s="16">
        <f t="shared" si="81"/>
        <v>0</v>
      </c>
      <c r="EP98" s="90"/>
      <c r="EQ98" s="90"/>
      <c r="ER98" s="90"/>
      <c r="ES98" s="116"/>
      <c r="ET98" s="16">
        <f t="shared" si="82"/>
        <v>0</v>
      </c>
      <c r="EU98" s="90"/>
      <c r="EV98" s="90"/>
      <c r="EW98" s="90"/>
      <c r="EX98" s="116"/>
      <c r="EY98" s="16">
        <f t="shared" si="83"/>
        <v>0</v>
      </c>
      <c r="EZ98" s="90"/>
      <c r="FA98" s="90"/>
      <c r="FB98" s="90"/>
      <c r="FC98" s="116"/>
      <c r="FD98" s="16">
        <f t="shared" si="84"/>
        <v>0</v>
      </c>
      <c r="FE98" s="90"/>
      <c r="FF98" s="90"/>
      <c r="FG98" s="90"/>
      <c r="FH98" s="116"/>
      <c r="FI98" s="16">
        <f t="shared" si="85"/>
        <v>0</v>
      </c>
      <c r="FJ98" s="90"/>
      <c r="FK98" s="90"/>
      <c r="FL98" s="90"/>
      <c r="FM98" s="116"/>
      <c r="FN98" s="16">
        <f t="shared" si="86"/>
        <v>0</v>
      </c>
      <c r="FO98" s="90"/>
      <c r="FP98" s="90"/>
      <c r="FQ98" s="90"/>
      <c r="FR98" s="116"/>
      <c r="FS98" s="16">
        <f t="shared" si="87"/>
        <v>0</v>
      </c>
      <c r="FT98" s="90"/>
      <c r="FU98" s="90"/>
      <c r="FV98" s="90"/>
      <c r="FW98" s="116"/>
      <c r="FX98" s="16">
        <f t="shared" si="88"/>
        <v>0</v>
      </c>
      <c r="FY98" s="90"/>
      <c r="FZ98" s="90"/>
      <c r="GA98" s="90"/>
      <c r="GB98" s="116"/>
      <c r="GC98" s="16">
        <f t="shared" si="89"/>
        <v>0</v>
      </c>
      <c r="GD98" s="90"/>
      <c r="GE98" s="90"/>
      <c r="GF98" s="90"/>
      <c r="GG98" s="116"/>
      <c r="GH98" s="16">
        <f t="shared" si="90"/>
        <v>0</v>
      </c>
      <c r="GI98" s="90"/>
      <c r="GJ98" s="90"/>
      <c r="GK98" s="90"/>
      <c r="GL98" s="116"/>
      <c r="GM98" s="16">
        <f t="shared" si="91"/>
        <v>0</v>
      </c>
      <c r="GN98" s="90"/>
      <c r="GO98" s="90"/>
      <c r="GP98" s="90"/>
      <c r="GQ98" s="116"/>
      <c r="GR98" s="16">
        <f t="shared" si="92"/>
        <v>0</v>
      </c>
      <c r="GS98" s="90"/>
      <c r="GT98" s="90"/>
      <c r="GU98" s="90"/>
      <c r="GV98" s="116"/>
      <c r="GW98" s="16">
        <f t="shared" si="93"/>
        <v>0</v>
      </c>
      <c r="GX98" s="90"/>
      <c r="GY98" s="90"/>
      <c r="GZ98" s="90"/>
      <c r="HA98" s="116"/>
      <c r="HB98" s="16">
        <f t="shared" si="94"/>
        <v>0</v>
      </c>
      <c r="HC98" s="90"/>
      <c r="HD98" s="90"/>
      <c r="HE98" s="90"/>
      <c r="HF98" s="116"/>
      <c r="HG98" s="16">
        <f t="shared" si="95"/>
        <v>0</v>
      </c>
      <c r="HH98" s="90"/>
      <c r="HI98" s="90"/>
      <c r="HJ98" s="90"/>
      <c r="HK98" s="116"/>
      <c r="HL98" s="16">
        <f t="shared" si="96"/>
        <v>0</v>
      </c>
      <c r="HM98" s="90"/>
      <c r="HN98" s="90"/>
      <c r="HO98" s="90"/>
      <c r="HP98" s="116"/>
      <c r="HQ98" s="16">
        <f t="shared" si="97"/>
        <v>0</v>
      </c>
      <c r="HR98" s="90"/>
      <c r="HS98" s="90"/>
      <c r="HT98" s="90"/>
      <c r="HU98" s="116"/>
      <c r="HV98" s="16">
        <f t="shared" si="98"/>
        <v>0</v>
      </c>
      <c r="HW98" s="90"/>
      <c r="HX98" s="90"/>
      <c r="HY98" s="90"/>
      <c r="HZ98" s="116"/>
      <c r="IA98" s="16">
        <f t="shared" si="99"/>
        <v>0</v>
      </c>
      <c r="IB98" s="90"/>
      <c r="IC98" s="90"/>
      <c r="ID98" s="90"/>
      <c r="IE98" s="116"/>
      <c r="IF98" s="16">
        <f t="shared" si="100"/>
        <v>0</v>
      </c>
      <c r="IG98" s="90"/>
      <c r="IH98" s="90"/>
      <c r="II98" s="90"/>
      <c r="IJ98" s="116"/>
      <c r="IK98" s="16">
        <f t="shared" si="101"/>
        <v>0</v>
      </c>
      <c r="IL98" s="90"/>
      <c r="IM98" s="90"/>
      <c r="IN98" s="90"/>
      <c r="IO98" s="116"/>
      <c r="IP98" s="16">
        <f t="shared" si="102"/>
        <v>0</v>
      </c>
    </row>
    <row r="99" spans="1:250" x14ac:dyDescent="0.25">
      <c r="A99" s="90"/>
      <c r="B99" s="90"/>
      <c r="C99" s="90"/>
      <c r="D99" s="116"/>
      <c r="E99" s="16">
        <f t="shared" si="53"/>
        <v>0</v>
      </c>
      <c r="F99" s="90"/>
      <c r="G99" s="90"/>
      <c r="H99" s="90"/>
      <c r="I99" s="116"/>
      <c r="J99" s="16">
        <f t="shared" si="54"/>
        <v>0</v>
      </c>
      <c r="K99" s="90"/>
      <c r="L99" s="90"/>
      <c r="M99" s="90"/>
      <c r="N99" s="116"/>
      <c r="O99" s="16">
        <f t="shared" si="55"/>
        <v>0</v>
      </c>
      <c r="P99" s="90"/>
      <c r="Q99" s="90"/>
      <c r="R99" s="90"/>
      <c r="S99" s="116"/>
      <c r="T99" s="16">
        <f t="shared" si="56"/>
        <v>0</v>
      </c>
      <c r="U99" s="90"/>
      <c r="V99" s="90"/>
      <c r="W99" s="90"/>
      <c r="X99" s="116"/>
      <c r="Y99" s="16">
        <f t="shared" si="57"/>
        <v>0</v>
      </c>
      <c r="Z99" s="90"/>
      <c r="AA99" s="90"/>
      <c r="AB99" s="90"/>
      <c r="AC99" s="116"/>
      <c r="AD99" s="16">
        <f t="shared" si="58"/>
        <v>0</v>
      </c>
      <c r="AE99" s="90"/>
      <c r="AF99" s="90"/>
      <c r="AG99" s="90"/>
      <c r="AH99" s="116"/>
      <c r="AI99" s="16">
        <f t="shared" si="59"/>
        <v>0</v>
      </c>
      <c r="AJ99" s="90"/>
      <c r="AK99" s="90"/>
      <c r="AL99" s="90"/>
      <c r="AM99" s="116"/>
      <c r="AN99" s="16">
        <f t="shared" si="60"/>
        <v>0</v>
      </c>
      <c r="AO99" s="90"/>
      <c r="AP99" s="90"/>
      <c r="AQ99" s="90"/>
      <c r="AR99" s="116"/>
      <c r="AS99" s="16">
        <f t="shared" si="61"/>
        <v>0</v>
      </c>
      <c r="AT99" s="90"/>
      <c r="AU99" s="90"/>
      <c r="AV99" s="90"/>
      <c r="AW99" s="116"/>
      <c r="AX99" s="16">
        <f t="shared" si="62"/>
        <v>0</v>
      </c>
      <c r="AY99" s="90"/>
      <c r="AZ99" s="90"/>
      <c r="BA99" s="90"/>
      <c r="BB99" s="116"/>
      <c r="BC99" s="16">
        <f t="shared" si="63"/>
        <v>0</v>
      </c>
      <c r="BD99" s="90"/>
      <c r="BE99" s="90"/>
      <c r="BF99" s="90"/>
      <c r="BG99" s="116"/>
      <c r="BH99" s="16">
        <f t="shared" si="64"/>
        <v>0</v>
      </c>
      <c r="BI99" s="90"/>
      <c r="BJ99" s="90"/>
      <c r="BK99" s="90"/>
      <c r="BL99" s="116"/>
      <c r="BM99" s="16">
        <f t="shared" si="65"/>
        <v>0</v>
      </c>
      <c r="BN99" s="90"/>
      <c r="BO99" s="90"/>
      <c r="BP99" s="90"/>
      <c r="BQ99" s="116"/>
      <c r="BR99" s="16">
        <f t="shared" si="66"/>
        <v>0</v>
      </c>
      <c r="BS99" s="90"/>
      <c r="BT99" s="90"/>
      <c r="BU99" s="90"/>
      <c r="BV99" s="116"/>
      <c r="BW99" s="16">
        <f t="shared" si="67"/>
        <v>0</v>
      </c>
      <c r="BX99" s="90"/>
      <c r="BY99" s="90"/>
      <c r="BZ99" s="90"/>
      <c r="CA99" s="116"/>
      <c r="CB99" s="16">
        <f t="shared" si="68"/>
        <v>0</v>
      </c>
      <c r="CC99" s="90"/>
      <c r="CD99" s="90"/>
      <c r="CE99" s="90"/>
      <c r="CF99" s="116"/>
      <c r="CG99" s="16">
        <f t="shared" si="69"/>
        <v>0</v>
      </c>
      <c r="CH99" s="90"/>
      <c r="CI99" s="90"/>
      <c r="CJ99" s="90"/>
      <c r="CK99" s="116"/>
      <c r="CL99" s="16">
        <f t="shared" si="70"/>
        <v>0</v>
      </c>
      <c r="CM99" s="90"/>
      <c r="CN99" s="90"/>
      <c r="CO99" s="90"/>
      <c r="CP99" s="116"/>
      <c r="CQ99" s="16">
        <f t="shared" si="71"/>
        <v>0</v>
      </c>
      <c r="CR99" s="90"/>
      <c r="CS99" s="90"/>
      <c r="CT99" s="90"/>
      <c r="CU99" s="116"/>
      <c r="CV99" s="16">
        <f t="shared" si="72"/>
        <v>0</v>
      </c>
      <c r="CW99" s="90"/>
      <c r="CX99" s="90"/>
      <c r="CY99" s="90"/>
      <c r="CZ99" s="116"/>
      <c r="DA99" s="16">
        <f t="shared" si="73"/>
        <v>0</v>
      </c>
      <c r="DB99" s="90"/>
      <c r="DC99" s="90"/>
      <c r="DD99" s="90"/>
      <c r="DE99" s="116"/>
      <c r="DF99" s="16">
        <f t="shared" si="74"/>
        <v>0</v>
      </c>
      <c r="DG99" s="90"/>
      <c r="DH99" s="90"/>
      <c r="DI99" s="90"/>
      <c r="DJ99" s="116"/>
      <c r="DK99" s="16">
        <f t="shared" si="75"/>
        <v>0</v>
      </c>
      <c r="DL99" s="90"/>
      <c r="DM99" s="90"/>
      <c r="DN99" s="90"/>
      <c r="DO99" s="116"/>
      <c r="DP99" s="16">
        <f t="shared" si="76"/>
        <v>0</v>
      </c>
      <c r="DQ99" s="90"/>
      <c r="DR99" s="90"/>
      <c r="DS99" s="90"/>
      <c r="DT99" s="116"/>
      <c r="DU99" s="16">
        <f t="shared" si="77"/>
        <v>0</v>
      </c>
      <c r="DV99" s="90"/>
      <c r="DW99" s="90"/>
      <c r="DX99" s="90"/>
      <c r="DY99" s="116"/>
      <c r="DZ99" s="16">
        <f t="shared" si="78"/>
        <v>0</v>
      </c>
      <c r="EA99" s="90"/>
      <c r="EB99" s="90"/>
      <c r="EC99" s="90"/>
      <c r="ED99" s="116"/>
      <c r="EE99" s="16">
        <f t="shared" si="79"/>
        <v>0</v>
      </c>
      <c r="EF99" s="90"/>
      <c r="EG99" s="90"/>
      <c r="EH99" s="90"/>
      <c r="EI99" s="116"/>
      <c r="EJ99" s="16">
        <f t="shared" si="80"/>
        <v>0</v>
      </c>
      <c r="EK99" s="90"/>
      <c r="EL99" s="90"/>
      <c r="EM99" s="90"/>
      <c r="EN99" s="116"/>
      <c r="EO99" s="16">
        <f t="shared" si="81"/>
        <v>0</v>
      </c>
      <c r="EP99" s="90"/>
      <c r="EQ99" s="90"/>
      <c r="ER99" s="90"/>
      <c r="ES99" s="116"/>
      <c r="ET99" s="16">
        <f t="shared" si="82"/>
        <v>0</v>
      </c>
      <c r="EU99" s="90"/>
      <c r="EV99" s="90"/>
      <c r="EW99" s="90"/>
      <c r="EX99" s="116"/>
      <c r="EY99" s="16">
        <f t="shared" si="83"/>
        <v>0</v>
      </c>
      <c r="EZ99" s="90"/>
      <c r="FA99" s="90"/>
      <c r="FB99" s="90"/>
      <c r="FC99" s="116"/>
      <c r="FD99" s="16">
        <f t="shared" si="84"/>
        <v>0</v>
      </c>
      <c r="FE99" s="90"/>
      <c r="FF99" s="90"/>
      <c r="FG99" s="90"/>
      <c r="FH99" s="116"/>
      <c r="FI99" s="16">
        <f t="shared" si="85"/>
        <v>0</v>
      </c>
      <c r="FJ99" s="90"/>
      <c r="FK99" s="90"/>
      <c r="FL99" s="90"/>
      <c r="FM99" s="116"/>
      <c r="FN99" s="16">
        <f t="shared" si="86"/>
        <v>0</v>
      </c>
      <c r="FO99" s="90"/>
      <c r="FP99" s="90"/>
      <c r="FQ99" s="90"/>
      <c r="FR99" s="116"/>
      <c r="FS99" s="16">
        <f t="shared" si="87"/>
        <v>0</v>
      </c>
      <c r="FT99" s="90"/>
      <c r="FU99" s="90"/>
      <c r="FV99" s="90"/>
      <c r="FW99" s="116"/>
      <c r="FX99" s="16">
        <f t="shared" si="88"/>
        <v>0</v>
      </c>
      <c r="FY99" s="90"/>
      <c r="FZ99" s="90"/>
      <c r="GA99" s="90"/>
      <c r="GB99" s="116"/>
      <c r="GC99" s="16">
        <f t="shared" si="89"/>
        <v>0</v>
      </c>
      <c r="GD99" s="90"/>
      <c r="GE99" s="90"/>
      <c r="GF99" s="90"/>
      <c r="GG99" s="116"/>
      <c r="GH99" s="16">
        <f t="shared" si="90"/>
        <v>0</v>
      </c>
      <c r="GI99" s="90"/>
      <c r="GJ99" s="90"/>
      <c r="GK99" s="90"/>
      <c r="GL99" s="116"/>
      <c r="GM99" s="16">
        <f t="shared" si="91"/>
        <v>0</v>
      </c>
      <c r="GN99" s="90"/>
      <c r="GO99" s="90"/>
      <c r="GP99" s="90"/>
      <c r="GQ99" s="116"/>
      <c r="GR99" s="16">
        <f t="shared" si="92"/>
        <v>0</v>
      </c>
      <c r="GS99" s="90"/>
      <c r="GT99" s="90"/>
      <c r="GU99" s="90"/>
      <c r="GV99" s="116"/>
      <c r="GW99" s="16">
        <f t="shared" si="93"/>
        <v>0</v>
      </c>
      <c r="GX99" s="90"/>
      <c r="GY99" s="90"/>
      <c r="GZ99" s="90"/>
      <c r="HA99" s="116"/>
      <c r="HB99" s="16">
        <f t="shared" si="94"/>
        <v>0</v>
      </c>
      <c r="HC99" s="90"/>
      <c r="HD99" s="90"/>
      <c r="HE99" s="90"/>
      <c r="HF99" s="116"/>
      <c r="HG99" s="16">
        <f t="shared" si="95"/>
        <v>0</v>
      </c>
      <c r="HH99" s="90"/>
      <c r="HI99" s="90"/>
      <c r="HJ99" s="90"/>
      <c r="HK99" s="116"/>
      <c r="HL99" s="16">
        <f t="shared" si="96"/>
        <v>0</v>
      </c>
      <c r="HM99" s="90"/>
      <c r="HN99" s="90"/>
      <c r="HO99" s="90"/>
      <c r="HP99" s="116"/>
      <c r="HQ99" s="16">
        <f t="shared" si="97"/>
        <v>0</v>
      </c>
      <c r="HR99" s="90"/>
      <c r="HS99" s="90"/>
      <c r="HT99" s="90"/>
      <c r="HU99" s="116"/>
      <c r="HV99" s="16">
        <f t="shared" si="98"/>
        <v>0</v>
      </c>
      <c r="HW99" s="90"/>
      <c r="HX99" s="90"/>
      <c r="HY99" s="90"/>
      <c r="HZ99" s="116"/>
      <c r="IA99" s="16">
        <f t="shared" si="99"/>
        <v>0</v>
      </c>
      <c r="IB99" s="90"/>
      <c r="IC99" s="90"/>
      <c r="ID99" s="90"/>
      <c r="IE99" s="116"/>
      <c r="IF99" s="16">
        <f t="shared" si="100"/>
        <v>0</v>
      </c>
      <c r="IG99" s="90"/>
      <c r="IH99" s="90"/>
      <c r="II99" s="90"/>
      <c r="IJ99" s="116"/>
      <c r="IK99" s="16">
        <f t="shared" si="101"/>
        <v>0</v>
      </c>
      <c r="IL99" s="90"/>
      <c r="IM99" s="90"/>
      <c r="IN99" s="90"/>
      <c r="IO99" s="116"/>
      <c r="IP99" s="16">
        <f t="shared" si="102"/>
        <v>0</v>
      </c>
    </row>
    <row r="100" spans="1:250" x14ac:dyDescent="0.25">
      <c r="A100" s="90"/>
      <c r="B100" s="90"/>
      <c r="C100" s="90"/>
      <c r="D100" s="116"/>
      <c r="E100" s="16">
        <f t="shared" si="53"/>
        <v>0</v>
      </c>
      <c r="F100" s="90"/>
      <c r="G100" s="90"/>
      <c r="H100" s="90"/>
      <c r="I100" s="116"/>
      <c r="J100" s="16">
        <f t="shared" si="54"/>
        <v>0</v>
      </c>
      <c r="K100" s="90"/>
      <c r="L100" s="90"/>
      <c r="M100" s="90"/>
      <c r="N100" s="116"/>
      <c r="O100" s="16">
        <f t="shared" si="55"/>
        <v>0</v>
      </c>
      <c r="P100" s="90"/>
      <c r="Q100" s="90"/>
      <c r="R100" s="90"/>
      <c r="S100" s="116"/>
      <c r="T100" s="16">
        <f t="shared" si="56"/>
        <v>0</v>
      </c>
      <c r="U100" s="90"/>
      <c r="V100" s="90"/>
      <c r="W100" s="90"/>
      <c r="X100" s="116"/>
      <c r="Y100" s="16">
        <f t="shared" si="57"/>
        <v>0</v>
      </c>
      <c r="Z100" s="90"/>
      <c r="AA100" s="90"/>
      <c r="AB100" s="90"/>
      <c r="AC100" s="116"/>
      <c r="AD100" s="16">
        <f t="shared" si="58"/>
        <v>0</v>
      </c>
      <c r="AE100" s="90"/>
      <c r="AF100" s="90"/>
      <c r="AG100" s="90"/>
      <c r="AH100" s="116"/>
      <c r="AI100" s="16">
        <f t="shared" si="59"/>
        <v>0</v>
      </c>
      <c r="AJ100" s="90"/>
      <c r="AK100" s="90"/>
      <c r="AL100" s="90"/>
      <c r="AM100" s="116"/>
      <c r="AN100" s="16">
        <f t="shared" si="60"/>
        <v>0</v>
      </c>
      <c r="AO100" s="90"/>
      <c r="AP100" s="90"/>
      <c r="AQ100" s="90"/>
      <c r="AR100" s="116"/>
      <c r="AS100" s="16">
        <f t="shared" si="61"/>
        <v>0</v>
      </c>
      <c r="AT100" s="90"/>
      <c r="AU100" s="90"/>
      <c r="AV100" s="90"/>
      <c r="AW100" s="116"/>
      <c r="AX100" s="16">
        <f t="shared" si="62"/>
        <v>0</v>
      </c>
      <c r="AY100" s="90"/>
      <c r="AZ100" s="90"/>
      <c r="BA100" s="90"/>
      <c r="BB100" s="116"/>
      <c r="BC100" s="16">
        <f t="shared" si="63"/>
        <v>0</v>
      </c>
      <c r="BD100" s="90"/>
      <c r="BE100" s="90"/>
      <c r="BF100" s="90"/>
      <c r="BG100" s="116"/>
      <c r="BH100" s="16">
        <f t="shared" si="64"/>
        <v>0</v>
      </c>
      <c r="BI100" s="90"/>
      <c r="BJ100" s="90"/>
      <c r="BK100" s="90"/>
      <c r="BL100" s="116"/>
      <c r="BM100" s="16">
        <f t="shared" si="65"/>
        <v>0</v>
      </c>
      <c r="BN100" s="90"/>
      <c r="BO100" s="90"/>
      <c r="BP100" s="90"/>
      <c r="BQ100" s="116"/>
      <c r="BR100" s="16">
        <f t="shared" si="66"/>
        <v>0</v>
      </c>
      <c r="BS100" s="90"/>
      <c r="BT100" s="90"/>
      <c r="BU100" s="90"/>
      <c r="BV100" s="116"/>
      <c r="BW100" s="16">
        <f t="shared" si="67"/>
        <v>0</v>
      </c>
      <c r="BX100" s="90"/>
      <c r="BY100" s="90"/>
      <c r="BZ100" s="90"/>
      <c r="CA100" s="116"/>
      <c r="CB100" s="16">
        <f t="shared" si="68"/>
        <v>0</v>
      </c>
      <c r="CC100" s="90"/>
      <c r="CD100" s="90"/>
      <c r="CE100" s="90"/>
      <c r="CF100" s="116"/>
      <c r="CG100" s="16">
        <f t="shared" si="69"/>
        <v>0</v>
      </c>
      <c r="CH100" s="90"/>
      <c r="CI100" s="90"/>
      <c r="CJ100" s="90"/>
      <c r="CK100" s="116"/>
      <c r="CL100" s="16">
        <f t="shared" si="70"/>
        <v>0</v>
      </c>
      <c r="CM100" s="90"/>
      <c r="CN100" s="90"/>
      <c r="CO100" s="90"/>
      <c r="CP100" s="116"/>
      <c r="CQ100" s="16">
        <f t="shared" si="71"/>
        <v>0</v>
      </c>
      <c r="CR100" s="90"/>
      <c r="CS100" s="90"/>
      <c r="CT100" s="90"/>
      <c r="CU100" s="116"/>
      <c r="CV100" s="16">
        <f t="shared" si="72"/>
        <v>0</v>
      </c>
      <c r="CW100" s="90"/>
      <c r="CX100" s="90"/>
      <c r="CY100" s="90"/>
      <c r="CZ100" s="116"/>
      <c r="DA100" s="16">
        <f t="shared" si="73"/>
        <v>0</v>
      </c>
      <c r="DB100" s="90"/>
      <c r="DC100" s="90"/>
      <c r="DD100" s="90"/>
      <c r="DE100" s="116"/>
      <c r="DF100" s="16">
        <f t="shared" si="74"/>
        <v>0</v>
      </c>
      <c r="DG100" s="90"/>
      <c r="DH100" s="90"/>
      <c r="DI100" s="90"/>
      <c r="DJ100" s="116"/>
      <c r="DK100" s="16">
        <f t="shared" si="75"/>
        <v>0</v>
      </c>
      <c r="DL100" s="90"/>
      <c r="DM100" s="90"/>
      <c r="DN100" s="90"/>
      <c r="DO100" s="116"/>
      <c r="DP100" s="16">
        <f t="shared" si="76"/>
        <v>0</v>
      </c>
      <c r="DQ100" s="90"/>
      <c r="DR100" s="90"/>
      <c r="DS100" s="90"/>
      <c r="DT100" s="116"/>
      <c r="DU100" s="16">
        <f t="shared" si="77"/>
        <v>0</v>
      </c>
      <c r="DV100" s="90"/>
      <c r="DW100" s="90"/>
      <c r="DX100" s="90"/>
      <c r="DY100" s="116"/>
      <c r="DZ100" s="16">
        <f t="shared" si="78"/>
        <v>0</v>
      </c>
      <c r="EA100" s="90"/>
      <c r="EB100" s="90"/>
      <c r="EC100" s="90"/>
      <c r="ED100" s="116"/>
      <c r="EE100" s="16">
        <f t="shared" si="79"/>
        <v>0</v>
      </c>
      <c r="EF100" s="90"/>
      <c r="EG100" s="90"/>
      <c r="EH100" s="90"/>
      <c r="EI100" s="116"/>
      <c r="EJ100" s="16">
        <f t="shared" si="80"/>
        <v>0</v>
      </c>
      <c r="EK100" s="90"/>
      <c r="EL100" s="90"/>
      <c r="EM100" s="90"/>
      <c r="EN100" s="116"/>
      <c r="EO100" s="16">
        <f t="shared" si="81"/>
        <v>0</v>
      </c>
      <c r="EP100" s="90"/>
      <c r="EQ100" s="90"/>
      <c r="ER100" s="90"/>
      <c r="ES100" s="116"/>
      <c r="ET100" s="16">
        <f t="shared" si="82"/>
        <v>0</v>
      </c>
      <c r="EU100" s="90"/>
      <c r="EV100" s="90"/>
      <c r="EW100" s="90"/>
      <c r="EX100" s="116"/>
      <c r="EY100" s="16">
        <f t="shared" si="83"/>
        <v>0</v>
      </c>
      <c r="EZ100" s="90"/>
      <c r="FA100" s="90"/>
      <c r="FB100" s="90"/>
      <c r="FC100" s="116"/>
      <c r="FD100" s="16">
        <f t="shared" si="84"/>
        <v>0</v>
      </c>
      <c r="FE100" s="90"/>
      <c r="FF100" s="90"/>
      <c r="FG100" s="90"/>
      <c r="FH100" s="116"/>
      <c r="FI100" s="16">
        <f t="shared" si="85"/>
        <v>0</v>
      </c>
      <c r="FJ100" s="90"/>
      <c r="FK100" s="90"/>
      <c r="FL100" s="90"/>
      <c r="FM100" s="116"/>
      <c r="FN100" s="16">
        <f t="shared" si="86"/>
        <v>0</v>
      </c>
      <c r="FO100" s="90"/>
      <c r="FP100" s="90"/>
      <c r="FQ100" s="90"/>
      <c r="FR100" s="116"/>
      <c r="FS100" s="16">
        <f t="shared" si="87"/>
        <v>0</v>
      </c>
      <c r="FT100" s="90"/>
      <c r="FU100" s="90"/>
      <c r="FV100" s="90"/>
      <c r="FW100" s="116"/>
      <c r="FX100" s="16">
        <f t="shared" si="88"/>
        <v>0</v>
      </c>
      <c r="FY100" s="90"/>
      <c r="FZ100" s="90"/>
      <c r="GA100" s="90"/>
      <c r="GB100" s="116"/>
      <c r="GC100" s="16">
        <f t="shared" si="89"/>
        <v>0</v>
      </c>
      <c r="GD100" s="90"/>
      <c r="GE100" s="90"/>
      <c r="GF100" s="90"/>
      <c r="GG100" s="116"/>
      <c r="GH100" s="16">
        <f t="shared" si="90"/>
        <v>0</v>
      </c>
      <c r="GI100" s="90"/>
      <c r="GJ100" s="90"/>
      <c r="GK100" s="90"/>
      <c r="GL100" s="116"/>
      <c r="GM100" s="16">
        <f t="shared" si="91"/>
        <v>0</v>
      </c>
      <c r="GN100" s="90"/>
      <c r="GO100" s="90"/>
      <c r="GP100" s="90"/>
      <c r="GQ100" s="116"/>
      <c r="GR100" s="16">
        <f t="shared" si="92"/>
        <v>0</v>
      </c>
      <c r="GS100" s="90"/>
      <c r="GT100" s="90"/>
      <c r="GU100" s="90"/>
      <c r="GV100" s="116"/>
      <c r="GW100" s="16">
        <f t="shared" si="93"/>
        <v>0</v>
      </c>
      <c r="GX100" s="90"/>
      <c r="GY100" s="90"/>
      <c r="GZ100" s="90"/>
      <c r="HA100" s="116"/>
      <c r="HB100" s="16">
        <f t="shared" si="94"/>
        <v>0</v>
      </c>
      <c r="HC100" s="90"/>
      <c r="HD100" s="90"/>
      <c r="HE100" s="90"/>
      <c r="HF100" s="116"/>
      <c r="HG100" s="16">
        <f t="shared" si="95"/>
        <v>0</v>
      </c>
      <c r="HH100" s="90"/>
      <c r="HI100" s="90"/>
      <c r="HJ100" s="90"/>
      <c r="HK100" s="116"/>
      <c r="HL100" s="16">
        <f t="shared" si="96"/>
        <v>0</v>
      </c>
      <c r="HM100" s="90"/>
      <c r="HN100" s="90"/>
      <c r="HO100" s="90"/>
      <c r="HP100" s="116"/>
      <c r="HQ100" s="16">
        <f t="shared" si="97"/>
        <v>0</v>
      </c>
      <c r="HR100" s="90"/>
      <c r="HS100" s="90"/>
      <c r="HT100" s="90"/>
      <c r="HU100" s="116"/>
      <c r="HV100" s="16">
        <f t="shared" si="98"/>
        <v>0</v>
      </c>
      <c r="HW100" s="90"/>
      <c r="HX100" s="90"/>
      <c r="HY100" s="90"/>
      <c r="HZ100" s="116"/>
      <c r="IA100" s="16">
        <f t="shared" si="99"/>
        <v>0</v>
      </c>
      <c r="IB100" s="90"/>
      <c r="IC100" s="90"/>
      <c r="ID100" s="90"/>
      <c r="IE100" s="116"/>
      <c r="IF100" s="16">
        <f t="shared" si="100"/>
        <v>0</v>
      </c>
      <c r="IG100" s="90"/>
      <c r="IH100" s="90"/>
      <c r="II100" s="90"/>
      <c r="IJ100" s="116"/>
      <c r="IK100" s="16">
        <f t="shared" si="101"/>
        <v>0</v>
      </c>
      <c r="IL100" s="90"/>
      <c r="IM100" s="90"/>
      <c r="IN100" s="90"/>
      <c r="IO100" s="116"/>
      <c r="IP100" s="16">
        <f t="shared" si="102"/>
        <v>0</v>
      </c>
    </row>
    <row r="101" spans="1:250" x14ac:dyDescent="0.25">
      <c r="A101" s="90"/>
      <c r="B101" s="90"/>
      <c r="C101" s="90"/>
      <c r="D101" s="116"/>
      <c r="E101" s="16">
        <f t="shared" si="53"/>
        <v>0</v>
      </c>
      <c r="F101" s="90"/>
      <c r="G101" s="90"/>
      <c r="H101" s="90"/>
      <c r="I101" s="116"/>
      <c r="J101" s="16">
        <f t="shared" si="54"/>
        <v>0</v>
      </c>
      <c r="K101" s="90"/>
      <c r="L101" s="90"/>
      <c r="M101" s="90"/>
      <c r="N101" s="116"/>
      <c r="O101" s="16">
        <f t="shared" si="55"/>
        <v>0</v>
      </c>
      <c r="P101" s="90"/>
      <c r="Q101" s="90"/>
      <c r="R101" s="90"/>
      <c r="S101" s="116"/>
      <c r="T101" s="16">
        <f t="shared" si="56"/>
        <v>0</v>
      </c>
      <c r="U101" s="90"/>
      <c r="V101" s="90"/>
      <c r="W101" s="90"/>
      <c r="X101" s="116"/>
      <c r="Y101" s="16">
        <f t="shared" si="57"/>
        <v>0</v>
      </c>
      <c r="Z101" s="90"/>
      <c r="AA101" s="90"/>
      <c r="AB101" s="90"/>
      <c r="AC101" s="116"/>
      <c r="AD101" s="16">
        <f t="shared" si="58"/>
        <v>0</v>
      </c>
      <c r="AE101" s="90"/>
      <c r="AF101" s="90"/>
      <c r="AG101" s="90"/>
      <c r="AH101" s="116"/>
      <c r="AI101" s="16">
        <f t="shared" si="59"/>
        <v>0</v>
      </c>
      <c r="AJ101" s="90"/>
      <c r="AK101" s="90"/>
      <c r="AL101" s="90"/>
      <c r="AM101" s="116"/>
      <c r="AN101" s="16">
        <f t="shared" si="60"/>
        <v>0</v>
      </c>
      <c r="AO101" s="90"/>
      <c r="AP101" s="90"/>
      <c r="AQ101" s="90"/>
      <c r="AR101" s="116"/>
      <c r="AS101" s="16">
        <f t="shared" si="61"/>
        <v>0</v>
      </c>
      <c r="AT101" s="90"/>
      <c r="AU101" s="90"/>
      <c r="AV101" s="90"/>
      <c r="AW101" s="116"/>
      <c r="AX101" s="16">
        <f t="shared" si="62"/>
        <v>0</v>
      </c>
      <c r="AY101" s="90"/>
      <c r="AZ101" s="90"/>
      <c r="BA101" s="90"/>
      <c r="BB101" s="116"/>
      <c r="BC101" s="16">
        <f t="shared" si="63"/>
        <v>0</v>
      </c>
      <c r="BD101" s="90"/>
      <c r="BE101" s="90"/>
      <c r="BF101" s="90"/>
      <c r="BG101" s="116"/>
      <c r="BH101" s="16">
        <f t="shared" si="64"/>
        <v>0</v>
      </c>
      <c r="BI101" s="90"/>
      <c r="BJ101" s="90"/>
      <c r="BK101" s="90"/>
      <c r="BL101" s="116"/>
      <c r="BM101" s="16">
        <f t="shared" si="65"/>
        <v>0</v>
      </c>
      <c r="BN101" s="90"/>
      <c r="BO101" s="90"/>
      <c r="BP101" s="90"/>
      <c r="BQ101" s="116"/>
      <c r="BR101" s="16">
        <f t="shared" si="66"/>
        <v>0</v>
      </c>
      <c r="BS101" s="90"/>
      <c r="BT101" s="90"/>
      <c r="BU101" s="90"/>
      <c r="BV101" s="116"/>
      <c r="BW101" s="16">
        <f t="shared" si="67"/>
        <v>0</v>
      </c>
      <c r="BX101" s="90"/>
      <c r="BY101" s="90"/>
      <c r="BZ101" s="90"/>
      <c r="CA101" s="116"/>
      <c r="CB101" s="16">
        <f t="shared" si="68"/>
        <v>0</v>
      </c>
      <c r="CC101" s="90"/>
      <c r="CD101" s="90"/>
      <c r="CE101" s="90"/>
      <c r="CF101" s="116"/>
      <c r="CG101" s="16">
        <f t="shared" si="69"/>
        <v>0</v>
      </c>
      <c r="CH101" s="90"/>
      <c r="CI101" s="90"/>
      <c r="CJ101" s="90"/>
      <c r="CK101" s="116"/>
      <c r="CL101" s="16">
        <f t="shared" si="70"/>
        <v>0</v>
      </c>
      <c r="CM101" s="90"/>
      <c r="CN101" s="90"/>
      <c r="CO101" s="90"/>
      <c r="CP101" s="116"/>
      <c r="CQ101" s="16">
        <f t="shared" si="71"/>
        <v>0</v>
      </c>
      <c r="CR101" s="90"/>
      <c r="CS101" s="90"/>
      <c r="CT101" s="90"/>
      <c r="CU101" s="116"/>
      <c r="CV101" s="16">
        <f t="shared" si="72"/>
        <v>0</v>
      </c>
      <c r="CW101" s="90"/>
      <c r="CX101" s="90"/>
      <c r="CY101" s="90"/>
      <c r="CZ101" s="116"/>
      <c r="DA101" s="16">
        <f t="shared" si="73"/>
        <v>0</v>
      </c>
      <c r="DB101" s="90"/>
      <c r="DC101" s="90"/>
      <c r="DD101" s="90"/>
      <c r="DE101" s="116"/>
      <c r="DF101" s="16">
        <f t="shared" si="74"/>
        <v>0</v>
      </c>
      <c r="DG101" s="90"/>
      <c r="DH101" s="90"/>
      <c r="DI101" s="90"/>
      <c r="DJ101" s="116"/>
      <c r="DK101" s="16">
        <f t="shared" si="75"/>
        <v>0</v>
      </c>
      <c r="DL101" s="90"/>
      <c r="DM101" s="90"/>
      <c r="DN101" s="90"/>
      <c r="DO101" s="116"/>
      <c r="DP101" s="16">
        <f t="shared" si="76"/>
        <v>0</v>
      </c>
      <c r="DQ101" s="90"/>
      <c r="DR101" s="90"/>
      <c r="DS101" s="90"/>
      <c r="DT101" s="116"/>
      <c r="DU101" s="16">
        <f t="shared" si="77"/>
        <v>0</v>
      </c>
      <c r="DV101" s="90"/>
      <c r="DW101" s="90"/>
      <c r="DX101" s="90"/>
      <c r="DY101" s="116"/>
      <c r="DZ101" s="16">
        <f t="shared" si="78"/>
        <v>0</v>
      </c>
      <c r="EA101" s="90"/>
      <c r="EB101" s="90"/>
      <c r="EC101" s="90"/>
      <c r="ED101" s="116"/>
      <c r="EE101" s="16">
        <f t="shared" si="79"/>
        <v>0</v>
      </c>
      <c r="EF101" s="90"/>
      <c r="EG101" s="90"/>
      <c r="EH101" s="90"/>
      <c r="EI101" s="116"/>
      <c r="EJ101" s="16">
        <f t="shared" si="80"/>
        <v>0</v>
      </c>
      <c r="EK101" s="90"/>
      <c r="EL101" s="90"/>
      <c r="EM101" s="90"/>
      <c r="EN101" s="116"/>
      <c r="EO101" s="16">
        <f t="shared" si="81"/>
        <v>0</v>
      </c>
      <c r="EP101" s="90"/>
      <c r="EQ101" s="90"/>
      <c r="ER101" s="90"/>
      <c r="ES101" s="116"/>
      <c r="ET101" s="16">
        <f t="shared" si="82"/>
        <v>0</v>
      </c>
      <c r="EU101" s="90"/>
      <c r="EV101" s="90"/>
      <c r="EW101" s="90"/>
      <c r="EX101" s="116"/>
      <c r="EY101" s="16">
        <f t="shared" si="83"/>
        <v>0</v>
      </c>
      <c r="EZ101" s="90"/>
      <c r="FA101" s="90"/>
      <c r="FB101" s="90"/>
      <c r="FC101" s="116"/>
      <c r="FD101" s="16">
        <f t="shared" si="84"/>
        <v>0</v>
      </c>
      <c r="FE101" s="90"/>
      <c r="FF101" s="90"/>
      <c r="FG101" s="90"/>
      <c r="FH101" s="116"/>
      <c r="FI101" s="16">
        <f t="shared" si="85"/>
        <v>0</v>
      </c>
      <c r="FJ101" s="90"/>
      <c r="FK101" s="90"/>
      <c r="FL101" s="90"/>
      <c r="FM101" s="116"/>
      <c r="FN101" s="16">
        <f t="shared" si="86"/>
        <v>0</v>
      </c>
      <c r="FO101" s="90"/>
      <c r="FP101" s="90"/>
      <c r="FQ101" s="90"/>
      <c r="FR101" s="116"/>
      <c r="FS101" s="16">
        <f t="shared" si="87"/>
        <v>0</v>
      </c>
      <c r="FT101" s="90"/>
      <c r="FU101" s="90"/>
      <c r="FV101" s="90"/>
      <c r="FW101" s="116"/>
      <c r="FX101" s="16">
        <f t="shared" si="88"/>
        <v>0</v>
      </c>
      <c r="FY101" s="90"/>
      <c r="FZ101" s="90"/>
      <c r="GA101" s="90"/>
      <c r="GB101" s="116"/>
      <c r="GC101" s="16">
        <f t="shared" si="89"/>
        <v>0</v>
      </c>
      <c r="GD101" s="90"/>
      <c r="GE101" s="90"/>
      <c r="GF101" s="90"/>
      <c r="GG101" s="116"/>
      <c r="GH101" s="16">
        <f t="shared" si="90"/>
        <v>0</v>
      </c>
      <c r="GI101" s="90"/>
      <c r="GJ101" s="90"/>
      <c r="GK101" s="90"/>
      <c r="GL101" s="116"/>
      <c r="GM101" s="16">
        <f t="shared" si="91"/>
        <v>0</v>
      </c>
      <c r="GN101" s="90"/>
      <c r="GO101" s="90"/>
      <c r="GP101" s="90"/>
      <c r="GQ101" s="116"/>
      <c r="GR101" s="16">
        <f t="shared" si="92"/>
        <v>0</v>
      </c>
      <c r="GS101" s="90"/>
      <c r="GT101" s="90"/>
      <c r="GU101" s="90"/>
      <c r="GV101" s="116"/>
      <c r="GW101" s="16">
        <f t="shared" si="93"/>
        <v>0</v>
      </c>
      <c r="GX101" s="90"/>
      <c r="GY101" s="90"/>
      <c r="GZ101" s="90"/>
      <c r="HA101" s="116"/>
      <c r="HB101" s="16">
        <f t="shared" si="94"/>
        <v>0</v>
      </c>
      <c r="HC101" s="90"/>
      <c r="HD101" s="90"/>
      <c r="HE101" s="90"/>
      <c r="HF101" s="116"/>
      <c r="HG101" s="16">
        <f t="shared" si="95"/>
        <v>0</v>
      </c>
      <c r="HH101" s="90"/>
      <c r="HI101" s="90"/>
      <c r="HJ101" s="90"/>
      <c r="HK101" s="116"/>
      <c r="HL101" s="16">
        <f t="shared" si="96"/>
        <v>0</v>
      </c>
      <c r="HM101" s="90"/>
      <c r="HN101" s="90"/>
      <c r="HO101" s="90"/>
      <c r="HP101" s="116"/>
      <c r="HQ101" s="16">
        <f t="shared" si="97"/>
        <v>0</v>
      </c>
      <c r="HR101" s="90"/>
      <c r="HS101" s="90"/>
      <c r="HT101" s="90"/>
      <c r="HU101" s="116"/>
      <c r="HV101" s="16">
        <f t="shared" si="98"/>
        <v>0</v>
      </c>
      <c r="HW101" s="90"/>
      <c r="HX101" s="90"/>
      <c r="HY101" s="90"/>
      <c r="HZ101" s="116"/>
      <c r="IA101" s="16">
        <f t="shared" si="99"/>
        <v>0</v>
      </c>
      <c r="IB101" s="90"/>
      <c r="IC101" s="90"/>
      <c r="ID101" s="90"/>
      <c r="IE101" s="116"/>
      <c r="IF101" s="16">
        <f t="shared" si="100"/>
        <v>0</v>
      </c>
      <c r="IG101" s="90"/>
      <c r="IH101" s="90"/>
      <c r="II101" s="90"/>
      <c r="IJ101" s="116"/>
      <c r="IK101" s="16">
        <f t="shared" si="101"/>
        <v>0</v>
      </c>
      <c r="IL101" s="90"/>
      <c r="IM101" s="90"/>
      <c r="IN101" s="90"/>
      <c r="IO101" s="116"/>
      <c r="IP101" s="16">
        <f t="shared" si="102"/>
        <v>0</v>
      </c>
    </row>
    <row r="102" spans="1:250" x14ac:dyDescent="0.25">
      <c r="A102" s="90"/>
      <c r="B102" s="90"/>
      <c r="C102" s="90"/>
      <c r="D102" s="116"/>
      <c r="E102" s="16">
        <f t="shared" si="53"/>
        <v>0</v>
      </c>
      <c r="F102" s="90"/>
      <c r="G102" s="90"/>
      <c r="H102" s="90"/>
      <c r="I102" s="116"/>
      <c r="J102" s="16">
        <f t="shared" si="54"/>
        <v>0</v>
      </c>
      <c r="K102" s="90"/>
      <c r="L102" s="90"/>
      <c r="M102" s="90"/>
      <c r="N102" s="116"/>
      <c r="O102" s="16">
        <f t="shared" si="55"/>
        <v>0</v>
      </c>
      <c r="P102" s="90"/>
      <c r="Q102" s="90"/>
      <c r="R102" s="90"/>
      <c r="S102" s="116"/>
      <c r="T102" s="16">
        <f t="shared" si="56"/>
        <v>0</v>
      </c>
      <c r="U102" s="90"/>
      <c r="V102" s="90"/>
      <c r="W102" s="90"/>
      <c r="X102" s="116"/>
      <c r="Y102" s="16">
        <f t="shared" si="57"/>
        <v>0</v>
      </c>
      <c r="Z102" s="90"/>
      <c r="AA102" s="90"/>
      <c r="AB102" s="90"/>
      <c r="AC102" s="116"/>
      <c r="AD102" s="16">
        <f t="shared" si="58"/>
        <v>0</v>
      </c>
      <c r="AE102" s="90"/>
      <c r="AF102" s="90"/>
      <c r="AG102" s="90"/>
      <c r="AH102" s="116"/>
      <c r="AI102" s="16">
        <f t="shared" si="59"/>
        <v>0</v>
      </c>
      <c r="AJ102" s="90"/>
      <c r="AK102" s="90"/>
      <c r="AL102" s="90"/>
      <c r="AM102" s="116"/>
      <c r="AN102" s="16">
        <f t="shared" si="60"/>
        <v>0</v>
      </c>
      <c r="AO102" s="90"/>
      <c r="AP102" s="90"/>
      <c r="AQ102" s="90"/>
      <c r="AR102" s="116"/>
      <c r="AS102" s="16">
        <f t="shared" si="61"/>
        <v>0</v>
      </c>
      <c r="AT102" s="90"/>
      <c r="AU102" s="90"/>
      <c r="AV102" s="90"/>
      <c r="AW102" s="116"/>
      <c r="AX102" s="16">
        <f t="shared" si="62"/>
        <v>0</v>
      </c>
      <c r="AY102" s="90"/>
      <c r="AZ102" s="90"/>
      <c r="BA102" s="90"/>
      <c r="BB102" s="116"/>
      <c r="BC102" s="16">
        <f t="shared" si="63"/>
        <v>0</v>
      </c>
      <c r="BD102" s="90"/>
      <c r="BE102" s="90"/>
      <c r="BF102" s="90"/>
      <c r="BG102" s="116"/>
      <c r="BH102" s="16">
        <f t="shared" si="64"/>
        <v>0</v>
      </c>
      <c r="BI102" s="90"/>
      <c r="BJ102" s="90"/>
      <c r="BK102" s="90"/>
      <c r="BL102" s="116"/>
      <c r="BM102" s="16">
        <f t="shared" si="65"/>
        <v>0</v>
      </c>
      <c r="BN102" s="90"/>
      <c r="BO102" s="90"/>
      <c r="BP102" s="90"/>
      <c r="BQ102" s="116"/>
      <c r="BR102" s="16">
        <f t="shared" si="66"/>
        <v>0</v>
      </c>
      <c r="BS102" s="90"/>
      <c r="BT102" s="90"/>
      <c r="BU102" s="90"/>
      <c r="BV102" s="116"/>
      <c r="BW102" s="16">
        <f t="shared" si="67"/>
        <v>0</v>
      </c>
      <c r="BX102" s="90"/>
      <c r="BY102" s="90"/>
      <c r="BZ102" s="90"/>
      <c r="CA102" s="116"/>
      <c r="CB102" s="16">
        <f t="shared" si="68"/>
        <v>0</v>
      </c>
      <c r="CC102" s="90"/>
      <c r="CD102" s="90"/>
      <c r="CE102" s="90"/>
      <c r="CF102" s="116"/>
      <c r="CG102" s="16">
        <f t="shared" si="69"/>
        <v>0</v>
      </c>
      <c r="CH102" s="90"/>
      <c r="CI102" s="90"/>
      <c r="CJ102" s="90"/>
      <c r="CK102" s="116"/>
      <c r="CL102" s="16">
        <f t="shared" si="70"/>
        <v>0</v>
      </c>
      <c r="CM102" s="90"/>
      <c r="CN102" s="90"/>
      <c r="CO102" s="90"/>
      <c r="CP102" s="116"/>
      <c r="CQ102" s="16">
        <f t="shared" si="71"/>
        <v>0</v>
      </c>
      <c r="CR102" s="90"/>
      <c r="CS102" s="90"/>
      <c r="CT102" s="90"/>
      <c r="CU102" s="116"/>
      <c r="CV102" s="16">
        <f t="shared" si="72"/>
        <v>0</v>
      </c>
      <c r="CW102" s="90"/>
      <c r="CX102" s="90"/>
      <c r="CY102" s="90"/>
      <c r="CZ102" s="116"/>
      <c r="DA102" s="16">
        <f t="shared" si="73"/>
        <v>0</v>
      </c>
      <c r="DB102" s="90"/>
      <c r="DC102" s="90"/>
      <c r="DD102" s="90"/>
      <c r="DE102" s="116"/>
      <c r="DF102" s="16">
        <f t="shared" si="74"/>
        <v>0</v>
      </c>
      <c r="DG102" s="90"/>
      <c r="DH102" s="90"/>
      <c r="DI102" s="90"/>
      <c r="DJ102" s="116"/>
      <c r="DK102" s="16">
        <f t="shared" si="75"/>
        <v>0</v>
      </c>
      <c r="DL102" s="90"/>
      <c r="DM102" s="90"/>
      <c r="DN102" s="90"/>
      <c r="DO102" s="116"/>
      <c r="DP102" s="16">
        <f t="shared" si="76"/>
        <v>0</v>
      </c>
      <c r="DQ102" s="90"/>
      <c r="DR102" s="90"/>
      <c r="DS102" s="90"/>
      <c r="DT102" s="116"/>
      <c r="DU102" s="16">
        <f t="shared" si="77"/>
        <v>0</v>
      </c>
      <c r="DV102" s="90"/>
      <c r="DW102" s="90"/>
      <c r="DX102" s="90"/>
      <c r="DY102" s="116"/>
      <c r="DZ102" s="16">
        <f t="shared" si="78"/>
        <v>0</v>
      </c>
      <c r="EA102" s="90"/>
      <c r="EB102" s="90"/>
      <c r="EC102" s="90"/>
      <c r="ED102" s="116"/>
      <c r="EE102" s="16">
        <f t="shared" si="79"/>
        <v>0</v>
      </c>
      <c r="EF102" s="90"/>
      <c r="EG102" s="90"/>
      <c r="EH102" s="90"/>
      <c r="EI102" s="116"/>
      <c r="EJ102" s="16">
        <f t="shared" si="80"/>
        <v>0</v>
      </c>
      <c r="EK102" s="90"/>
      <c r="EL102" s="90"/>
      <c r="EM102" s="90"/>
      <c r="EN102" s="116"/>
      <c r="EO102" s="16">
        <f t="shared" si="81"/>
        <v>0</v>
      </c>
      <c r="EP102" s="90"/>
      <c r="EQ102" s="90"/>
      <c r="ER102" s="90"/>
      <c r="ES102" s="116"/>
      <c r="ET102" s="16">
        <f t="shared" si="82"/>
        <v>0</v>
      </c>
      <c r="EU102" s="90"/>
      <c r="EV102" s="90"/>
      <c r="EW102" s="90"/>
      <c r="EX102" s="116"/>
      <c r="EY102" s="16">
        <f t="shared" si="83"/>
        <v>0</v>
      </c>
      <c r="EZ102" s="90"/>
      <c r="FA102" s="90"/>
      <c r="FB102" s="90"/>
      <c r="FC102" s="116"/>
      <c r="FD102" s="16">
        <f t="shared" si="84"/>
        <v>0</v>
      </c>
      <c r="FE102" s="90"/>
      <c r="FF102" s="90"/>
      <c r="FG102" s="90"/>
      <c r="FH102" s="116"/>
      <c r="FI102" s="16">
        <f t="shared" si="85"/>
        <v>0</v>
      </c>
      <c r="FJ102" s="90"/>
      <c r="FK102" s="90"/>
      <c r="FL102" s="90"/>
      <c r="FM102" s="116"/>
      <c r="FN102" s="16">
        <f t="shared" si="86"/>
        <v>0</v>
      </c>
      <c r="FO102" s="90"/>
      <c r="FP102" s="90"/>
      <c r="FQ102" s="90"/>
      <c r="FR102" s="116"/>
      <c r="FS102" s="16">
        <f t="shared" si="87"/>
        <v>0</v>
      </c>
      <c r="FT102" s="90"/>
      <c r="FU102" s="90"/>
      <c r="FV102" s="90"/>
      <c r="FW102" s="116"/>
      <c r="FX102" s="16">
        <f t="shared" si="88"/>
        <v>0</v>
      </c>
      <c r="FY102" s="90"/>
      <c r="FZ102" s="90"/>
      <c r="GA102" s="90"/>
      <c r="GB102" s="116"/>
      <c r="GC102" s="16">
        <f t="shared" si="89"/>
        <v>0</v>
      </c>
      <c r="GD102" s="90"/>
      <c r="GE102" s="90"/>
      <c r="GF102" s="90"/>
      <c r="GG102" s="116"/>
      <c r="GH102" s="16">
        <f t="shared" si="90"/>
        <v>0</v>
      </c>
      <c r="GI102" s="90"/>
      <c r="GJ102" s="90"/>
      <c r="GK102" s="90"/>
      <c r="GL102" s="116"/>
      <c r="GM102" s="16">
        <f t="shared" si="91"/>
        <v>0</v>
      </c>
      <c r="GN102" s="90"/>
      <c r="GO102" s="90"/>
      <c r="GP102" s="90"/>
      <c r="GQ102" s="116"/>
      <c r="GR102" s="16">
        <f t="shared" si="92"/>
        <v>0</v>
      </c>
      <c r="GS102" s="90"/>
      <c r="GT102" s="90"/>
      <c r="GU102" s="90"/>
      <c r="GV102" s="116"/>
      <c r="GW102" s="16">
        <f t="shared" si="93"/>
        <v>0</v>
      </c>
      <c r="GX102" s="90"/>
      <c r="GY102" s="90"/>
      <c r="GZ102" s="90"/>
      <c r="HA102" s="116"/>
      <c r="HB102" s="16">
        <f t="shared" si="94"/>
        <v>0</v>
      </c>
      <c r="HC102" s="90"/>
      <c r="HD102" s="90"/>
      <c r="HE102" s="90"/>
      <c r="HF102" s="116"/>
      <c r="HG102" s="16">
        <f t="shared" si="95"/>
        <v>0</v>
      </c>
      <c r="HH102" s="90"/>
      <c r="HI102" s="90"/>
      <c r="HJ102" s="90"/>
      <c r="HK102" s="116"/>
      <c r="HL102" s="16">
        <f t="shared" si="96"/>
        <v>0</v>
      </c>
      <c r="HM102" s="90"/>
      <c r="HN102" s="90"/>
      <c r="HO102" s="90"/>
      <c r="HP102" s="116"/>
      <c r="HQ102" s="16">
        <f t="shared" si="97"/>
        <v>0</v>
      </c>
      <c r="HR102" s="90"/>
      <c r="HS102" s="90"/>
      <c r="HT102" s="90"/>
      <c r="HU102" s="116"/>
      <c r="HV102" s="16">
        <f t="shared" si="98"/>
        <v>0</v>
      </c>
      <c r="HW102" s="90"/>
      <c r="HX102" s="90"/>
      <c r="HY102" s="90"/>
      <c r="HZ102" s="116"/>
      <c r="IA102" s="16">
        <f t="shared" si="99"/>
        <v>0</v>
      </c>
      <c r="IB102" s="90"/>
      <c r="IC102" s="90"/>
      <c r="ID102" s="90"/>
      <c r="IE102" s="116"/>
      <c r="IF102" s="16">
        <f t="shared" si="100"/>
        <v>0</v>
      </c>
      <c r="IG102" s="90"/>
      <c r="IH102" s="90"/>
      <c r="II102" s="90"/>
      <c r="IJ102" s="116"/>
      <c r="IK102" s="16">
        <f t="shared" si="101"/>
        <v>0</v>
      </c>
      <c r="IL102" s="90"/>
      <c r="IM102" s="90"/>
      <c r="IN102" s="90"/>
      <c r="IO102" s="116"/>
      <c r="IP102" s="16">
        <f t="shared" si="102"/>
        <v>0</v>
      </c>
    </row>
    <row r="103" spans="1:250" x14ac:dyDescent="0.25">
      <c r="A103" s="90"/>
      <c r="B103" s="90"/>
      <c r="C103" s="90"/>
      <c r="D103" s="116"/>
      <c r="E103" s="16">
        <f t="shared" si="53"/>
        <v>0</v>
      </c>
      <c r="F103" s="90"/>
      <c r="G103" s="90"/>
      <c r="H103" s="90"/>
      <c r="I103" s="116"/>
      <c r="J103" s="16">
        <f t="shared" si="54"/>
        <v>0</v>
      </c>
      <c r="K103" s="90"/>
      <c r="L103" s="90"/>
      <c r="M103" s="90"/>
      <c r="N103" s="116"/>
      <c r="O103" s="16">
        <f t="shared" si="55"/>
        <v>0</v>
      </c>
      <c r="P103" s="90"/>
      <c r="Q103" s="90"/>
      <c r="R103" s="90"/>
      <c r="S103" s="116"/>
      <c r="T103" s="16">
        <f t="shared" si="56"/>
        <v>0</v>
      </c>
      <c r="U103" s="90"/>
      <c r="V103" s="90"/>
      <c r="W103" s="90"/>
      <c r="X103" s="116"/>
      <c r="Y103" s="16">
        <f t="shared" si="57"/>
        <v>0</v>
      </c>
      <c r="Z103" s="90"/>
      <c r="AA103" s="90"/>
      <c r="AB103" s="90"/>
      <c r="AC103" s="116"/>
      <c r="AD103" s="16">
        <f t="shared" si="58"/>
        <v>0</v>
      </c>
      <c r="AE103" s="90"/>
      <c r="AF103" s="90"/>
      <c r="AG103" s="90"/>
      <c r="AH103" s="116"/>
      <c r="AI103" s="16">
        <f t="shared" si="59"/>
        <v>0</v>
      </c>
      <c r="AJ103" s="90"/>
      <c r="AK103" s="90"/>
      <c r="AL103" s="90"/>
      <c r="AM103" s="116"/>
      <c r="AN103" s="16">
        <f t="shared" si="60"/>
        <v>0</v>
      </c>
      <c r="AO103" s="90"/>
      <c r="AP103" s="90"/>
      <c r="AQ103" s="90"/>
      <c r="AR103" s="116"/>
      <c r="AS103" s="16">
        <f t="shared" si="61"/>
        <v>0</v>
      </c>
      <c r="AT103" s="90"/>
      <c r="AU103" s="90"/>
      <c r="AV103" s="90"/>
      <c r="AW103" s="116"/>
      <c r="AX103" s="16">
        <f t="shared" si="62"/>
        <v>0</v>
      </c>
      <c r="AY103" s="90"/>
      <c r="AZ103" s="90"/>
      <c r="BA103" s="90"/>
      <c r="BB103" s="116"/>
      <c r="BC103" s="16">
        <f t="shared" si="63"/>
        <v>0</v>
      </c>
      <c r="BD103" s="90"/>
      <c r="BE103" s="90"/>
      <c r="BF103" s="90"/>
      <c r="BG103" s="116"/>
      <c r="BH103" s="16">
        <f t="shared" si="64"/>
        <v>0</v>
      </c>
      <c r="BI103" s="90"/>
      <c r="BJ103" s="90"/>
      <c r="BK103" s="90"/>
      <c r="BL103" s="116"/>
      <c r="BM103" s="16">
        <f t="shared" si="65"/>
        <v>0</v>
      </c>
      <c r="BN103" s="90"/>
      <c r="BO103" s="90"/>
      <c r="BP103" s="90"/>
      <c r="BQ103" s="116"/>
      <c r="BR103" s="16">
        <f t="shared" si="66"/>
        <v>0</v>
      </c>
      <c r="BS103" s="90"/>
      <c r="BT103" s="90"/>
      <c r="BU103" s="90"/>
      <c r="BV103" s="116"/>
      <c r="BW103" s="16">
        <f t="shared" si="67"/>
        <v>0</v>
      </c>
      <c r="BX103" s="90"/>
      <c r="BY103" s="90"/>
      <c r="BZ103" s="90"/>
      <c r="CA103" s="116"/>
      <c r="CB103" s="16">
        <f t="shared" si="68"/>
        <v>0</v>
      </c>
      <c r="CC103" s="90"/>
      <c r="CD103" s="90"/>
      <c r="CE103" s="90"/>
      <c r="CF103" s="116"/>
      <c r="CG103" s="16">
        <f t="shared" si="69"/>
        <v>0</v>
      </c>
      <c r="CH103" s="90"/>
      <c r="CI103" s="90"/>
      <c r="CJ103" s="90"/>
      <c r="CK103" s="116"/>
      <c r="CL103" s="16">
        <f t="shared" si="70"/>
        <v>0</v>
      </c>
      <c r="CM103" s="90"/>
      <c r="CN103" s="90"/>
      <c r="CO103" s="90"/>
      <c r="CP103" s="116"/>
      <c r="CQ103" s="16">
        <f t="shared" si="71"/>
        <v>0</v>
      </c>
      <c r="CR103" s="90"/>
      <c r="CS103" s="90"/>
      <c r="CT103" s="90"/>
      <c r="CU103" s="116"/>
      <c r="CV103" s="16">
        <f t="shared" si="72"/>
        <v>0</v>
      </c>
      <c r="CW103" s="90"/>
      <c r="CX103" s="90"/>
      <c r="CY103" s="90"/>
      <c r="CZ103" s="116"/>
      <c r="DA103" s="16">
        <f t="shared" si="73"/>
        <v>0</v>
      </c>
      <c r="DB103" s="90"/>
      <c r="DC103" s="90"/>
      <c r="DD103" s="90"/>
      <c r="DE103" s="116"/>
      <c r="DF103" s="16">
        <f t="shared" si="74"/>
        <v>0</v>
      </c>
      <c r="DG103" s="90"/>
      <c r="DH103" s="90"/>
      <c r="DI103" s="90"/>
      <c r="DJ103" s="116"/>
      <c r="DK103" s="16">
        <f t="shared" si="75"/>
        <v>0</v>
      </c>
      <c r="DL103" s="90"/>
      <c r="DM103" s="90"/>
      <c r="DN103" s="90"/>
      <c r="DO103" s="116"/>
      <c r="DP103" s="16">
        <f t="shared" si="76"/>
        <v>0</v>
      </c>
      <c r="DQ103" s="90"/>
      <c r="DR103" s="90"/>
      <c r="DS103" s="90"/>
      <c r="DT103" s="116"/>
      <c r="DU103" s="16">
        <f t="shared" si="77"/>
        <v>0</v>
      </c>
      <c r="DV103" s="90"/>
      <c r="DW103" s="90"/>
      <c r="DX103" s="90"/>
      <c r="DY103" s="116"/>
      <c r="DZ103" s="16">
        <f t="shared" si="78"/>
        <v>0</v>
      </c>
      <c r="EA103" s="90"/>
      <c r="EB103" s="90"/>
      <c r="EC103" s="90"/>
      <c r="ED103" s="116"/>
      <c r="EE103" s="16">
        <f t="shared" si="79"/>
        <v>0</v>
      </c>
      <c r="EF103" s="90"/>
      <c r="EG103" s="90"/>
      <c r="EH103" s="90"/>
      <c r="EI103" s="116"/>
      <c r="EJ103" s="16">
        <f t="shared" si="80"/>
        <v>0</v>
      </c>
      <c r="EK103" s="90"/>
      <c r="EL103" s="90"/>
      <c r="EM103" s="90"/>
      <c r="EN103" s="116"/>
      <c r="EO103" s="16">
        <f t="shared" si="81"/>
        <v>0</v>
      </c>
      <c r="EP103" s="90"/>
      <c r="EQ103" s="90"/>
      <c r="ER103" s="90"/>
      <c r="ES103" s="116"/>
      <c r="ET103" s="16">
        <f t="shared" si="82"/>
        <v>0</v>
      </c>
      <c r="EU103" s="90"/>
      <c r="EV103" s="90"/>
      <c r="EW103" s="90"/>
      <c r="EX103" s="116"/>
      <c r="EY103" s="16">
        <f t="shared" si="83"/>
        <v>0</v>
      </c>
      <c r="EZ103" s="90"/>
      <c r="FA103" s="90"/>
      <c r="FB103" s="90"/>
      <c r="FC103" s="116"/>
      <c r="FD103" s="16">
        <f t="shared" si="84"/>
        <v>0</v>
      </c>
      <c r="FE103" s="90"/>
      <c r="FF103" s="90"/>
      <c r="FG103" s="90"/>
      <c r="FH103" s="116"/>
      <c r="FI103" s="16">
        <f t="shared" si="85"/>
        <v>0</v>
      </c>
      <c r="FJ103" s="90"/>
      <c r="FK103" s="90"/>
      <c r="FL103" s="90"/>
      <c r="FM103" s="116"/>
      <c r="FN103" s="16">
        <f t="shared" si="86"/>
        <v>0</v>
      </c>
      <c r="FO103" s="90"/>
      <c r="FP103" s="90"/>
      <c r="FQ103" s="90"/>
      <c r="FR103" s="116"/>
      <c r="FS103" s="16">
        <f t="shared" si="87"/>
        <v>0</v>
      </c>
      <c r="FT103" s="90"/>
      <c r="FU103" s="90"/>
      <c r="FV103" s="90"/>
      <c r="FW103" s="116"/>
      <c r="FX103" s="16">
        <f t="shared" si="88"/>
        <v>0</v>
      </c>
      <c r="FY103" s="90"/>
      <c r="FZ103" s="90"/>
      <c r="GA103" s="90"/>
      <c r="GB103" s="116"/>
      <c r="GC103" s="16">
        <f t="shared" si="89"/>
        <v>0</v>
      </c>
      <c r="GD103" s="90"/>
      <c r="GE103" s="90"/>
      <c r="GF103" s="90"/>
      <c r="GG103" s="116"/>
      <c r="GH103" s="16">
        <f t="shared" si="90"/>
        <v>0</v>
      </c>
      <c r="GI103" s="90"/>
      <c r="GJ103" s="90"/>
      <c r="GK103" s="90"/>
      <c r="GL103" s="116"/>
      <c r="GM103" s="16">
        <f t="shared" si="91"/>
        <v>0</v>
      </c>
      <c r="GN103" s="90"/>
      <c r="GO103" s="90"/>
      <c r="GP103" s="90"/>
      <c r="GQ103" s="116"/>
      <c r="GR103" s="16">
        <f t="shared" si="92"/>
        <v>0</v>
      </c>
      <c r="GS103" s="90"/>
      <c r="GT103" s="90"/>
      <c r="GU103" s="90"/>
      <c r="GV103" s="116"/>
      <c r="GW103" s="16">
        <f t="shared" si="93"/>
        <v>0</v>
      </c>
      <c r="GX103" s="90"/>
      <c r="GY103" s="90"/>
      <c r="GZ103" s="90"/>
      <c r="HA103" s="116"/>
      <c r="HB103" s="16">
        <f t="shared" si="94"/>
        <v>0</v>
      </c>
      <c r="HC103" s="90"/>
      <c r="HD103" s="90"/>
      <c r="HE103" s="90"/>
      <c r="HF103" s="116"/>
      <c r="HG103" s="16">
        <f t="shared" si="95"/>
        <v>0</v>
      </c>
      <c r="HH103" s="90"/>
      <c r="HI103" s="90"/>
      <c r="HJ103" s="90"/>
      <c r="HK103" s="116"/>
      <c r="HL103" s="16">
        <f t="shared" si="96"/>
        <v>0</v>
      </c>
      <c r="HM103" s="90"/>
      <c r="HN103" s="90"/>
      <c r="HO103" s="90"/>
      <c r="HP103" s="116"/>
      <c r="HQ103" s="16">
        <f t="shared" si="97"/>
        <v>0</v>
      </c>
      <c r="HR103" s="90"/>
      <c r="HS103" s="90"/>
      <c r="HT103" s="90"/>
      <c r="HU103" s="116"/>
      <c r="HV103" s="16">
        <f t="shared" si="98"/>
        <v>0</v>
      </c>
      <c r="HW103" s="90"/>
      <c r="HX103" s="90"/>
      <c r="HY103" s="90"/>
      <c r="HZ103" s="116"/>
      <c r="IA103" s="16">
        <f t="shared" si="99"/>
        <v>0</v>
      </c>
      <c r="IB103" s="90"/>
      <c r="IC103" s="90"/>
      <c r="ID103" s="90"/>
      <c r="IE103" s="116"/>
      <c r="IF103" s="16">
        <f t="shared" si="100"/>
        <v>0</v>
      </c>
      <c r="IG103" s="90"/>
      <c r="IH103" s="90"/>
      <c r="II103" s="90"/>
      <c r="IJ103" s="116"/>
      <c r="IK103" s="16">
        <f t="shared" si="101"/>
        <v>0</v>
      </c>
      <c r="IL103" s="90"/>
      <c r="IM103" s="90"/>
      <c r="IN103" s="90"/>
      <c r="IO103" s="116"/>
      <c r="IP103" s="16">
        <f t="shared" si="102"/>
        <v>0</v>
      </c>
    </row>
    <row r="104" spans="1:250" x14ac:dyDescent="0.25">
      <c r="A104" s="90"/>
      <c r="B104" s="90"/>
      <c r="C104" s="90"/>
      <c r="D104" s="116"/>
      <c r="E104" s="16">
        <f t="shared" si="53"/>
        <v>0</v>
      </c>
      <c r="F104" s="90"/>
      <c r="G104" s="90"/>
      <c r="H104" s="90"/>
      <c r="I104" s="116"/>
      <c r="J104" s="16">
        <f t="shared" si="54"/>
        <v>0</v>
      </c>
      <c r="K104" s="90"/>
      <c r="L104" s="90"/>
      <c r="M104" s="90"/>
      <c r="N104" s="116"/>
      <c r="O104" s="16">
        <f t="shared" si="55"/>
        <v>0</v>
      </c>
      <c r="P104" s="90"/>
      <c r="Q104" s="90"/>
      <c r="R104" s="90"/>
      <c r="S104" s="116"/>
      <c r="T104" s="16">
        <f t="shared" si="56"/>
        <v>0</v>
      </c>
      <c r="U104" s="90"/>
      <c r="V104" s="90"/>
      <c r="W104" s="90"/>
      <c r="X104" s="116"/>
      <c r="Y104" s="16">
        <f t="shared" si="57"/>
        <v>0</v>
      </c>
      <c r="Z104" s="90"/>
      <c r="AA104" s="90"/>
      <c r="AB104" s="90"/>
      <c r="AC104" s="116"/>
      <c r="AD104" s="16">
        <f t="shared" si="58"/>
        <v>0</v>
      </c>
      <c r="AE104" s="90"/>
      <c r="AF104" s="90"/>
      <c r="AG104" s="90"/>
      <c r="AH104" s="116"/>
      <c r="AI104" s="16">
        <f t="shared" si="59"/>
        <v>0</v>
      </c>
      <c r="AJ104" s="90"/>
      <c r="AK104" s="90"/>
      <c r="AL104" s="90"/>
      <c r="AM104" s="116"/>
      <c r="AN104" s="16">
        <f t="shared" si="60"/>
        <v>0</v>
      </c>
      <c r="AO104" s="90"/>
      <c r="AP104" s="90"/>
      <c r="AQ104" s="90"/>
      <c r="AR104" s="116"/>
      <c r="AS104" s="16">
        <f t="shared" si="61"/>
        <v>0</v>
      </c>
      <c r="AT104" s="90"/>
      <c r="AU104" s="90"/>
      <c r="AV104" s="90"/>
      <c r="AW104" s="116"/>
      <c r="AX104" s="16">
        <f t="shared" si="62"/>
        <v>0</v>
      </c>
      <c r="AY104" s="90"/>
      <c r="AZ104" s="90"/>
      <c r="BA104" s="90"/>
      <c r="BB104" s="116"/>
      <c r="BC104" s="16">
        <f t="shared" si="63"/>
        <v>0</v>
      </c>
      <c r="BD104" s="90"/>
      <c r="BE104" s="90"/>
      <c r="BF104" s="90"/>
      <c r="BG104" s="116"/>
      <c r="BH104" s="16">
        <f t="shared" si="64"/>
        <v>0</v>
      </c>
      <c r="BI104" s="90"/>
      <c r="BJ104" s="90"/>
      <c r="BK104" s="90"/>
      <c r="BL104" s="116"/>
      <c r="BM104" s="16">
        <f t="shared" si="65"/>
        <v>0</v>
      </c>
      <c r="BN104" s="90"/>
      <c r="BO104" s="90"/>
      <c r="BP104" s="90"/>
      <c r="BQ104" s="116"/>
      <c r="BR104" s="16">
        <f t="shared" si="66"/>
        <v>0</v>
      </c>
      <c r="BS104" s="90"/>
      <c r="BT104" s="90"/>
      <c r="BU104" s="90"/>
      <c r="BV104" s="116"/>
      <c r="BW104" s="16">
        <f t="shared" si="67"/>
        <v>0</v>
      </c>
      <c r="BX104" s="90"/>
      <c r="BY104" s="90"/>
      <c r="BZ104" s="90"/>
      <c r="CA104" s="116"/>
      <c r="CB104" s="16">
        <f t="shared" si="68"/>
        <v>0</v>
      </c>
      <c r="CC104" s="90"/>
      <c r="CD104" s="90"/>
      <c r="CE104" s="90"/>
      <c r="CF104" s="116"/>
      <c r="CG104" s="16">
        <f t="shared" si="69"/>
        <v>0</v>
      </c>
      <c r="CH104" s="90"/>
      <c r="CI104" s="90"/>
      <c r="CJ104" s="90"/>
      <c r="CK104" s="116"/>
      <c r="CL104" s="16">
        <f t="shared" si="70"/>
        <v>0</v>
      </c>
      <c r="CM104" s="90"/>
      <c r="CN104" s="90"/>
      <c r="CO104" s="90"/>
      <c r="CP104" s="116"/>
      <c r="CQ104" s="16">
        <f t="shared" si="71"/>
        <v>0</v>
      </c>
      <c r="CR104" s="90"/>
      <c r="CS104" s="90"/>
      <c r="CT104" s="90"/>
      <c r="CU104" s="116"/>
      <c r="CV104" s="16">
        <f t="shared" si="72"/>
        <v>0</v>
      </c>
      <c r="CW104" s="90"/>
      <c r="CX104" s="90"/>
      <c r="CY104" s="90"/>
      <c r="CZ104" s="116"/>
      <c r="DA104" s="16">
        <f t="shared" si="73"/>
        <v>0</v>
      </c>
      <c r="DB104" s="90"/>
      <c r="DC104" s="90"/>
      <c r="DD104" s="90"/>
      <c r="DE104" s="116"/>
      <c r="DF104" s="16">
        <f t="shared" si="74"/>
        <v>0</v>
      </c>
      <c r="DG104" s="90"/>
      <c r="DH104" s="90"/>
      <c r="DI104" s="90"/>
      <c r="DJ104" s="116"/>
      <c r="DK104" s="16">
        <f t="shared" si="75"/>
        <v>0</v>
      </c>
      <c r="DL104" s="90"/>
      <c r="DM104" s="90"/>
      <c r="DN104" s="90"/>
      <c r="DO104" s="116"/>
      <c r="DP104" s="16">
        <f t="shared" si="76"/>
        <v>0</v>
      </c>
      <c r="DQ104" s="90"/>
      <c r="DR104" s="90"/>
      <c r="DS104" s="90"/>
      <c r="DT104" s="116"/>
      <c r="DU104" s="16">
        <f t="shared" si="77"/>
        <v>0</v>
      </c>
      <c r="DV104" s="90"/>
      <c r="DW104" s="90"/>
      <c r="DX104" s="90"/>
      <c r="DY104" s="116"/>
      <c r="DZ104" s="16">
        <f t="shared" si="78"/>
        <v>0</v>
      </c>
      <c r="EA104" s="90"/>
      <c r="EB104" s="90"/>
      <c r="EC104" s="90"/>
      <c r="ED104" s="116"/>
      <c r="EE104" s="16">
        <f t="shared" si="79"/>
        <v>0</v>
      </c>
      <c r="EF104" s="90"/>
      <c r="EG104" s="90"/>
      <c r="EH104" s="90"/>
      <c r="EI104" s="116"/>
      <c r="EJ104" s="16">
        <f t="shared" si="80"/>
        <v>0</v>
      </c>
      <c r="EK104" s="90"/>
      <c r="EL104" s="90"/>
      <c r="EM104" s="90"/>
      <c r="EN104" s="116"/>
      <c r="EO104" s="16">
        <f t="shared" si="81"/>
        <v>0</v>
      </c>
      <c r="EP104" s="90"/>
      <c r="EQ104" s="90"/>
      <c r="ER104" s="90"/>
      <c r="ES104" s="116"/>
      <c r="ET104" s="16">
        <f t="shared" si="82"/>
        <v>0</v>
      </c>
      <c r="EU104" s="90"/>
      <c r="EV104" s="90"/>
      <c r="EW104" s="90"/>
      <c r="EX104" s="116"/>
      <c r="EY104" s="16">
        <f t="shared" si="83"/>
        <v>0</v>
      </c>
      <c r="EZ104" s="90"/>
      <c r="FA104" s="90"/>
      <c r="FB104" s="90"/>
      <c r="FC104" s="116"/>
      <c r="FD104" s="16">
        <f t="shared" si="84"/>
        <v>0</v>
      </c>
      <c r="FE104" s="90"/>
      <c r="FF104" s="90"/>
      <c r="FG104" s="90"/>
      <c r="FH104" s="116"/>
      <c r="FI104" s="16">
        <f t="shared" si="85"/>
        <v>0</v>
      </c>
      <c r="FJ104" s="90"/>
      <c r="FK104" s="90"/>
      <c r="FL104" s="90"/>
      <c r="FM104" s="116"/>
      <c r="FN104" s="16">
        <f t="shared" si="86"/>
        <v>0</v>
      </c>
      <c r="FO104" s="90"/>
      <c r="FP104" s="90"/>
      <c r="FQ104" s="90"/>
      <c r="FR104" s="116"/>
      <c r="FS104" s="16">
        <f t="shared" si="87"/>
        <v>0</v>
      </c>
      <c r="FT104" s="90"/>
      <c r="FU104" s="90"/>
      <c r="FV104" s="90"/>
      <c r="FW104" s="116"/>
      <c r="FX104" s="16">
        <f t="shared" si="88"/>
        <v>0</v>
      </c>
      <c r="FY104" s="90"/>
      <c r="FZ104" s="90"/>
      <c r="GA104" s="90"/>
      <c r="GB104" s="116"/>
      <c r="GC104" s="16">
        <f t="shared" si="89"/>
        <v>0</v>
      </c>
      <c r="GD104" s="90"/>
      <c r="GE104" s="90"/>
      <c r="GF104" s="90"/>
      <c r="GG104" s="116"/>
      <c r="GH104" s="16">
        <f t="shared" si="90"/>
        <v>0</v>
      </c>
      <c r="GI104" s="90"/>
      <c r="GJ104" s="90"/>
      <c r="GK104" s="90"/>
      <c r="GL104" s="116"/>
      <c r="GM104" s="16">
        <f t="shared" si="91"/>
        <v>0</v>
      </c>
      <c r="GN104" s="90"/>
      <c r="GO104" s="90"/>
      <c r="GP104" s="90"/>
      <c r="GQ104" s="116"/>
      <c r="GR104" s="16">
        <f t="shared" si="92"/>
        <v>0</v>
      </c>
      <c r="GS104" s="90"/>
      <c r="GT104" s="90"/>
      <c r="GU104" s="90"/>
      <c r="GV104" s="116"/>
      <c r="GW104" s="16">
        <f t="shared" si="93"/>
        <v>0</v>
      </c>
      <c r="GX104" s="90"/>
      <c r="GY104" s="90"/>
      <c r="GZ104" s="90"/>
      <c r="HA104" s="116"/>
      <c r="HB104" s="16">
        <f t="shared" si="94"/>
        <v>0</v>
      </c>
      <c r="HC104" s="90"/>
      <c r="HD104" s="90"/>
      <c r="HE104" s="90"/>
      <c r="HF104" s="116"/>
      <c r="HG104" s="16">
        <f t="shared" si="95"/>
        <v>0</v>
      </c>
      <c r="HH104" s="90"/>
      <c r="HI104" s="90"/>
      <c r="HJ104" s="90"/>
      <c r="HK104" s="116"/>
      <c r="HL104" s="16">
        <f t="shared" si="96"/>
        <v>0</v>
      </c>
      <c r="HM104" s="90"/>
      <c r="HN104" s="90"/>
      <c r="HO104" s="90"/>
      <c r="HP104" s="116"/>
      <c r="HQ104" s="16">
        <f t="shared" si="97"/>
        <v>0</v>
      </c>
      <c r="HR104" s="90"/>
      <c r="HS104" s="90"/>
      <c r="HT104" s="90"/>
      <c r="HU104" s="116"/>
      <c r="HV104" s="16">
        <f t="shared" si="98"/>
        <v>0</v>
      </c>
      <c r="HW104" s="90"/>
      <c r="HX104" s="90"/>
      <c r="HY104" s="90"/>
      <c r="HZ104" s="116"/>
      <c r="IA104" s="16">
        <f t="shared" si="99"/>
        <v>0</v>
      </c>
      <c r="IB104" s="90"/>
      <c r="IC104" s="90"/>
      <c r="ID104" s="90"/>
      <c r="IE104" s="116"/>
      <c r="IF104" s="16">
        <f t="shared" si="100"/>
        <v>0</v>
      </c>
      <c r="IG104" s="90"/>
      <c r="IH104" s="90"/>
      <c r="II104" s="90"/>
      <c r="IJ104" s="116"/>
      <c r="IK104" s="16">
        <f t="shared" si="101"/>
        <v>0</v>
      </c>
      <c r="IL104" s="90"/>
      <c r="IM104" s="90"/>
      <c r="IN104" s="90"/>
      <c r="IO104" s="116"/>
      <c r="IP104" s="16">
        <f t="shared" si="102"/>
        <v>0</v>
      </c>
    </row>
    <row r="105" spans="1:250" x14ac:dyDescent="0.25">
      <c r="A105" s="90"/>
      <c r="B105" s="90"/>
      <c r="C105" s="90"/>
      <c r="D105" s="116"/>
      <c r="E105" s="16">
        <f t="shared" si="53"/>
        <v>0</v>
      </c>
      <c r="F105" s="90"/>
      <c r="G105" s="90"/>
      <c r="H105" s="90"/>
      <c r="I105" s="116"/>
      <c r="J105" s="16">
        <f t="shared" si="54"/>
        <v>0</v>
      </c>
      <c r="K105" s="90"/>
      <c r="L105" s="90"/>
      <c r="M105" s="90"/>
      <c r="N105" s="116"/>
      <c r="O105" s="16">
        <f t="shared" si="55"/>
        <v>0</v>
      </c>
      <c r="P105" s="90"/>
      <c r="Q105" s="90"/>
      <c r="R105" s="90"/>
      <c r="S105" s="116"/>
      <c r="T105" s="16">
        <f t="shared" si="56"/>
        <v>0</v>
      </c>
      <c r="U105" s="90"/>
      <c r="V105" s="90"/>
      <c r="W105" s="90"/>
      <c r="X105" s="116"/>
      <c r="Y105" s="16">
        <f t="shared" si="57"/>
        <v>0</v>
      </c>
      <c r="Z105" s="90"/>
      <c r="AA105" s="90"/>
      <c r="AB105" s="90"/>
      <c r="AC105" s="116"/>
      <c r="AD105" s="16">
        <f t="shared" si="58"/>
        <v>0</v>
      </c>
      <c r="AE105" s="90"/>
      <c r="AF105" s="90"/>
      <c r="AG105" s="90"/>
      <c r="AH105" s="116"/>
      <c r="AI105" s="16">
        <f t="shared" si="59"/>
        <v>0</v>
      </c>
      <c r="AJ105" s="90"/>
      <c r="AK105" s="90"/>
      <c r="AL105" s="90"/>
      <c r="AM105" s="116"/>
      <c r="AN105" s="16">
        <f t="shared" si="60"/>
        <v>0</v>
      </c>
      <c r="AO105" s="90"/>
      <c r="AP105" s="90"/>
      <c r="AQ105" s="90"/>
      <c r="AR105" s="116"/>
      <c r="AS105" s="16">
        <f t="shared" si="61"/>
        <v>0</v>
      </c>
      <c r="AT105" s="90"/>
      <c r="AU105" s="90"/>
      <c r="AV105" s="90"/>
      <c r="AW105" s="116"/>
      <c r="AX105" s="16">
        <f t="shared" si="62"/>
        <v>0</v>
      </c>
      <c r="AY105" s="90"/>
      <c r="AZ105" s="90"/>
      <c r="BA105" s="90"/>
      <c r="BB105" s="116"/>
      <c r="BC105" s="16">
        <f t="shared" si="63"/>
        <v>0</v>
      </c>
      <c r="BD105" s="90"/>
      <c r="BE105" s="90"/>
      <c r="BF105" s="90"/>
      <c r="BG105" s="116"/>
      <c r="BH105" s="16">
        <f t="shared" si="64"/>
        <v>0</v>
      </c>
      <c r="BI105" s="90"/>
      <c r="BJ105" s="90"/>
      <c r="BK105" s="90"/>
      <c r="BL105" s="116"/>
      <c r="BM105" s="16">
        <f t="shared" si="65"/>
        <v>0</v>
      </c>
      <c r="BN105" s="90"/>
      <c r="BO105" s="90"/>
      <c r="BP105" s="90"/>
      <c r="BQ105" s="116"/>
      <c r="BR105" s="16">
        <f t="shared" si="66"/>
        <v>0</v>
      </c>
      <c r="BS105" s="90"/>
      <c r="BT105" s="90"/>
      <c r="BU105" s="90"/>
      <c r="BV105" s="116"/>
      <c r="BW105" s="16">
        <f t="shared" si="67"/>
        <v>0</v>
      </c>
      <c r="BX105" s="90"/>
      <c r="BY105" s="90"/>
      <c r="BZ105" s="90"/>
      <c r="CA105" s="116"/>
      <c r="CB105" s="16">
        <f t="shared" si="68"/>
        <v>0</v>
      </c>
      <c r="CC105" s="90"/>
      <c r="CD105" s="90"/>
      <c r="CE105" s="90"/>
      <c r="CF105" s="116"/>
      <c r="CG105" s="16">
        <f t="shared" si="69"/>
        <v>0</v>
      </c>
      <c r="CH105" s="90"/>
      <c r="CI105" s="90"/>
      <c r="CJ105" s="90"/>
      <c r="CK105" s="116"/>
      <c r="CL105" s="16">
        <f t="shared" si="70"/>
        <v>0</v>
      </c>
      <c r="CM105" s="90"/>
      <c r="CN105" s="90"/>
      <c r="CO105" s="90"/>
      <c r="CP105" s="116"/>
      <c r="CQ105" s="16">
        <f t="shared" si="71"/>
        <v>0</v>
      </c>
      <c r="CR105" s="90"/>
      <c r="CS105" s="90"/>
      <c r="CT105" s="90"/>
      <c r="CU105" s="116"/>
      <c r="CV105" s="16">
        <f t="shared" si="72"/>
        <v>0</v>
      </c>
      <c r="CW105" s="90"/>
      <c r="CX105" s="90"/>
      <c r="CY105" s="90"/>
      <c r="CZ105" s="116"/>
      <c r="DA105" s="16">
        <f t="shared" si="73"/>
        <v>0</v>
      </c>
      <c r="DB105" s="90"/>
      <c r="DC105" s="90"/>
      <c r="DD105" s="90"/>
      <c r="DE105" s="116"/>
      <c r="DF105" s="16">
        <f t="shared" si="74"/>
        <v>0</v>
      </c>
      <c r="DG105" s="90"/>
      <c r="DH105" s="90"/>
      <c r="DI105" s="90"/>
      <c r="DJ105" s="116"/>
      <c r="DK105" s="16">
        <f t="shared" si="75"/>
        <v>0</v>
      </c>
      <c r="DL105" s="90"/>
      <c r="DM105" s="90"/>
      <c r="DN105" s="90"/>
      <c r="DO105" s="116"/>
      <c r="DP105" s="16">
        <f t="shared" si="76"/>
        <v>0</v>
      </c>
      <c r="DQ105" s="90"/>
      <c r="DR105" s="90"/>
      <c r="DS105" s="90"/>
      <c r="DT105" s="116"/>
      <c r="DU105" s="16">
        <f t="shared" si="77"/>
        <v>0</v>
      </c>
      <c r="DV105" s="90"/>
      <c r="DW105" s="90"/>
      <c r="DX105" s="90"/>
      <c r="DY105" s="116"/>
      <c r="DZ105" s="16">
        <f t="shared" si="78"/>
        <v>0</v>
      </c>
      <c r="EA105" s="90"/>
      <c r="EB105" s="90"/>
      <c r="EC105" s="90"/>
      <c r="ED105" s="116"/>
      <c r="EE105" s="16">
        <f t="shared" si="79"/>
        <v>0</v>
      </c>
      <c r="EF105" s="90"/>
      <c r="EG105" s="90"/>
      <c r="EH105" s="90"/>
      <c r="EI105" s="116"/>
      <c r="EJ105" s="16">
        <f t="shared" si="80"/>
        <v>0</v>
      </c>
      <c r="EK105" s="90"/>
      <c r="EL105" s="90"/>
      <c r="EM105" s="90"/>
      <c r="EN105" s="116"/>
      <c r="EO105" s="16">
        <f t="shared" si="81"/>
        <v>0</v>
      </c>
      <c r="EP105" s="90"/>
      <c r="EQ105" s="90"/>
      <c r="ER105" s="90"/>
      <c r="ES105" s="116"/>
      <c r="ET105" s="16">
        <f t="shared" si="82"/>
        <v>0</v>
      </c>
      <c r="EU105" s="90"/>
      <c r="EV105" s="90"/>
      <c r="EW105" s="90"/>
      <c r="EX105" s="116"/>
      <c r="EY105" s="16">
        <f t="shared" si="83"/>
        <v>0</v>
      </c>
      <c r="EZ105" s="90"/>
      <c r="FA105" s="90"/>
      <c r="FB105" s="90"/>
      <c r="FC105" s="116"/>
      <c r="FD105" s="16">
        <f t="shared" si="84"/>
        <v>0</v>
      </c>
      <c r="FE105" s="90"/>
      <c r="FF105" s="90"/>
      <c r="FG105" s="90"/>
      <c r="FH105" s="116"/>
      <c r="FI105" s="16">
        <f t="shared" si="85"/>
        <v>0</v>
      </c>
      <c r="FJ105" s="90"/>
      <c r="FK105" s="90"/>
      <c r="FL105" s="90"/>
      <c r="FM105" s="116"/>
      <c r="FN105" s="16">
        <f t="shared" si="86"/>
        <v>0</v>
      </c>
      <c r="FO105" s="90"/>
      <c r="FP105" s="90"/>
      <c r="FQ105" s="90"/>
      <c r="FR105" s="116"/>
      <c r="FS105" s="16">
        <f t="shared" si="87"/>
        <v>0</v>
      </c>
      <c r="FT105" s="90"/>
      <c r="FU105" s="90"/>
      <c r="FV105" s="90"/>
      <c r="FW105" s="116"/>
      <c r="FX105" s="16">
        <f t="shared" si="88"/>
        <v>0</v>
      </c>
      <c r="FY105" s="90"/>
      <c r="FZ105" s="90"/>
      <c r="GA105" s="90"/>
      <c r="GB105" s="116"/>
      <c r="GC105" s="16">
        <f t="shared" si="89"/>
        <v>0</v>
      </c>
      <c r="GD105" s="90"/>
      <c r="GE105" s="90"/>
      <c r="GF105" s="90"/>
      <c r="GG105" s="116"/>
      <c r="GH105" s="16">
        <f t="shared" si="90"/>
        <v>0</v>
      </c>
      <c r="GI105" s="90"/>
      <c r="GJ105" s="90"/>
      <c r="GK105" s="90"/>
      <c r="GL105" s="116"/>
      <c r="GM105" s="16">
        <f t="shared" si="91"/>
        <v>0</v>
      </c>
      <c r="GN105" s="90"/>
      <c r="GO105" s="90"/>
      <c r="GP105" s="90"/>
      <c r="GQ105" s="116"/>
      <c r="GR105" s="16">
        <f t="shared" si="92"/>
        <v>0</v>
      </c>
      <c r="GS105" s="90"/>
      <c r="GT105" s="90"/>
      <c r="GU105" s="90"/>
      <c r="GV105" s="116"/>
      <c r="GW105" s="16">
        <f t="shared" si="93"/>
        <v>0</v>
      </c>
      <c r="GX105" s="90"/>
      <c r="GY105" s="90"/>
      <c r="GZ105" s="90"/>
      <c r="HA105" s="116"/>
      <c r="HB105" s="16">
        <f t="shared" si="94"/>
        <v>0</v>
      </c>
      <c r="HC105" s="90"/>
      <c r="HD105" s="90"/>
      <c r="HE105" s="90"/>
      <c r="HF105" s="116"/>
      <c r="HG105" s="16">
        <f t="shared" si="95"/>
        <v>0</v>
      </c>
      <c r="HH105" s="90"/>
      <c r="HI105" s="90"/>
      <c r="HJ105" s="90"/>
      <c r="HK105" s="116"/>
      <c r="HL105" s="16">
        <f t="shared" si="96"/>
        <v>0</v>
      </c>
      <c r="HM105" s="90"/>
      <c r="HN105" s="90"/>
      <c r="HO105" s="90"/>
      <c r="HP105" s="116"/>
      <c r="HQ105" s="16">
        <f t="shared" si="97"/>
        <v>0</v>
      </c>
      <c r="HR105" s="90"/>
      <c r="HS105" s="90"/>
      <c r="HT105" s="90"/>
      <c r="HU105" s="116"/>
      <c r="HV105" s="16">
        <f t="shared" si="98"/>
        <v>0</v>
      </c>
      <c r="HW105" s="90"/>
      <c r="HX105" s="90"/>
      <c r="HY105" s="90"/>
      <c r="HZ105" s="116"/>
      <c r="IA105" s="16">
        <f t="shared" si="99"/>
        <v>0</v>
      </c>
      <c r="IB105" s="90"/>
      <c r="IC105" s="90"/>
      <c r="ID105" s="90"/>
      <c r="IE105" s="116"/>
      <c r="IF105" s="16">
        <f t="shared" si="100"/>
        <v>0</v>
      </c>
      <c r="IG105" s="90"/>
      <c r="IH105" s="90"/>
      <c r="II105" s="90"/>
      <c r="IJ105" s="116"/>
      <c r="IK105" s="16">
        <f t="shared" si="101"/>
        <v>0</v>
      </c>
      <c r="IL105" s="90"/>
      <c r="IM105" s="90"/>
      <c r="IN105" s="90"/>
      <c r="IO105" s="116"/>
      <c r="IP105" s="16">
        <f t="shared" si="102"/>
        <v>0</v>
      </c>
    </row>
    <row r="106" spans="1:250" x14ac:dyDescent="0.25">
      <c r="A106" s="90"/>
      <c r="B106" s="90"/>
      <c r="C106" s="90"/>
      <c r="D106" s="116"/>
      <c r="E106" s="16">
        <f t="shared" si="53"/>
        <v>0</v>
      </c>
      <c r="F106" s="90"/>
      <c r="G106" s="90"/>
      <c r="H106" s="90"/>
      <c r="I106" s="116"/>
      <c r="J106" s="16">
        <f t="shared" si="54"/>
        <v>0</v>
      </c>
      <c r="K106" s="90"/>
      <c r="L106" s="90"/>
      <c r="M106" s="90"/>
      <c r="N106" s="116"/>
      <c r="O106" s="16">
        <f t="shared" si="55"/>
        <v>0</v>
      </c>
      <c r="P106" s="90"/>
      <c r="Q106" s="90"/>
      <c r="R106" s="90"/>
      <c r="S106" s="116"/>
      <c r="T106" s="16">
        <f t="shared" si="56"/>
        <v>0</v>
      </c>
      <c r="U106" s="90"/>
      <c r="V106" s="90"/>
      <c r="W106" s="90"/>
      <c r="X106" s="116"/>
      <c r="Y106" s="16">
        <f t="shared" si="57"/>
        <v>0</v>
      </c>
      <c r="Z106" s="90"/>
      <c r="AA106" s="90"/>
      <c r="AB106" s="90"/>
      <c r="AC106" s="116"/>
      <c r="AD106" s="16">
        <f t="shared" si="58"/>
        <v>0</v>
      </c>
      <c r="AE106" s="90"/>
      <c r="AF106" s="90"/>
      <c r="AG106" s="90"/>
      <c r="AH106" s="116"/>
      <c r="AI106" s="16">
        <f t="shared" si="59"/>
        <v>0</v>
      </c>
      <c r="AJ106" s="90"/>
      <c r="AK106" s="90"/>
      <c r="AL106" s="90"/>
      <c r="AM106" s="116"/>
      <c r="AN106" s="16">
        <f t="shared" si="60"/>
        <v>0</v>
      </c>
      <c r="AO106" s="90"/>
      <c r="AP106" s="90"/>
      <c r="AQ106" s="90"/>
      <c r="AR106" s="116"/>
      <c r="AS106" s="16">
        <f t="shared" si="61"/>
        <v>0</v>
      </c>
      <c r="AT106" s="90"/>
      <c r="AU106" s="90"/>
      <c r="AV106" s="90"/>
      <c r="AW106" s="116"/>
      <c r="AX106" s="16">
        <f t="shared" si="62"/>
        <v>0</v>
      </c>
      <c r="AY106" s="90"/>
      <c r="AZ106" s="90"/>
      <c r="BA106" s="90"/>
      <c r="BB106" s="116"/>
      <c r="BC106" s="16">
        <f t="shared" si="63"/>
        <v>0</v>
      </c>
      <c r="BD106" s="90"/>
      <c r="BE106" s="90"/>
      <c r="BF106" s="90"/>
      <c r="BG106" s="116"/>
      <c r="BH106" s="16">
        <f t="shared" si="64"/>
        <v>0</v>
      </c>
      <c r="BI106" s="90"/>
      <c r="BJ106" s="90"/>
      <c r="BK106" s="90"/>
      <c r="BL106" s="116"/>
      <c r="BM106" s="16">
        <f t="shared" si="65"/>
        <v>0</v>
      </c>
      <c r="BN106" s="90"/>
      <c r="BO106" s="90"/>
      <c r="BP106" s="90"/>
      <c r="BQ106" s="116"/>
      <c r="BR106" s="16">
        <f t="shared" si="66"/>
        <v>0</v>
      </c>
      <c r="BS106" s="90"/>
      <c r="BT106" s="90"/>
      <c r="BU106" s="90"/>
      <c r="BV106" s="116"/>
      <c r="BW106" s="16">
        <f t="shared" si="67"/>
        <v>0</v>
      </c>
      <c r="BX106" s="90"/>
      <c r="BY106" s="90"/>
      <c r="BZ106" s="90"/>
      <c r="CA106" s="116"/>
      <c r="CB106" s="16">
        <f t="shared" si="68"/>
        <v>0</v>
      </c>
      <c r="CC106" s="90"/>
      <c r="CD106" s="90"/>
      <c r="CE106" s="90"/>
      <c r="CF106" s="116"/>
      <c r="CG106" s="16">
        <f t="shared" si="69"/>
        <v>0</v>
      </c>
      <c r="CH106" s="90"/>
      <c r="CI106" s="90"/>
      <c r="CJ106" s="90"/>
      <c r="CK106" s="116"/>
      <c r="CL106" s="16">
        <f t="shared" si="70"/>
        <v>0</v>
      </c>
      <c r="CM106" s="90"/>
      <c r="CN106" s="90"/>
      <c r="CO106" s="90"/>
      <c r="CP106" s="116"/>
      <c r="CQ106" s="16">
        <f t="shared" si="71"/>
        <v>0</v>
      </c>
      <c r="CR106" s="90"/>
      <c r="CS106" s="90"/>
      <c r="CT106" s="90"/>
      <c r="CU106" s="116"/>
      <c r="CV106" s="16">
        <f t="shared" si="72"/>
        <v>0</v>
      </c>
      <c r="CW106" s="90"/>
      <c r="CX106" s="90"/>
      <c r="CY106" s="90"/>
      <c r="CZ106" s="116"/>
      <c r="DA106" s="16">
        <f t="shared" si="73"/>
        <v>0</v>
      </c>
      <c r="DB106" s="90"/>
      <c r="DC106" s="90"/>
      <c r="DD106" s="90"/>
      <c r="DE106" s="116"/>
      <c r="DF106" s="16">
        <f t="shared" si="74"/>
        <v>0</v>
      </c>
      <c r="DG106" s="90"/>
      <c r="DH106" s="90"/>
      <c r="DI106" s="90"/>
      <c r="DJ106" s="116"/>
      <c r="DK106" s="16">
        <f t="shared" si="75"/>
        <v>0</v>
      </c>
      <c r="DL106" s="90"/>
      <c r="DM106" s="90"/>
      <c r="DN106" s="90"/>
      <c r="DO106" s="116"/>
      <c r="DP106" s="16">
        <f t="shared" si="76"/>
        <v>0</v>
      </c>
      <c r="DQ106" s="90"/>
      <c r="DR106" s="90"/>
      <c r="DS106" s="90"/>
      <c r="DT106" s="116"/>
      <c r="DU106" s="16">
        <f t="shared" si="77"/>
        <v>0</v>
      </c>
      <c r="DV106" s="90"/>
      <c r="DW106" s="90"/>
      <c r="DX106" s="90"/>
      <c r="DY106" s="116"/>
      <c r="DZ106" s="16">
        <f t="shared" si="78"/>
        <v>0</v>
      </c>
      <c r="EA106" s="90"/>
      <c r="EB106" s="90"/>
      <c r="EC106" s="90"/>
      <c r="ED106" s="116"/>
      <c r="EE106" s="16">
        <f t="shared" si="79"/>
        <v>0</v>
      </c>
      <c r="EF106" s="90"/>
      <c r="EG106" s="90"/>
      <c r="EH106" s="90"/>
      <c r="EI106" s="116"/>
      <c r="EJ106" s="16">
        <f t="shared" si="80"/>
        <v>0</v>
      </c>
      <c r="EK106" s="90"/>
      <c r="EL106" s="90"/>
      <c r="EM106" s="90"/>
      <c r="EN106" s="116"/>
      <c r="EO106" s="16">
        <f t="shared" si="81"/>
        <v>0</v>
      </c>
      <c r="EP106" s="90"/>
      <c r="EQ106" s="90"/>
      <c r="ER106" s="90"/>
      <c r="ES106" s="116"/>
      <c r="ET106" s="16">
        <f t="shared" si="82"/>
        <v>0</v>
      </c>
      <c r="EU106" s="90"/>
      <c r="EV106" s="90"/>
      <c r="EW106" s="90"/>
      <c r="EX106" s="116"/>
      <c r="EY106" s="16">
        <f t="shared" si="83"/>
        <v>0</v>
      </c>
      <c r="EZ106" s="90"/>
      <c r="FA106" s="90"/>
      <c r="FB106" s="90"/>
      <c r="FC106" s="116"/>
      <c r="FD106" s="16">
        <f t="shared" si="84"/>
        <v>0</v>
      </c>
      <c r="FE106" s="90"/>
      <c r="FF106" s="90"/>
      <c r="FG106" s="90"/>
      <c r="FH106" s="116"/>
      <c r="FI106" s="16">
        <f t="shared" si="85"/>
        <v>0</v>
      </c>
      <c r="FJ106" s="90"/>
      <c r="FK106" s="90"/>
      <c r="FL106" s="90"/>
      <c r="FM106" s="116"/>
      <c r="FN106" s="16">
        <f t="shared" si="86"/>
        <v>0</v>
      </c>
      <c r="FO106" s="90"/>
      <c r="FP106" s="90"/>
      <c r="FQ106" s="90"/>
      <c r="FR106" s="116"/>
      <c r="FS106" s="16">
        <f t="shared" si="87"/>
        <v>0</v>
      </c>
      <c r="FT106" s="90"/>
      <c r="FU106" s="90"/>
      <c r="FV106" s="90"/>
      <c r="FW106" s="116"/>
      <c r="FX106" s="16">
        <f t="shared" si="88"/>
        <v>0</v>
      </c>
      <c r="FY106" s="90"/>
      <c r="FZ106" s="90"/>
      <c r="GA106" s="90"/>
      <c r="GB106" s="116"/>
      <c r="GC106" s="16">
        <f t="shared" si="89"/>
        <v>0</v>
      </c>
      <c r="GD106" s="90"/>
      <c r="GE106" s="90"/>
      <c r="GF106" s="90"/>
      <c r="GG106" s="116"/>
      <c r="GH106" s="16">
        <f t="shared" si="90"/>
        <v>0</v>
      </c>
      <c r="GI106" s="90"/>
      <c r="GJ106" s="90"/>
      <c r="GK106" s="90"/>
      <c r="GL106" s="116"/>
      <c r="GM106" s="16">
        <f t="shared" si="91"/>
        <v>0</v>
      </c>
      <c r="GN106" s="90"/>
      <c r="GO106" s="90"/>
      <c r="GP106" s="90"/>
      <c r="GQ106" s="116"/>
      <c r="GR106" s="16">
        <f t="shared" si="92"/>
        <v>0</v>
      </c>
      <c r="GS106" s="90"/>
      <c r="GT106" s="90"/>
      <c r="GU106" s="90"/>
      <c r="GV106" s="116"/>
      <c r="GW106" s="16">
        <f t="shared" si="93"/>
        <v>0</v>
      </c>
      <c r="GX106" s="90"/>
      <c r="GY106" s="90"/>
      <c r="GZ106" s="90"/>
      <c r="HA106" s="116"/>
      <c r="HB106" s="16">
        <f t="shared" si="94"/>
        <v>0</v>
      </c>
      <c r="HC106" s="90"/>
      <c r="HD106" s="90"/>
      <c r="HE106" s="90"/>
      <c r="HF106" s="116"/>
      <c r="HG106" s="16">
        <f t="shared" si="95"/>
        <v>0</v>
      </c>
      <c r="HH106" s="90"/>
      <c r="HI106" s="90"/>
      <c r="HJ106" s="90"/>
      <c r="HK106" s="116"/>
      <c r="HL106" s="16">
        <f t="shared" si="96"/>
        <v>0</v>
      </c>
      <c r="HM106" s="90"/>
      <c r="HN106" s="90"/>
      <c r="HO106" s="90"/>
      <c r="HP106" s="116"/>
      <c r="HQ106" s="16">
        <f t="shared" si="97"/>
        <v>0</v>
      </c>
      <c r="HR106" s="90"/>
      <c r="HS106" s="90"/>
      <c r="HT106" s="90"/>
      <c r="HU106" s="116"/>
      <c r="HV106" s="16">
        <f t="shared" si="98"/>
        <v>0</v>
      </c>
      <c r="HW106" s="90"/>
      <c r="HX106" s="90"/>
      <c r="HY106" s="90"/>
      <c r="HZ106" s="116"/>
      <c r="IA106" s="16">
        <f t="shared" si="99"/>
        <v>0</v>
      </c>
      <c r="IB106" s="90"/>
      <c r="IC106" s="90"/>
      <c r="ID106" s="90"/>
      <c r="IE106" s="116"/>
      <c r="IF106" s="16">
        <f t="shared" si="100"/>
        <v>0</v>
      </c>
      <c r="IG106" s="90"/>
      <c r="IH106" s="90"/>
      <c r="II106" s="90"/>
      <c r="IJ106" s="116"/>
      <c r="IK106" s="16">
        <f t="shared" si="101"/>
        <v>0</v>
      </c>
      <c r="IL106" s="90"/>
      <c r="IM106" s="90"/>
      <c r="IN106" s="90"/>
      <c r="IO106" s="116"/>
      <c r="IP106" s="16">
        <f t="shared" si="102"/>
        <v>0</v>
      </c>
    </row>
    <row r="107" spans="1:250" x14ac:dyDescent="0.25">
      <c r="A107" s="90"/>
      <c r="B107" s="90"/>
      <c r="C107" s="90"/>
      <c r="D107" s="116"/>
      <c r="E107" s="16">
        <f t="shared" si="53"/>
        <v>0</v>
      </c>
      <c r="F107" s="90"/>
      <c r="G107" s="90"/>
      <c r="H107" s="90"/>
      <c r="I107" s="116"/>
      <c r="J107" s="16">
        <f t="shared" si="54"/>
        <v>0</v>
      </c>
      <c r="K107" s="90"/>
      <c r="L107" s="90"/>
      <c r="M107" s="90"/>
      <c r="N107" s="116"/>
      <c r="O107" s="16">
        <f t="shared" si="55"/>
        <v>0</v>
      </c>
      <c r="P107" s="90"/>
      <c r="Q107" s="90"/>
      <c r="R107" s="90"/>
      <c r="S107" s="116"/>
      <c r="T107" s="16">
        <f t="shared" si="56"/>
        <v>0</v>
      </c>
      <c r="U107" s="90"/>
      <c r="V107" s="90"/>
      <c r="W107" s="90"/>
      <c r="X107" s="116"/>
      <c r="Y107" s="16">
        <f t="shared" si="57"/>
        <v>0</v>
      </c>
      <c r="Z107" s="90"/>
      <c r="AA107" s="90"/>
      <c r="AB107" s="90"/>
      <c r="AC107" s="116"/>
      <c r="AD107" s="16">
        <f t="shared" si="58"/>
        <v>0</v>
      </c>
      <c r="AE107" s="90"/>
      <c r="AF107" s="90"/>
      <c r="AG107" s="90"/>
      <c r="AH107" s="116"/>
      <c r="AI107" s="16">
        <f t="shared" si="59"/>
        <v>0</v>
      </c>
      <c r="AJ107" s="90"/>
      <c r="AK107" s="90"/>
      <c r="AL107" s="90"/>
      <c r="AM107" s="116"/>
      <c r="AN107" s="16">
        <f t="shared" si="60"/>
        <v>0</v>
      </c>
      <c r="AO107" s="90"/>
      <c r="AP107" s="90"/>
      <c r="AQ107" s="90"/>
      <c r="AR107" s="116"/>
      <c r="AS107" s="16">
        <f t="shared" si="61"/>
        <v>0</v>
      </c>
      <c r="AT107" s="90"/>
      <c r="AU107" s="90"/>
      <c r="AV107" s="90"/>
      <c r="AW107" s="116"/>
      <c r="AX107" s="16">
        <f t="shared" si="62"/>
        <v>0</v>
      </c>
      <c r="AY107" s="90"/>
      <c r="AZ107" s="90"/>
      <c r="BA107" s="90"/>
      <c r="BB107" s="116"/>
      <c r="BC107" s="16">
        <f t="shared" si="63"/>
        <v>0</v>
      </c>
      <c r="BD107" s="90"/>
      <c r="BE107" s="90"/>
      <c r="BF107" s="90"/>
      <c r="BG107" s="116"/>
      <c r="BH107" s="16">
        <f t="shared" si="64"/>
        <v>0</v>
      </c>
      <c r="BI107" s="90"/>
      <c r="BJ107" s="90"/>
      <c r="BK107" s="90"/>
      <c r="BL107" s="116"/>
      <c r="BM107" s="16">
        <f t="shared" si="65"/>
        <v>0</v>
      </c>
      <c r="BN107" s="90"/>
      <c r="BO107" s="90"/>
      <c r="BP107" s="90"/>
      <c r="BQ107" s="116"/>
      <c r="BR107" s="16">
        <f t="shared" si="66"/>
        <v>0</v>
      </c>
      <c r="BS107" s="90"/>
      <c r="BT107" s="90"/>
      <c r="BU107" s="90"/>
      <c r="BV107" s="116"/>
      <c r="BW107" s="16">
        <f t="shared" si="67"/>
        <v>0</v>
      </c>
      <c r="BX107" s="90"/>
      <c r="BY107" s="90"/>
      <c r="BZ107" s="90"/>
      <c r="CA107" s="116"/>
      <c r="CB107" s="16">
        <f t="shared" si="68"/>
        <v>0</v>
      </c>
      <c r="CC107" s="90"/>
      <c r="CD107" s="90"/>
      <c r="CE107" s="90"/>
      <c r="CF107" s="116"/>
      <c r="CG107" s="16">
        <f t="shared" si="69"/>
        <v>0</v>
      </c>
      <c r="CH107" s="90"/>
      <c r="CI107" s="90"/>
      <c r="CJ107" s="90"/>
      <c r="CK107" s="116"/>
      <c r="CL107" s="16">
        <f t="shared" si="70"/>
        <v>0</v>
      </c>
      <c r="CM107" s="90"/>
      <c r="CN107" s="90"/>
      <c r="CO107" s="90"/>
      <c r="CP107" s="116"/>
      <c r="CQ107" s="16">
        <f t="shared" si="71"/>
        <v>0</v>
      </c>
      <c r="CR107" s="90"/>
      <c r="CS107" s="90"/>
      <c r="CT107" s="90"/>
      <c r="CU107" s="116"/>
      <c r="CV107" s="16">
        <f t="shared" si="72"/>
        <v>0</v>
      </c>
      <c r="CW107" s="90"/>
      <c r="CX107" s="90"/>
      <c r="CY107" s="90"/>
      <c r="CZ107" s="116"/>
      <c r="DA107" s="16">
        <f t="shared" si="73"/>
        <v>0</v>
      </c>
      <c r="DB107" s="90"/>
      <c r="DC107" s="90"/>
      <c r="DD107" s="90"/>
      <c r="DE107" s="116"/>
      <c r="DF107" s="16">
        <f t="shared" si="74"/>
        <v>0</v>
      </c>
      <c r="DG107" s="90"/>
      <c r="DH107" s="90"/>
      <c r="DI107" s="90"/>
      <c r="DJ107" s="116"/>
      <c r="DK107" s="16">
        <f t="shared" si="75"/>
        <v>0</v>
      </c>
      <c r="DL107" s="90"/>
      <c r="DM107" s="90"/>
      <c r="DN107" s="90"/>
      <c r="DO107" s="116"/>
      <c r="DP107" s="16">
        <f t="shared" si="76"/>
        <v>0</v>
      </c>
      <c r="DQ107" s="90"/>
      <c r="DR107" s="90"/>
      <c r="DS107" s="90"/>
      <c r="DT107" s="116"/>
      <c r="DU107" s="16">
        <f t="shared" si="77"/>
        <v>0</v>
      </c>
      <c r="DV107" s="90"/>
      <c r="DW107" s="90"/>
      <c r="DX107" s="90"/>
      <c r="DY107" s="116"/>
      <c r="DZ107" s="16">
        <f t="shared" si="78"/>
        <v>0</v>
      </c>
      <c r="EA107" s="90"/>
      <c r="EB107" s="90"/>
      <c r="EC107" s="90"/>
      <c r="ED107" s="116"/>
      <c r="EE107" s="16">
        <f t="shared" si="79"/>
        <v>0</v>
      </c>
      <c r="EF107" s="90"/>
      <c r="EG107" s="90"/>
      <c r="EH107" s="90"/>
      <c r="EI107" s="116"/>
      <c r="EJ107" s="16">
        <f t="shared" si="80"/>
        <v>0</v>
      </c>
      <c r="EK107" s="90"/>
      <c r="EL107" s="90"/>
      <c r="EM107" s="90"/>
      <c r="EN107" s="116"/>
      <c r="EO107" s="16">
        <f t="shared" si="81"/>
        <v>0</v>
      </c>
      <c r="EP107" s="90"/>
      <c r="EQ107" s="90"/>
      <c r="ER107" s="90"/>
      <c r="ES107" s="116"/>
      <c r="ET107" s="16">
        <f t="shared" si="82"/>
        <v>0</v>
      </c>
      <c r="EU107" s="90"/>
      <c r="EV107" s="90"/>
      <c r="EW107" s="90"/>
      <c r="EX107" s="116"/>
      <c r="EY107" s="16">
        <f t="shared" si="83"/>
        <v>0</v>
      </c>
      <c r="EZ107" s="90"/>
      <c r="FA107" s="90"/>
      <c r="FB107" s="90"/>
      <c r="FC107" s="116"/>
      <c r="FD107" s="16">
        <f t="shared" si="84"/>
        <v>0</v>
      </c>
      <c r="FE107" s="90"/>
      <c r="FF107" s="90"/>
      <c r="FG107" s="90"/>
      <c r="FH107" s="116"/>
      <c r="FI107" s="16">
        <f t="shared" si="85"/>
        <v>0</v>
      </c>
      <c r="FJ107" s="90"/>
      <c r="FK107" s="90"/>
      <c r="FL107" s="90"/>
      <c r="FM107" s="116"/>
      <c r="FN107" s="16">
        <f t="shared" si="86"/>
        <v>0</v>
      </c>
      <c r="FO107" s="90"/>
      <c r="FP107" s="90"/>
      <c r="FQ107" s="90"/>
      <c r="FR107" s="116"/>
      <c r="FS107" s="16">
        <f t="shared" si="87"/>
        <v>0</v>
      </c>
      <c r="FT107" s="90"/>
      <c r="FU107" s="90"/>
      <c r="FV107" s="90"/>
      <c r="FW107" s="116"/>
      <c r="FX107" s="16">
        <f t="shared" si="88"/>
        <v>0</v>
      </c>
      <c r="FY107" s="90"/>
      <c r="FZ107" s="90"/>
      <c r="GA107" s="90"/>
      <c r="GB107" s="116"/>
      <c r="GC107" s="16">
        <f t="shared" si="89"/>
        <v>0</v>
      </c>
      <c r="GD107" s="90"/>
      <c r="GE107" s="90"/>
      <c r="GF107" s="90"/>
      <c r="GG107" s="116"/>
      <c r="GH107" s="16">
        <f t="shared" si="90"/>
        <v>0</v>
      </c>
      <c r="GI107" s="90"/>
      <c r="GJ107" s="90"/>
      <c r="GK107" s="90"/>
      <c r="GL107" s="116"/>
      <c r="GM107" s="16">
        <f t="shared" si="91"/>
        <v>0</v>
      </c>
      <c r="GN107" s="90"/>
      <c r="GO107" s="90"/>
      <c r="GP107" s="90"/>
      <c r="GQ107" s="116"/>
      <c r="GR107" s="16">
        <f t="shared" si="92"/>
        <v>0</v>
      </c>
      <c r="GS107" s="90"/>
      <c r="GT107" s="90"/>
      <c r="GU107" s="90"/>
      <c r="GV107" s="116"/>
      <c r="GW107" s="16">
        <f t="shared" si="93"/>
        <v>0</v>
      </c>
      <c r="GX107" s="90"/>
      <c r="GY107" s="90"/>
      <c r="GZ107" s="90"/>
      <c r="HA107" s="116"/>
      <c r="HB107" s="16">
        <f t="shared" si="94"/>
        <v>0</v>
      </c>
      <c r="HC107" s="90"/>
      <c r="HD107" s="90"/>
      <c r="HE107" s="90"/>
      <c r="HF107" s="116"/>
      <c r="HG107" s="16">
        <f t="shared" si="95"/>
        <v>0</v>
      </c>
      <c r="HH107" s="90"/>
      <c r="HI107" s="90"/>
      <c r="HJ107" s="90"/>
      <c r="HK107" s="116"/>
      <c r="HL107" s="16">
        <f t="shared" si="96"/>
        <v>0</v>
      </c>
      <c r="HM107" s="90"/>
      <c r="HN107" s="90"/>
      <c r="HO107" s="90"/>
      <c r="HP107" s="116"/>
      <c r="HQ107" s="16">
        <f t="shared" si="97"/>
        <v>0</v>
      </c>
      <c r="HR107" s="90"/>
      <c r="HS107" s="90"/>
      <c r="HT107" s="90"/>
      <c r="HU107" s="116"/>
      <c r="HV107" s="16">
        <f t="shared" si="98"/>
        <v>0</v>
      </c>
      <c r="HW107" s="90"/>
      <c r="HX107" s="90"/>
      <c r="HY107" s="90"/>
      <c r="HZ107" s="116"/>
      <c r="IA107" s="16">
        <f t="shared" si="99"/>
        <v>0</v>
      </c>
      <c r="IB107" s="90"/>
      <c r="IC107" s="90"/>
      <c r="ID107" s="90"/>
      <c r="IE107" s="116"/>
      <c r="IF107" s="16">
        <f t="shared" si="100"/>
        <v>0</v>
      </c>
      <c r="IG107" s="90"/>
      <c r="IH107" s="90"/>
      <c r="II107" s="90"/>
      <c r="IJ107" s="116"/>
      <c r="IK107" s="16">
        <f t="shared" si="101"/>
        <v>0</v>
      </c>
      <c r="IL107" s="90"/>
      <c r="IM107" s="90"/>
      <c r="IN107" s="90"/>
      <c r="IO107" s="116"/>
      <c r="IP107" s="16">
        <f t="shared" si="102"/>
        <v>0</v>
      </c>
    </row>
    <row r="108" spans="1:250" x14ac:dyDescent="0.25">
      <c r="A108" s="90"/>
      <c r="B108" s="90"/>
      <c r="C108" s="90"/>
      <c r="D108" s="116"/>
      <c r="E108" s="16">
        <f t="shared" si="53"/>
        <v>0</v>
      </c>
      <c r="F108" s="90"/>
      <c r="G108" s="90"/>
      <c r="H108" s="90"/>
      <c r="I108" s="116"/>
      <c r="J108" s="16">
        <f t="shared" si="54"/>
        <v>0</v>
      </c>
      <c r="K108" s="90"/>
      <c r="L108" s="90"/>
      <c r="M108" s="90"/>
      <c r="N108" s="116"/>
      <c r="O108" s="16">
        <f t="shared" si="55"/>
        <v>0</v>
      </c>
      <c r="P108" s="90"/>
      <c r="Q108" s="90"/>
      <c r="R108" s="90"/>
      <c r="S108" s="116"/>
      <c r="T108" s="16">
        <f t="shared" si="56"/>
        <v>0</v>
      </c>
      <c r="U108" s="90"/>
      <c r="V108" s="90"/>
      <c r="W108" s="90"/>
      <c r="X108" s="116"/>
      <c r="Y108" s="16">
        <f t="shared" si="57"/>
        <v>0</v>
      </c>
      <c r="Z108" s="90"/>
      <c r="AA108" s="90"/>
      <c r="AB108" s="90"/>
      <c r="AC108" s="116"/>
      <c r="AD108" s="16">
        <f t="shared" si="58"/>
        <v>0</v>
      </c>
      <c r="AE108" s="90"/>
      <c r="AF108" s="90"/>
      <c r="AG108" s="90"/>
      <c r="AH108" s="116"/>
      <c r="AI108" s="16">
        <f t="shared" si="59"/>
        <v>0</v>
      </c>
      <c r="AJ108" s="90"/>
      <c r="AK108" s="90"/>
      <c r="AL108" s="90"/>
      <c r="AM108" s="116"/>
      <c r="AN108" s="16">
        <f t="shared" si="60"/>
        <v>0</v>
      </c>
      <c r="AO108" s="90"/>
      <c r="AP108" s="90"/>
      <c r="AQ108" s="90"/>
      <c r="AR108" s="116"/>
      <c r="AS108" s="16">
        <f t="shared" si="61"/>
        <v>0</v>
      </c>
      <c r="AT108" s="90"/>
      <c r="AU108" s="90"/>
      <c r="AV108" s="90"/>
      <c r="AW108" s="116"/>
      <c r="AX108" s="16">
        <f t="shared" si="62"/>
        <v>0</v>
      </c>
      <c r="AY108" s="90"/>
      <c r="AZ108" s="90"/>
      <c r="BA108" s="90"/>
      <c r="BB108" s="116"/>
      <c r="BC108" s="16">
        <f t="shared" si="63"/>
        <v>0</v>
      </c>
      <c r="BD108" s="90"/>
      <c r="BE108" s="90"/>
      <c r="BF108" s="90"/>
      <c r="BG108" s="116"/>
      <c r="BH108" s="16">
        <f t="shared" si="64"/>
        <v>0</v>
      </c>
      <c r="BI108" s="90"/>
      <c r="BJ108" s="90"/>
      <c r="BK108" s="90"/>
      <c r="BL108" s="116"/>
      <c r="BM108" s="16">
        <f t="shared" si="65"/>
        <v>0</v>
      </c>
      <c r="BN108" s="90"/>
      <c r="BO108" s="90"/>
      <c r="BP108" s="90"/>
      <c r="BQ108" s="116"/>
      <c r="BR108" s="16">
        <f t="shared" si="66"/>
        <v>0</v>
      </c>
      <c r="BS108" s="90"/>
      <c r="BT108" s="90"/>
      <c r="BU108" s="90"/>
      <c r="BV108" s="116"/>
      <c r="BW108" s="16">
        <f t="shared" si="67"/>
        <v>0</v>
      </c>
      <c r="BX108" s="90"/>
      <c r="BY108" s="90"/>
      <c r="BZ108" s="90"/>
      <c r="CA108" s="116"/>
      <c r="CB108" s="16">
        <f t="shared" si="68"/>
        <v>0</v>
      </c>
      <c r="CC108" s="90"/>
      <c r="CD108" s="90"/>
      <c r="CE108" s="90"/>
      <c r="CF108" s="116"/>
      <c r="CG108" s="16">
        <f t="shared" si="69"/>
        <v>0</v>
      </c>
      <c r="CH108" s="90"/>
      <c r="CI108" s="90"/>
      <c r="CJ108" s="90"/>
      <c r="CK108" s="116"/>
      <c r="CL108" s="16">
        <f t="shared" si="70"/>
        <v>0</v>
      </c>
      <c r="CM108" s="90"/>
      <c r="CN108" s="90"/>
      <c r="CO108" s="90"/>
      <c r="CP108" s="116"/>
      <c r="CQ108" s="16">
        <f t="shared" si="71"/>
        <v>0</v>
      </c>
      <c r="CR108" s="90"/>
      <c r="CS108" s="90"/>
      <c r="CT108" s="90"/>
      <c r="CU108" s="116"/>
      <c r="CV108" s="16">
        <f t="shared" si="72"/>
        <v>0</v>
      </c>
      <c r="CW108" s="90"/>
      <c r="CX108" s="90"/>
      <c r="CY108" s="90"/>
      <c r="CZ108" s="116"/>
      <c r="DA108" s="16">
        <f t="shared" si="73"/>
        <v>0</v>
      </c>
      <c r="DB108" s="90"/>
      <c r="DC108" s="90"/>
      <c r="DD108" s="90"/>
      <c r="DE108" s="116"/>
      <c r="DF108" s="16">
        <f t="shared" si="74"/>
        <v>0</v>
      </c>
      <c r="DG108" s="90"/>
      <c r="DH108" s="90"/>
      <c r="DI108" s="90"/>
      <c r="DJ108" s="116"/>
      <c r="DK108" s="16">
        <f t="shared" si="75"/>
        <v>0</v>
      </c>
      <c r="DL108" s="90"/>
      <c r="DM108" s="90"/>
      <c r="DN108" s="90"/>
      <c r="DO108" s="116"/>
      <c r="DP108" s="16">
        <f t="shared" si="76"/>
        <v>0</v>
      </c>
      <c r="DQ108" s="90"/>
      <c r="DR108" s="90"/>
      <c r="DS108" s="90"/>
      <c r="DT108" s="116"/>
      <c r="DU108" s="16">
        <f t="shared" si="77"/>
        <v>0</v>
      </c>
      <c r="DV108" s="90"/>
      <c r="DW108" s="90"/>
      <c r="DX108" s="90"/>
      <c r="DY108" s="116"/>
      <c r="DZ108" s="16">
        <f t="shared" si="78"/>
        <v>0</v>
      </c>
      <c r="EA108" s="90"/>
      <c r="EB108" s="90"/>
      <c r="EC108" s="90"/>
      <c r="ED108" s="116"/>
      <c r="EE108" s="16">
        <f t="shared" si="79"/>
        <v>0</v>
      </c>
      <c r="EF108" s="90"/>
      <c r="EG108" s="90"/>
      <c r="EH108" s="90"/>
      <c r="EI108" s="116"/>
      <c r="EJ108" s="16">
        <f t="shared" si="80"/>
        <v>0</v>
      </c>
      <c r="EK108" s="90"/>
      <c r="EL108" s="90"/>
      <c r="EM108" s="90"/>
      <c r="EN108" s="116"/>
      <c r="EO108" s="16">
        <f t="shared" si="81"/>
        <v>0</v>
      </c>
      <c r="EP108" s="90"/>
      <c r="EQ108" s="90"/>
      <c r="ER108" s="90"/>
      <c r="ES108" s="116"/>
      <c r="ET108" s="16">
        <f t="shared" si="82"/>
        <v>0</v>
      </c>
      <c r="EU108" s="90"/>
      <c r="EV108" s="90"/>
      <c r="EW108" s="90"/>
      <c r="EX108" s="116"/>
      <c r="EY108" s="16">
        <f t="shared" si="83"/>
        <v>0</v>
      </c>
      <c r="EZ108" s="90"/>
      <c r="FA108" s="90"/>
      <c r="FB108" s="90"/>
      <c r="FC108" s="116"/>
      <c r="FD108" s="16">
        <f t="shared" si="84"/>
        <v>0</v>
      </c>
      <c r="FE108" s="90"/>
      <c r="FF108" s="90"/>
      <c r="FG108" s="90"/>
      <c r="FH108" s="116"/>
      <c r="FI108" s="16">
        <f t="shared" si="85"/>
        <v>0</v>
      </c>
      <c r="FJ108" s="90"/>
      <c r="FK108" s="90"/>
      <c r="FL108" s="90"/>
      <c r="FM108" s="116"/>
      <c r="FN108" s="16">
        <f t="shared" si="86"/>
        <v>0</v>
      </c>
      <c r="FO108" s="90"/>
      <c r="FP108" s="90"/>
      <c r="FQ108" s="90"/>
      <c r="FR108" s="116"/>
      <c r="FS108" s="16">
        <f t="shared" si="87"/>
        <v>0</v>
      </c>
      <c r="FT108" s="90"/>
      <c r="FU108" s="90"/>
      <c r="FV108" s="90"/>
      <c r="FW108" s="116"/>
      <c r="FX108" s="16">
        <f t="shared" si="88"/>
        <v>0</v>
      </c>
      <c r="FY108" s="90"/>
      <c r="FZ108" s="90"/>
      <c r="GA108" s="90"/>
      <c r="GB108" s="116"/>
      <c r="GC108" s="16">
        <f t="shared" si="89"/>
        <v>0</v>
      </c>
      <c r="GD108" s="90"/>
      <c r="GE108" s="90"/>
      <c r="GF108" s="90"/>
      <c r="GG108" s="116"/>
      <c r="GH108" s="16">
        <f t="shared" si="90"/>
        <v>0</v>
      </c>
      <c r="GI108" s="90"/>
      <c r="GJ108" s="90"/>
      <c r="GK108" s="90"/>
      <c r="GL108" s="116"/>
      <c r="GM108" s="16">
        <f t="shared" si="91"/>
        <v>0</v>
      </c>
      <c r="GN108" s="90"/>
      <c r="GO108" s="90"/>
      <c r="GP108" s="90"/>
      <c r="GQ108" s="116"/>
      <c r="GR108" s="16">
        <f t="shared" si="92"/>
        <v>0</v>
      </c>
      <c r="GS108" s="90"/>
      <c r="GT108" s="90"/>
      <c r="GU108" s="90"/>
      <c r="GV108" s="116"/>
      <c r="GW108" s="16">
        <f t="shared" si="93"/>
        <v>0</v>
      </c>
      <c r="GX108" s="90"/>
      <c r="GY108" s="90"/>
      <c r="GZ108" s="90"/>
      <c r="HA108" s="116"/>
      <c r="HB108" s="16">
        <f t="shared" si="94"/>
        <v>0</v>
      </c>
      <c r="HC108" s="90"/>
      <c r="HD108" s="90"/>
      <c r="HE108" s="90"/>
      <c r="HF108" s="116"/>
      <c r="HG108" s="16">
        <f t="shared" si="95"/>
        <v>0</v>
      </c>
      <c r="HH108" s="90"/>
      <c r="HI108" s="90"/>
      <c r="HJ108" s="90"/>
      <c r="HK108" s="116"/>
      <c r="HL108" s="16">
        <f t="shared" si="96"/>
        <v>0</v>
      </c>
      <c r="HM108" s="90"/>
      <c r="HN108" s="90"/>
      <c r="HO108" s="90"/>
      <c r="HP108" s="116"/>
      <c r="HQ108" s="16">
        <f t="shared" si="97"/>
        <v>0</v>
      </c>
      <c r="HR108" s="90"/>
      <c r="HS108" s="90"/>
      <c r="HT108" s="90"/>
      <c r="HU108" s="116"/>
      <c r="HV108" s="16">
        <f t="shared" si="98"/>
        <v>0</v>
      </c>
      <c r="HW108" s="90"/>
      <c r="HX108" s="90"/>
      <c r="HY108" s="90"/>
      <c r="HZ108" s="116"/>
      <c r="IA108" s="16">
        <f t="shared" si="99"/>
        <v>0</v>
      </c>
      <c r="IB108" s="90"/>
      <c r="IC108" s="90"/>
      <c r="ID108" s="90"/>
      <c r="IE108" s="116"/>
      <c r="IF108" s="16">
        <f t="shared" si="100"/>
        <v>0</v>
      </c>
      <c r="IG108" s="90"/>
      <c r="IH108" s="90"/>
      <c r="II108" s="90"/>
      <c r="IJ108" s="116"/>
      <c r="IK108" s="16">
        <f t="shared" si="101"/>
        <v>0</v>
      </c>
      <c r="IL108" s="90"/>
      <c r="IM108" s="90"/>
      <c r="IN108" s="90"/>
      <c r="IO108" s="116"/>
      <c r="IP108" s="16">
        <f t="shared" si="102"/>
        <v>0</v>
      </c>
    </row>
    <row r="109" spans="1:250" x14ac:dyDescent="0.25">
      <c r="A109" s="90"/>
      <c r="B109" s="90"/>
      <c r="C109" s="90"/>
      <c r="D109" s="116"/>
      <c r="E109" s="16">
        <f t="shared" si="53"/>
        <v>0</v>
      </c>
      <c r="F109" s="90"/>
      <c r="G109" s="90"/>
      <c r="H109" s="90"/>
      <c r="I109" s="116"/>
      <c r="J109" s="16">
        <f t="shared" si="54"/>
        <v>0</v>
      </c>
      <c r="K109" s="90"/>
      <c r="L109" s="90"/>
      <c r="M109" s="90"/>
      <c r="N109" s="116"/>
      <c r="O109" s="16">
        <f t="shared" si="55"/>
        <v>0</v>
      </c>
      <c r="P109" s="90"/>
      <c r="Q109" s="90"/>
      <c r="R109" s="90"/>
      <c r="S109" s="116"/>
      <c r="T109" s="16">
        <f t="shared" si="56"/>
        <v>0</v>
      </c>
      <c r="U109" s="90"/>
      <c r="V109" s="90"/>
      <c r="W109" s="90"/>
      <c r="X109" s="116"/>
      <c r="Y109" s="16">
        <f t="shared" si="57"/>
        <v>0</v>
      </c>
      <c r="Z109" s="90"/>
      <c r="AA109" s="90"/>
      <c r="AB109" s="90"/>
      <c r="AC109" s="116"/>
      <c r="AD109" s="16">
        <f t="shared" si="58"/>
        <v>0</v>
      </c>
      <c r="AE109" s="90"/>
      <c r="AF109" s="90"/>
      <c r="AG109" s="90"/>
      <c r="AH109" s="116"/>
      <c r="AI109" s="16">
        <f t="shared" si="59"/>
        <v>0</v>
      </c>
      <c r="AJ109" s="90"/>
      <c r="AK109" s="90"/>
      <c r="AL109" s="90"/>
      <c r="AM109" s="116"/>
      <c r="AN109" s="16">
        <f t="shared" si="60"/>
        <v>0</v>
      </c>
      <c r="AO109" s="90"/>
      <c r="AP109" s="90"/>
      <c r="AQ109" s="90"/>
      <c r="AR109" s="116"/>
      <c r="AS109" s="16">
        <f t="shared" si="61"/>
        <v>0</v>
      </c>
      <c r="AT109" s="90"/>
      <c r="AU109" s="90"/>
      <c r="AV109" s="90"/>
      <c r="AW109" s="116"/>
      <c r="AX109" s="16">
        <f t="shared" si="62"/>
        <v>0</v>
      </c>
      <c r="AY109" s="90"/>
      <c r="AZ109" s="90"/>
      <c r="BA109" s="90"/>
      <c r="BB109" s="116"/>
      <c r="BC109" s="16">
        <f t="shared" si="63"/>
        <v>0</v>
      </c>
      <c r="BD109" s="90"/>
      <c r="BE109" s="90"/>
      <c r="BF109" s="90"/>
      <c r="BG109" s="116"/>
      <c r="BH109" s="16">
        <f t="shared" si="64"/>
        <v>0</v>
      </c>
      <c r="BI109" s="90"/>
      <c r="BJ109" s="90"/>
      <c r="BK109" s="90"/>
      <c r="BL109" s="116"/>
      <c r="BM109" s="16">
        <f t="shared" si="65"/>
        <v>0</v>
      </c>
      <c r="BN109" s="90"/>
      <c r="BO109" s="90"/>
      <c r="BP109" s="90"/>
      <c r="BQ109" s="116"/>
      <c r="BR109" s="16">
        <f t="shared" si="66"/>
        <v>0</v>
      </c>
      <c r="BS109" s="90"/>
      <c r="BT109" s="90"/>
      <c r="BU109" s="90"/>
      <c r="BV109" s="116"/>
      <c r="BW109" s="16">
        <f t="shared" si="67"/>
        <v>0</v>
      </c>
      <c r="BX109" s="90"/>
      <c r="BY109" s="90"/>
      <c r="BZ109" s="90"/>
      <c r="CA109" s="116"/>
      <c r="CB109" s="16">
        <f t="shared" si="68"/>
        <v>0</v>
      </c>
      <c r="CC109" s="90"/>
      <c r="CD109" s="90"/>
      <c r="CE109" s="90"/>
      <c r="CF109" s="116"/>
      <c r="CG109" s="16">
        <f t="shared" si="69"/>
        <v>0</v>
      </c>
      <c r="CH109" s="90"/>
      <c r="CI109" s="90"/>
      <c r="CJ109" s="90"/>
      <c r="CK109" s="116"/>
      <c r="CL109" s="16">
        <f t="shared" si="70"/>
        <v>0</v>
      </c>
      <c r="CM109" s="90"/>
      <c r="CN109" s="90"/>
      <c r="CO109" s="90"/>
      <c r="CP109" s="116"/>
      <c r="CQ109" s="16">
        <f t="shared" si="71"/>
        <v>0</v>
      </c>
      <c r="CR109" s="90"/>
      <c r="CS109" s="90"/>
      <c r="CT109" s="90"/>
      <c r="CU109" s="116"/>
      <c r="CV109" s="16">
        <f t="shared" si="72"/>
        <v>0</v>
      </c>
      <c r="CW109" s="90"/>
      <c r="CX109" s="90"/>
      <c r="CY109" s="90"/>
      <c r="CZ109" s="116"/>
      <c r="DA109" s="16">
        <f t="shared" si="73"/>
        <v>0</v>
      </c>
      <c r="DB109" s="90"/>
      <c r="DC109" s="90"/>
      <c r="DD109" s="90"/>
      <c r="DE109" s="116"/>
      <c r="DF109" s="16">
        <f t="shared" si="74"/>
        <v>0</v>
      </c>
      <c r="DG109" s="90"/>
      <c r="DH109" s="90"/>
      <c r="DI109" s="90"/>
      <c r="DJ109" s="116"/>
      <c r="DK109" s="16">
        <f t="shared" si="75"/>
        <v>0</v>
      </c>
      <c r="DL109" s="90"/>
      <c r="DM109" s="90"/>
      <c r="DN109" s="90"/>
      <c r="DO109" s="116"/>
      <c r="DP109" s="16">
        <f t="shared" si="76"/>
        <v>0</v>
      </c>
      <c r="DQ109" s="90"/>
      <c r="DR109" s="90"/>
      <c r="DS109" s="90"/>
      <c r="DT109" s="116"/>
      <c r="DU109" s="16">
        <f t="shared" si="77"/>
        <v>0</v>
      </c>
      <c r="DV109" s="90"/>
      <c r="DW109" s="90"/>
      <c r="DX109" s="90"/>
      <c r="DY109" s="116"/>
      <c r="DZ109" s="16">
        <f t="shared" si="78"/>
        <v>0</v>
      </c>
      <c r="EA109" s="90"/>
      <c r="EB109" s="90"/>
      <c r="EC109" s="90"/>
      <c r="ED109" s="116"/>
      <c r="EE109" s="16">
        <f t="shared" si="79"/>
        <v>0</v>
      </c>
      <c r="EF109" s="90"/>
      <c r="EG109" s="90"/>
      <c r="EH109" s="90"/>
      <c r="EI109" s="116"/>
      <c r="EJ109" s="16">
        <f t="shared" si="80"/>
        <v>0</v>
      </c>
      <c r="EK109" s="90"/>
      <c r="EL109" s="90"/>
      <c r="EM109" s="90"/>
      <c r="EN109" s="116"/>
      <c r="EO109" s="16">
        <f t="shared" si="81"/>
        <v>0</v>
      </c>
      <c r="EP109" s="90"/>
      <c r="EQ109" s="90"/>
      <c r="ER109" s="90"/>
      <c r="ES109" s="116"/>
      <c r="ET109" s="16">
        <f t="shared" si="82"/>
        <v>0</v>
      </c>
      <c r="EU109" s="90"/>
      <c r="EV109" s="90"/>
      <c r="EW109" s="90"/>
      <c r="EX109" s="116"/>
      <c r="EY109" s="16">
        <f t="shared" si="83"/>
        <v>0</v>
      </c>
      <c r="EZ109" s="90"/>
      <c r="FA109" s="90"/>
      <c r="FB109" s="90"/>
      <c r="FC109" s="116"/>
      <c r="FD109" s="16">
        <f t="shared" si="84"/>
        <v>0</v>
      </c>
      <c r="FE109" s="90"/>
      <c r="FF109" s="90"/>
      <c r="FG109" s="90"/>
      <c r="FH109" s="116"/>
      <c r="FI109" s="16">
        <f t="shared" si="85"/>
        <v>0</v>
      </c>
      <c r="FJ109" s="90"/>
      <c r="FK109" s="90"/>
      <c r="FL109" s="90"/>
      <c r="FM109" s="116"/>
      <c r="FN109" s="16">
        <f t="shared" si="86"/>
        <v>0</v>
      </c>
      <c r="FO109" s="90"/>
      <c r="FP109" s="90"/>
      <c r="FQ109" s="90"/>
      <c r="FR109" s="116"/>
      <c r="FS109" s="16">
        <f t="shared" si="87"/>
        <v>0</v>
      </c>
      <c r="FT109" s="90"/>
      <c r="FU109" s="90"/>
      <c r="FV109" s="90"/>
      <c r="FW109" s="116"/>
      <c r="FX109" s="16">
        <f t="shared" si="88"/>
        <v>0</v>
      </c>
      <c r="FY109" s="90"/>
      <c r="FZ109" s="90"/>
      <c r="GA109" s="90"/>
      <c r="GB109" s="116"/>
      <c r="GC109" s="16">
        <f t="shared" si="89"/>
        <v>0</v>
      </c>
      <c r="GD109" s="90"/>
      <c r="GE109" s="90"/>
      <c r="GF109" s="90"/>
      <c r="GG109" s="116"/>
      <c r="GH109" s="16">
        <f t="shared" si="90"/>
        <v>0</v>
      </c>
      <c r="GI109" s="90"/>
      <c r="GJ109" s="90"/>
      <c r="GK109" s="90"/>
      <c r="GL109" s="116"/>
      <c r="GM109" s="16">
        <f t="shared" si="91"/>
        <v>0</v>
      </c>
      <c r="GN109" s="90"/>
      <c r="GO109" s="90"/>
      <c r="GP109" s="90"/>
      <c r="GQ109" s="116"/>
      <c r="GR109" s="16">
        <f t="shared" si="92"/>
        <v>0</v>
      </c>
      <c r="GS109" s="90"/>
      <c r="GT109" s="90"/>
      <c r="GU109" s="90"/>
      <c r="GV109" s="116"/>
      <c r="GW109" s="16">
        <f t="shared" si="93"/>
        <v>0</v>
      </c>
      <c r="GX109" s="90"/>
      <c r="GY109" s="90"/>
      <c r="GZ109" s="90"/>
      <c r="HA109" s="116"/>
      <c r="HB109" s="16">
        <f t="shared" si="94"/>
        <v>0</v>
      </c>
      <c r="HC109" s="90"/>
      <c r="HD109" s="90"/>
      <c r="HE109" s="90"/>
      <c r="HF109" s="116"/>
      <c r="HG109" s="16">
        <f t="shared" si="95"/>
        <v>0</v>
      </c>
      <c r="HH109" s="90"/>
      <c r="HI109" s="90"/>
      <c r="HJ109" s="90"/>
      <c r="HK109" s="116"/>
      <c r="HL109" s="16">
        <f t="shared" si="96"/>
        <v>0</v>
      </c>
      <c r="HM109" s="90"/>
      <c r="HN109" s="90"/>
      <c r="HO109" s="90"/>
      <c r="HP109" s="116"/>
      <c r="HQ109" s="16">
        <f t="shared" si="97"/>
        <v>0</v>
      </c>
      <c r="HR109" s="90"/>
      <c r="HS109" s="90"/>
      <c r="HT109" s="90"/>
      <c r="HU109" s="116"/>
      <c r="HV109" s="16">
        <f t="shared" si="98"/>
        <v>0</v>
      </c>
      <c r="HW109" s="90"/>
      <c r="HX109" s="90"/>
      <c r="HY109" s="90"/>
      <c r="HZ109" s="116"/>
      <c r="IA109" s="16">
        <f t="shared" si="99"/>
        <v>0</v>
      </c>
      <c r="IB109" s="90"/>
      <c r="IC109" s="90"/>
      <c r="ID109" s="90"/>
      <c r="IE109" s="116"/>
      <c r="IF109" s="16">
        <f t="shared" si="100"/>
        <v>0</v>
      </c>
      <c r="IG109" s="90"/>
      <c r="IH109" s="90"/>
      <c r="II109" s="90"/>
      <c r="IJ109" s="116"/>
      <c r="IK109" s="16">
        <f t="shared" si="101"/>
        <v>0</v>
      </c>
      <c r="IL109" s="90"/>
      <c r="IM109" s="90"/>
      <c r="IN109" s="90"/>
      <c r="IO109" s="116"/>
      <c r="IP109" s="16">
        <f t="shared" si="102"/>
        <v>0</v>
      </c>
    </row>
    <row r="110" spans="1:250" x14ac:dyDescent="0.25">
      <c r="A110" s="90"/>
      <c r="B110" s="90"/>
      <c r="C110" s="90"/>
      <c r="D110" s="116"/>
      <c r="E110" s="16">
        <f t="shared" si="53"/>
        <v>0</v>
      </c>
      <c r="F110" s="90"/>
      <c r="G110" s="90"/>
      <c r="H110" s="90"/>
      <c r="I110" s="116"/>
      <c r="J110" s="16">
        <f t="shared" si="54"/>
        <v>0</v>
      </c>
      <c r="K110" s="90"/>
      <c r="L110" s="90"/>
      <c r="M110" s="90"/>
      <c r="N110" s="116"/>
      <c r="O110" s="16">
        <f t="shared" si="55"/>
        <v>0</v>
      </c>
      <c r="P110" s="90"/>
      <c r="Q110" s="90"/>
      <c r="R110" s="90"/>
      <c r="S110" s="116"/>
      <c r="T110" s="16">
        <f t="shared" si="56"/>
        <v>0</v>
      </c>
      <c r="U110" s="90"/>
      <c r="V110" s="90"/>
      <c r="W110" s="90"/>
      <c r="X110" s="116"/>
      <c r="Y110" s="16">
        <f t="shared" si="57"/>
        <v>0</v>
      </c>
      <c r="Z110" s="90"/>
      <c r="AA110" s="90"/>
      <c r="AB110" s="90"/>
      <c r="AC110" s="116"/>
      <c r="AD110" s="16">
        <f t="shared" si="58"/>
        <v>0</v>
      </c>
      <c r="AE110" s="90"/>
      <c r="AF110" s="90"/>
      <c r="AG110" s="90"/>
      <c r="AH110" s="116"/>
      <c r="AI110" s="16">
        <f t="shared" si="59"/>
        <v>0</v>
      </c>
      <c r="AJ110" s="90"/>
      <c r="AK110" s="90"/>
      <c r="AL110" s="90"/>
      <c r="AM110" s="116"/>
      <c r="AN110" s="16">
        <f t="shared" si="60"/>
        <v>0</v>
      </c>
      <c r="AO110" s="90"/>
      <c r="AP110" s="90"/>
      <c r="AQ110" s="90"/>
      <c r="AR110" s="116"/>
      <c r="AS110" s="16">
        <f t="shared" si="61"/>
        <v>0</v>
      </c>
      <c r="AT110" s="90"/>
      <c r="AU110" s="90"/>
      <c r="AV110" s="90"/>
      <c r="AW110" s="116"/>
      <c r="AX110" s="16">
        <f t="shared" si="62"/>
        <v>0</v>
      </c>
      <c r="AY110" s="90"/>
      <c r="AZ110" s="90"/>
      <c r="BA110" s="90"/>
      <c r="BB110" s="116"/>
      <c r="BC110" s="16">
        <f t="shared" si="63"/>
        <v>0</v>
      </c>
      <c r="BD110" s="90"/>
      <c r="BE110" s="90"/>
      <c r="BF110" s="90"/>
      <c r="BG110" s="116"/>
      <c r="BH110" s="16">
        <f t="shared" si="64"/>
        <v>0</v>
      </c>
      <c r="BI110" s="90"/>
      <c r="BJ110" s="90"/>
      <c r="BK110" s="90"/>
      <c r="BL110" s="116"/>
      <c r="BM110" s="16">
        <f t="shared" si="65"/>
        <v>0</v>
      </c>
      <c r="BN110" s="90"/>
      <c r="BO110" s="90"/>
      <c r="BP110" s="90"/>
      <c r="BQ110" s="116"/>
      <c r="BR110" s="16">
        <f t="shared" si="66"/>
        <v>0</v>
      </c>
      <c r="BS110" s="90"/>
      <c r="BT110" s="90"/>
      <c r="BU110" s="90"/>
      <c r="BV110" s="116"/>
      <c r="BW110" s="16">
        <f t="shared" si="67"/>
        <v>0</v>
      </c>
      <c r="BX110" s="90"/>
      <c r="BY110" s="90"/>
      <c r="BZ110" s="90"/>
      <c r="CA110" s="116"/>
      <c r="CB110" s="16">
        <f t="shared" si="68"/>
        <v>0</v>
      </c>
      <c r="CC110" s="90"/>
      <c r="CD110" s="90"/>
      <c r="CE110" s="90"/>
      <c r="CF110" s="116"/>
      <c r="CG110" s="16">
        <f t="shared" si="69"/>
        <v>0</v>
      </c>
      <c r="CH110" s="90"/>
      <c r="CI110" s="90"/>
      <c r="CJ110" s="90"/>
      <c r="CK110" s="116"/>
      <c r="CL110" s="16">
        <f t="shared" si="70"/>
        <v>0</v>
      </c>
      <c r="CM110" s="90"/>
      <c r="CN110" s="90"/>
      <c r="CO110" s="90"/>
      <c r="CP110" s="116"/>
      <c r="CQ110" s="16">
        <f t="shared" si="71"/>
        <v>0</v>
      </c>
      <c r="CR110" s="90"/>
      <c r="CS110" s="90"/>
      <c r="CT110" s="90"/>
      <c r="CU110" s="116"/>
      <c r="CV110" s="16">
        <f t="shared" si="72"/>
        <v>0</v>
      </c>
      <c r="CW110" s="90"/>
      <c r="CX110" s="90"/>
      <c r="CY110" s="90"/>
      <c r="CZ110" s="116"/>
      <c r="DA110" s="16">
        <f t="shared" si="73"/>
        <v>0</v>
      </c>
      <c r="DB110" s="90"/>
      <c r="DC110" s="90"/>
      <c r="DD110" s="90"/>
      <c r="DE110" s="116"/>
      <c r="DF110" s="16">
        <f t="shared" si="74"/>
        <v>0</v>
      </c>
      <c r="DG110" s="90"/>
      <c r="DH110" s="90"/>
      <c r="DI110" s="90"/>
      <c r="DJ110" s="116"/>
      <c r="DK110" s="16">
        <f t="shared" si="75"/>
        <v>0</v>
      </c>
      <c r="DL110" s="90"/>
      <c r="DM110" s="90"/>
      <c r="DN110" s="90"/>
      <c r="DO110" s="116"/>
      <c r="DP110" s="16">
        <f t="shared" si="76"/>
        <v>0</v>
      </c>
      <c r="DQ110" s="90"/>
      <c r="DR110" s="90"/>
      <c r="DS110" s="90"/>
      <c r="DT110" s="116"/>
      <c r="DU110" s="16">
        <f t="shared" si="77"/>
        <v>0</v>
      </c>
      <c r="DV110" s="90"/>
      <c r="DW110" s="90"/>
      <c r="DX110" s="90"/>
      <c r="DY110" s="116"/>
      <c r="DZ110" s="16">
        <f t="shared" si="78"/>
        <v>0</v>
      </c>
      <c r="EA110" s="90"/>
      <c r="EB110" s="90"/>
      <c r="EC110" s="90"/>
      <c r="ED110" s="116"/>
      <c r="EE110" s="16">
        <f t="shared" si="79"/>
        <v>0</v>
      </c>
      <c r="EF110" s="90"/>
      <c r="EG110" s="90"/>
      <c r="EH110" s="90"/>
      <c r="EI110" s="116"/>
      <c r="EJ110" s="16">
        <f t="shared" si="80"/>
        <v>0</v>
      </c>
      <c r="EK110" s="90"/>
      <c r="EL110" s="90"/>
      <c r="EM110" s="90"/>
      <c r="EN110" s="116"/>
      <c r="EO110" s="16">
        <f t="shared" si="81"/>
        <v>0</v>
      </c>
      <c r="EP110" s="90"/>
      <c r="EQ110" s="90"/>
      <c r="ER110" s="90"/>
      <c r="ES110" s="116"/>
      <c r="ET110" s="16">
        <f t="shared" si="82"/>
        <v>0</v>
      </c>
      <c r="EU110" s="90"/>
      <c r="EV110" s="90"/>
      <c r="EW110" s="90"/>
      <c r="EX110" s="116"/>
      <c r="EY110" s="16">
        <f t="shared" si="83"/>
        <v>0</v>
      </c>
      <c r="EZ110" s="90"/>
      <c r="FA110" s="90"/>
      <c r="FB110" s="90"/>
      <c r="FC110" s="116"/>
      <c r="FD110" s="16">
        <f t="shared" si="84"/>
        <v>0</v>
      </c>
      <c r="FE110" s="90"/>
      <c r="FF110" s="90"/>
      <c r="FG110" s="90"/>
      <c r="FH110" s="116"/>
      <c r="FI110" s="16">
        <f t="shared" si="85"/>
        <v>0</v>
      </c>
      <c r="FJ110" s="90"/>
      <c r="FK110" s="90"/>
      <c r="FL110" s="90"/>
      <c r="FM110" s="116"/>
      <c r="FN110" s="16">
        <f t="shared" si="86"/>
        <v>0</v>
      </c>
      <c r="FO110" s="90"/>
      <c r="FP110" s="90"/>
      <c r="FQ110" s="90"/>
      <c r="FR110" s="116"/>
      <c r="FS110" s="16">
        <f t="shared" si="87"/>
        <v>0</v>
      </c>
      <c r="FT110" s="90"/>
      <c r="FU110" s="90"/>
      <c r="FV110" s="90"/>
      <c r="FW110" s="116"/>
      <c r="FX110" s="16">
        <f t="shared" si="88"/>
        <v>0</v>
      </c>
      <c r="FY110" s="90"/>
      <c r="FZ110" s="90"/>
      <c r="GA110" s="90"/>
      <c r="GB110" s="116"/>
      <c r="GC110" s="16">
        <f t="shared" si="89"/>
        <v>0</v>
      </c>
      <c r="GD110" s="90"/>
      <c r="GE110" s="90"/>
      <c r="GF110" s="90"/>
      <c r="GG110" s="116"/>
      <c r="GH110" s="16">
        <f t="shared" si="90"/>
        <v>0</v>
      </c>
      <c r="GI110" s="90"/>
      <c r="GJ110" s="90"/>
      <c r="GK110" s="90"/>
      <c r="GL110" s="116"/>
      <c r="GM110" s="16">
        <f t="shared" si="91"/>
        <v>0</v>
      </c>
      <c r="GN110" s="90"/>
      <c r="GO110" s="90"/>
      <c r="GP110" s="90"/>
      <c r="GQ110" s="116"/>
      <c r="GR110" s="16">
        <f t="shared" si="92"/>
        <v>0</v>
      </c>
      <c r="GS110" s="90"/>
      <c r="GT110" s="90"/>
      <c r="GU110" s="90"/>
      <c r="GV110" s="116"/>
      <c r="GW110" s="16">
        <f t="shared" si="93"/>
        <v>0</v>
      </c>
      <c r="GX110" s="90"/>
      <c r="GY110" s="90"/>
      <c r="GZ110" s="90"/>
      <c r="HA110" s="116"/>
      <c r="HB110" s="16">
        <f t="shared" si="94"/>
        <v>0</v>
      </c>
      <c r="HC110" s="90"/>
      <c r="HD110" s="90"/>
      <c r="HE110" s="90"/>
      <c r="HF110" s="116"/>
      <c r="HG110" s="16">
        <f t="shared" si="95"/>
        <v>0</v>
      </c>
      <c r="HH110" s="90"/>
      <c r="HI110" s="90"/>
      <c r="HJ110" s="90"/>
      <c r="HK110" s="116"/>
      <c r="HL110" s="16">
        <f t="shared" si="96"/>
        <v>0</v>
      </c>
      <c r="HM110" s="90"/>
      <c r="HN110" s="90"/>
      <c r="HO110" s="90"/>
      <c r="HP110" s="116"/>
      <c r="HQ110" s="16">
        <f t="shared" si="97"/>
        <v>0</v>
      </c>
      <c r="HR110" s="90"/>
      <c r="HS110" s="90"/>
      <c r="HT110" s="90"/>
      <c r="HU110" s="116"/>
      <c r="HV110" s="16">
        <f t="shared" si="98"/>
        <v>0</v>
      </c>
      <c r="HW110" s="90"/>
      <c r="HX110" s="90"/>
      <c r="HY110" s="90"/>
      <c r="HZ110" s="116"/>
      <c r="IA110" s="16">
        <f t="shared" si="99"/>
        <v>0</v>
      </c>
      <c r="IB110" s="90"/>
      <c r="IC110" s="90"/>
      <c r="ID110" s="90"/>
      <c r="IE110" s="116"/>
      <c r="IF110" s="16">
        <f t="shared" si="100"/>
        <v>0</v>
      </c>
      <c r="IG110" s="90"/>
      <c r="IH110" s="90"/>
      <c r="II110" s="90"/>
      <c r="IJ110" s="116"/>
      <c r="IK110" s="16">
        <f t="shared" si="101"/>
        <v>0</v>
      </c>
      <c r="IL110" s="90"/>
      <c r="IM110" s="90"/>
      <c r="IN110" s="90"/>
      <c r="IO110" s="116"/>
      <c r="IP110" s="16">
        <f t="shared" si="102"/>
        <v>0</v>
      </c>
    </row>
    <row r="111" spans="1:250" x14ac:dyDescent="0.25">
      <c r="A111" s="90"/>
      <c r="B111" s="90"/>
      <c r="C111" s="90"/>
      <c r="D111" s="116"/>
      <c r="E111" s="16">
        <f t="shared" si="53"/>
        <v>0</v>
      </c>
      <c r="F111" s="90"/>
      <c r="G111" s="90"/>
      <c r="H111" s="90"/>
      <c r="I111" s="116"/>
      <c r="J111" s="16">
        <f t="shared" si="54"/>
        <v>0</v>
      </c>
      <c r="K111" s="90"/>
      <c r="L111" s="90"/>
      <c r="M111" s="90"/>
      <c r="N111" s="116"/>
      <c r="O111" s="16">
        <f t="shared" si="55"/>
        <v>0</v>
      </c>
      <c r="P111" s="90"/>
      <c r="Q111" s="90"/>
      <c r="R111" s="90"/>
      <c r="S111" s="116"/>
      <c r="T111" s="16">
        <f t="shared" si="56"/>
        <v>0</v>
      </c>
      <c r="U111" s="90"/>
      <c r="V111" s="90"/>
      <c r="W111" s="90"/>
      <c r="X111" s="116"/>
      <c r="Y111" s="16">
        <f t="shared" si="57"/>
        <v>0</v>
      </c>
      <c r="Z111" s="90"/>
      <c r="AA111" s="90"/>
      <c r="AB111" s="90"/>
      <c r="AC111" s="116"/>
      <c r="AD111" s="16">
        <f t="shared" si="58"/>
        <v>0</v>
      </c>
      <c r="AE111" s="90"/>
      <c r="AF111" s="90"/>
      <c r="AG111" s="90"/>
      <c r="AH111" s="116"/>
      <c r="AI111" s="16">
        <f t="shared" si="59"/>
        <v>0</v>
      </c>
      <c r="AJ111" s="90"/>
      <c r="AK111" s="90"/>
      <c r="AL111" s="90"/>
      <c r="AM111" s="116"/>
      <c r="AN111" s="16">
        <f t="shared" si="60"/>
        <v>0</v>
      </c>
      <c r="AO111" s="90"/>
      <c r="AP111" s="90"/>
      <c r="AQ111" s="90"/>
      <c r="AR111" s="116"/>
      <c r="AS111" s="16">
        <f t="shared" si="61"/>
        <v>0</v>
      </c>
      <c r="AT111" s="90"/>
      <c r="AU111" s="90"/>
      <c r="AV111" s="90"/>
      <c r="AW111" s="116"/>
      <c r="AX111" s="16">
        <f t="shared" si="62"/>
        <v>0</v>
      </c>
      <c r="AY111" s="90"/>
      <c r="AZ111" s="90"/>
      <c r="BA111" s="90"/>
      <c r="BB111" s="116"/>
      <c r="BC111" s="16">
        <f t="shared" si="63"/>
        <v>0</v>
      </c>
      <c r="BD111" s="90"/>
      <c r="BE111" s="90"/>
      <c r="BF111" s="90"/>
      <c r="BG111" s="116"/>
      <c r="BH111" s="16">
        <f t="shared" si="64"/>
        <v>0</v>
      </c>
      <c r="BI111" s="90"/>
      <c r="BJ111" s="90"/>
      <c r="BK111" s="90"/>
      <c r="BL111" s="116"/>
      <c r="BM111" s="16">
        <f t="shared" si="65"/>
        <v>0</v>
      </c>
      <c r="BN111" s="90"/>
      <c r="BO111" s="90"/>
      <c r="BP111" s="90"/>
      <c r="BQ111" s="116"/>
      <c r="BR111" s="16">
        <f t="shared" si="66"/>
        <v>0</v>
      </c>
      <c r="BS111" s="90"/>
      <c r="BT111" s="90"/>
      <c r="BU111" s="90"/>
      <c r="BV111" s="116"/>
      <c r="BW111" s="16">
        <f t="shared" si="67"/>
        <v>0</v>
      </c>
      <c r="BX111" s="90"/>
      <c r="BY111" s="90"/>
      <c r="BZ111" s="90"/>
      <c r="CA111" s="116"/>
      <c r="CB111" s="16">
        <f t="shared" si="68"/>
        <v>0</v>
      </c>
      <c r="CC111" s="90"/>
      <c r="CD111" s="90"/>
      <c r="CE111" s="90"/>
      <c r="CF111" s="116"/>
      <c r="CG111" s="16">
        <f t="shared" si="69"/>
        <v>0</v>
      </c>
      <c r="CH111" s="90"/>
      <c r="CI111" s="90"/>
      <c r="CJ111" s="90"/>
      <c r="CK111" s="116"/>
      <c r="CL111" s="16">
        <f t="shared" si="70"/>
        <v>0</v>
      </c>
      <c r="CM111" s="90"/>
      <c r="CN111" s="90"/>
      <c r="CO111" s="90"/>
      <c r="CP111" s="116"/>
      <c r="CQ111" s="16">
        <f t="shared" si="71"/>
        <v>0</v>
      </c>
      <c r="CR111" s="90"/>
      <c r="CS111" s="90"/>
      <c r="CT111" s="90"/>
      <c r="CU111" s="116"/>
      <c r="CV111" s="16">
        <f t="shared" si="72"/>
        <v>0</v>
      </c>
      <c r="CW111" s="90"/>
      <c r="CX111" s="90"/>
      <c r="CY111" s="90"/>
      <c r="CZ111" s="116"/>
      <c r="DA111" s="16">
        <f t="shared" si="73"/>
        <v>0</v>
      </c>
      <c r="DB111" s="90"/>
      <c r="DC111" s="90"/>
      <c r="DD111" s="90"/>
      <c r="DE111" s="116"/>
      <c r="DF111" s="16">
        <f t="shared" si="74"/>
        <v>0</v>
      </c>
      <c r="DG111" s="90"/>
      <c r="DH111" s="90"/>
      <c r="DI111" s="90"/>
      <c r="DJ111" s="116"/>
      <c r="DK111" s="16">
        <f t="shared" si="75"/>
        <v>0</v>
      </c>
      <c r="DL111" s="90"/>
      <c r="DM111" s="90"/>
      <c r="DN111" s="90"/>
      <c r="DO111" s="116"/>
      <c r="DP111" s="16">
        <f t="shared" si="76"/>
        <v>0</v>
      </c>
      <c r="DQ111" s="90"/>
      <c r="DR111" s="90"/>
      <c r="DS111" s="90"/>
      <c r="DT111" s="116"/>
      <c r="DU111" s="16">
        <f t="shared" si="77"/>
        <v>0</v>
      </c>
      <c r="DV111" s="90"/>
      <c r="DW111" s="90"/>
      <c r="DX111" s="90"/>
      <c r="DY111" s="116"/>
      <c r="DZ111" s="16">
        <f t="shared" si="78"/>
        <v>0</v>
      </c>
      <c r="EA111" s="90"/>
      <c r="EB111" s="90"/>
      <c r="EC111" s="90"/>
      <c r="ED111" s="116"/>
      <c r="EE111" s="16">
        <f t="shared" si="79"/>
        <v>0</v>
      </c>
      <c r="EF111" s="90"/>
      <c r="EG111" s="90"/>
      <c r="EH111" s="90"/>
      <c r="EI111" s="116"/>
      <c r="EJ111" s="16">
        <f t="shared" si="80"/>
        <v>0</v>
      </c>
      <c r="EK111" s="90"/>
      <c r="EL111" s="90"/>
      <c r="EM111" s="90"/>
      <c r="EN111" s="116"/>
      <c r="EO111" s="16">
        <f t="shared" si="81"/>
        <v>0</v>
      </c>
      <c r="EP111" s="90"/>
      <c r="EQ111" s="90"/>
      <c r="ER111" s="90"/>
      <c r="ES111" s="116"/>
      <c r="ET111" s="16">
        <f t="shared" si="82"/>
        <v>0</v>
      </c>
      <c r="EU111" s="90"/>
      <c r="EV111" s="90"/>
      <c r="EW111" s="90"/>
      <c r="EX111" s="116"/>
      <c r="EY111" s="16">
        <f t="shared" si="83"/>
        <v>0</v>
      </c>
      <c r="EZ111" s="90"/>
      <c r="FA111" s="90"/>
      <c r="FB111" s="90"/>
      <c r="FC111" s="116"/>
      <c r="FD111" s="16">
        <f t="shared" si="84"/>
        <v>0</v>
      </c>
      <c r="FE111" s="90"/>
      <c r="FF111" s="90"/>
      <c r="FG111" s="90"/>
      <c r="FH111" s="116"/>
      <c r="FI111" s="16">
        <f t="shared" si="85"/>
        <v>0</v>
      </c>
      <c r="FJ111" s="90"/>
      <c r="FK111" s="90"/>
      <c r="FL111" s="90"/>
      <c r="FM111" s="116"/>
      <c r="FN111" s="16">
        <f t="shared" si="86"/>
        <v>0</v>
      </c>
      <c r="FO111" s="90"/>
      <c r="FP111" s="90"/>
      <c r="FQ111" s="90"/>
      <c r="FR111" s="116"/>
      <c r="FS111" s="16">
        <f t="shared" si="87"/>
        <v>0</v>
      </c>
      <c r="FT111" s="90"/>
      <c r="FU111" s="90"/>
      <c r="FV111" s="90"/>
      <c r="FW111" s="116"/>
      <c r="FX111" s="16">
        <f t="shared" si="88"/>
        <v>0</v>
      </c>
      <c r="FY111" s="90"/>
      <c r="FZ111" s="90"/>
      <c r="GA111" s="90"/>
      <c r="GB111" s="116"/>
      <c r="GC111" s="16">
        <f t="shared" si="89"/>
        <v>0</v>
      </c>
      <c r="GD111" s="90"/>
      <c r="GE111" s="90"/>
      <c r="GF111" s="90"/>
      <c r="GG111" s="116"/>
      <c r="GH111" s="16">
        <f t="shared" si="90"/>
        <v>0</v>
      </c>
      <c r="GI111" s="90"/>
      <c r="GJ111" s="90"/>
      <c r="GK111" s="90"/>
      <c r="GL111" s="116"/>
      <c r="GM111" s="16">
        <f t="shared" si="91"/>
        <v>0</v>
      </c>
      <c r="GN111" s="90"/>
      <c r="GO111" s="90"/>
      <c r="GP111" s="90"/>
      <c r="GQ111" s="116"/>
      <c r="GR111" s="16">
        <f t="shared" si="92"/>
        <v>0</v>
      </c>
      <c r="GS111" s="90"/>
      <c r="GT111" s="90"/>
      <c r="GU111" s="90"/>
      <c r="GV111" s="116"/>
      <c r="GW111" s="16">
        <f t="shared" si="93"/>
        <v>0</v>
      </c>
      <c r="GX111" s="90"/>
      <c r="GY111" s="90"/>
      <c r="GZ111" s="90"/>
      <c r="HA111" s="116"/>
      <c r="HB111" s="16">
        <f t="shared" si="94"/>
        <v>0</v>
      </c>
      <c r="HC111" s="90"/>
      <c r="HD111" s="90"/>
      <c r="HE111" s="90"/>
      <c r="HF111" s="116"/>
      <c r="HG111" s="16">
        <f t="shared" si="95"/>
        <v>0</v>
      </c>
      <c r="HH111" s="90"/>
      <c r="HI111" s="90"/>
      <c r="HJ111" s="90"/>
      <c r="HK111" s="116"/>
      <c r="HL111" s="16">
        <f t="shared" si="96"/>
        <v>0</v>
      </c>
      <c r="HM111" s="90"/>
      <c r="HN111" s="90"/>
      <c r="HO111" s="90"/>
      <c r="HP111" s="116"/>
      <c r="HQ111" s="16">
        <f t="shared" si="97"/>
        <v>0</v>
      </c>
      <c r="HR111" s="90"/>
      <c r="HS111" s="90"/>
      <c r="HT111" s="90"/>
      <c r="HU111" s="116"/>
      <c r="HV111" s="16">
        <f t="shared" si="98"/>
        <v>0</v>
      </c>
      <c r="HW111" s="90"/>
      <c r="HX111" s="90"/>
      <c r="HY111" s="90"/>
      <c r="HZ111" s="116"/>
      <c r="IA111" s="16">
        <f t="shared" si="99"/>
        <v>0</v>
      </c>
      <c r="IB111" s="90"/>
      <c r="IC111" s="90"/>
      <c r="ID111" s="90"/>
      <c r="IE111" s="116"/>
      <c r="IF111" s="16">
        <f t="shared" si="100"/>
        <v>0</v>
      </c>
      <c r="IG111" s="90"/>
      <c r="IH111" s="90"/>
      <c r="II111" s="90"/>
      <c r="IJ111" s="116"/>
      <c r="IK111" s="16">
        <f t="shared" si="101"/>
        <v>0</v>
      </c>
      <c r="IL111" s="90"/>
      <c r="IM111" s="90"/>
      <c r="IN111" s="90"/>
      <c r="IO111" s="116"/>
      <c r="IP111" s="16">
        <f t="shared" si="102"/>
        <v>0</v>
      </c>
    </row>
    <row r="112" spans="1:250" x14ac:dyDescent="0.25">
      <c r="A112" s="90"/>
      <c r="B112" s="90"/>
      <c r="C112" s="90"/>
      <c r="D112" s="116"/>
      <c r="E112" s="16">
        <f t="shared" si="53"/>
        <v>0</v>
      </c>
      <c r="F112" s="90"/>
      <c r="G112" s="90"/>
      <c r="H112" s="90"/>
      <c r="I112" s="116"/>
      <c r="J112" s="16">
        <f t="shared" si="54"/>
        <v>0</v>
      </c>
      <c r="K112" s="90"/>
      <c r="L112" s="90"/>
      <c r="M112" s="90"/>
      <c r="N112" s="116"/>
      <c r="O112" s="16">
        <f t="shared" si="55"/>
        <v>0</v>
      </c>
      <c r="P112" s="90"/>
      <c r="Q112" s="90"/>
      <c r="R112" s="90"/>
      <c r="S112" s="116"/>
      <c r="T112" s="16">
        <f t="shared" si="56"/>
        <v>0</v>
      </c>
      <c r="U112" s="90"/>
      <c r="V112" s="90"/>
      <c r="W112" s="90"/>
      <c r="X112" s="116"/>
      <c r="Y112" s="16">
        <f t="shared" si="57"/>
        <v>0</v>
      </c>
      <c r="Z112" s="90"/>
      <c r="AA112" s="90"/>
      <c r="AB112" s="90"/>
      <c r="AC112" s="116"/>
      <c r="AD112" s="16">
        <f t="shared" si="58"/>
        <v>0</v>
      </c>
      <c r="AE112" s="90"/>
      <c r="AF112" s="90"/>
      <c r="AG112" s="90"/>
      <c r="AH112" s="116"/>
      <c r="AI112" s="16">
        <f t="shared" si="59"/>
        <v>0</v>
      </c>
      <c r="AJ112" s="90"/>
      <c r="AK112" s="90"/>
      <c r="AL112" s="90"/>
      <c r="AM112" s="116"/>
      <c r="AN112" s="16">
        <f t="shared" si="60"/>
        <v>0</v>
      </c>
      <c r="AO112" s="90"/>
      <c r="AP112" s="90"/>
      <c r="AQ112" s="90"/>
      <c r="AR112" s="116"/>
      <c r="AS112" s="16">
        <f t="shared" si="61"/>
        <v>0</v>
      </c>
      <c r="AT112" s="90"/>
      <c r="AU112" s="90"/>
      <c r="AV112" s="90"/>
      <c r="AW112" s="116"/>
      <c r="AX112" s="16">
        <f t="shared" si="62"/>
        <v>0</v>
      </c>
      <c r="AY112" s="90"/>
      <c r="AZ112" s="90"/>
      <c r="BA112" s="90"/>
      <c r="BB112" s="116"/>
      <c r="BC112" s="16">
        <f t="shared" si="63"/>
        <v>0</v>
      </c>
      <c r="BD112" s="90"/>
      <c r="BE112" s="90"/>
      <c r="BF112" s="90"/>
      <c r="BG112" s="116"/>
      <c r="BH112" s="16">
        <f t="shared" si="64"/>
        <v>0</v>
      </c>
      <c r="BI112" s="90"/>
      <c r="BJ112" s="90"/>
      <c r="BK112" s="90"/>
      <c r="BL112" s="116"/>
      <c r="BM112" s="16">
        <f t="shared" si="65"/>
        <v>0</v>
      </c>
      <c r="BN112" s="90"/>
      <c r="BO112" s="90"/>
      <c r="BP112" s="90"/>
      <c r="BQ112" s="116"/>
      <c r="BR112" s="16">
        <f t="shared" si="66"/>
        <v>0</v>
      </c>
      <c r="BS112" s="90"/>
      <c r="BT112" s="90"/>
      <c r="BU112" s="90"/>
      <c r="BV112" s="116"/>
      <c r="BW112" s="16">
        <f t="shared" si="67"/>
        <v>0</v>
      </c>
      <c r="BX112" s="90"/>
      <c r="BY112" s="90"/>
      <c r="BZ112" s="90"/>
      <c r="CA112" s="116"/>
      <c r="CB112" s="16">
        <f t="shared" si="68"/>
        <v>0</v>
      </c>
      <c r="CC112" s="90"/>
      <c r="CD112" s="90"/>
      <c r="CE112" s="90"/>
      <c r="CF112" s="116"/>
      <c r="CG112" s="16">
        <f t="shared" si="69"/>
        <v>0</v>
      </c>
      <c r="CH112" s="90"/>
      <c r="CI112" s="90"/>
      <c r="CJ112" s="90"/>
      <c r="CK112" s="116"/>
      <c r="CL112" s="16">
        <f t="shared" si="70"/>
        <v>0</v>
      </c>
      <c r="CM112" s="90"/>
      <c r="CN112" s="90"/>
      <c r="CO112" s="90"/>
      <c r="CP112" s="116"/>
      <c r="CQ112" s="16">
        <f t="shared" si="71"/>
        <v>0</v>
      </c>
      <c r="CR112" s="90"/>
      <c r="CS112" s="90"/>
      <c r="CT112" s="90"/>
      <c r="CU112" s="116"/>
      <c r="CV112" s="16">
        <f t="shared" si="72"/>
        <v>0</v>
      </c>
      <c r="CW112" s="90"/>
      <c r="CX112" s="90"/>
      <c r="CY112" s="90"/>
      <c r="CZ112" s="116"/>
      <c r="DA112" s="16">
        <f t="shared" si="73"/>
        <v>0</v>
      </c>
      <c r="DB112" s="90"/>
      <c r="DC112" s="90"/>
      <c r="DD112" s="90"/>
      <c r="DE112" s="116"/>
      <c r="DF112" s="16">
        <f t="shared" si="74"/>
        <v>0</v>
      </c>
      <c r="DG112" s="90"/>
      <c r="DH112" s="90"/>
      <c r="DI112" s="90"/>
      <c r="DJ112" s="116"/>
      <c r="DK112" s="16">
        <f t="shared" si="75"/>
        <v>0</v>
      </c>
      <c r="DL112" s="90"/>
      <c r="DM112" s="90"/>
      <c r="DN112" s="90"/>
      <c r="DO112" s="116"/>
      <c r="DP112" s="16">
        <f t="shared" si="76"/>
        <v>0</v>
      </c>
      <c r="DQ112" s="90"/>
      <c r="DR112" s="90"/>
      <c r="DS112" s="90"/>
      <c r="DT112" s="116"/>
      <c r="DU112" s="16">
        <f t="shared" si="77"/>
        <v>0</v>
      </c>
      <c r="DV112" s="90"/>
      <c r="DW112" s="90"/>
      <c r="DX112" s="90"/>
      <c r="DY112" s="116"/>
      <c r="DZ112" s="16">
        <f t="shared" si="78"/>
        <v>0</v>
      </c>
      <c r="EA112" s="90"/>
      <c r="EB112" s="90"/>
      <c r="EC112" s="90"/>
      <c r="ED112" s="116"/>
      <c r="EE112" s="16">
        <f t="shared" si="79"/>
        <v>0</v>
      </c>
      <c r="EF112" s="90"/>
      <c r="EG112" s="90"/>
      <c r="EH112" s="90"/>
      <c r="EI112" s="116"/>
      <c r="EJ112" s="16">
        <f t="shared" si="80"/>
        <v>0</v>
      </c>
      <c r="EK112" s="90"/>
      <c r="EL112" s="90"/>
      <c r="EM112" s="90"/>
      <c r="EN112" s="116"/>
      <c r="EO112" s="16">
        <f t="shared" si="81"/>
        <v>0</v>
      </c>
      <c r="EP112" s="90"/>
      <c r="EQ112" s="90"/>
      <c r="ER112" s="90"/>
      <c r="ES112" s="116"/>
      <c r="ET112" s="16">
        <f t="shared" si="82"/>
        <v>0</v>
      </c>
      <c r="EU112" s="90"/>
      <c r="EV112" s="90"/>
      <c r="EW112" s="90"/>
      <c r="EX112" s="116"/>
      <c r="EY112" s="16">
        <f t="shared" si="83"/>
        <v>0</v>
      </c>
      <c r="EZ112" s="90"/>
      <c r="FA112" s="90"/>
      <c r="FB112" s="90"/>
      <c r="FC112" s="116"/>
      <c r="FD112" s="16">
        <f t="shared" si="84"/>
        <v>0</v>
      </c>
      <c r="FE112" s="90"/>
      <c r="FF112" s="90"/>
      <c r="FG112" s="90"/>
      <c r="FH112" s="116"/>
      <c r="FI112" s="16">
        <f t="shared" si="85"/>
        <v>0</v>
      </c>
      <c r="FJ112" s="90"/>
      <c r="FK112" s="90"/>
      <c r="FL112" s="90"/>
      <c r="FM112" s="116"/>
      <c r="FN112" s="16">
        <f t="shared" si="86"/>
        <v>0</v>
      </c>
      <c r="FO112" s="90"/>
      <c r="FP112" s="90"/>
      <c r="FQ112" s="90"/>
      <c r="FR112" s="116"/>
      <c r="FS112" s="16">
        <f t="shared" si="87"/>
        <v>0</v>
      </c>
      <c r="FT112" s="90"/>
      <c r="FU112" s="90"/>
      <c r="FV112" s="90"/>
      <c r="FW112" s="116"/>
      <c r="FX112" s="16">
        <f t="shared" si="88"/>
        <v>0</v>
      </c>
      <c r="FY112" s="90"/>
      <c r="FZ112" s="90"/>
      <c r="GA112" s="90"/>
      <c r="GB112" s="116"/>
      <c r="GC112" s="16">
        <f t="shared" si="89"/>
        <v>0</v>
      </c>
      <c r="GD112" s="90"/>
      <c r="GE112" s="90"/>
      <c r="GF112" s="90"/>
      <c r="GG112" s="116"/>
      <c r="GH112" s="16">
        <f t="shared" si="90"/>
        <v>0</v>
      </c>
      <c r="GI112" s="90"/>
      <c r="GJ112" s="90"/>
      <c r="GK112" s="90"/>
      <c r="GL112" s="116"/>
      <c r="GM112" s="16">
        <f t="shared" si="91"/>
        <v>0</v>
      </c>
      <c r="GN112" s="90"/>
      <c r="GO112" s="90"/>
      <c r="GP112" s="90"/>
      <c r="GQ112" s="116"/>
      <c r="GR112" s="16">
        <f t="shared" si="92"/>
        <v>0</v>
      </c>
      <c r="GS112" s="90"/>
      <c r="GT112" s="90"/>
      <c r="GU112" s="90"/>
      <c r="GV112" s="116"/>
      <c r="GW112" s="16">
        <f t="shared" si="93"/>
        <v>0</v>
      </c>
      <c r="GX112" s="90"/>
      <c r="GY112" s="90"/>
      <c r="GZ112" s="90"/>
      <c r="HA112" s="116"/>
      <c r="HB112" s="16">
        <f t="shared" si="94"/>
        <v>0</v>
      </c>
      <c r="HC112" s="90"/>
      <c r="HD112" s="90"/>
      <c r="HE112" s="90"/>
      <c r="HF112" s="116"/>
      <c r="HG112" s="16">
        <f t="shared" si="95"/>
        <v>0</v>
      </c>
      <c r="HH112" s="90"/>
      <c r="HI112" s="90"/>
      <c r="HJ112" s="90"/>
      <c r="HK112" s="116"/>
      <c r="HL112" s="16">
        <f t="shared" si="96"/>
        <v>0</v>
      </c>
      <c r="HM112" s="90"/>
      <c r="HN112" s="90"/>
      <c r="HO112" s="90"/>
      <c r="HP112" s="116"/>
      <c r="HQ112" s="16">
        <f t="shared" si="97"/>
        <v>0</v>
      </c>
      <c r="HR112" s="90"/>
      <c r="HS112" s="90"/>
      <c r="HT112" s="90"/>
      <c r="HU112" s="116"/>
      <c r="HV112" s="16">
        <f t="shared" si="98"/>
        <v>0</v>
      </c>
      <c r="HW112" s="90"/>
      <c r="HX112" s="90"/>
      <c r="HY112" s="90"/>
      <c r="HZ112" s="116"/>
      <c r="IA112" s="16">
        <f t="shared" si="99"/>
        <v>0</v>
      </c>
      <c r="IB112" s="90"/>
      <c r="IC112" s="90"/>
      <c r="ID112" s="90"/>
      <c r="IE112" s="116"/>
      <c r="IF112" s="16">
        <f t="shared" si="100"/>
        <v>0</v>
      </c>
      <c r="IG112" s="90"/>
      <c r="IH112" s="90"/>
      <c r="II112" s="90"/>
      <c r="IJ112" s="116"/>
      <c r="IK112" s="16">
        <f t="shared" si="101"/>
        <v>0</v>
      </c>
      <c r="IL112" s="90"/>
      <c r="IM112" s="90"/>
      <c r="IN112" s="90"/>
      <c r="IO112" s="116"/>
      <c r="IP112" s="16">
        <f t="shared" si="102"/>
        <v>0</v>
      </c>
    </row>
    <row r="113" spans="1:250" x14ac:dyDescent="0.25">
      <c r="A113" s="90"/>
      <c r="B113" s="90"/>
      <c r="C113" s="90"/>
      <c r="D113" s="116"/>
      <c r="E113" s="16">
        <f t="shared" si="53"/>
        <v>0</v>
      </c>
      <c r="F113" s="90"/>
      <c r="G113" s="90"/>
      <c r="H113" s="90"/>
      <c r="I113" s="116"/>
      <c r="J113" s="16">
        <f t="shared" si="54"/>
        <v>0</v>
      </c>
      <c r="K113" s="90"/>
      <c r="L113" s="90"/>
      <c r="M113" s="90"/>
      <c r="N113" s="116"/>
      <c r="O113" s="16">
        <f t="shared" si="55"/>
        <v>0</v>
      </c>
      <c r="P113" s="90"/>
      <c r="Q113" s="90"/>
      <c r="R113" s="90"/>
      <c r="S113" s="116"/>
      <c r="T113" s="16">
        <f t="shared" si="56"/>
        <v>0</v>
      </c>
      <c r="U113" s="90"/>
      <c r="V113" s="90"/>
      <c r="W113" s="90"/>
      <c r="X113" s="116"/>
      <c r="Y113" s="16">
        <f t="shared" si="57"/>
        <v>0</v>
      </c>
      <c r="Z113" s="90"/>
      <c r="AA113" s="90"/>
      <c r="AB113" s="90"/>
      <c r="AC113" s="116"/>
      <c r="AD113" s="16">
        <f t="shared" si="58"/>
        <v>0</v>
      </c>
      <c r="AE113" s="90"/>
      <c r="AF113" s="90"/>
      <c r="AG113" s="90"/>
      <c r="AH113" s="116"/>
      <c r="AI113" s="16">
        <f t="shared" si="59"/>
        <v>0</v>
      </c>
      <c r="AJ113" s="90"/>
      <c r="AK113" s="90"/>
      <c r="AL113" s="90"/>
      <c r="AM113" s="116"/>
      <c r="AN113" s="16">
        <f t="shared" si="60"/>
        <v>0</v>
      </c>
      <c r="AO113" s="90"/>
      <c r="AP113" s="90"/>
      <c r="AQ113" s="90"/>
      <c r="AR113" s="116"/>
      <c r="AS113" s="16">
        <f t="shared" si="61"/>
        <v>0</v>
      </c>
      <c r="AT113" s="90"/>
      <c r="AU113" s="90"/>
      <c r="AV113" s="90"/>
      <c r="AW113" s="116"/>
      <c r="AX113" s="16">
        <f t="shared" si="62"/>
        <v>0</v>
      </c>
      <c r="AY113" s="90"/>
      <c r="AZ113" s="90"/>
      <c r="BA113" s="90"/>
      <c r="BB113" s="116"/>
      <c r="BC113" s="16">
        <f t="shared" si="63"/>
        <v>0</v>
      </c>
      <c r="BD113" s="90"/>
      <c r="BE113" s="90"/>
      <c r="BF113" s="90"/>
      <c r="BG113" s="116"/>
      <c r="BH113" s="16">
        <f t="shared" si="64"/>
        <v>0</v>
      </c>
      <c r="BI113" s="90"/>
      <c r="BJ113" s="90"/>
      <c r="BK113" s="90"/>
      <c r="BL113" s="116"/>
      <c r="BM113" s="16">
        <f t="shared" si="65"/>
        <v>0</v>
      </c>
      <c r="BN113" s="90"/>
      <c r="BO113" s="90"/>
      <c r="BP113" s="90"/>
      <c r="BQ113" s="116"/>
      <c r="BR113" s="16">
        <f t="shared" si="66"/>
        <v>0</v>
      </c>
      <c r="BS113" s="90"/>
      <c r="BT113" s="90"/>
      <c r="BU113" s="90"/>
      <c r="BV113" s="116"/>
      <c r="BW113" s="16">
        <f t="shared" si="67"/>
        <v>0</v>
      </c>
      <c r="BX113" s="90"/>
      <c r="BY113" s="90"/>
      <c r="BZ113" s="90"/>
      <c r="CA113" s="116"/>
      <c r="CB113" s="16">
        <f t="shared" si="68"/>
        <v>0</v>
      </c>
      <c r="CC113" s="90"/>
      <c r="CD113" s="90"/>
      <c r="CE113" s="90"/>
      <c r="CF113" s="116"/>
      <c r="CG113" s="16">
        <f t="shared" si="69"/>
        <v>0</v>
      </c>
      <c r="CH113" s="90"/>
      <c r="CI113" s="90"/>
      <c r="CJ113" s="90"/>
      <c r="CK113" s="116"/>
      <c r="CL113" s="16">
        <f t="shared" si="70"/>
        <v>0</v>
      </c>
      <c r="CM113" s="90"/>
      <c r="CN113" s="90"/>
      <c r="CO113" s="90"/>
      <c r="CP113" s="116"/>
      <c r="CQ113" s="16">
        <f t="shared" si="71"/>
        <v>0</v>
      </c>
      <c r="CR113" s="90"/>
      <c r="CS113" s="90"/>
      <c r="CT113" s="90"/>
      <c r="CU113" s="116"/>
      <c r="CV113" s="16">
        <f t="shared" si="72"/>
        <v>0</v>
      </c>
      <c r="CW113" s="90"/>
      <c r="CX113" s="90"/>
      <c r="CY113" s="90"/>
      <c r="CZ113" s="116"/>
      <c r="DA113" s="16">
        <f t="shared" si="73"/>
        <v>0</v>
      </c>
      <c r="DB113" s="90"/>
      <c r="DC113" s="90"/>
      <c r="DD113" s="90"/>
      <c r="DE113" s="116"/>
      <c r="DF113" s="16">
        <f t="shared" si="74"/>
        <v>0</v>
      </c>
      <c r="DG113" s="90"/>
      <c r="DH113" s="90"/>
      <c r="DI113" s="90"/>
      <c r="DJ113" s="116"/>
      <c r="DK113" s="16">
        <f t="shared" si="75"/>
        <v>0</v>
      </c>
      <c r="DL113" s="90"/>
      <c r="DM113" s="90"/>
      <c r="DN113" s="90"/>
      <c r="DO113" s="116"/>
      <c r="DP113" s="16">
        <f t="shared" si="76"/>
        <v>0</v>
      </c>
      <c r="DQ113" s="90"/>
      <c r="DR113" s="90"/>
      <c r="DS113" s="90"/>
      <c r="DT113" s="116"/>
      <c r="DU113" s="16">
        <f t="shared" si="77"/>
        <v>0</v>
      </c>
      <c r="DV113" s="90"/>
      <c r="DW113" s="90"/>
      <c r="DX113" s="90"/>
      <c r="DY113" s="116"/>
      <c r="DZ113" s="16">
        <f t="shared" si="78"/>
        <v>0</v>
      </c>
      <c r="EA113" s="90"/>
      <c r="EB113" s="90"/>
      <c r="EC113" s="90"/>
      <c r="ED113" s="116"/>
      <c r="EE113" s="16">
        <f t="shared" si="79"/>
        <v>0</v>
      </c>
      <c r="EF113" s="90"/>
      <c r="EG113" s="90"/>
      <c r="EH113" s="90"/>
      <c r="EI113" s="116"/>
      <c r="EJ113" s="16">
        <f t="shared" si="80"/>
        <v>0</v>
      </c>
      <c r="EK113" s="90"/>
      <c r="EL113" s="90"/>
      <c r="EM113" s="90"/>
      <c r="EN113" s="116"/>
      <c r="EO113" s="16">
        <f t="shared" si="81"/>
        <v>0</v>
      </c>
      <c r="EP113" s="90"/>
      <c r="EQ113" s="90"/>
      <c r="ER113" s="90"/>
      <c r="ES113" s="116"/>
      <c r="ET113" s="16">
        <f t="shared" si="82"/>
        <v>0</v>
      </c>
      <c r="EU113" s="90"/>
      <c r="EV113" s="90"/>
      <c r="EW113" s="90"/>
      <c r="EX113" s="116"/>
      <c r="EY113" s="16">
        <f t="shared" si="83"/>
        <v>0</v>
      </c>
      <c r="EZ113" s="90"/>
      <c r="FA113" s="90"/>
      <c r="FB113" s="90"/>
      <c r="FC113" s="116"/>
      <c r="FD113" s="16">
        <f t="shared" si="84"/>
        <v>0</v>
      </c>
      <c r="FE113" s="90"/>
      <c r="FF113" s="90"/>
      <c r="FG113" s="90"/>
      <c r="FH113" s="116"/>
      <c r="FI113" s="16">
        <f t="shared" si="85"/>
        <v>0</v>
      </c>
      <c r="FJ113" s="90"/>
      <c r="FK113" s="90"/>
      <c r="FL113" s="90"/>
      <c r="FM113" s="116"/>
      <c r="FN113" s="16">
        <f t="shared" si="86"/>
        <v>0</v>
      </c>
      <c r="FO113" s="90"/>
      <c r="FP113" s="90"/>
      <c r="FQ113" s="90"/>
      <c r="FR113" s="116"/>
      <c r="FS113" s="16">
        <f t="shared" si="87"/>
        <v>0</v>
      </c>
      <c r="FT113" s="90"/>
      <c r="FU113" s="90"/>
      <c r="FV113" s="90"/>
      <c r="FW113" s="116"/>
      <c r="FX113" s="16">
        <f t="shared" si="88"/>
        <v>0</v>
      </c>
      <c r="FY113" s="90"/>
      <c r="FZ113" s="90"/>
      <c r="GA113" s="90"/>
      <c r="GB113" s="116"/>
      <c r="GC113" s="16">
        <f t="shared" si="89"/>
        <v>0</v>
      </c>
      <c r="GD113" s="90"/>
      <c r="GE113" s="90"/>
      <c r="GF113" s="90"/>
      <c r="GG113" s="116"/>
      <c r="GH113" s="16">
        <f t="shared" si="90"/>
        <v>0</v>
      </c>
      <c r="GI113" s="90"/>
      <c r="GJ113" s="90"/>
      <c r="GK113" s="90"/>
      <c r="GL113" s="116"/>
      <c r="GM113" s="16">
        <f t="shared" si="91"/>
        <v>0</v>
      </c>
      <c r="GN113" s="90"/>
      <c r="GO113" s="90"/>
      <c r="GP113" s="90"/>
      <c r="GQ113" s="116"/>
      <c r="GR113" s="16">
        <f t="shared" si="92"/>
        <v>0</v>
      </c>
      <c r="GS113" s="90"/>
      <c r="GT113" s="90"/>
      <c r="GU113" s="90"/>
      <c r="GV113" s="116"/>
      <c r="GW113" s="16">
        <f t="shared" si="93"/>
        <v>0</v>
      </c>
      <c r="GX113" s="90"/>
      <c r="GY113" s="90"/>
      <c r="GZ113" s="90"/>
      <c r="HA113" s="116"/>
      <c r="HB113" s="16">
        <f t="shared" si="94"/>
        <v>0</v>
      </c>
      <c r="HC113" s="90"/>
      <c r="HD113" s="90"/>
      <c r="HE113" s="90"/>
      <c r="HF113" s="116"/>
      <c r="HG113" s="16">
        <f t="shared" si="95"/>
        <v>0</v>
      </c>
      <c r="HH113" s="90"/>
      <c r="HI113" s="90"/>
      <c r="HJ113" s="90"/>
      <c r="HK113" s="116"/>
      <c r="HL113" s="16">
        <f t="shared" si="96"/>
        <v>0</v>
      </c>
      <c r="HM113" s="90"/>
      <c r="HN113" s="90"/>
      <c r="HO113" s="90"/>
      <c r="HP113" s="116"/>
      <c r="HQ113" s="16">
        <f t="shared" si="97"/>
        <v>0</v>
      </c>
      <c r="HR113" s="90"/>
      <c r="HS113" s="90"/>
      <c r="HT113" s="90"/>
      <c r="HU113" s="116"/>
      <c r="HV113" s="16">
        <f t="shared" si="98"/>
        <v>0</v>
      </c>
      <c r="HW113" s="90"/>
      <c r="HX113" s="90"/>
      <c r="HY113" s="90"/>
      <c r="HZ113" s="116"/>
      <c r="IA113" s="16">
        <f t="shared" si="99"/>
        <v>0</v>
      </c>
      <c r="IB113" s="90"/>
      <c r="IC113" s="90"/>
      <c r="ID113" s="90"/>
      <c r="IE113" s="116"/>
      <c r="IF113" s="16">
        <f t="shared" si="100"/>
        <v>0</v>
      </c>
      <c r="IG113" s="90"/>
      <c r="IH113" s="90"/>
      <c r="II113" s="90"/>
      <c r="IJ113" s="116"/>
      <c r="IK113" s="16">
        <f t="shared" si="101"/>
        <v>0</v>
      </c>
      <c r="IL113" s="90"/>
      <c r="IM113" s="90"/>
      <c r="IN113" s="90"/>
      <c r="IO113" s="116"/>
      <c r="IP113" s="16">
        <f t="shared" si="102"/>
        <v>0</v>
      </c>
    </row>
    <row r="114" spans="1:250" x14ac:dyDescent="0.25">
      <c r="A114" s="90"/>
      <c r="B114" s="90"/>
      <c r="C114" s="90"/>
      <c r="D114" s="116"/>
      <c r="E114" s="16">
        <f t="shared" si="53"/>
        <v>0</v>
      </c>
      <c r="F114" s="90"/>
      <c r="G114" s="90"/>
      <c r="H114" s="90"/>
      <c r="I114" s="116"/>
      <c r="J114" s="16">
        <f t="shared" si="54"/>
        <v>0</v>
      </c>
      <c r="K114" s="90"/>
      <c r="L114" s="90"/>
      <c r="M114" s="90"/>
      <c r="N114" s="116"/>
      <c r="O114" s="16">
        <f t="shared" si="55"/>
        <v>0</v>
      </c>
      <c r="P114" s="90"/>
      <c r="Q114" s="90"/>
      <c r="R114" s="90"/>
      <c r="S114" s="116"/>
      <c r="T114" s="16">
        <f t="shared" si="56"/>
        <v>0</v>
      </c>
      <c r="U114" s="90"/>
      <c r="V114" s="90"/>
      <c r="W114" s="90"/>
      <c r="X114" s="116"/>
      <c r="Y114" s="16">
        <f t="shared" si="57"/>
        <v>0</v>
      </c>
      <c r="Z114" s="90"/>
      <c r="AA114" s="90"/>
      <c r="AB114" s="90"/>
      <c r="AC114" s="116"/>
      <c r="AD114" s="16">
        <f t="shared" si="58"/>
        <v>0</v>
      </c>
      <c r="AE114" s="90"/>
      <c r="AF114" s="90"/>
      <c r="AG114" s="90"/>
      <c r="AH114" s="116"/>
      <c r="AI114" s="16">
        <f t="shared" si="59"/>
        <v>0</v>
      </c>
      <c r="AJ114" s="90"/>
      <c r="AK114" s="90"/>
      <c r="AL114" s="90"/>
      <c r="AM114" s="116"/>
      <c r="AN114" s="16">
        <f t="shared" si="60"/>
        <v>0</v>
      </c>
      <c r="AO114" s="90"/>
      <c r="AP114" s="90"/>
      <c r="AQ114" s="90"/>
      <c r="AR114" s="116"/>
      <c r="AS114" s="16">
        <f t="shared" si="61"/>
        <v>0</v>
      </c>
      <c r="AT114" s="90"/>
      <c r="AU114" s="90"/>
      <c r="AV114" s="90"/>
      <c r="AW114" s="116"/>
      <c r="AX114" s="16">
        <f t="shared" si="62"/>
        <v>0</v>
      </c>
      <c r="AY114" s="90"/>
      <c r="AZ114" s="90"/>
      <c r="BA114" s="90"/>
      <c r="BB114" s="116"/>
      <c r="BC114" s="16">
        <f t="shared" si="63"/>
        <v>0</v>
      </c>
      <c r="BD114" s="90"/>
      <c r="BE114" s="90"/>
      <c r="BF114" s="90"/>
      <c r="BG114" s="116"/>
      <c r="BH114" s="16">
        <f t="shared" si="64"/>
        <v>0</v>
      </c>
      <c r="BI114" s="90"/>
      <c r="BJ114" s="90"/>
      <c r="BK114" s="90"/>
      <c r="BL114" s="116"/>
      <c r="BM114" s="16">
        <f t="shared" si="65"/>
        <v>0</v>
      </c>
      <c r="BN114" s="90"/>
      <c r="BO114" s="90"/>
      <c r="BP114" s="90"/>
      <c r="BQ114" s="116"/>
      <c r="BR114" s="16">
        <f t="shared" si="66"/>
        <v>0</v>
      </c>
      <c r="BS114" s="90"/>
      <c r="BT114" s="90"/>
      <c r="BU114" s="90"/>
      <c r="BV114" s="116"/>
      <c r="BW114" s="16">
        <f t="shared" si="67"/>
        <v>0</v>
      </c>
      <c r="BX114" s="90"/>
      <c r="BY114" s="90"/>
      <c r="BZ114" s="90"/>
      <c r="CA114" s="116"/>
      <c r="CB114" s="16">
        <f t="shared" si="68"/>
        <v>0</v>
      </c>
      <c r="CC114" s="90"/>
      <c r="CD114" s="90"/>
      <c r="CE114" s="90"/>
      <c r="CF114" s="116"/>
      <c r="CG114" s="16">
        <f t="shared" si="69"/>
        <v>0</v>
      </c>
      <c r="CH114" s="90"/>
      <c r="CI114" s="90"/>
      <c r="CJ114" s="90"/>
      <c r="CK114" s="116"/>
      <c r="CL114" s="16">
        <f t="shared" si="70"/>
        <v>0</v>
      </c>
      <c r="CM114" s="90"/>
      <c r="CN114" s="90"/>
      <c r="CO114" s="90"/>
      <c r="CP114" s="116"/>
      <c r="CQ114" s="16">
        <f t="shared" si="71"/>
        <v>0</v>
      </c>
      <c r="CR114" s="90"/>
      <c r="CS114" s="90"/>
      <c r="CT114" s="90"/>
      <c r="CU114" s="116"/>
      <c r="CV114" s="16">
        <f t="shared" si="72"/>
        <v>0</v>
      </c>
      <c r="CW114" s="90"/>
      <c r="CX114" s="90"/>
      <c r="CY114" s="90"/>
      <c r="CZ114" s="116"/>
      <c r="DA114" s="16">
        <f t="shared" si="73"/>
        <v>0</v>
      </c>
      <c r="DB114" s="90"/>
      <c r="DC114" s="90"/>
      <c r="DD114" s="90"/>
      <c r="DE114" s="116"/>
      <c r="DF114" s="16">
        <f t="shared" si="74"/>
        <v>0</v>
      </c>
      <c r="DG114" s="90"/>
      <c r="DH114" s="90"/>
      <c r="DI114" s="90"/>
      <c r="DJ114" s="116"/>
      <c r="DK114" s="16">
        <f t="shared" si="75"/>
        <v>0</v>
      </c>
      <c r="DL114" s="90"/>
      <c r="DM114" s="90"/>
      <c r="DN114" s="90"/>
      <c r="DO114" s="116"/>
      <c r="DP114" s="16">
        <f t="shared" si="76"/>
        <v>0</v>
      </c>
      <c r="DQ114" s="90"/>
      <c r="DR114" s="90"/>
      <c r="DS114" s="90"/>
      <c r="DT114" s="116"/>
      <c r="DU114" s="16">
        <f t="shared" si="77"/>
        <v>0</v>
      </c>
      <c r="DV114" s="90"/>
      <c r="DW114" s="90"/>
      <c r="DX114" s="90"/>
      <c r="DY114" s="116"/>
      <c r="DZ114" s="16">
        <f t="shared" si="78"/>
        <v>0</v>
      </c>
      <c r="EA114" s="90"/>
      <c r="EB114" s="90"/>
      <c r="EC114" s="90"/>
      <c r="ED114" s="116"/>
      <c r="EE114" s="16">
        <f t="shared" si="79"/>
        <v>0</v>
      </c>
      <c r="EF114" s="90"/>
      <c r="EG114" s="90"/>
      <c r="EH114" s="90"/>
      <c r="EI114" s="116"/>
      <c r="EJ114" s="16">
        <f t="shared" si="80"/>
        <v>0</v>
      </c>
      <c r="EK114" s="90"/>
      <c r="EL114" s="90"/>
      <c r="EM114" s="90"/>
      <c r="EN114" s="116"/>
      <c r="EO114" s="16">
        <f t="shared" si="81"/>
        <v>0</v>
      </c>
      <c r="EP114" s="90"/>
      <c r="EQ114" s="90"/>
      <c r="ER114" s="90"/>
      <c r="ES114" s="116"/>
      <c r="ET114" s="16">
        <f t="shared" si="82"/>
        <v>0</v>
      </c>
      <c r="EU114" s="90"/>
      <c r="EV114" s="90"/>
      <c r="EW114" s="90"/>
      <c r="EX114" s="116"/>
      <c r="EY114" s="16">
        <f t="shared" si="83"/>
        <v>0</v>
      </c>
      <c r="EZ114" s="90"/>
      <c r="FA114" s="90"/>
      <c r="FB114" s="90"/>
      <c r="FC114" s="116"/>
      <c r="FD114" s="16">
        <f t="shared" si="84"/>
        <v>0</v>
      </c>
      <c r="FE114" s="90"/>
      <c r="FF114" s="90"/>
      <c r="FG114" s="90"/>
      <c r="FH114" s="116"/>
      <c r="FI114" s="16">
        <f t="shared" si="85"/>
        <v>0</v>
      </c>
      <c r="FJ114" s="90"/>
      <c r="FK114" s="90"/>
      <c r="FL114" s="90"/>
      <c r="FM114" s="116"/>
      <c r="FN114" s="16">
        <f t="shared" si="86"/>
        <v>0</v>
      </c>
      <c r="FO114" s="90"/>
      <c r="FP114" s="90"/>
      <c r="FQ114" s="90"/>
      <c r="FR114" s="116"/>
      <c r="FS114" s="16">
        <f t="shared" si="87"/>
        <v>0</v>
      </c>
      <c r="FT114" s="90"/>
      <c r="FU114" s="90"/>
      <c r="FV114" s="90"/>
      <c r="FW114" s="116"/>
      <c r="FX114" s="16">
        <f t="shared" si="88"/>
        <v>0</v>
      </c>
      <c r="FY114" s="90"/>
      <c r="FZ114" s="90"/>
      <c r="GA114" s="90"/>
      <c r="GB114" s="116"/>
      <c r="GC114" s="16">
        <f t="shared" si="89"/>
        <v>0</v>
      </c>
      <c r="GD114" s="90"/>
      <c r="GE114" s="90"/>
      <c r="GF114" s="90"/>
      <c r="GG114" s="116"/>
      <c r="GH114" s="16">
        <f t="shared" si="90"/>
        <v>0</v>
      </c>
      <c r="GI114" s="90"/>
      <c r="GJ114" s="90"/>
      <c r="GK114" s="90"/>
      <c r="GL114" s="116"/>
      <c r="GM114" s="16">
        <f t="shared" si="91"/>
        <v>0</v>
      </c>
      <c r="GN114" s="90"/>
      <c r="GO114" s="90"/>
      <c r="GP114" s="90"/>
      <c r="GQ114" s="116"/>
      <c r="GR114" s="16">
        <f t="shared" si="92"/>
        <v>0</v>
      </c>
      <c r="GS114" s="90"/>
      <c r="GT114" s="90"/>
      <c r="GU114" s="90"/>
      <c r="GV114" s="116"/>
      <c r="GW114" s="16">
        <f t="shared" si="93"/>
        <v>0</v>
      </c>
      <c r="GX114" s="90"/>
      <c r="GY114" s="90"/>
      <c r="GZ114" s="90"/>
      <c r="HA114" s="116"/>
      <c r="HB114" s="16">
        <f t="shared" si="94"/>
        <v>0</v>
      </c>
      <c r="HC114" s="90"/>
      <c r="HD114" s="90"/>
      <c r="HE114" s="90"/>
      <c r="HF114" s="116"/>
      <c r="HG114" s="16">
        <f t="shared" si="95"/>
        <v>0</v>
      </c>
      <c r="HH114" s="90"/>
      <c r="HI114" s="90"/>
      <c r="HJ114" s="90"/>
      <c r="HK114" s="116"/>
      <c r="HL114" s="16">
        <f t="shared" si="96"/>
        <v>0</v>
      </c>
      <c r="HM114" s="90"/>
      <c r="HN114" s="90"/>
      <c r="HO114" s="90"/>
      <c r="HP114" s="116"/>
      <c r="HQ114" s="16">
        <f t="shared" si="97"/>
        <v>0</v>
      </c>
      <c r="HR114" s="90"/>
      <c r="HS114" s="90"/>
      <c r="HT114" s="90"/>
      <c r="HU114" s="116"/>
      <c r="HV114" s="16">
        <f t="shared" si="98"/>
        <v>0</v>
      </c>
      <c r="HW114" s="90"/>
      <c r="HX114" s="90"/>
      <c r="HY114" s="90"/>
      <c r="HZ114" s="116"/>
      <c r="IA114" s="16">
        <f t="shared" si="99"/>
        <v>0</v>
      </c>
      <c r="IB114" s="90"/>
      <c r="IC114" s="90"/>
      <c r="ID114" s="90"/>
      <c r="IE114" s="116"/>
      <c r="IF114" s="16">
        <f t="shared" si="100"/>
        <v>0</v>
      </c>
      <c r="IG114" s="90"/>
      <c r="IH114" s="90"/>
      <c r="II114" s="90"/>
      <c r="IJ114" s="116"/>
      <c r="IK114" s="16">
        <f t="shared" si="101"/>
        <v>0</v>
      </c>
      <c r="IL114" s="90"/>
      <c r="IM114" s="90"/>
      <c r="IN114" s="90"/>
      <c r="IO114" s="116"/>
      <c r="IP114" s="16">
        <f t="shared" si="102"/>
        <v>0</v>
      </c>
    </row>
    <row r="115" spans="1:250" x14ac:dyDescent="0.25">
      <c r="A115" s="90"/>
      <c r="B115" s="90"/>
      <c r="C115" s="90"/>
      <c r="D115" s="116"/>
      <c r="E115" s="16">
        <f t="shared" si="53"/>
        <v>0</v>
      </c>
      <c r="F115" s="90"/>
      <c r="G115" s="90"/>
      <c r="H115" s="90"/>
      <c r="I115" s="116"/>
      <c r="J115" s="16">
        <f t="shared" si="54"/>
        <v>0</v>
      </c>
      <c r="K115" s="90"/>
      <c r="L115" s="90"/>
      <c r="M115" s="90"/>
      <c r="N115" s="116"/>
      <c r="O115" s="16">
        <f t="shared" si="55"/>
        <v>0</v>
      </c>
      <c r="P115" s="90"/>
      <c r="Q115" s="90"/>
      <c r="R115" s="90"/>
      <c r="S115" s="116"/>
      <c r="T115" s="16">
        <f t="shared" si="56"/>
        <v>0</v>
      </c>
      <c r="U115" s="90"/>
      <c r="V115" s="90"/>
      <c r="W115" s="90"/>
      <c r="X115" s="116"/>
      <c r="Y115" s="16">
        <f t="shared" si="57"/>
        <v>0</v>
      </c>
      <c r="Z115" s="90"/>
      <c r="AA115" s="90"/>
      <c r="AB115" s="90"/>
      <c r="AC115" s="116"/>
      <c r="AD115" s="16">
        <f t="shared" si="58"/>
        <v>0</v>
      </c>
      <c r="AE115" s="90"/>
      <c r="AF115" s="90"/>
      <c r="AG115" s="90"/>
      <c r="AH115" s="116"/>
      <c r="AI115" s="16">
        <f t="shared" si="59"/>
        <v>0</v>
      </c>
      <c r="AJ115" s="90"/>
      <c r="AK115" s="90"/>
      <c r="AL115" s="90"/>
      <c r="AM115" s="116"/>
      <c r="AN115" s="16">
        <f t="shared" si="60"/>
        <v>0</v>
      </c>
      <c r="AO115" s="90"/>
      <c r="AP115" s="90"/>
      <c r="AQ115" s="90"/>
      <c r="AR115" s="116"/>
      <c r="AS115" s="16">
        <f t="shared" si="61"/>
        <v>0</v>
      </c>
      <c r="AT115" s="90"/>
      <c r="AU115" s="90"/>
      <c r="AV115" s="90"/>
      <c r="AW115" s="116"/>
      <c r="AX115" s="16">
        <f t="shared" si="62"/>
        <v>0</v>
      </c>
      <c r="AY115" s="90"/>
      <c r="AZ115" s="90"/>
      <c r="BA115" s="90"/>
      <c r="BB115" s="116"/>
      <c r="BC115" s="16">
        <f t="shared" si="63"/>
        <v>0</v>
      </c>
      <c r="BD115" s="90"/>
      <c r="BE115" s="90"/>
      <c r="BF115" s="90"/>
      <c r="BG115" s="116"/>
      <c r="BH115" s="16">
        <f t="shared" si="64"/>
        <v>0</v>
      </c>
      <c r="BI115" s="90"/>
      <c r="BJ115" s="90"/>
      <c r="BK115" s="90"/>
      <c r="BL115" s="116"/>
      <c r="BM115" s="16">
        <f t="shared" si="65"/>
        <v>0</v>
      </c>
      <c r="BN115" s="90"/>
      <c r="BO115" s="90"/>
      <c r="BP115" s="90"/>
      <c r="BQ115" s="116"/>
      <c r="BR115" s="16">
        <f t="shared" si="66"/>
        <v>0</v>
      </c>
      <c r="BS115" s="90"/>
      <c r="BT115" s="90"/>
      <c r="BU115" s="90"/>
      <c r="BV115" s="116"/>
      <c r="BW115" s="16">
        <f t="shared" si="67"/>
        <v>0</v>
      </c>
      <c r="BX115" s="90"/>
      <c r="BY115" s="90"/>
      <c r="BZ115" s="90"/>
      <c r="CA115" s="116"/>
      <c r="CB115" s="16">
        <f t="shared" si="68"/>
        <v>0</v>
      </c>
      <c r="CC115" s="90"/>
      <c r="CD115" s="90"/>
      <c r="CE115" s="90"/>
      <c r="CF115" s="116"/>
      <c r="CG115" s="16">
        <f t="shared" si="69"/>
        <v>0</v>
      </c>
      <c r="CH115" s="90"/>
      <c r="CI115" s="90"/>
      <c r="CJ115" s="90"/>
      <c r="CK115" s="116"/>
      <c r="CL115" s="16">
        <f t="shared" si="70"/>
        <v>0</v>
      </c>
      <c r="CM115" s="90"/>
      <c r="CN115" s="90"/>
      <c r="CO115" s="90"/>
      <c r="CP115" s="116"/>
      <c r="CQ115" s="16">
        <f t="shared" si="71"/>
        <v>0</v>
      </c>
      <c r="CR115" s="90"/>
      <c r="CS115" s="90"/>
      <c r="CT115" s="90"/>
      <c r="CU115" s="116"/>
      <c r="CV115" s="16">
        <f t="shared" si="72"/>
        <v>0</v>
      </c>
      <c r="CW115" s="90"/>
      <c r="CX115" s="90"/>
      <c r="CY115" s="90"/>
      <c r="CZ115" s="116"/>
      <c r="DA115" s="16">
        <f t="shared" si="73"/>
        <v>0</v>
      </c>
      <c r="DB115" s="90"/>
      <c r="DC115" s="90"/>
      <c r="DD115" s="90"/>
      <c r="DE115" s="116"/>
      <c r="DF115" s="16">
        <f t="shared" si="74"/>
        <v>0</v>
      </c>
      <c r="DG115" s="90"/>
      <c r="DH115" s="90"/>
      <c r="DI115" s="90"/>
      <c r="DJ115" s="116"/>
      <c r="DK115" s="16">
        <f t="shared" si="75"/>
        <v>0</v>
      </c>
      <c r="DL115" s="90"/>
      <c r="DM115" s="90"/>
      <c r="DN115" s="90"/>
      <c r="DO115" s="116"/>
      <c r="DP115" s="16">
        <f t="shared" si="76"/>
        <v>0</v>
      </c>
      <c r="DQ115" s="90"/>
      <c r="DR115" s="90"/>
      <c r="DS115" s="90"/>
      <c r="DT115" s="116"/>
      <c r="DU115" s="16">
        <f t="shared" si="77"/>
        <v>0</v>
      </c>
      <c r="DV115" s="90"/>
      <c r="DW115" s="90"/>
      <c r="DX115" s="90"/>
      <c r="DY115" s="116"/>
      <c r="DZ115" s="16">
        <f t="shared" si="78"/>
        <v>0</v>
      </c>
      <c r="EA115" s="90"/>
      <c r="EB115" s="90"/>
      <c r="EC115" s="90"/>
      <c r="ED115" s="116"/>
      <c r="EE115" s="16">
        <f t="shared" si="79"/>
        <v>0</v>
      </c>
      <c r="EF115" s="90"/>
      <c r="EG115" s="90"/>
      <c r="EH115" s="90"/>
      <c r="EI115" s="116"/>
      <c r="EJ115" s="16">
        <f t="shared" si="80"/>
        <v>0</v>
      </c>
      <c r="EK115" s="90"/>
      <c r="EL115" s="90"/>
      <c r="EM115" s="90"/>
      <c r="EN115" s="116"/>
      <c r="EO115" s="16">
        <f t="shared" si="81"/>
        <v>0</v>
      </c>
      <c r="EP115" s="90"/>
      <c r="EQ115" s="90"/>
      <c r="ER115" s="90"/>
      <c r="ES115" s="116"/>
      <c r="ET115" s="16">
        <f t="shared" si="82"/>
        <v>0</v>
      </c>
      <c r="EU115" s="90"/>
      <c r="EV115" s="90"/>
      <c r="EW115" s="90"/>
      <c r="EX115" s="116"/>
      <c r="EY115" s="16">
        <f t="shared" si="83"/>
        <v>0</v>
      </c>
      <c r="EZ115" s="90"/>
      <c r="FA115" s="90"/>
      <c r="FB115" s="90"/>
      <c r="FC115" s="116"/>
      <c r="FD115" s="16">
        <f t="shared" si="84"/>
        <v>0</v>
      </c>
      <c r="FE115" s="90"/>
      <c r="FF115" s="90"/>
      <c r="FG115" s="90"/>
      <c r="FH115" s="116"/>
      <c r="FI115" s="16">
        <f t="shared" si="85"/>
        <v>0</v>
      </c>
      <c r="FJ115" s="90"/>
      <c r="FK115" s="90"/>
      <c r="FL115" s="90"/>
      <c r="FM115" s="116"/>
      <c r="FN115" s="16">
        <f t="shared" si="86"/>
        <v>0</v>
      </c>
      <c r="FO115" s="90"/>
      <c r="FP115" s="90"/>
      <c r="FQ115" s="90"/>
      <c r="FR115" s="116"/>
      <c r="FS115" s="16">
        <f t="shared" si="87"/>
        <v>0</v>
      </c>
      <c r="FT115" s="90"/>
      <c r="FU115" s="90"/>
      <c r="FV115" s="90"/>
      <c r="FW115" s="116"/>
      <c r="FX115" s="16">
        <f t="shared" si="88"/>
        <v>0</v>
      </c>
      <c r="FY115" s="90"/>
      <c r="FZ115" s="90"/>
      <c r="GA115" s="90"/>
      <c r="GB115" s="116"/>
      <c r="GC115" s="16">
        <f t="shared" si="89"/>
        <v>0</v>
      </c>
      <c r="GD115" s="90"/>
      <c r="GE115" s="90"/>
      <c r="GF115" s="90"/>
      <c r="GG115" s="116"/>
      <c r="GH115" s="16">
        <f t="shared" si="90"/>
        <v>0</v>
      </c>
      <c r="GI115" s="90"/>
      <c r="GJ115" s="90"/>
      <c r="GK115" s="90"/>
      <c r="GL115" s="116"/>
      <c r="GM115" s="16">
        <f t="shared" si="91"/>
        <v>0</v>
      </c>
      <c r="GN115" s="90"/>
      <c r="GO115" s="90"/>
      <c r="GP115" s="90"/>
      <c r="GQ115" s="116"/>
      <c r="GR115" s="16">
        <f t="shared" si="92"/>
        <v>0</v>
      </c>
      <c r="GS115" s="90"/>
      <c r="GT115" s="90"/>
      <c r="GU115" s="90"/>
      <c r="GV115" s="116"/>
      <c r="GW115" s="16">
        <f t="shared" si="93"/>
        <v>0</v>
      </c>
      <c r="GX115" s="90"/>
      <c r="GY115" s="90"/>
      <c r="GZ115" s="90"/>
      <c r="HA115" s="116"/>
      <c r="HB115" s="16">
        <f t="shared" si="94"/>
        <v>0</v>
      </c>
      <c r="HC115" s="90"/>
      <c r="HD115" s="90"/>
      <c r="HE115" s="90"/>
      <c r="HF115" s="116"/>
      <c r="HG115" s="16">
        <f t="shared" si="95"/>
        <v>0</v>
      </c>
      <c r="HH115" s="90"/>
      <c r="HI115" s="90"/>
      <c r="HJ115" s="90"/>
      <c r="HK115" s="116"/>
      <c r="HL115" s="16">
        <f t="shared" si="96"/>
        <v>0</v>
      </c>
      <c r="HM115" s="90"/>
      <c r="HN115" s="90"/>
      <c r="HO115" s="90"/>
      <c r="HP115" s="116"/>
      <c r="HQ115" s="16">
        <f t="shared" si="97"/>
        <v>0</v>
      </c>
      <c r="HR115" s="90"/>
      <c r="HS115" s="90"/>
      <c r="HT115" s="90"/>
      <c r="HU115" s="116"/>
      <c r="HV115" s="16">
        <f t="shared" si="98"/>
        <v>0</v>
      </c>
      <c r="HW115" s="90"/>
      <c r="HX115" s="90"/>
      <c r="HY115" s="90"/>
      <c r="HZ115" s="116"/>
      <c r="IA115" s="16">
        <f t="shared" si="99"/>
        <v>0</v>
      </c>
      <c r="IB115" s="90"/>
      <c r="IC115" s="90"/>
      <c r="ID115" s="90"/>
      <c r="IE115" s="116"/>
      <c r="IF115" s="16">
        <f t="shared" si="100"/>
        <v>0</v>
      </c>
      <c r="IG115" s="90"/>
      <c r="IH115" s="90"/>
      <c r="II115" s="90"/>
      <c r="IJ115" s="116"/>
      <c r="IK115" s="16">
        <f t="shared" si="101"/>
        <v>0</v>
      </c>
      <c r="IL115" s="90"/>
      <c r="IM115" s="90"/>
      <c r="IN115" s="90"/>
      <c r="IO115" s="116"/>
      <c r="IP115" s="16">
        <f t="shared" si="102"/>
        <v>0</v>
      </c>
    </row>
    <row r="116" spans="1:250" x14ac:dyDescent="0.25">
      <c r="A116" s="90"/>
      <c r="B116" s="90"/>
      <c r="C116" s="90"/>
      <c r="D116" s="116"/>
      <c r="E116" s="16">
        <f t="shared" si="53"/>
        <v>0</v>
      </c>
      <c r="F116" s="90"/>
      <c r="G116" s="90"/>
      <c r="H116" s="90"/>
      <c r="I116" s="116"/>
      <c r="J116" s="16">
        <f t="shared" si="54"/>
        <v>0</v>
      </c>
      <c r="K116" s="90"/>
      <c r="L116" s="90"/>
      <c r="M116" s="90"/>
      <c r="N116" s="116"/>
      <c r="O116" s="16">
        <f t="shared" si="55"/>
        <v>0</v>
      </c>
      <c r="P116" s="90"/>
      <c r="Q116" s="90"/>
      <c r="R116" s="90"/>
      <c r="S116" s="116"/>
      <c r="T116" s="16">
        <f t="shared" si="56"/>
        <v>0</v>
      </c>
      <c r="U116" s="90"/>
      <c r="V116" s="90"/>
      <c r="W116" s="90"/>
      <c r="X116" s="116"/>
      <c r="Y116" s="16">
        <f t="shared" si="57"/>
        <v>0</v>
      </c>
      <c r="Z116" s="90"/>
      <c r="AA116" s="90"/>
      <c r="AB116" s="90"/>
      <c r="AC116" s="116"/>
      <c r="AD116" s="16">
        <f t="shared" si="58"/>
        <v>0</v>
      </c>
      <c r="AE116" s="90"/>
      <c r="AF116" s="90"/>
      <c r="AG116" s="90"/>
      <c r="AH116" s="116"/>
      <c r="AI116" s="16">
        <f t="shared" si="59"/>
        <v>0</v>
      </c>
      <c r="AJ116" s="90"/>
      <c r="AK116" s="90"/>
      <c r="AL116" s="90"/>
      <c r="AM116" s="116"/>
      <c r="AN116" s="16">
        <f t="shared" si="60"/>
        <v>0</v>
      </c>
      <c r="AO116" s="90"/>
      <c r="AP116" s="90"/>
      <c r="AQ116" s="90"/>
      <c r="AR116" s="116"/>
      <c r="AS116" s="16">
        <f t="shared" si="61"/>
        <v>0</v>
      </c>
      <c r="AT116" s="90"/>
      <c r="AU116" s="90"/>
      <c r="AV116" s="90"/>
      <c r="AW116" s="116"/>
      <c r="AX116" s="16">
        <f t="shared" si="62"/>
        <v>0</v>
      </c>
      <c r="AY116" s="90"/>
      <c r="AZ116" s="90"/>
      <c r="BA116" s="90"/>
      <c r="BB116" s="116"/>
      <c r="BC116" s="16">
        <f t="shared" si="63"/>
        <v>0</v>
      </c>
      <c r="BD116" s="90"/>
      <c r="BE116" s="90"/>
      <c r="BF116" s="90"/>
      <c r="BG116" s="116"/>
      <c r="BH116" s="16">
        <f t="shared" si="64"/>
        <v>0</v>
      </c>
      <c r="BI116" s="90"/>
      <c r="BJ116" s="90"/>
      <c r="BK116" s="90"/>
      <c r="BL116" s="116"/>
      <c r="BM116" s="16">
        <f t="shared" si="65"/>
        <v>0</v>
      </c>
      <c r="BN116" s="90"/>
      <c r="BO116" s="90"/>
      <c r="BP116" s="90"/>
      <c r="BQ116" s="116"/>
      <c r="BR116" s="16">
        <f t="shared" si="66"/>
        <v>0</v>
      </c>
      <c r="BS116" s="90"/>
      <c r="BT116" s="90"/>
      <c r="BU116" s="90"/>
      <c r="BV116" s="116"/>
      <c r="BW116" s="16">
        <f t="shared" si="67"/>
        <v>0</v>
      </c>
      <c r="BX116" s="90"/>
      <c r="BY116" s="90"/>
      <c r="BZ116" s="90"/>
      <c r="CA116" s="116"/>
      <c r="CB116" s="16">
        <f t="shared" si="68"/>
        <v>0</v>
      </c>
      <c r="CC116" s="90"/>
      <c r="CD116" s="90"/>
      <c r="CE116" s="90"/>
      <c r="CF116" s="116"/>
      <c r="CG116" s="16">
        <f t="shared" si="69"/>
        <v>0</v>
      </c>
      <c r="CH116" s="90"/>
      <c r="CI116" s="90"/>
      <c r="CJ116" s="90"/>
      <c r="CK116" s="116"/>
      <c r="CL116" s="16">
        <f t="shared" si="70"/>
        <v>0</v>
      </c>
      <c r="CM116" s="90"/>
      <c r="CN116" s="90"/>
      <c r="CO116" s="90"/>
      <c r="CP116" s="116"/>
      <c r="CQ116" s="16">
        <f t="shared" si="71"/>
        <v>0</v>
      </c>
      <c r="CR116" s="90"/>
      <c r="CS116" s="90"/>
      <c r="CT116" s="90"/>
      <c r="CU116" s="116"/>
      <c r="CV116" s="16">
        <f t="shared" si="72"/>
        <v>0</v>
      </c>
      <c r="CW116" s="90"/>
      <c r="CX116" s="90"/>
      <c r="CY116" s="90"/>
      <c r="CZ116" s="116"/>
      <c r="DA116" s="16">
        <f t="shared" si="73"/>
        <v>0</v>
      </c>
      <c r="DB116" s="90"/>
      <c r="DC116" s="90"/>
      <c r="DD116" s="90"/>
      <c r="DE116" s="116"/>
      <c r="DF116" s="16">
        <f t="shared" si="74"/>
        <v>0</v>
      </c>
      <c r="DG116" s="90"/>
      <c r="DH116" s="90"/>
      <c r="DI116" s="90"/>
      <c r="DJ116" s="116"/>
      <c r="DK116" s="16">
        <f t="shared" si="75"/>
        <v>0</v>
      </c>
      <c r="DL116" s="90"/>
      <c r="DM116" s="90"/>
      <c r="DN116" s="90"/>
      <c r="DO116" s="116"/>
      <c r="DP116" s="16">
        <f t="shared" si="76"/>
        <v>0</v>
      </c>
      <c r="DQ116" s="90"/>
      <c r="DR116" s="90"/>
      <c r="DS116" s="90"/>
      <c r="DT116" s="116"/>
      <c r="DU116" s="16">
        <f t="shared" si="77"/>
        <v>0</v>
      </c>
      <c r="DV116" s="90"/>
      <c r="DW116" s="90"/>
      <c r="DX116" s="90"/>
      <c r="DY116" s="116"/>
      <c r="DZ116" s="16">
        <f t="shared" si="78"/>
        <v>0</v>
      </c>
      <c r="EA116" s="90"/>
      <c r="EB116" s="90"/>
      <c r="EC116" s="90"/>
      <c r="ED116" s="116"/>
      <c r="EE116" s="16">
        <f t="shared" si="79"/>
        <v>0</v>
      </c>
      <c r="EF116" s="90"/>
      <c r="EG116" s="90"/>
      <c r="EH116" s="90"/>
      <c r="EI116" s="116"/>
      <c r="EJ116" s="16">
        <f t="shared" si="80"/>
        <v>0</v>
      </c>
      <c r="EK116" s="90"/>
      <c r="EL116" s="90"/>
      <c r="EM116" s="90"/>
      <c r="EN116" s="116"/>
      <c r="EO116" s="16">
        <f t="shared" si="81"/>
        <v>0</v>
      </c>
      <c r="EP116" s="90"/>
      <c r="EQ116" s="90"/>
      <c r="ER116" s="90"/>
      <c r="ES116" s="116"/>
      <c r="ET116" s="16">
        <f t="shared" si="82"/>
        <v>0</v>
      </c>
      <c r="EU116" s="90"/>
      <c r="EV116" s="90"/>
      <c r="EW116" s="90"/>
      <c r="EX116" s="116"/>
      <c r="EY116" s="16">
        <f t="shared" si="83"/>
        <v>0</v>
      </c>
      <c r="EZ116" s="90"/>
      <c r="FA116" s="90"/>
      <c r="FB116" s="90"/>
      <c r="FC116" s="116"/>
      <c r="FD116" s="16">
        <f t="shared" si="84"/>
        <v>0</v>
      </c>
      <c r="FE116" s="90"/>
      <c r="FF116" s="90"/>
      <c r="FG116" s="90"/>
      <c r="FH116" s="116"/>
      <c r="FI116" s="16">
        <f t="shared" si="85"/>
        <v>0</v>
      </c>
      <c r="FJ116" s="90"/>
      <c r="FK116" s="90"/>
      <c r="FL116" s="90"/>
      <c r="FM116" s="116"/>
      <c r="FN116" s="16">
        <f t="shared" si="86"/>
        <v>0</v>
      </c>
      <c r="FO116" s="90"/>
      <c r="FP116" s="90"/>
      <c r="FQ116" s="90"/>
      <c r="FR116" s="116"/>
      <c r="FS116" s="16">
        <f t="shared" si="87"/>
        <v>0</v>
      </c>
      <c r="FT116" s="90"/>
      <c r="FU116" s="90"/>
      <c r="FV116" s="90"/>
      <c r="FW116" s="116"/>
      <c r="FX116" s="16">
        <f t="shared" si="88"/>
        <v>0</v>
      </c>
      <c r="FY116" s="90"/>
      <c r="FZ116" s="90"/>
      <c r="GA116" s="90"/>
      <c r="GB116" s="116"/>
      <c r="GC116" s="16">
        <f t="shared" si="89"/>
        <v>0</v>
      </c>
      <c r="GD116" s="90"/>
      <c r="GE116" s="90"/>
      <c r="GF116" s="90"/>
      <c r="GG116" s="116"/>
      <c r="GH116" s="16">
        <f t="shared" si="90"/>
        <v>0</v>
      </c>
      <c r="GI116" s="90"/>
      <c r="GJ116" s="90"/>
      <c r="GK116" s="90"/>
      <c r="GL116" s="116"/>
      <c r="GM116" s="16">
        <f t="shared" si="91"/>
        <v>0</v>
      </c>
      <c r="GN116" s="90"/>
      <c r="GO116" s="90"/>
      <c r="GP116" s="90"/>
      <c r="GQ116" s="116"/>
      <c r="GR116" s="16">
        <f t="shared" si="92"/>
        <v>0</v>
      </c>
      <c r="GS116" s="90"/>
      <c r="GT116" s="90"/>
      <c r="GU116" s="90"/>
      <c r="GV116" s="116"/>
      <c r="GW116" s="16">
        <f t="shared" si="93"/>
        <v>0</v>
      </c>
      <c r="GX116" s="90"/>
      <c r="GY116" s="90"/>
      <c r="GZ116" s="90"/>
      <c r="HA116" s="116"/>
      <c r="HB116" s="16">
        <f t="shared" si="94"/>
        <v>0</v>
      </c>
      <c r="HC116" s="90"/>
      <c r="HD116" s="90"/>
      <c r="HE116" s="90"/>
      <c r="HF116" s="116"/>
      <c r="HG116" s="16">
        <f t="shared" si="95"/>
        <v>0</v>
      </c>
      <c r="HH116" s="90"/>
      <c r="HI116" s="90"/>
      <c r="HJ116" s="90"/>
      <c r="HK116" s="116"/>
      <c r="HL116" s="16">
        <f t="shared" si="96"/>
        <v>0</v>
      </c>
      <c r="HM116" s="90"/>
      <c r="HN116" s="90"/>
      <c r="HO116" s="90"/>
      <c r="HP116" s="116"/>
      <c r="HQ116" s="16">
        <f t="shared" si="97"/>
        <v>0</v>
      </c>
      <c r="HR116" s="90"/>
      <c r="HS116" s="90"/>
      <c r="HT116" s="90"/>
      <c r="HU116" s="116"/>
      <c r="HV116" s="16">
        <f t="shared" si="98"/>
        <v>0</v>
      </c>
      <c r="HW116" s="90"/>
      <c r="HX116" s="90"/>
      <c r="HY116" s="90"/>
      <c r="HZ116" s="116"/>
      <c r="IA116" s="16">
        <f t="shared" si="99"/>
        <v>0</v>
      </c>
      <c r="IB116" s="90"/>
      <c r="IC116" s="90"/>
      <c r="ID116" s="90"/>
      <c r="IE116" s="116"/>
      <c r="IF116" s="16">
        <f t="shared" si="100"/>
        <v>0</v>
      </c>
      <c r="IG116" s="90"/>
      <c r="IH116" s="90"/>
      <c r="II116" s="90"/>
      <c r="IJ116" s="116"/>
      <c r="IK116" s="16">
        <f t="shared" si="101"/>
        <v>0</v>
      </c>
      <c r="IL116" s="90"/>
      <c r="IM116" s="90"/>
      <c r="IN116" s="90"/>
      <c r="IO116" s="116"/>
      <c r="IP116" s="16">
        <f t="shared" si="102"/>
        <v>0</v>
      </c>
    </row>
    <row r="117" spans="1:250" x14ac:dyDescent="0.25">
      <c r="A117" s="90"/>
      <c r="B117" s="90"/>
      <c r="C117" s="90"/>
      <c r="D117" s="116"/>
      <c r="E117" s="16">
        <f t="shared" si="53"/>
        <v>0</v>
      </c>
      <c r="F117" s="90"/>
      <c r="G117" s="90"/>
      <c r="H117" s="90"/>
      <c r="I117" s="116"/>
      <c r="J117" s="16">
        <f t="shared" si="54"/>
        <v>0</v>
      </c>
      <c r="K117" s="90"/>
      <c r="L117" s="90"/>
      <c r="M117" s="90"/>
      <c r="N117" s="116"/>
      <c r="O117" s="16">
        <f t="shared" si="55"/>
        <v>0</v>
      </c>
      <c r="P117" s="90"/>
      <c r="Q117" s="90"/>
      <c r="R117" s="90"/>
      <c r="S117" s="116"/>
      <c r="T117" s="16">
        <f t="shared" si="56"/>
        <v>0</v>
      </c>
      <c r="U117" s="90"/>
      <c r="V117" s="90"/>
      <c r="W117" s="90"/>
      <c r="X117" s="116"/>
      <c r="Y117" s="16">
        <f t="shared" si="57"/>
        <v>0</v>
      </c>
      <c r="Z117" s="90"/>
      <c r="AA117" s="90"/>
      <c r="AB117" s="90"/>
      <c r="AC117" s="116"/>
      <c r="AD117" s="16">
        <f t="shared" si="58"/>
        <v>0</v>
      </c>
      <c r="AE117" s="90"/>
      <c r="AF117" s="90"/>
      <c r="AG117" s="90"/>
      <c r="AH117" s="116"/>
      <c r="AI117" s="16">
        <f t="shared" si="59"/>
        <v>0</v>
      </c>
      <c r="AJ117" s="90"/>
      <c r="AK117" s="90"/>
      <c r="AL117" s="90"/>
      <c r="AM117" s="116"/>
      <c r="AN117" s="16">
        <f t="shared" si="60"/>
        <v>0</v>
      </c>
      <c r="AO117" s="90"/>
      <c r="AP117" s="90"/>
      <c r="AQ117" s="90"/>
      <c r="AR117" s="116"/>
      <c r="AS117" s="16">
        <f t="shared" si="61"/>
        <v>0</v>
      </c>
      <c r="AT117" s="90"/>
      <c r="AU117" s="90"/>
      <c r="AV117" s="90"/>
      <c r="AW117" s="116"/>
      <c r="AX117" s="16">
        <f t="shared" si="62"/>
        <v>0</v>
      </c>
      <c r="AY117" s="90"/>
      <c r="AZ117" s="90"/>
      <c r="BA117" s="90"/>
      <c r="BB117" s="116"/>
      <c r="BC117" s="16">
        <f t="shared" si="63"/>
        <v>0</v>
      </c>
      <c r="BD117" s="90"/>
      <c r="BE117" s="90"/>
      <c r="BF117" s="90"/>
      <c r="BG117" s="116"/>
      <c r="BH117" s="16">
        <f t="shared" si="64"/>
        <v>0</v>
      </c>
      <c r="BI117" s="90"/>
      <c r="BJ117" s="90"/>
      <c r="BK117" s="90"/>
      <c r="BL117" s="116"/>
      <c r="BM117" s="16">
        <f t="shared" si="65"/>
        <v>0</v>
      </c>
      <c r="BN117" s="90"/>
      <c r="BO117" s="90"/>
      <c r="BP117" s="90"/>
      <c r="BQ117" s="116"/>
      <c r="BR117" s="16">
        <f t="shared" si="66"/>
        <v>0</v>
      </c>
      <c r="BS117" s="90"/>
      <c r="BT117" s="90"/>
      <c r="BU117" s="90"/>
      <c r="BV117" s="116"/>
      <c r="BW117" s="16">
        <f t="shared" si="67"/>
        <v>0</v>
      </c>
      <c r="BX117" s="90"/>
      <c r="BY117" s="90"/>
      <c r="BZ117" s="90"/>
      <c r="CA117" s="116"/>
      <c r="CB117" s="16">
        <f t="shared" si="68"/>
        <v>0</v>
      </c>
      <c r="CC117" s="90"/>
      <c r="CD117" s="90"/>
      <c r="CE117" s="90"/>
      <c r="CF117" s="116"/>
      <c r="CG117" s="16">
        <f t="shared" si="69"/>
        <v>0</v>
      </c>
      <c r="CH117" s="90"/>
      <c r="CI117" s="90"/>
      <c r="CJ117" s="90"/>
      <c r="CK117" s="116"/>
      <c r="CL117" s="16">
        <f t="shared" si="70"/>
        <v>0</v>
      </c>
      <c r="CM117" s="90"/>
      <c r="CN117" s="90"/>
      <c r="CO117" s="90"/>
      <c r="CP117" s="116"/>
      <c r="CQ117" s="16">
        <f t="shared" si="71"/>
        <v>0</v>
      </c>
      <c r="CR117" s="90"/>
      <c r="CS117" s="90"/>
      <c r="CT117" s="90"/>
      <c r="CU117" s="116"/>
      <c r="CV117" s="16">
        <f t="shared" si="72"/>
        <v>0</v>
      </c>
      <c r="CW117" s="90"/>
      <c r="CX117" s="90"/>
      <c r="CY117" s="90"/>
      <c r="CZ117" s="116"/>
      <c r="DA117" s="16">
        <f t="shared" si="73"/>
        <v>0</v>
      </c>
      <c r="DB117" s="90"/>
      <c r="DC117" s="90"/>
      <c r="DD117" s="90"/>
      <c r="DE117" s="116"/>
      <c r="DF117" s="16">
        <f t="shared" si="74"/>
        <v>0</v>
      </c>
      <c r="DG117" s="90"/>
      <c r="DH117" s="90"/>
      <c r="DI117" s="90"/>
      <c r="DJ117" s="116"/>
      <c r="DK117" s="16">
        <f t="shared" si="75"/>
        <v>0</v>
      </c>
      <c r="DL117" s="90"/>
      <c r="DM117" s="90"/>
      <c r="DN117" s="90"/>
      <c r="DO117" s="116"/>
      <c r="DP117" s="16">
        <f t="shared" si="76"/>
        <v>0</v>
      </c>
      <c r="DQ117" s="90"/>
      <c r="DR117" s="90"/>
      <c r="DS117" s="90"/>
      <c r="DT117" s="116"/>
      <c r="DU117" s="16">
        <f t="shared" si="77"/>
        <v>0</v>
      </c>
      <c r="DV117" s="90"/>
      <c r="DW117" s="90"/>
      <c r="DX117" s="90"/>
      <c r="DY117" s="116"/>
      <c r="DZ117" s="16">
        <f t="shared" si="78"/>
        <v>0</v>
      </c>
      <c r="EA117" s="90"/>
      <c r="EB117" s="90"/>
      <c r="EC117" s="90"/>
      <c r="ED117" s="116"/>
      <c r="EE117" s="16">
        <f t="shared" si="79"/>
        <v>0</v>
      </c>
      <c r="EF117" s="90"/>
      <c r="EG117" s="90"/>
      <c r="EH117" s="90"/>
      <c r="EI117" s="116"/>
      <c r="EJ117" s="16">
        <f t="shared" si="80"/>
        <v>0</v>
      </c>
      <c r="EK117" s="90"/>
      <c r="EL117" s="90"/>
      <c r="EM117" s="90"/>
      <c r="EN117" s="116"/>
      <c r="EO117" s="16">
        <f t="shared" si="81"/>
        <v>0</v>
      </c>
      <c r="EP117" s="90"/>
      <c r="EQ117" s="90"/>
      <c r="ER117" s="90"/>
      <c r="ES117" s="116"/>
      <c r="ET117" s="16">
        <f t="shared" si="82"/>
        <v>0</v>
      </c>
      <c r="EU117" s="90"/>
      <c r="EV117" s="90"/>
      <c r="EW117" s="90"/>
      <c r="EX117" s="116"/>
      <c r="EY117" s="16">
        <f t="shared" si="83"/>
        <v>0</v>
      </c>
      <c r="EZ117" s="90"/>
      <c r="FA117" s="90"/>
      <c r="FB117" s="90"/>
      <c r="FC117" s="116"/>
      <c r="FD117" s="16">
        <f t="shared" si="84"/>
        <v>0</v>
      </c>
      <c r="FE117" s="90"/>
      <c r="FF117" s="90"/>
      <c r="FG117" s="90"/>
      <c r="FH117" s="116"/>
      <c r="FI117" s="16">
        <f t="shared" si="85"/>
        <v>0</v>
      </c>
      <c r="FJ117" s="90"/>
      <c r="FK117" s="90"/>
      <c r="FL117" s="90"/>
      <c r="FM117" s="116"/>
      <c r="FN117" s="16">
        <f t="shared" si="86"/>
        <v>0</v>
      </c>
      <c r="FO117" s="90"/>
      <c r="FP117" s="90"/>
      <c r="FQ117" s="90"/>
      <c r="FR117" s="116"/>
      <c r="FS117" s="16">
        <f t="shared" si="87"/>
        <v>0</v>
      </c>
      <c r="FT117" s="90"/>
      <c r="FU117" s="90"/>
      <c r="FV117" s="90"/>
      <c r="FW117" s="116"/>
      <c r="FX117" s="16">
        <f t="shared" si="88"/>
        <v>0</v>
      </c>
      <c r="FY117" s="90"/>
      <c r="FZ117" s="90"/>
      <c r="GA117" s="90"/>
      <c r="GB117" s="116"/>
      <c r="GC117" s="16">
        <f t="shared" si="89"/>
        <v>0</v>
      </c>
      <c r="GD117" s="90"/>
      <c r="GE117" s="90"/>
      <c r="GF117" s="90"/>
      <c r="GG117" s="116"/>
      <c r="GH117" s="16">
        <f t="shared" si="90"/>
        <v>0</v>
      </c>
      <c r="GI117" s="90"/>
      <c r="GJ117" s="90"/>
      <c r="GK117" s="90"/>
      <c r="GL117" s="116"/>
      <c r="GM117" s="16">
        <f t="shared" si="91"/>
        <v>0</v>
      </c>
      <c r="GN117" s="90"/>
      <c r="GO117" s="90"/>
      <c r="GP117" s="90"/>
      <c r="GQ117" s="116"/>
      <c r="GR117" s="16">
        <f t="shared" si="92"/>
        <v>0</v>
      </c>
      <c r="GS117" s="90"/>
      <c r="GT117" s="90"/>
      <c r="GU117" s="90"/>
      <c r="GV117" s="116"/>
      <c r="GW117" s="16">
        <f t="shared" si="93"/>
        <v>0</v>
      </c>
      <c r="GX117" s="90"/>
      <c r="GY117" s="90"/>
      <c r="GZ117" s="90"/>
      <c r="HA117" s="116"/>
      <c r="HB117" s="16">
        <f t="shared" si="94"/>
        <v>0</v>
      </c>
      <c r="HC117" s="90"/>
      <c r="HD117" s="90"/>
      <c r="HE117" s="90"/>
      <c r="HF117" s="116"/>
      <c r="HG117" s="16">
        <f t="shared" si="95"/>
        <v>0</v>
      </c>
      <c r="HH117" s="90"/>
      <c r="HI117" s="90"/>
      <c r="HJ117" s="90"/>
      <c r="HK117" s="116"/>
      <c r="HL117" s="16">
        <f t="shared" si="96"/>
        <v>0</v>
      </c>
      <c r="HM117" s="90"/>
      <c r="HN117" s="90"/>
      <c r="HO117" s="90"/>
      <c r="HP117" s="116"/>
      <c r="HQ117" s="16">
        <f t="shared" si="97"/>
        <v>0</v>
      </c>
      <c r="HR117" s="90"/>
      <c r="HS117" s="90"/>
      <c r="HT117" s="90"/>
      <c r="HU117" s="116"/>
      <c r="HV117" s="16">
        <f t="shared" si="98"/>
        <v>0</v>
      </c>
      <c r="HW117" s="90"/>
      <c r="HX117" s="90"/>
      <c r="HY117" s="90"/>
      <c r="HZ117" s="116"/>
      <c r="IA117" s="16">
        <f t="shared" si="99"/>
        <v>0</v>
      </c>
      <c r="IB117" s="90"/>
      <c r="IC117" s="90"/>
      <c r="ID117" s="90"/>
      <c r="IE117" s="116"/>
      <c r="IF117" s="16">
        <f t="shared" si="100"/>
        <v>0</v>
      </c>
      <c r="IG117" s="90"/>
      <c r="IH117" s="90"/>
      <c r="II117" s="90"/>
      <c r="IJ117" s="116"/>
      <c r="IK117" s="16">
        <f t="shared" si="101"/>
        <v>0</v>
      </c>
      <c r="IL117" s="90"/>
      <c r="IM117" s="90"/>
      <c r="IN117" s="90"/>
      <c r="IO117" s="116"/>
      <c r="IP117" s="16">
        <f t="shared" si="102"/>
        <v>0</v>
      </c>
    </row>
    <row r="118" spans="1:250" x14ac:dyDescent="0.25">
      <c r="A118" s="90"/>
      <c r="B118" s="90"/>
      <c r="C118" s="90"/>
      <c r="D118" s="116"/>
      <c r="E118" s="16">
        <f t="shared" si="53"/>
        <v>0</v>
      </c>
      <c r="F118" s="90"/>
      <c r="G118" s="90"/>
      <c r="H118" s="90"/>
      <c r="I118" s="116"/>
      <c r="J118" s="16">
        <f t="shared" si="54"/>
        <v>0</v>
      </c>
      <c r="K118" s="90"/>
      <c r="L118" s="90"/>
      <c r="M118" s="90"/>
      <c r="N118" s="116"/>
      <c r="O118" s="16">
        <f t="shared" si="55"/>
        <v>0</v>
      </c>
      <c r="P118" s="90"/>
      <c r="Q118" s="90"/>
      <c r="R118" s="90"/>
      <c r="S118" s="116"/>
      <c r="T118" s="16">
        <f t="shared" si="56"/>
        <v>0</v>
      </c>
      <c r="U118" s="90"/>
      <c r="V118" s="90"/>
      <c r="W118" s="90"/>
      <c r="X118" s="116"/>
      <c r="Y118" s="16">
        <f t="shared" si="57"/>
        <v>0</v>
      </c>
      <c r="Z118" s="90"/>
      <c r="AA118" s="90"/>
      <c r="AB118" s="90"/>
      <c r="AC118" s="116"/>
      <c r="AD118" s="16">
        <f t="shared" si="58"/>
        <v>0</v>
      </c>
      <c r="AE118" s="90"/>
      <c r="AF118" s="90"/>
      <c r="AG118" s="90"/>
      <c r="AH118" s="116"/>
      <c r="AI118" s="16">
        <f t="shared" si="59"/>
        <v>0</v>
      </c>
      <c r="AJ118" s="90"/>
      <c r="AK118" s="90"/>
      <c r="AL118" s="90"/>
      <c r="AM118" s="116"/>
      <c r="AN118" s="16">
        <f t="shared" si="60"/>
        <v>0</v>
      </c>
      <c r="AO118" s="90"/>
      <c r="AP118" s="90"/>
      <c r="AQ118" s="90"/>
      <c r="AR118" s="116"/>
      <c r="AS118" s="16">
        <f t="shared" si="61"/>
        <v>0</v>
      </c>
      <c r="AT118" s="90"/>
      <c r="AU118" s="90"/>
      <c r="AV118" s="90"/>
      <c r="AW118" s="116"/>
      <c r="AX118" s="16">
        <f t="shared" si="62"/>
        <v>0</v>
      </c>
      <c r="AY118" s="90"/>
      <c r="AZ118" s="90"/>
      <c r="BA118" s="90"/>
      <c r="BB118" s="116"/>
      <c r="BC118" s="16">
        <f t="shared" si="63"/>
        <v>0</v>
      </c>
      <c r="BD118" s="90"/>
      <c r="BE118" s="90"/>
      <c r="BF118" s="90"/>
      <c r="BG118" s="116"/>
      <c r="BH118" s="16">
        <f t="shared" si="64"/>
        <v>0</v>
      </c>
      <c r="BI118" s="90"/>
      <c r="BJ118" s="90"/>
      <c r="BK118" s="90"/>
      <c r="BL118" s="116"/>
      <c r="BM118" s="16">
        <f t="shared" si="65"/>
        <v>0</v>
      </c>
      <c r="BN118" s="90"/>
      <c r="BO118" s="90"/>
      <c r="BP118" s="90"/>
      <c r="BQ118" s="116"/>
      <c r="BR118" s="16">
        <f t="shared" si="66"/>
        <v>0</v>
      </c>
      <c r="BS118" s="90"/>
      <c r="BT118" s="90"/>
      <c r="BU118" s="90"/>
      <c r="BV118" s="116"/>
      <c r="BW118" s="16">
        <f t="shared" si="67"/>
        <v>0</v>
      </c>
      <c r="BX118" s="90"/>
      <c r="BY118" s="90"/>
      <c r="BZ118" s="90"/>
      <c r="CA118" s="116"/>
      <c r="CB118" s="16">
        <f t="shared" si="68"/>
        <v>0</v>
      </c>
      <c r="CC118" s="90"/>
      <c r="CD118" s="90"/>
      <c r="CE118" s="90"/>
      <c r="CF118" s="116"/>
      <c r="CG118" s="16">
        <f t="shared" si="69"/>
        <v>0</v>
      </c>
      <c r="CH118" s="90"/>
      <c r="CI118" s="90"/>
      <c r="CJ118" s="90"/>
      <c r="CK118" s="116"/>
      <c r="CL118" s="16">
        <f t="shared" si="70"/>
        <v>0</v>
      </c>
      <c r="CM118" s="90"/>
      <c r="CN118" s="90"/>
      <c r="CO118" s="90"/>
      <c r="CP118" s="116"/>
      <c r="CQ118" s="16">
        <f t="shared" si="71"/>
        <v>0</v>
      </c>
      <c r="CR118" s="90"/>
      <c r="CS118" s="90"/>
      <c r="CT118" s="90"/>
      <c r="CU118" s="116"/>
      <c r="CV118" s="16">
        <f t="shared" si="72"/>
        <v>0</v>
      </c>
      <c r="CW118" s="90"/>
      <c r="CX118" s="90"/>
      <c r="CY118" s="90"/>
      <c r="CZ118" s="116"/>
      <c r="DA118" s="16">
        <f t="shared" si="73"/>
        <v>0</v>
      </c>
      <c r="DB118" s="90"/>
      <c r="DC118" s="90"/>
      <c r="DD118" s="90"/>
      <c r="DE118" s="116"/>
      <c r="DF118" s="16">
        <f t="shared" si="74"/>
        <v>0</v>
      </c>
      <c r="DG118" s="90"/>
      <c r="DH118" s="90"/>
      <c r="DI118" s="90"/>
      <c r="DJ118" s="116"/>
      <c r="DK118" s="16">
        <f t="shared" si="75"/>
        <v>0</v>
      </c>
      <c r="DL118" s="90"/>
      <c r="DM118" s="90"/>
      <c r="DN118" s="90"/>
      <c r="DO118" s="116"/>
      <c r="DP118" s="16">
        <f t="shared" si="76"/>
        <v>0</v>
      </c>
      <c r="DQ118" s="90"/>
      <c r="DR118" s="90"/>
      <c r="DS118" s="90"/>
      <c r="DT118" s="116"/>
      <c r="DU118" s="16">
        <f t="shared" si="77"/>
        <v>0</v>
      </c>
      <c r="DV118" s="90"/>
      <c r="DW118" s="90"/>
      <c r="DX118" s="90"/>
      <c r="DY118" s="116"/>
      <c r="DZ118" s="16">
        <f t="shared" si="78"/>
        <v>0</v>
      </c>
      <c r="EA118" s="90"/>
      <c r="EB118" s="90"/>
      <c r="EC118" s="90"/>
      <c r="ED118" s="116"/>
      <c r="EE118" s="16">
        <f t="shared" si="79"/>
        <v>0</v>
      </c>
      <c r="EF118" s="90"/>
      <c r="EG118" s="90"/>
      <c r="EH118" s="90"/>
      <c r="EI118" s="116"/>
      <c r="EJ118" s="16">
        <f t="shared" si="80"/>
        <v>0</v>
      </c>
      <c r="EK118" s="90"/>
      <c r="EL118" s="90"/>
      <c r="EM118" s="90"/>
      <c r="EN118" s="116"/>
      <c r="EO118" s="16">
        <f t="shared" si="81"/>
        <v>0</v>
      </c>
      <c r="EP118" s="90"/>
      <c r="EQ118" s="90"/>
      <c r="ER118" s="90"/>
      <c r="ES118" s="116"/>
      <c r="ET118" s="16">
        <f t="shared" si="82"/>
        <v>0</v>
      </c>
      <c r="EU118" s="90"/>
      <c r="EV118" s="90"/>
      <c r="EW118" s="90"/>
      <c r="EX118" s="116"/>
      <c r="EY118" s="16">
        <f t="shared" si="83"/>
        <v>0</v>
      </c>
      <c r="EZ118" s="90"/>
      <c r="FA118" s="90"/>
      <c r="FB118" s="90"/>
      <c r="FC118" s="116"/>
      <c r="FD118" s="16">
        <f t="shared" si="84"/>
        <v>0</v>
      </c>
      <c r="FE118" s="90"/>
      <c r="FF118" s="90"/>
      <c r="FG118" s="90"/>
      <c r="FH118" s="116"/>
      <c r="FI118" s="16">
        <f t="shared" si="85"/>
        <v>0</v>
      </c>
      <c r="FJ118" s="90"/>
      <c r="FK118" s="90"/>
      <c r="FL118" s="90"/>
      <c r="FM118" s="116"/>
      <c r="FN118" s="16">
        <f t="shared" si="86"/>
        <v>0</v>
      </c>
      <c r="FO118" s="90"/>
      <c r="FP118" s="90"/>
      <c r="FQ118" s="90"/>
      <c r="FR118" s="116"/>
      <c r="FS118" s="16">
        <f t="shared" si="87"/>
        <v>0</v>
      </c>
      <c r="FT118" s="90"/>
      <c r="FU118" s="90"/>
      <c r="FV118" s="90"/>
      <c r="FW118" s="116"/>
      <c r="FX118" s="16">
        <f t="shared" si="88"/>
        <v>0</v>
      </c>
      <c r="FY118" s="90"/>
      <c r="FZ118" s="90"/>
      <c r="GA118" s="90"/>
      <c r="GB118" s="116"/>
      <c r="GC118" s="16">
        <f t="shared" si="89"/>
        <v>0</v>
      </c>
      <c r="GD118" s="90"/>
      <c r="GE118" s="90"/>
      <c r="GF118" s="90"/>
      <c r="GG118" s="116"/>
      <c r="GH118" s="16">
        <f t="shared" si="90"/>
        <v>0</v>
      </c>
      <c r="GI118" s="90"/>
      <c r="GJ118" s="90"/>
      <c r="GK118" s="90"/>
      <c r="GL118" s="116"/>
      <c r="GM118" s="16">
        <f t="shared" si="91"/>
        <v>0</v>
      </c>
      <c r="GN118" s="90"/>
      <c r="GO118" s="90"/>
      <c r="GP118" s="90"/>
      <c r="GQ118" s="116"/>
      <c r="GR118" s="16">
        <f t="shared" si="92"/>
        <v>0</v>
      </c>
      <c r="GS118" s="90"/>
      <c r="GT118" s="90"/>
      <c r="GU118" s="90"/>
      <c r="GV118" s="116"/>
      <c r="GW118" s="16">
        <f t="shared" si="93"/>
        <v>0</v>
      </c>
      <c r="GX118" s="90"/>
      <c r="GY118" s="90"/>
      <c r="GZ118" s="90"/>
      <c r="HA118" s="116"/>
      <c r="HB118" s="16">
        <f t="shared" si="94"/>
        <v>0</v>
      </c>
      <c r="HC118" s="90"/>
      <c r="HD118" s="90"/>
      <c r="HE118" s="90"/>
      <c r="HF118" s="116"/>
      <c r="HG118" s="16">
        <f t="shared" si="95"/>
        <v>0</v>
      </c>
      <c r="HH118" s="90"/>
      <c r="HI118" s="90"/>
      <c r="HJ118" s="90"/>
      <c r="HK118" s="116"/>
      <c r="HL118" s="16">
        <f t="shared" si="96"/>
        <v>0</v>
      </c>
      <c r="HM118" s="90"/>
      <c r="HN118" s="90"/>
      <c r="HO118" s="90"/>
      <c r="HP118" s="116"/>
      <c r="HQ118" s="16">
        <f t="shared" si="97"/>
        <v>0</v>
      </c>
      <c r="HR118" s="90"/>
      <c r="HS118" s="90"/>
      <c r="HT118" s="90"/>
      <c r="HU118" s="116"/>
      <c r="HV118" s="16">
        <f t="shared" si="98"/>
        <v>0</v>
      </c>
      <c r="HW118" s="90"/>
      <c r="HX118" s="90"/>
      <c r="HY118" s="90"/>
      <c r="HZ118" s="116"/>
      <c r="IA118" s="16">
        <f t="shared" si="99"/>
        <v>0</v>
      </c>
      <c r="IB118" s="90"/>
      <c r="IC118" s="90"/>
      <c r="ID118" s="90"/>
      <c r="IE118" s="116"/>
      <c r="IF118" s="16">
        <f t="shared" si="100"/>
        <v>0</v>
      </c>
      <c r="IG118" s="90"/>
      <c r="IH118" s="90"/>
      <c r="II118" s="90"/>
      <c r="IJ118" s="116"/>
      <c r="IK118" s="16">
        <f t="shared" si="101"/>
        <v>0</v>
      </c>
      <c r="IL118" s="90"/>
      <c r="IM118" s="90"/>
      <c r="IN118" s="90"/>
      <c r="IO118" s="116"/>
      <c r="IP118" s="16">
        <f t="shared" si="102"/>
        <v>0</v>
      </c>
    </row>
    <row r="119" spans="1:250" x14ac:dyDescent="0.25">
      <c r="A119" s="90"/>
      <c r="B119" s="90"/>
      <c r="C119" s="90"/>
      <c r="D119" s="116"/>
      <c r="E119" s="16">
        <f t="shared" si="53"/>
        <v>0</v>
      </c>
      <c r="F119" s="90"/>
      <c r="G119" s="90"/>
      <c r="H119" s="90"/>
      <c r="I119" s="116"/>
      <c r="J119" s="16">
        <f t="shared" si="54"/>
        <v>0</v>
      </c>
      <c r="K119" s="90"/>
      <c r="L119" s="90"/>
      <c r="M119" s="90"/>
      <c r="N119" s="116"/>
      <c r="O119" s="16">
        <f t="shared" si="55"/>
        <v>0</v>
      </c>
      <c r="P119" s="90"/>
      <c r="Q119" s="90"/>
      <c r="R119" s="90"/>
      <c r="S119" s="116"/>
      <c r="T119" s="16">
        <f t="shared" si="56"/>
        <v>0</v>
      </c>
      <c r="U119" s="90"/>
      <c r="V119" s="90"/>
      <c r="W119" s="90"/>
      <c r="X119" s="116"/>
      <c r="Y119" s="16">
        <f t="shared" si="57"/>
        <v>0</v>
      </c>
      <c r="Z119" s="90"/>
      <c r="AA119" s="90"/>
      <c r="AB119" s="90"/>
      <c r="AC119" s="116"/>
      <c r="AD119" s="16">
        <f t="shared" si="58"/>
        <v>0</v>
      </c>
      <c r="AE119" s="90"/>
      <c r="AF119" s="90"/>
      <c r="AG119" s="90"/>
      <c r="AH119" s="116"/>
      <c r="AI119" s="16">
        <f t="shared" si="59"/>
        <v>0</v>
      </c>
      <c r="AJ119" s="90"/>
      <c r="AK119" s="90"/>
      <c r="AL119" s="90"/>
      <c r="AM119" s="116"/>
      <c r="AN119" s="16">
        <f t="shared" si="60"/>
        <v>0</v>
      </c>
      <c r="AO119" s="90"/>
      <c r="AP119" s="90"/>
      <c r="AQ119" s="90"/>
      <c r="AR119" s="116"/>
      <c r="AS119" s="16">
        <f t="shared" si="61"/>
        <v>0</v>
      </c>
      <c r="AT119" s="90"/>
      <c r="AU119" s="90"/>
      <c r="AV119" s="90"/>
      <c r="AW119" s="116"/>
      <c r="AX119" s="16">
        <f t="shared" si="62"/>
        <v>0</v>
      </c>
      <c r="AY119" s="90"/>
      <c r="AZ119" s="90"/>
      <c r="BA119" s="90"/>
      <c r="BB119" s="116"/>
      <c r="BC119" s="16">
        <f t="shared" si="63"/>
        <v>0</v>
      </c>
      <c r="BD119" s="90"/>
      <c r="BE119" s="90"/>
      <c r="BF119" s="90"/>
      <c r="BG119" s="116"/>
      <c r="BH119" s="16">
        <f t="shared" si="64"/>
        <v>0</v>
      </c>
      <c r="BI119" s="90"/>
      <c r="BJ119" s="90"/>
      <c r="BK119" s="90"/>
      <c r="BL119" s="116"/>
      <c r="BM119" s="16">
        <f t="shared" si="65"/>
        <v>0</v>
      </c>
      <c r="BN119" s="90"/>
      <c r="BO119" s="90"/>
      <c r="BP119" s="90"/>
      <c r="BQ119" s="116"/>
      <c r="BR119" s="16">
        <f t="shared" si="66"/>
        <v>0</v>
      </c>
      <c r="BS119" s="90"/>
      <c r="BT119" s="90"/>
      <c r="BU119" s="90"/>
      <c r="BV119" s="116"/>
      <c r="BW119" s="16">
        <f t="shared" si="67"/>
        <v>0</v>
      </c>
      <c r="BX119" s="90"/>
      <c r="BY119" s="90"/>
      <c r="BZ119" s="90"/>
      <c r="CA119" s="116"/>
      <c r="CB119" s="16">
        <f t="shared" si="68"/>
        <v>0</v>
      </c>
      <c r="CC119" s="90"/>
      <c r="CD119" s="90"/>
      <c r="CE119" s="90"/>
      <c r="CF119" s="116"/>
      <c r="CG119" s="16">
        <f t="shared" si="69"/>
        <v>0</v>
      </c>
      <c r="CH119" s="90"/>
      <c r="CI119" s="90"/>
      <c r="CJ119" s="90"/>
      <c r="CK119" s="116"/>
      <c r="CL119" s="16">
        <f t="shared" si="70"/>
        <v>0</v>
      </c>
      <c r="CM119" s="90"/>
      <c r="CN119" s="90"/>
      <c r="CO119" s="90"/>
      <c r="CP119" s="116"/>
      <c r="CQ119" s="16">
        <f t="shared" si="71"/>
        <v>0</v>
      </c>
      <c r="CR119" s="90"/>
      <c r="CS119" s="90"/>
      <c r="CT119" s="90"/>
      <c r="CU119" s="116"/>
      <c r="CV119" s="16">
        <f t="shared" si="72"/>
        <v>0</v>
      </c>
      <c r="CW119" s="90"/>
      <c r="CX119" s="90"/>
      <c r="CY119" s="90"/>
      <c r="CZ119" s="116"/>
      <c r="DA119" s="16">
        <f t="shared" si="73"/>
        <v>0</v>
      </c>
      <c r="DB119" s="90"/>
      <c r="DC119" s="90"/>
      <c r="DD119" s="90"/>
      <c r="DE119" s="116"/>
      <c r="DF119" s="16">
        <f t="shared" si="74"/>
        <v>0</v>
      </c>
      <c r="DG119" s="90"/>
      <c r="DH119" s="90"/>
      <c r="DI119" s="90"/>
      <c r="DJ119" s="116"/>
      <c r="DK119" s="16">
        <f t="shared" si="75"/>
        <v>0</v>
      </c>
      <c r="DL119" s="90"/>
      <c r="DM119" s="90"/>
      <c r="DN119" s="90"/>
      <c r="DO119" s="116"/>
      <c r="DP119" s="16">
        <f t="shared" si="76"/>
        <v>0</v>
      </c>
      <c r="DQ119" s="90"/>
      <c r="DR119" s="90"/>
      <c r="DS119" s="90"/>
      <c r="DT119" s="116"/>
      <c r="DU119" s="16">
        <f t="shared" si="77"/>
        <v>0</v>
      </c>
      <c r="DV119" s="90"/>
      <c r="DW119" s="90"/>
      <c r="DX119" s="90"/>
      <c r="DY119" s="116"/>
      <c r="DZ119" s="16">
        <f t="shared" si="78"/>
        <v>0</v>
      </c>
      <c r="EA119" s="90"/>
      <c r="EB119" s="90"/>
      <c r="EC119" s="90"/>
      <c r="ED119" s="116"/>
      <c r="EE119" s="16">
        <f t="shared" si="79"/>
        <v>0</v>
      </c>
      <c r="EF119" s="90"/>
      <c r="EG119" s="90"/>
      <c r="EH119" s="90"/>
      <c r="EI119" s="116"/>
      <c r="EJ119" s="16">
        <f t="shared" si="80"/>
        <v>0</v>
      </c>
      <c r="EK119" s="90"/>
      <c r="EL119" s="90"/>
      <c r="EM119" s="90"/>
      <c r="EN119" s="116"/>
      <c r="EO119" s="16">
        <f t="shared" si="81"/>
        <v>0</v>
      </c>
      <c r="EP119" s="90"/>
      <c r="EQ119" s="90"/>
      <c r="ER119" s="90"/>
      <c r="ES119" s="116"/>
      <c r="ET119" s="16">
        <f t="shared" si="82"/>
        <v>0</v>
      </c>
      <c r="EU119" s="90"/>
      <c r="EV119" s="90"/>
      <c r="EW119" s="90"/>
      <c r="EX119" s="116"/>
      <c r="EY119" s="16">
        <f t="shared" si="83"/>
        <v>0</v>
      </c>
      <c r="EZ119" s="90"/>
      <c r="FA119" s="90"/>
      <c r="FB119" s="90"/>
      <c r="FC119" s="116"/>
      <c r="FD119" s="16">
        <f t="shared" si="84"/>
        <v>0</v>
      </c>
      <c r="FE119" s="90"/>
      <c r="FF119" s="90"/>
      <c r="FG119" s="90"/>
      <c r="FH119" s="116"/>
      <c r="FI119" s="16">
        <f t="shared" si="85"/>
        <v>0</v>
      </c>
      <c r="FJ119" s="90"/>
      <c r="FK119" s="90"/>
      <c r="FL119" s="90"/>
      <c r="FM119" s="116"/>
      <c r="FN119" s="16">
        <f t="shared" si="86"/>
        <v>0</v>
      </c>
      <c r="FO119" s="90"/>
      <c r="FP119" s="90"/>
      <c r="FQ119" s="90"/>
      <c r="FR119" s="116"/>
      <c r="FS119" s="16">
        <f t="shared" si="87"/>
        <v>0</v>
      </c>
      <c r="FT119" s="90"/>
      <c r="FU119" s="90"/>
      <c r="FV119" s="90"/>
      <c r="FW119" s="116"/>
      <c r="FX119" s="16">
        <f t="shared" si="88"/>
        <v>0</v>
      </c>
      <c r="FY119" s="90"/>
      <c r="FZ119" s="90"/>
      <c r="GA119" s="90"/>
      <c r="GB119" s="116"/>
      <c r="GC119" s="16">
        <f t="shared" si="89"/>
        <v>0</v>
      </c>
      <c r="GD119" s="90"/>
      <c r="GE119" s="90"/>
      <c r="GF119" s="90"/>
      <c r="GG119" s="116"/>
      <c r="GH119" s="16">
        <f t="shared" si="90"/>
        <v>0</v>
      </c>
      <c r="GI119" s="90"/>
      <c r="GJ119" s="90"/>
      <c r="GK119" s="90"/>
      <c r="GL119" s="116"/>
      <c r="GM119" s="16">
        <f t="shared" si="91"/>
        <v>0</v>
      </c>
      <c r="GN119" s="90"/>
      <c r="GO119" s="90"/>
      <c r="GP119" s="90"/>
      <c r="GQ119" s="116"/>
      <c r="GR119" s="16">
        <f t="shared" si="92"/>
        <v>0</v>
      </c>
      <c r="GS119" s="90"/>
      <c r="GT119" s="90"/>
      <c r="GU119" s="90"/>
      <c r="GV119" s="116"/>
      <c r="GW119" s="16">
        <f t="shared" si="93"/>
        <v>0</v>
      </c>
      <c r="GX119" s="90"/>
      <c r="GY119" s="90"/>
      <c r="GZ119" s="90"/>
      <c r="HA119" s="116"/>
      <c r="HB119" s="16">
        <f t="shared" si="94"/>
        <v>0</v>
      </c>
      <c r="HC119" s="90"/>
      <c r="HD119" s="90"/>
      <c r="HE119" s="90"/>
      <c r="HF119" s="116"/>
      <c r="HG119" s="16">
        <f t="shared" si="95"/>
        <v>0</v>
      </c>
      <c r="HH119" s="90"/>
      <c r="HI119" s="90"/>
      <c r="HJ119" s="90"/>
      <c r="HK119" s="116"/>
      <c r="HL119" s="16">
        <f t="shared" si="96"/>
        <v>0</v>
      </c>
      <c r="HM119" s="90"/>
      <c r="HN119" s="90"/>
      <c r="HO119" s="90"/>
      <c r="HP119" s="116"/>
      <c r="HQ119" s="16">
        <f t="shared" si="97"/>
        <v>0</v>
      </c>
      <c r="HR119" s="90"/>
      <c r="HS119" s="90"/>
      <c r="HT119" s="90"/>
      <c r="HU119" s="116"/>
      <c r="HV119" s="16">
        <f t="shared" si="98"/>
        <v>0</v>
      </c>
      <c r="HW119" s="90"/>
      <c r="HX119" s="90"/>
      <c r="HY119" s="90"/>
      <c r="HZ119" s="116"/>
      <c r="IA119" s="16">
        <f t="shared" si="99"/>
        <v>0</v>
      </c>
      <c r="IB119" s="90"/>
      <c r="IC119" s="90"/>
      <c r="ID119" s="90"/>
      <c r="IE119" s="116"/>
      <c r="IF119" s="16">
        <f t="shared" si="100"/>
        <v>0</v>
      </c>
      <c r="IG119" s="90"/>
      <c r="IH119" s="90"/>
      <c r="II119" s="90"/>
      <c r="IJ119" s="116"/>
      <c r="IK119" s="16">
        <f t="shared" si="101"/>
        <v>0</v>
      </c>
      <c r="IL119" s="90"/>
      <c r="IM119" s="90"/>
      <c r="IN119" s="90"/>
      <c r="IO119" s="116"/>
      <c r="IP119" s="16">
        <f t="shared" si="102"/>
        <v>0</v>
      </c>
    </row>
    <row r="120" spans="1:250" x14ac:dyDescent="0.25">
      <c r="A120" s="90"/>
      <c r="B120" s="90"/>
      <c r="C120" s="90"/>
      <c r="D120" s="116"/>
      <c r="E120" s="16">
        <f t="shared" si="53"/>
        <v>0</v>
      </c>
      <c r="F120" s="90"/>
      <c r="G120" s="90"/>
      <c r="H120" s="90"/>
      <c r="I120" s="116"/>
      <c r="J120" s="16">
        <f t="shared" si="54"/>
        <v>0</v>
      </c>
      <c r="K120" s="90"/>
      <c r="L120" s="90"/>
      <c r="M120" s="90"/>
      <c r="N120" s="116"/>
      <c r="O120" s="16">
        <f t="shared" si="55"/>
        <v>0</v>
      </c>
      <c r="P120" s="90"/>
      <c r="Q120" s="90"/>
      <c r="R120" s="90"/>
      <c r="S120" s="116"/>
      <c r="T120" s="16">
        <f t="shared" si="56"/>
        <v>0</v>
      </c>
      <c r="U120" s="90"/>
      <c r="V120" s="90"/>
      <c r="W120" s="90"/>
      <c r="X120" s="116"/>
      <c r="Y120" s="16">
        <f t="shared" si="57"/>
        <v>0</v>
      </c>
      <c r="Z120" s="90"/>
      <c r="AA120" s="90"/>
      <c r="AB120" s="90"/>
      <c r="AC120" s="116"/>
      <c r="AD120" s="16">
        <f t="shared" si="58"/>
        <v>0</v>
      </c>
      <c r="AE120" s="90"/>
      <c r="AF120" s="90"/>
      <c r="AG120" s="90"/>
      <c r="AH120" s="116"/>
      <c r="AI120" s="16">
        <f t="shared" si="59"/>
        <v>0</v>
      </c>
      <c r="AJ120" s="90"/>
      <c r="AK120" s="90"/>
      <c r="AL120" s="90"/>
      <c r="AM120" s="116"/>
      <c r="AN120" s="16">
        <f t="shared" si="60"/>
        <v>0</v>
      </c>
      <c r="AO120" s="90"/>
      <c r="AP120" s="90"/>
      <c r="AQ120" s="90"/>
      <c r="AR120" s="116"/>
      <c r="AS120" s="16">
        <f t="shared" si="61"/>
        <v>0</v>
      </c>
      <c r="AT120" s="90"/>
      <c r="AU120" s="90"/>
      <c r="AV120" s="90"/>
      <c r="AW120" s="116"/>
      <c r="AX120" s="16">
        <f t="shared" si="62"/>
        <v>0</v>
      </c>
      <c r="AY120" s="90"/>
      <c r="AZ120" s="90"/>
      <c r="BA120" s="90"/>
      <c r="BB120" s="116"/>
      <c r="BC120" s="16">
        <f t="shared" si="63"/>
        <v>0</v>
      </c>
      <c r="BD120" s="90"/>
      <c r="BE120" s="90"/>
      <c r="BF120" s="90"/>
      <c r="BG120" s="116"/>
      <c r="BH120" s="16">
        <f t="shared" si="64"/>
        <v>0</v>
      </c>
      <c r="BI120" s="90"/>
      <c r="BJ120" s="90"/>
      <c r="BK120" s="90"/>
      <c r="BL120" s="116"/>
      <c r="BM120" s="16">
        <f t="shared" si="65"/>
        <v>0</v>
      </c>
      <c r="BN120" s="90"/>
      <c r="BO120" s="90"/>
      <c r="BP120" s="90"/>
      <c r="BQ120" s="116"/>
      <c r="BR120" s="16">
        <f t="shared" si="66"/>
        <v>0</v>
      </c>
      <c r="BS120" s="90"/>
      <c r="BT120" s="90"/>
      <c r="BU120" s="90"/>
      <c r="BV120" s="116"/>
      <c r="BW120" s="16">
        <f t="shared" si="67"/>
        <v>0</v>
      </c>
      <c r="BX120" s="90"/>
      <c r="BY120" s="90"/>
      <c r="BZ120" s="90"/>
      <c r="CA120" s="116"/>
      <c r="CB120" s="16">
        <f t="shared" si="68"/>
        <v>0</v>
      </c>
      <c r="CC120" s="90"/>
      <c r="CD120" s="90"/>
      <c r="CE120" s="90"/>
      <c r="CF120" s="116"/>
      <c r="CG120" s="16">
        <f t="shared" si="69"/>
        <v>0</v>
      </c>
      <c r="CH120" s="90"/>
      <c r="CI120" s="90"/>
      <c r="CJ120" s="90"/>
      <c r="CK120" s="116"/>
      <c r="CL120" s="16">
        <f t="shared" si="70"/>
        <v>0</v>
      </c>
      <c r="CM120" s="90"/>
      <c r="CN120" s="90"/>
      <c r="CO120" s="90"/>
      <c r="CP120" s="116"/>
      <c r="CQ120" s="16">
        <f t="shared" si="71"/>
        <v>0</v>
      </c>
      <c r="CR120" s="90"/>
      <c r="CS120" s="90"/>
      <c r="CT120" s="90"/>
      <c r="CU120" s="116"/>
      <c r="CV120" s="16">
        <f t="shared" si="72"/>
        <v>0</v>
      </c>
      <c r="CW120" s="90"/>
      <c r="CX120" s="90"/>
      <c r="CY120" s="90"/>
      <c r="CZ120" s="116"/>
      <c r="DA120" s="16">
        <f t="shared" si="73"/>
        <v>0</v>
      </c>
      <c r="DB120" s="90"/>
      <c r="DC120" s="90"/>
      <c r="DD120" s="90"/>
      <c r="DE120" s="116"/>
      <c r="DF120" s="16">
        <f t="shared" si="74"/>
        <v>0</v>
      </c>
      <c r="DG120" s="90"/>
      <c r="DH120" s="90"/>
      <c r="DI120" s="90"/>
      <c r="DJ120" s="116"/>
      <c r="DK120" s="16">
        <f t="shared" si="75"/>
        <v>0</v>
      </c>
      <c r="DL120" s="90"/>
      <c r="DM120" s="90"/>
      <c r="DN120" s="90"/>
      <c r="DO120" s="116"/>
      <c r="DP120" s="16">
        <f t="shared" si="76"/>
        <v>0</v>
      </c>
      <c r="DQ120" s="90"/>
      <c r="DR120" s="90"/>
      <c r="DS120" s="90"/>
      <c r="DT120" s="116"/>
      <c r="DU120" s="16">
        <f t="shared" si="77"/>
        <v>0</v>
      </c>
      <c r="DV120" s="90"/>
      <c r="DW120" s="90"/>
      <c r="DX120" s="90"/>
      <c r="DY120" s="116"/>
      <c r="DZ120" s="16">
        <f t="shared" si="78"/>
        <v>0</v>
      </c>
      <c r="EA120" s="90"/>
      <c r="EB120" s="90"/>
      <c r="EC120" s="90"/>
      <c r="ED120" s="116"/>
      <c r="EE120" s="16">
        <f t="shared" si="79"/>
        <v>0</v>
      </c>
      <c r="EF120" s="90"/>
      <c r="EG120" s="90"/>
      <c r="EH120" s="90"/>
      <c r="EI120" s="116"/>
      <c r="EJ120" s="16">
        <f t="shared" si="80"/>
        <v>0</v>
      </c>
      <c r="EK120" s="90"/>
      <c r="EL120" s="90"/>
      <c r="EM120" s="90"/>
      <c r="EN120" s="116"/>
      <c r="EO120" s="16">
        <f t="shared" si="81"/>
        <v>0</v>
      </c>
      <c r="EP120" s="90"/>
      <c r="EQ120" s="90"/>
      <c r="ER120" s="90"/>
      <c r="ES120" s="116"/>
      <c r="ET120" s="16">
        <f t="shared" si="82"/>
        <v>0</v>
      </c>
      <c r="EU120" s="90"/>
      <c r="EV120" s="90"/>
      <c r="EW120" s="90"/>
      <c r="EX120" s="116"/>
      <c r="EY120" s="16">
        <f t="shared" si="83"/>
        <v>0</v>
      </c>
      <c r="EZ120" s="90"/>
      <c r="FA120" s="90"/>
      <c r="FB120" s="90"/>
      <c r="FC120" s="116"/>
      <c r="FD120" s="16">
        <f t="shared" si="84"/>
        <v>0</v>
      </c>
      <c r="FE120" s="90"/>
      <c r="FF120" s="90"/>
      <c r="FG120" s="90"/>
      <c r="FH120" s="116"/>
      <c r="FI120" s="16">
        <f t="shared" si="85"/>
        <v>0</v>
      </c>
      <c r="FJ120" s="90"/>
      <c r="FK120" s="90"/>
      <c r="FL120" s="90"/>
      <c r="FM120" s="116"/>
      <c r="FN120" s="16">
        <f t="shared" si="86"/>
        <v>0</v>
      </c>
      <c r="FO120" s="90"/>
      <c r="FP120" s="90"/>
      <c r="FQ120" s="90"/>
      <c r="FR120" s="116"/>
      <c r="FS120" s="16">
        <f t="shared" si="87"/>
        <v>0</v>
      </c>
      <c r="FT120" s="90"/>
      <c r="FU120" s="90"/>
      <c r="FV120" s="90"/>
      <c r="FW120" s="116"/>
      <c r="FX120" s="16">
        <f t="shared" si="88"/>
        <v>0</v>
      </c>
      <c r="FY120" s="90"/>
      <c r="FZ120" s="90"/>
      <c r="GA120" s="90"/>
      <c r="GB120" s="116"/>
      <c r="GC120" s="16">
        <f t="shared" si="89"/>
        <v>0</v>
      </c>
      <c r="GD120" s="90"/>
      <c r="GE120" s="90"/>
      <c r="GF120" s="90"/>
      <c r="GG120" s="116"/>
      <c r="GH120" s="16">
        <f t="shared" si="90"/>
        <v>0</v>
      </c>
      <c r="GI120" s="90"/>
      <c r="GJ120" s="90"/>
      <c r="GK120" s="90"/>
      <c r="GL120" s="116"/>
      <c r="GM120" s="16">
        <f t="shared" si="91"/>
        <v>0</v>
      </c>
      <c r="GN120" s="90"/>
      <c r="GO120" s="90"/>
      <c r="GP120" s="90"/>
      <c r="GQ120" s="116"/>
      <c r="GR120" s="16">
        <f t="shared" si="92"/>
        <v>0</v>
      </c>
      <c r="GS120" s="90"/>
      <c r="GT120" s="90"/>
      <c r="GU120" s="90"/>
      <c r="GV120" s="116"/>
      <c r="GW120" s="16">
        <f t="shared" si="93"/>
        <v>0</v>
      </c>
      <c r="GX120" s="90"/>
      <c r="GY120" s="90"/>
      <c r="GZ120" s="90"/>
      <c r="HA120" s="116"/>
      <c r="HB120" s="16">
        <f t="shared" si="94"/>
        <v>0</v>
      </c>
      <c r="HC120" s="90"/>
      <c r="HD120" s="90"/>
      <c r="HE120" s="90"/>
      <c r="HF120" s="116"/>
      <c r="HG120" s="16">
        <f t="shared" si="95"/>
        <v>0</v>
      </c>
      <c r="HH120" s="90"/>
      <c r="HI120" s="90"/>
      <c r="HJ120" s="90"/>
      <c r="HK120" s="116"/>
      <c r="HL120" s="16">
        <f t="shared" si="96"/>
        <v>0</v>
      </c>
      <c r="HM120" s="90"/>
      <c r="HN120" s="90"/>
      <c r="HO120" s="90"/>
      <c r="HP120" s="116"/>
      <c r="HQ120" s="16">
        <f t="shared" si="97"/>
        <v>0</v>
      </c>
      <c r="HR120" s="90"/>
      <c r="HS120" s="90"/>
      <c r="HT120" s="90"/>
      <c r="HU120" s="116"/>
      <c r="HV120" s="16">
        <f t="shared" si="98"/>
        <v>0</v>
      </c>
      <c r="HW120" s="90"/>
      <c r="HX120" s="90"/>
      <c r="HY120" s="90"/>
      <c r="HZ120" s="116"/>
      <c r="IA120" s="16">
        <f t="shared" si="99"/>
        <v>0</v>
      </c>
      <c r="IB120" s="90"/>
      <c r="IC120" s="90"/>
      <c r="ID120" s="90"/>
      <c r="IE120" s="116"/>
      <c r="IF120" s="16">
        <f t="shared" si="100"/>
        <v>0</v>
      </c>
      <c r="IG120" s="90"/>
      <c r="IH120" s="90"/>
      <c r="II120" s="90"/>
      <c r="IJ120" s="116"/>
      <c r="IK120" s="16">
        <f t="shared" si="101"/>
        <v>0</v>
      </c>
      <c r="IL120" s="90"/>
      <c r="IM120" s="90"/>
      <c r="IN120" s="90"/>
      <c r="IO120" s="116"/>
      <c r="IP120" s="16">
        <f t="shared" si="102"/>
        <v>0</v>
      </c>
    </row>
    <row r="121" spans="1:250" x14ac:dyDescent="0.25">
      <c r="A121" s="90"/>
      <c r="B121" s="90"/>
      <c r="C121" s="90"/>
      <c r="D121" s="116"/>
      <c r="E121" s="16">
        <f t="shared" si="53"/>
        <v>0</v>
      </c>
      <c r="F121" s="90"/>
      <c r="G121" s="90"/>
      <c r="H121" s="90"/>
      <c r="I121" s="116"/>
      <c r="J121" s="16">
        <f t="shared" si="54"/>
        <v>0</v>
      </c>
      <c r="K121" s="90"/>
      <c r="L121" s="90"/>
      <c r="M121" s="90"/>
      <c r="N121" s="116"/>
      <c r="O121" s="16">
        <f t="shared" si="55"/>
        <v>0</v>
      </c>
      <c r="P121" s="90"/>
      <c r="Q121" s="90"/>
      <c r="R121" s="90"/>
      <c r="S121" s="116"/>
      <c r="T121" s="16">
        <f t="shared" si="56"/>
        <v>0</v>
      </c>
      <c r="U121" s="90"/>
      <c r="V121" s="90"/>
      <c r="W121" s="90"/>
      <c r="X121" s="116"/>
      <c r="Y121" s="16">
        <f t="shared" si="57"/>
        <v>0</v>
      </c>
      <c r="Z121" s="90"/>
      <c r="AA121" s="90"/>
      <c r="AB121" s="90"/>
      <c r="AC121" s="116"/>
      <c r="AD121" s="16">
        <f t="shared" si="58"/>
        <v>0</v>
      </c>
      <c r="AE121" s="90"/>
      <c r="AF121" s="90"/>
      <c r="AG121" s="90"/>
      <c r="AH121" s="116"/>
      <c r="AI121" s="16">
        <f t="shared" si="59"/>
        <v>0</v>
      </c>
      <c r="AJ121" s="90"/>
      <c r="AK121" s="90"/>
      <c r="AL121" s="90"/>
      <c r="AM121" s="116"/>
      <c r="AN121" s="16">
        <f t="shared" si="60"/>
        <v>0</v>
      </c>
      <c r="AO121" s="90"/>
      <c r="AP121" s="90"/>
      <c r="AQ121" s="90"/>
      <c r="AR121" s="116"/>
      <c r="AS121" s="16">
        <f t="shared" si="61"/>
        <v>0</v>
      </c>
      <c r="AT121" s="90"/>
      <c r="AU121" s="90"/>
      <c r="AV121" s="90"/>
      <c r="AW121" s="116"/>
      <c r="AX121" s="16">
        <f t="shared" si="62"/>
        <v>0</v>
      </c>
      <c r="AY121" s="90"/>
      <c r="AZ121" s="90"/>
      <c r="BA121" s="90"/>
      <c r="BB121" s="116"/>
      <c r="BC121" s="16">
        <f t="shared" si="63"/>
        <v>0</v>
      </c>
      <c r="BD121" s="90"/>
      <c r="BE121" s="90"/>
      <c r="BF121" s="90"/>
      <c r="BG121" s="116"/>
      <c r="BH121" s="16">
        <f t="shared" si="64"/>
        <v>0</v>
      </c>
      <c r="BI121" s="90"/>
      <c r="BJ121" s="90"/>
      <c r="BK121" s="90"/>
      <c r="BL121" s="116"/>
      <c r="BM121" s="16">
        <f t="shared" si="65"/>
        <v>0</v>
      </c>
      <c r="BN121" s="90"/>
      <c r="BO121" s="90"/>
      <c r="BP121" s="90"/>
      <c r="BQ121" s="116"/>
      <c r="BR121" s="16">
        <f t="shared" si="66"/>
        <v>0</v>
      </c>
      <c r="BS121" s="90"/>
      <c r="BT121" s="90"/>
      <c r="BU121" s="90"/>
      <c r="BV121" s="116"/>
      <c r="BW121" s="16">
        <f t="shared" si="67"/>
        <v>0</v>
      </c>
      <c r="BX121" s="90"/>
      <c r="BY121" s="90"/>
      <c r="BZ121" s="90"/>
      <c r="CA121" s="116"/>
      <c r="CB121" s="16">
        <f t="shared" si="68"/>
        <v>0</v>
      </c>
      <c r="CC121" s="90"/>
      <c r="CD121" s="90"/>
      <c r="CE121" s="90"/>
      <c r="CF121" s="116"/>
      <c r="CG121" s="16">
        <f t="shared" si="69"/>
        <v>0</v>
      </c>
      <c r="CH121" s="90"/>
      <c r="CI121" s="90"/>
      <c r="CJ121" s="90"/>
      <c r="CK121" s="116"/>
      <c r="CL121" s="16">
        <f t="shared" si="70"/>
        <v>0</v>
      </c>
      <c r="CM121" s="90"/>
      <c r="CN121" s="90"/>
      <c r="CO121" s="90"/>
      <c r="CP121" s="116"/>
      <c r="CQ121" s="16">
        <f t="shared" si="71"/>
        <v>0</v>
      </c>
      <c r="CR121" s="90"/>
      <c r="CS121" s="90"/>
      <c r="CT121" s="90"/>
      <c r="CU121" s="116"/>
      <c r="CV121" s="16">
        <f t="shared" si="72"/>
        <v>0</v>
      </c>
      <c r="CW121" s="90"/>
      <c r="CX121" s="90"/>
      <c r="CY121" s="90"/>
      <c r="CZ121" s="116"/>
      <c r="DA121" s="16">
        <f t="shared" si="73"/>
        <v>0</v>
      </c>
      <c r="DB121" s="90"/>
      <c r="DC121" s="90"/>
      <c r="DD121" s="90"/>
      <c r="DE121" s="116"/>
      <c r="DF121" s="16">
        <f t="shared" si="74"/>
        <v>0</v>
      </c>
      <c r="DG121" s="90"/>
      <c r="DH121" s="90"/>
      <c r="DI121" s="90"/>
      <c r="DJ121" s="116"/>
      <c r="DK121" s="16">
        <f t="shared" si="75"/>
        <v>0</v>
      </c>
      <c r="DL121" s="90"/>
      <c r="DM121" s="90"/>
      <c r="DN121" s="90"/>
      <c r="DO121" s="116"/>
      <c r="DP121" s="16">
        <f t="shared" si="76"/>
        <v>0</v>
      </c>
      <c r="DQ121" s="90"/>
      <c r="DR121" s="90"/>
      <c r="DS121" s="90"/>
      <c r="DT121" s="116"/>
      <c r="DU121" s="16">
        <f t="shared" si="77"/>
        <v>0</v>
      </c>
      <c r="DV121" s="90"/>
      <c r="DW121" s="90"/>
      <c r="DX121" s="90"/>
      <c r="DY121" s="116"/>
      <c r="DZ121" s="16">
        <f t="shared" si="78"/>
        <v>0</v>
      </c>
      <c r="EA121" s="90"/>
      <c r="EB121" s="90"/>
      <c r="EC121" s="90"/>
      <c r="ED121" s="116"/>
      <c r="EE121" s="16">
        <f t="shared" si="79"/>
        <v>0</v>
      </c>
      <c r="EF121" s="90"/>
      <c r="EG121" s="90"/>
      <c r="EH121" s="90"/>
      <c r="EI121" s="116"/>
      <c r="EJ121" s="16">
        <f t="shared" si="80"/>
        <v>0</v>
      </c>
      <c r="EK121" s="90"/>
      <c r="EL121" s="90"/>
      <c r="EM121" s="90"/>
      <c r="EN121" s="116"/>
      <c r="EO121" s="16">
        <f t="shared" si="81"/>
        <v>0</v>
      </c>
      <c r="EP121" s="90"/>
      <c r="EQ121" s="90"/>
      <c r="ER121" s="90"/>
      <c r="ES121" s="116"/>
      <c r="ET121" s="16">
        <f t="shared" si="82"/>
        <v>0</v>
      </c>
      <c r="EU121" s="90"/>
      <c r="EV121" s="90"/>
      <c r="EW121" s="90"/>
      <c r="EX121" s="116"/>
      <c r="EY121" s="16">
        <f t="shared" si="83"/>
        <v>0</v>
      </c>
      <c r="EZ121" s="90"/>
      <c r="FA121" s="90"/>
      <c r="FB121" s="90"/>
      <c r="FC121" s="116"/>
      <c r="FD121" s="16">
        <f t="shared" si="84"/>
        <v>0</v>
      </c>
      <c r="FE121" s="90"/>
      <c r="FF121" s="90"/>
      <c r="FG121" s="90"/>
      <c r="FH121" s="116"/>
      <c r="FI121" s="16">
        <f t="shared" si="85"/>
        <v>0</v>
      </c>
      <c r="FJ121" s="90"/>
      <c r="FK121" s="90"/>
      <c r="FL121" s="90"/>
      <c r="FM121" s="116"/>
      <c r="FN121" s="16">
        <f t="shared" si="86"/>
        <v>0</v>
      </c>
      <c r="FO121" s="90"/>
      <c r="FP121" s="90"/>
      <c r="FQ121" s="90"/>
      <c r="FR121" s="116"/>
      <c r="FS121" s="16">
        <f t="shared" si="87"/>
        <v>0</v>
      </c>
      <c r="FT121" s="90"/>
      <c r="FU121" s="90"/>
      <c r="FV121" s="90"/>
      <c r="FW121" s="116"/>
      <c r="FX121" s="16">
        <f t="shared" si="88"/>
        <v>0</v>
      </c>
      <c r="FY121" s="90"/>
      <c r="FZ121" s="90"/>
      <c r="GA121" s="90"/>
      <c r="GB121" s="116"/>
      <c r="GC121" s="16">
        <f t="shared" si="89"/>
        <v>0</v>
      </c>
      <c r="GD121" s="90"/>
      <c r="GE121" s="90"/>
      <c r="GF121" s="90"/>
      <c r="GG121" s="116"/>
      <c r="GH121" s="16">
        <f t="shared" si="90"/>
        <v>0</v>
      </c>
      <c r="GI121" s="90"/>
      <c r="GJ121" s="90"/>
      <c r="GK121" s="90"/>
      <c r="GL121" s="116"/>
      <c r="GM121" s="16">
        <f t="shared" si="91"/>
        <v>0</v>
      </c>
      <c r="GN121" s="90"/>
      <c r="GO121" s="90"/>
      <c r="GP121" s="90"/>
      <c r="GQ121" s="116"/>
      <c r="GR121" s="16">
        <f t="shared" si="92"/>
        <v>0</v>
      </c>
      <c r="GS121" s="90"/>
      <c r="GT121" s="90"/>
      <c r="GU121" s="90"/>
      <c r="GV121" s="116"/>
      <c r="GW121" s="16">
        <f t="shared" si="93"/>
        <v>0</v>
      </c>
      <c r="GX121" s="90"/>
      <c r="GY121" s="90"/>
      <c r="GZ121" s="90"/>
      <c r="HA121" s="116"/>
      <c r="HB121" s="16">
        <f t="shared" si="94"/>
        <v>0</v>
      </c>
      <c r="HC121" s="90"/>
      <c r="HD121" s="90"/>
      <c r="HE121" s="90"/>
      <c r="HF121" s="116"/>
      <c r="HG121" s="16">
        <f t="shared" si="95"/>
        <v>0</v>
      </c>
      <c r="HH121" s="90"/>
      <c r="HI121" s="90"/>
      <c r="HJ121" s="90"/>
      <c r="HK121" s="116"/>
      <c r="HL121" s="16">
        <f t="shared" si="96"/>
        <v>0</v>
      </c>
      <c r="HM121" s="90"/>
      <c r="HN121" s="90"/>
      <c r="HO121" s="90"/>
      <c r="HP121" s="116"/>
      <c r="HQ121" s="16">
        <f t="shared" si="97"/>
        <v>0</v>
      </c>
      <c r="HR121" s="90"/>
      <c r="HS121" s="90"/>
      <c r="HT121" s="90"/>
      <c r="HU121" s="116"/>
      <c r="HV121" s="16">
        <f t="shared" si="98"/>
        <v>0</v>
      </c>
      <c r="HW121" s="90"/>
      <c r="HX121" s="90"/>
      <c r="HY121" s="90"/>
      <c r="HZ121" s="116"/>
      <c r="IA121" s="16">
        <f t="shared" si="99"/>
        <v>0</v>
      </c>
      <c r="IB121" s="90"/>
      <c r="IC121" s="90"/>
      <c r="ID121" s="90"/>
      <c r="IE121" s="116"/>
      <c r="IF121" s="16">
        <f t="shared" si="100"/>
        <v>0</v>
      </c>
      <c r="IG121" s="90"/>
      <c r="IH121" s="90"/>
      <c r="II121" s="90"/>
      <c r="IJ121" s="116"/>
      <c r="IK121" s="16">
        <f t="shared" si="101"/>
        <v>0</v>
      </c>
      <c r="IL121" s="90"/>
      <c r="IM121" s="90"/>
      <c r="IN121" s="90"/>
      <c r="IO121" s="116"/>
      <c r="IP121" s="16">
        <f t="shared" si="102"/>
        <v>0</v>
      </c>
    </row>
    <row r="122" spans="1:250" x14ac:dyDescent="0.25">
      <c r="A122" s="90"/>
      <c r="B122" s="90"/>
      <c r="C122" s="90"/>
      <c r="D122" s="116"/>
      <c r="E122" s="16">
        <f t="shared" si="53"/>
        <v>0</v>
      </c>
      <c r="F122" s="90"/>
      <c r="G122" s="90"/>
      <c r="H122" s="90"/>
      <c r="I122" s="116"/>
      <c r="J122" s="16">
        <f t="shared" si="54"/>
        <v>0</v>
      </c>
      <c r="K122" s="90"/>
      <c r="L122" s="90"/>
      <c r="M122" s="90"/>
      <c r="N122" s="116"/>
      <c r="O122" s="16">
        <f t="shared" si="55"/>
        <v>0</v>
      </c>
      <c r="P122" s="90"/>
      <c r="Q122" s="90"/>
      <c r="R122" s="90"/>
      <c r="S122" s="116"/>
      <c r="T122" s="16">
        <f t="shared" si="56"/>
        <v>0</v>
      </c>
      <c r="U122" s="90"/>
      <c r="V122" s="90"/>
      <c r="W122" s="90"/>
      <c r="X122" s="116"/>
      <c r="Y122" s="16">
        <f t="shared" si="57"/>
        <v>0</v>
      </c>
      <c r="Z122" s="90"/>
      <c r="AA122" s="90"/>
      <c r="AB122" s="90"/>
      <c r="AC122" s="116"/>
      <c r="AD122" s="16">
        <f t="shared" si="58"/>
        <v>0</v>
      </c>
      <c r="AE122" s="90"/>
      <c r="AF122" s="90"/>
      <c r="AG122" s="90"/>
      <c r="AH122" s="116"/>
      <c r="AI122" s="16">
        <f t="shared" si="59"/>
        <v>0</v>
      </c>
      <c r="AJ122" s="90"/>
      <c r="AK122" s="90"/>
      <c r="AL122" s="90"/>
      <c r="AM122" s="116"/>
      <c r="AN122" s="16">
        <f t="shared" si="60"/>
        <v>0</v>
      </c>
      <c r="AO122" s="90"/>
      <c r="AP122" s="90"/>
      <c r="AQ122" s="90"/>
      <c r="AR122" s="116"/>
      <c r="AS122" s="16">
        <f t="shared" si="61"/>
        <v>0</v>
      </c>
      <c r="AT122" s="90"/>
      <c r="AU122" s="90"/>
      <c r="AV122" s="90"/>
      <c r="AW122" s="116"/>
      <c r="AX122" s="16">
        <f t="shared" si="62"/>
        <v>0</v>
      </c>
      <c r="AY122" s="90"/>
      <c r="AZ122" s="90"/>
      <c r="BA122" s="90"/>
      <c r="BB122" s="116"/>
      <c r="BC122" s="16">
        <f t="shared" si="63"/>
        <v>0</v>
      </c>
      <c r="BD122" s="90"/>
      <c r="BE122" s="90"/>
      <c r="BF122" s="90"/>
      <c r="BG122" s="116"/>
      <c r="BH122" s="16">
        <f t="shared" si="64"/>
        <v>0</v>
      </c>
      <c r="BI122" s="90"/>
      <c r="BJ122" s="90"/>
      <c r="BK122" s="90"/>
      <c r="BL122" s="116"/>
      <c r="BM122" s="16">
        <f t="shared" si="65"/>
        <v>0</v>
      </c>
      <c r="BN122" s="90"/>
      <c r="BO122" s="90"/>
      <c r="BP122" s="90"/>
      <c r="BQ122" s="116"/>
      <c r="BR122" s="16">
        <f t="shared" si="66"/>
        <v>0</v>
      </c>
      <c r="BS122" s="90"/>
      <c r="BT122" s="90"/>
      <c r="BU122" s="90"/>
      <c r="BV122" s="116"/>
      <c r="BW122" s="16">
        <f t="shared" si="67"/>
        <v>0</v>
      </c>
      <c r="BX122" s="90"/>
      <c r="BY122" s="90"/>
      <c r="BZ122" s="90"/>
      <c r="CA122" s="116"/>
      <c r="CB122" s="16">
        <f t="shared" si="68"/>
        <v>0</v>
      </c>
      <c r="CC122" s="90"/>
      <c r="CD122" s="90"/>
      <c r="CE122" s="90"/>
      <c r="CF122" s="116"/>
      <c r="CG122" s="16">
        <f t="shared" si="69"/>
        <v>0</v>
      </c>
      <c r="CH122" s="90"/>
      <c r="CI122" s="90"/>
      <c r="CJ122" s="90"/>
      <c r="CK122" s="116"/>
      <c r="CL122" s="16">
        <f t="shared" si="70"/>
        <v>0</v>
      </c>
      <c r="CM122" s="90"/>
      <c r="CN122" s="90"/>
      <c r="CO122" s="90"/>
      <c r="CP122" s="116"/>
      <c r="CQ122" s="16">
        <f t="shared" si="71"/>
        <v>0</v>
      </c>
      <c r="CR122" s="90"/>
      <c r="CS122" s="90"/>
      <c r="CT122" s="90"/>
      <c r="CU122" s="116"/>
      <c r="CV122" s="16">
        <f t="shared" si="72"/>
        <v>0</v>
      </c>
      <c r="CW122" s="90"/>
      <c r="CX122" s="90"/>
      <c r="CY122" s="90"/>
      <c r="CZ122" s="116"/>
      <c r="DA122" s="16">
        <f t="shared" si="73"/>
        <v>0</v>
      </c>
      <c r="DB122" s="90"/>
      <c r="DC122" s="90"/>
      <c r="DD122" s="90"/>
      <c r="DE122" s="116"/>
      <c r="DF122" s="16">
        <f t="shared" si="74"/>
        <v>0</v>
      </c>
      <c r="DG122" s="90"/>
      <c r="DH122" s="90"/>
      <c r="DI122" s="90"/>
      <c r="DJ122" s="116"/>
      <c r="DK122" s="16">
        <f t="shared" si="75"/>
        <v>0</v>
      </c>
      <c r="DL122" s="90"/>
      <c r="DM122" s="90"/>
      <c r="DN122" s="90"/>
      <c r="DO122" s="116"/>
      <c r="DP122" s="16">
        <f t="shared" si="76"/>
        <v>0</v>
      </c>
      <c r="DQ122" s="90"/>
      <c r="DR122" s="90"/>
      <c r="DS122" s="90"/>
      <c r="DT122" s="116"/>
      <c r="DU122" s="16">
        <f t="shared" si="77"/>
        <v>0</v>
      </c>
      <c r="DV122" s="90"/>
      <c r="DW122" s="90"/>
      <c r="DX122" s="90"/>
      <c r="DY122" s="116"/>
      <c r="DZ122" s="16">
        <f t="shared" si="78"/>
        <v>0</v>
      </c>
      <c r="EA122" s="90"/>
      <c r="EB122" s="90"/>
      <c r="EC122" s="90"/>
      <c r="ED122" s="116"/>
      <c r="EE122" s="16">
        <f t="shared" si="79"/>
        <v>0</v>
      </c>
      <c r="EF122" s="90"/>
      <c r="EG122" s="90"/>
      <c r="EH122" s="90"/>
      <c r="EI122" s="116"/>
      <c r="EJ122" s="16">
        <f t="shared" si="80"/>
        <v>0</v>
      </c>
      <c r="EK122" s="90"/>
      <c r="EL122" s="90"/>
      <c r="EM122" s="90"/>
      <c r="EN122" s="116"/>
      <c r="EO122" s="16">
        <f t="shared" si="81"/>
        <v>0</v>
      </c>
      <c r="EP122" s="90"/>
      <c r="EQ122" s="90"/>
      <c r="ER122" s="90"/>
      <c r="ES122" s="116"/>
      <c r="ET122" s="16">
        <f t="shared" si="82"/>
        <v>0</v>
      </c>
      <c r="EU122" s="90"/>
      <c r="EV122" s="90"/>
      <c r="EW122" s="90"/>
      <c r="EX122" s="116"/>
      <c r="EY122" s="16">
        <f t="shared" si="83"/>
        <v>0</v>
      </c>
      <c r="EZ122" s="90"/>
      <c r="FA122" s="90"/>
      <c r="FB122" s="90"/>
      <c r="FC122" s="116"/>
      <c r="FD122" s="16">
        <f t="shared" si="84"/>
        <v>0</v>
      </c>
      <c r="FE122" s="90"/>
      <c r="FF122" s="90"/>
      <c r="FG122" s="90"/>
      <c r="FH122" s="116"/>
      <c r="FI122" s="16">
        <f t="shared" si="85"/>
        <v>0</v>
      </c>
      <c r="FJ122" s="90"/>
      <c r="FK122" s="90"/>
      <c r="FL122" s="90"/>
      <c r="FM122" s="116"/>
      <c r="FN122" s="16">
        <f t="shared" si="86"/>
        <v>0</v>
      </c>
      <c r="FO122" s="90"/>
      <c r="FP122" s="90"/>
      <c r="FQ122" s="90"/>
      <c r="FR122" s="116"/>
      <c r="FS122" s="16">
        <f t="shared" si="87"/>
        <v>0</v>
      </c>
      <c r="FT122" s="90"/>
      <c r="FU122" s="90"/>
      <c r="FV122" s="90"/>
      <c r="FW122" s="116"/>
      <c r="FX122" s="16">
        <f t="shared" si="88"/>
        <v>0</v>
      </c>
      <c r="FY122" s="90"/>
      <c r="FZ122" s="90"/>
      <c r="GA122" s="90"/>
      <c r="GB122" s="116"/>
      <c r="GC122" s="16">
        <f t="shared" si="89"/>
        <v>0</v>
      </c>
      <c r="GD122" s="90"/>
      <c r="GE122" s="90"/>
      <c r="GF122" s="90"/>
      <c r="GG122" s="116"/>
      <c r="GH122" s="16">
        <f t="shared" si="90"/>
        <v>0</v>
      </c>
      <c r="GI122" s="90"/>
      <c r="GJ122" s="90"/>
      <c r="GK122" s="90"/>
      <c r="GL122" s="116"/>
      <c r="GM122" s="16">
        <f t="shared" si="91"/>
        <v>0</v>
      </c>
      <c r="GN122" s="90"/>
      <c r="GO122" s="90"/>
      <c r="GP122" s="90"/>
      <c r="GQ122" s="116"/>
      <c r="GR122" s="16">
        <f t="shared" si="92"/>
        <v>0</v>
      </c>
      <c r="GS122" s="90"/>
      <c r="GT122" s="90"/>
      <c r="GU122" s="90"/>
      <c r="GV122" s="116"/>
      <c r="GW122" s="16">
        <f t="shared" si="93"/>
        <v>0</v>
      </c>
      <c r="GX122" s="90"/>
      <c r="GY122" s="90"/>
      <c r="GZ122" s="90"/>
      <c r="HA122" s="116"/>
      <c r="HB122" s="16">
        <f t="shared" si="94"/>
        <v>0</v>
      </c>
      <c r="HC122" s="90"/>
      <c r="HD122" s="90"/>
      <c r="HE122" s="90"/>
      <c r="HF122" s="116"/>
      <c r="HG122" s="16">
        <f t="shared" si="95"/>
        <v>0</v>
      </c>
      <c r="HH122" s="90"/>
      <c r="HI122" s="90"/>
      <c r="HJ122" s="90"/>
      <c r="HK122" s="116"/>
      <c r="HL122" s="16">
        <f t="shared" si="96"/>
        <v>0</v>
      </c>
      <c r="HM122" s="90"/>
      <c r="HN122" s="90"/>
      <c r="HO122" s="90"/>
      <c r="HP122" s="116"/>
      <c r="HQ122" s="16">
        <f t="shared" si="97"/>
        <v>0</v>
      </c>
      <c r="HR122" s="90"/>
      <c r="HS122" s="90"/>
      <c r="HT122" s="90"/>
      <c r="HU122" s="116"/>
      <c r="HV122" s="16">
        <f t="shared" si="98"/>
        <v>0</v>
      </c>
      <c r="HW122" s="90"/>
      <c r="HX122" s="90"/>
      <c r="HY122" s="90"/>
      <c r="HZ122" s="116"/>
      <c r="IA122" s="16">
        <f t="shared" si="99"/>
        <v>0</v>
      </c>
      <c r="IB122" s="90"/>
      <c r="IC122" s="90"/>
      <c r="ID122" s="90"/>
      <c r="IE122" s="116"/>
      <c r="IF122" s="16">
        <f t="shared" si="100"/>
        <v>0</v>
      </c>
      <c r="IG122" s="90"/>
      <c r="IH122" s="90"/>
      <c r="II122" s="90"/>
      <c r="IJ122" s="116"/>
      <c r="IK122" s="16">
        <f t="shared" si="101"/>
        <v>0</v>
      </c>
      <c r="IL122" s="90"/>
      <c r="IM122" s="90"/>
      <c r="IN122" s="90"/>
      <c r="IO122" s="116"/>
      <c r="IP122" s="16">
        <f t="shared" si="102"/>
        <v>0</v>
      </c>
    </row>
    <row r="123" spans="1:250" x14ac:dyDescent="0.25">
      <c r="A123" s="90"/>
      <c r="B123" s="90"/>
      <c r="C123" s="90"/>
      <c r="D123" s="116"/>
      <c r="E123" s="16">
        <f t="shared" si="53"/>
        <v>0</v>
      </c>
      <c r="F123" s="90"/>
      <c r="G123" s="90"/>
      <c r="H123" s="90"/>
      <c r="I123" s="116"/>
      <c r="J123" s="16">
        <f t="shared" si="54"/>
        <v>0</v>
      </c>
      <c r="K123" s="90"/>
      <c r="L123" s="90"/>
      <c r="M123" s="90"/>
      <c r="N123" s="116"/>
      <c r="O123" s="16">
        <f t="shared" si="55"/>
        <v>0</v>
      </c>
      <c r="P123" s="90"/>
      <c r="Q123" s="90"/>
      <c r="R123" s="90"/>
      <c r="S123" s="116"/>
      <c r="T123" s="16">
        <f t="shared" si="56"/>
        <v>0</v>
      </c>
      <c r="U123" s="90"/>
      <c r="V123" s="90"/>
      <c r="W123" s="90"/>
      <c r="X123" s="116"/>
      <c r="Y123" s="16">
        <f t="shared" si="57"/>
        <v>0</v>
      </c>
      <c r="Z123" s="90"/>
      <c r="AA123" s="90"/>
      <c r="AB123" s="90"/>
      <c r="AC123" s="116"/>
      <c r="AD123" s="16">
        <f t="shared" si="58"/>
        <v>0</v>
      </c>
      <c r="AE123" s="90"/>
      <c r="AF123" s="90"/>
      <c r="AG123" s="90"/>
      <c r="AH123" s="116"/>
      <c r="AI123" s="16">
        <f t="shared" si="59"/>
        <v>0</v>
      </c>
      <c r="AJ123" s="90"/>
      <c r="AK123" s="90"/>
      <c r="AL123" s="90"/>
      <c r="AM123" s="116"/>
      <c r="AN123" s="16">
        <f t="shared" si="60"/>
        <v>0</v>
      </c>
      <c r="AO123" s="90"/>
      <c r="AP123" s="90"/>
      <c r="AQ123" s="90"/>
      <c r="AR123" s="116"/>
      <c r="AS123" s="16">
        <f t="shared" si="61"/>
        <v>0</v>
      </c>
      <c r="AT123" s="90"/>
      <c r="AU123" s="90"/>
      <c r="AV123" s="90"/>
      <c r="AW123" s="116"/>
      <c r="AX123" s="16">
        <f t="shared" si="62"/>
        <v>0</v>
      </c>
      <c r="AY123" s="90"/>
      <c r="AZ123" s="90"/>
      <c r="BA123" s="90"/>
      <c r="BB123" s="116"/>
      <c r="BC123" s="16">
        <f t="shared" si="63"/>
        <v>0</v>
      </c>
      <c r="BD123" s="90"/>
      <c r="BE123" s="90"/>
      <c r="BF123" s="90"/>
      <c r="BG123" s="116"/>
      <c r="BH123" s="16">
        <f t="shared" si="64"/>
        <v>0</v>
      </c>
      <c r="BI123" s="90"/>
      <c r="BJ123" s="90"/>
      <c r="BK123" s="90"/>
      <c r="BL123" s="116"/>
      <c r="BM123" s="16">
        <f t="shared" si="65"/>
        <v>0</v>
      </c>
      <c r="BN123" s="90"/>
      <c r="BO123" s="90"/>
      <c r="BP123" s="90"/>
      <c r="BQ123" s="116"/>
      <c r="BR123" s="16">
        <f t="shared" si="66"/>
        <v>0</v>
      </c>
      <c r="BS123" s="90"/>
      <c r="BT123" s="90"/>
      <c r="BU123" s="90"/>
      <c r="BV123" s="116"/>
      <c r="BW123" s="16">
        <f t="shared" si="67"/>
        <v>0</v>
      </c>
      <c r="BX123" s="90"/>
      <c r="BY123" s="90"/>
      <c r="BZ123" s="90"/>
      <c r="CA123" s="116"/>
      <c r="CB123" s="16">
        <f t="shared" si="68"/>
        <v>0</v>
      </c>
      <c r="CC123" s="90"/>
      <c r="CD123" s="90"/>
      <c r="CE123" s="90"/>
      <c r="CF123" s="116"/>
      <c r="CG123" s="16">
        <f t="shared" si="69"/>
        <v>0</v>
      </c>
      <c r="CH123" s="90"/>
      <c r="CI123" s="90"/>
      <c r="CJ123" s="90"/>
      <c r="CK123" s="116"/>
      <c r="CL123" s="16">
        <f t="shared" si="70"/>
        <v>0</v>
      </c>
      <c r="CM123" s="90"/>
      <c r="CN123" s="90"/>
      <c r="CO123" s="90"/>
      <c r="CP123" s="116"/>
      <c r="CQ123" s="16">
        <f t="shared" si="71"/>
        <v>0</v>
      </c>
      <c r="CR123" s="90"/>
      <c r="CS123" s="90"/>
      <c r="CT123" s="90"/>
      <c r="CU123" s="116"/>
      <c r="CV123" s="16">
        <f t="shared" si="72"/>
        <v>0</v>
      </c>
      <c r="CW123" s="90"/>
      <c r="CX123" s="90"/>
      <c r="CY123" s="90"/>
      <c r="CZ123" s="116"/>
      <c r="DA123" s="16">
        <f t="shared" si="73"/>
        <v>0</v>
      </c>
      <c r="DB123" s="90"/>
      <c r="DC123" s="90"/>
      <c r="DD123" s="90"/>
      <c r="DE123" s="116"/>
      <c r="DF123" s="16">
        <f t="shared" si="74"/>
        <v>0</v>
      </c>
      <c r="DG123" s="90"/>
      <c r="DH123" s="90"/>
      <c r="DI123" s="90"/>
      <c r="DJ123" s="116"/>
      <c r="DK123" s="16">
        <f t="shared" si="75"/>
        <v>0</v>
      </c>
      <c r="DL123" s="90"/>
      <c r="DM123" s="90"/>
      <c r="DN123" s="90"/>
      <c r="DO123" s="116"/>
      <c r="DP123" s="16">
        <f t="shared" si="76"/>
        <v>0</v>
      </c>
      <c r="DQ123" s="90"/>
      <c r="DR123" s="90"/>
      <c r="DS123" s="90"/>
      <c r="DT123" s="116"/>
      <c r="DU123" s="16">
        <f t="shared" si="77"/>
        <v>0</v>
      </c>
      <c r="DV123" s="90"/>
      <c r="DW123" s="90"/>
      <c r="DX123" s="90"/>
      <c r="DY123" s="116"/>
      <c r="DZ123" s="16">
        <f t="shared" si="78"/>
        <v>0</v>
      </c>
      <c r="EA123" s="90"/>
      <c r="EB123" s="90"/>
      <c r="EC123" s="90"/>
      <c r="ED123" s="116"/>
      <c r="EE123" s="16">
        <f t="shared" si="79"/>
        <v>0</v>
      </c>
      <c r="EF123" s="90"/>
      <c r="EG123" s="90"/>
      <c r="EH123" s="90"/>
      <c r="EI123" s="116"/>
      <c r="EJ123" s="16">
        <f t="shared" si="80"/>
        <v>0</v>
      </c>
      <c r="EK123" s="90"/>
      <c r="EL123" s="90"/>
      <c r="EM123" s="90"/>
      <c r="EN123" s="116"/>
      <c r="EO123" s="16">
        <f t="shared" si="81"/>
        <v>0</v>
      </c>
      <c r="EP123" s="90"/>
      <c r="EQ123" s="90"/>
      <c r="ER123" s="90"/>
      <c r="ES123" s="116"/>
      <c r="ET123" s="16">
        <f t="shared" si="82"/>
        <v>0</v>
      </c>
      <c r="EU123" s="90"/>
      <c r="EV123" s="90"/>
      <c r="EW123" s="90"/>
      <c r="EX123" s="116"/>
      <c r="EY123" s="16">
        <f t="shared" si="83"/>
        <v>0</v>
      </c>
      <c r="EZ123" s="90"/>
      <c r="FA123" s="90"/>
      <c r="FB123" s="90"/>
      <c r="FC123" s="116"/>
      <c r="FD123" s="16">
        <f t="shared" si="84"/>
        <v>0</v>
      </c>
      <c r="FE123" s="90"/>
      <c r="FF123" s="90"/>
      <c r="FG123" s="90"/>
      <c r="FH123" s="116"/>
      <c r="FI123" s="16">
        <f t="shared" si="85"/>
        <v>0</v>
      </c>
      <c r="FJ123" s="90"/>
      <c r="FK123" s="90"/>
      <c r="FL123" s="90"/>
      <c r="FM123" s="116"/>
      <c r="FN123" s="16">
        <f t="shared" si="86"/>
        <v>0</v>
      </c>
      <c r="FO123" s="90"/>
      <c r="FP123" s="90"/>
      <c r="FQ123" s="90"/>
      <c r="FR123" s="116"/>
      <c r="FS123" s="16">
        <f t="shared" si="87"/>
        <v>0</v>
      </c>
      <c r="FT123" s="90"/>
      <c r="FU123" s="90"/>
      <c r="FV123" s="90"/>
      <c r="FW123" s="116"/>
      <c r="FX123" s="16">
        <f t="shared" si="88"/>
        <v>0</v>
      </c>
      <c r="FY123" s="90"/>
      <c r="FZ123" s="90"/>
      <c r="GA123" s="90"/>
      <c r="GB123" s="116"/>
      <c r="GC123" s="16">
        <f t="shared" si="89"/>
        <v>0</v>
      </c>
      <c r="GD123" s="90"/>
      <c r="GE123" s="90"/>
      <c r="GF123" s="90"/>
      <c r="GG123" s="116"/>
      <c r="GH123" s="16">
        <f t="shared" si="90"/>
        <v>0</v>
      </c>
      <c r="GI123" s="90"/>
      <c r="GJ123" s="90"/>
      <c r="GK123" s="90"/>
      <c r="GL123" s="116"/>
      <c r="GM123" s="16">
        <f t="shared" si="91"/>
        <v>0</v>
      </c>
      <c r="GN123" s="90"/>
      <c r="GO123" s="90"/>
      <c r="GP123" s="90"/>
      <c r="GQ123" s="116"/>
      <c r="GR123" s="16">
        <f t="shared" si="92"/>
        <v>0</v>
      </c>
      <c r="GS123" s="90"/>
      <c r="GT123" s="90"/>
      <c r="GU123" s="90"/>
      <c r="GV123" s="116"/>
      <c r="GW123" s="16">
        <f t="shared" si="93"/>
        <v>0</v>
      </c>
      <c r="GX123" s="90"/>
      <c r="GY123" s="90"/>
      <c r="GZ123" s="90"/>
      <c r="HA123" s="116"/>
      <c r="HB123" s="16">
        <f t="shared" si="94"/>
        <v>0</v>
      </c>
      <c r="HC123" s="90"/>
      <c r="HD123" s="90"/>
      <c r="HE123" s="90"/>
      <c r="HF123" s="116"/>
      <c r="HG123" s="16">
        <f t="shared" si="95"/>
        <v>0</v>
      </c>
      <c r="HH123" s="90"/>
      <c r="HI123" s="90"/>
      <c r="HJ123" s="90"/>
      <c r="HK123" s="116"/>
      <c r="HL123" s="16">
        <f t="shared" si="96"/>
        <v>0</v>
      </c>
      <c r="HM123" s="90"/>
      <c r="HN123" s="90"/>
      <c r="HO123" s="90"/>
      <c r="HP123" s="116"/>
      <c r="HQ123" s="16">
        <f t="shared" si="97"/>
        <v>0</v>
      </c>
      <c r="HR123" s="90"/>
      <c r="HS123" s="90"/>
      <c r="HT123" s="90"/>
      <c r="HU123" s="116"/>
      <c r="HV123" s="16">
        <f t="shared" si="98"/>
        <v>0</v>
      </c>
      <c r="HW123" s="90"/>
      <c r="HX123" s="90"/>
      <c r="HY123" s="90"/>
      <c r="HZ123" s="116"/>
      <c r="IA123" s="16">
        <f t="shared" si="99"/>
        <v>0</v>
      </c>
      <c r="IB123" s="90"/>
      <c r="IC123" s="90"/>
      <c r="ID123" s="90"/>
      <c r="IE123" s="116"/>
      <c r="IF123" s="16">
        <f t="shared" si="100"/>
        <v>0</v>
      </c>
      <c r="IG123" s="90"/>
      <c r="IH123" s="90"/>
      <c r="II123" s="90"/>
      <c r="IJ123" s="116"/>
      <c r="IK123" s="16">
        <f t="shared" si="101"/>
        <v>0</v>
      </c>
      <c r="IL123" s="90"/>
      <c r="IM123" s="90"/>
      <c r="IN123" s="90"/>
      <c r="IO123" s="116"/>
      <c r="IP123" s="16">
        <f t="shared" si="102"/>
        <v>0</v>
      </c>
    </row>
    <row r="124" spans="1:250" x14ac:dyDescent="0.25">
      <c r="A124" s="90"/>
      <c r="B124" s="90"/>
      <c r="C124" s="90"/>
      <c r="D124" s="116"/>
      <c r="E124" s="16">
        <f t="shared" si="53"/>
        <v>0</v>
      </c>
      <c r="F124" s="90"/>
      <c r="G124" s="90"/>
      <c r="H124" s="90"/>
      <c r="I124" s="116"/>
      <c r="J124" s="16">
        <f t="shared" si="54"/>
        <v>0</v>
      </c>
      <c r="K124" s="90"/>
      <c r="L124" s="90"/>
      <c r="M124" s="90"/>
      <c r="N124" s="116"/>
      <c r="O124" s="16">
        <f t="shared" si="55"/>
        <v>0</v>
      </c>
      <c r="P124" s="90"/>
      <c r="Q124" s="90"/>
      <c r="R124" s="90"/>
      <c r="S124" s="116"/>
      <c r="T124" s="16">
        <f t="shared" si="56"/>
        <v>0</v>
      </c>
      <c r="U124" s="90"/>
      <c r="V124" s="90"/>
      <c r="W124" s="90"/>
      <c r="X124" s="116"/>
      <c r="Y124" s="16">
        <f t="shared" si="57"/>
        <v>0</v>
      </c>
      <c r="Z124" s="90"/>
      <c r="AA124" s="90"/>
      <c r="AB124" s="90"/>
      <c r="AC124" s="116"/>
      <c r="AD124" s="16">
        <f t="shared" si="58"/>
        <v>0</v>
      </c>
      <c r="AE124" s="90"/>
      <c r="AF124" s="90"/>
      <c r="AG124" s="90"/>
      <c r="AH124" s="116"/>
      <c r="AI124" s="16">
        <f t="shared" si="59"/>
        <v>0</v>
      </c>
      <c r="AJ124" s="90"/>
      <c r="AK124" s="90"/>
      <c r="AL124" s="90"/>
      <c r="AM124" s="116"/>
      <c r="AN124" s="16">
        <f t="shared" si="60"/>
        <v>0</v>
      </c>
      <c r="AO124" s="90"/>
      <c r="AP124" s="90"/>
      <c r="AQ124" s="90"/>
      <c r="AR124" s="116"/>
      <c r="AS124" s="16">
        <f t="shared" si="61"/>
        <v>0</v>
      </c>
      <c r="AT124" s="90"/>
      <c r="AU124" s="90"/>
      <c r="AV124" s="90"/>
      <c r="AW124" s="116"/>
      <c r="AX124" s="16">
        <f t="shared" si="62"/>
        <v>0</v>
      </c>
      <c r="AY124" s="90"/>
      <c r="AZ124" s="90"/>
      <c r="BA124" s="90"/>
      <c r="BB124" s="116"/>
      <c r="BC124" s="16">
        <f t="shared" si="63"/>
        <v>0</v>
      </c>
      <c r="BD124" s="90"/>
      <c r="BE124" s="90"/>
      <c r="BF124" s="90"/>
      <c r="BG124" s="116"/>
      <c r="BH124" s="16">
        <f t="shared" si="64"/>
        <v>0</v>
      </c>
      <c r="BI124" s="90"/>
      <c r="BJ124" s="90"/>
      <c r="BK124" s="90"/>
      <c r="BL124" s="116"/>
      <c r="BM124" s="16">
        <f t="shared" si="65"/>
        <v>0</v>
      </c>
      <c r="BN124" s="90"/>
      <c r="BO124" s="90"/>
      <c r="BP124" s="90"/>
      <c r="BQ124" s="116"/>
      <c r="BR124" s="16">
        <f t="shared" si="66"/>
        <v>0</v>
      </c>
      <c r="BS124" s="90"/>
      <c r="BT124" s="90"/>
      <c r="BU124" s="90"/>
      <c r="BV124" s="116"/>
      <c r="BW124" s="16">
        <f t="shared" si="67"/>
        <v>0</v>
      </c>
      <c r="BX124" s="90"/>
      <c r="BY124" s="90"/>
      <c r="BZ124" s="90"/>
      <c r="CA124" s="116"/>
      <c r="CB124" s="16">
        <f t="shared" si="68"/>
        <v>0</v>
      </c>
      <c r="CC124" s="90"/>
      <c r="CD124" s="90"/>
      <c r="CE124" s="90"/>
      <c r="CF124" s="116"/>
      <c r="CG124" s="16">
        <f t="shared" si="69"/>
        <v>0</v>
      </c>
      <c r="CH124" s="90"/>
      <c r="CI124" s="90"/>
      <c r="CJ124" s="90"/>
      <c r="CK124" s="116"/>
      <c r="CL124" s="16">
        <f t="shared" si="70"/>
        <v>0</v>
      </c>
      <c r="CM124" s="90"/>
      <c r="CN124" s="90"/>
      <c r="CO124" s="90"/>
      <c r="CP124" s="116"/>
      <c r="CQ124" s="16">
        <f t="shared" si="71"/>
        <v>0</v>
      </c>
      <c r="CR124" s="90"/>
      <c r="CS124" s="90"/>
      <c r="CT124" s="90"/>
      <c r="CU124" s="116"/>
      <c r="CV124" s="16">
        <f t="shared" si="72"/>
        <v>0</v>
      </c>
      <c r="CW124" s="90"/>
      <c r="CX124" s="90"/>
      <c r="CY124" s="90"/>
      <c r="CZ124" s="116"/>
      <c r="DA124" s="16">
        <f t="shared" si="73"/>
        <v>0</v>
      </c>
      <c r="DB124" s="90"/>
      <c r="DC124" s="90"/>
      <c r="DD124" s="90"/>
      <c r="DE124" s="116"/>
      <c r="DF124" s="16">
        <f t="shared" si="74"/>
        <v>0</v>
      </c>
      <c r="DG124" s="90"/>
      <c r="DH124" s="90"/>
      <c r="DI124" s="90"/>
      <c r="DJ124" s="116"/>
      <c r="DK124" s="16">
        <f t="shared" si="75"/>
        <v>0</v>
      </c>
      <c r="DL124" s="90"/>
      <c r="DM124" s="90"/>
      <c r="DN124" s="90"/>
      <c r="DO124" s="116"/>
      <c r="DP124" s="16">
        <f t="shared" si="76"/>
        <v>0</v>
      </c>
      <c r="DQ124" s="90"/>
      <c r="DR124" s="90"/>
      <c r="DS124" s="90"/>
      <c r="DT124" s="116"/>
      <c r="DU124" s="16">
        <f t="shared" si="77"/>
        <v>0</v>
      </c>
      <c r="DV124" s="90"/>
      <c r="DW124" s="90"/>
      <c r="DX124" s="90"/>
      <c r="DY124" s="116"/>
      <c r="DZ124" s="16">
        <f t="shared" si="78"/>
        <v>0</v>
      </c>
      <c r="EA124" s="90"/>
      <c r="EB124" s="90"/>
      <c r="EC124" s="90"/>
      <c r="ED124" s="116"/>
      <c r="EE124" s="16">
        <f t="shared" si="79"/>
        <v>0</v>
      </c>
      <c r="EF124" s="90"/>
      <c r="EG124" s="90"/>
      <c r="EH124" s="90"/>
      <c r="EI124" s="116"/>
      <c r="EJ124" s="16">
        <f t="shared" si="80"/>
        <v>0</v>
      </c>
      <c r="EK124" s="90"/>
      <c r="EL124" s="90"/>
      <c r="EM124" s="90"/>
      <c r="EN124" s="116"/>
      <c r="EO124" s="16">
        <f t="shared" si="81"/>
        <v>0</v>
      </c>
      <c r="EP124" s="90"/>
      <c r="EQ124" s="90"/>
      <c r="ER124" s="90"/>
      <c r="ES124" s="116"/>
      <c r="ET124" s="16">
        <f t="shared" si="82"/>
        <v>0</v>
      </c>
      <c r="EU124" s="90"/>
      <c r="EV124" s="90"/>
      <c r="EW124" s="90"/>
      <c r="EX124" s="116"/>
      <c r="EY124" s="16">
        <f t="shared" si="83"/>
        <v>0</v>
      </c>
      <c r="EZ124" s="90"/>
      <c r="FA124" s="90"/>
      <c r="FB124" s="90"/>
      <c r="FC124" s="116"/>
      <c r="FD124" s="16">
        <f t="shared" si="84"/>
        <v>0</v>
      </c>
      <c r="FE124" s="90"/>
      <c r="FF124" s="90"/>
      <c r="FG124" s="90"/>
      <c r="FH124" s="116"/>
      <c r="FI124" s="16">
        <f t="shared" si="85"/>
        <v>0</v>
      </c>
      <c r="FJ124" s="90"/>
      <c r="FK124" s="90"/>
      <c r="FL124" s="90"/>
      <c r="FM124" s="116"/>
      <c r="FN124" s="16">
        <f t="shared" si="86"/>
        <v>0</v>
      </c>
      <c r="FO124" s="90"/>
      <c r="FP124" s="90"/>
      <c r="FQ124" s="90"/>
      <c r="FR124" s="116"/>
      <c r="FS124" s="16">
        <f t="shared" si="87"/>
        <v>0</v>
      </c>
      <c r="FT124" s="90"/>
      <c r="FU124" s="90"/>
      <c r="FV124" s="90"/>
      <c r="FW124" s="116"/>
      <c r="FX124" s="16">
        <f t="shared" si="88"/>
        <v>0</v>
      </c>
      <c r="FY124" s="90"/>
      <c r="FZ124" s="90"/>
      <c r="GA124" s="90"/>
      <c r="GB124" s="116"/>
      <c r="GC124" s="16">
        <f t="shared" si="89"/>
        <v>0</v>
      </c>
      <c r="GD124" s="90"/>
      <c r="GE124" s="90"/>
      <c r="GF124" s="90"/>
      <c r="GG124" s="116"/>
      <c r="GH124" s="16">
        <f t="shared" si="90"/>
        <v>0</v>
      </c>
      <c r="GI124" s="90"/>
      <c r="GJ124" s="90"/>
      <c r="GK124" s="90"/>
      <c r="GL124" s="116"/>
      <c r="GM124" s="16">
        <f t="shared" si="91"/>
        <v>0</v>
      </c>
      <c r="GN124" s="90"/>
      <c r="GO124" s="90"/>
      <c r="GP124" s="90"/>
      <c r="GQ124" s="116"/>
      <c r="GR124" s="16">
        <f t="shared" si="92"/>
        <v>0</v>
      </c>
      <c r="GS124" s="90"/>
      <c r="GT124" s="90"/>
      <c r="GU124" s="90"/>
      <c r="GV124" s="116"/>
      <c r="GW124" s="16">
        <f t="shared" si="93"/>
        <v>0</v>
      </c>
      <c r="GX124" s="90"/>
      <c r="GY124" s="90"/>
      <c r="GZ124" s="90"/>
      <c r="HA124" s="116"/>
      <c r="HB124" s="16">
        <f t="shared" si="94"/>
        <v>0</v>
      </c>
      <c r="HC124" s="90"/>
      <c r="HD124" s="90"/>
      <c r="HE124" s="90"/>
      <c r="HF124" s="116"/>
      <c r="HG124" s="16">
        <f t="shared" si="95"/>
        <v>0</v>
      </c>
      <c r="HH124" s="90"/>
      <c r="HI124" s="90"/>
      <c r="HJ124" s="90"/>
      <c r="HK124" s="116"/>
      <c r="HL124" s="16">
        <f t="shared" si="96"/>
        <v>0</v>
      </c>
      <c r="HM124" s="90"/>
      <c r="HN124" s="90"/>
      <c r="HO124" s="90"/>
      <c r="HP124" s="116"/>
      <c r="HQ124" s="16">
        <f t="shared" si="97"/>
        <v>0</v>
      </c>
      <c r="HR124" s="90"/>
      <c r="HS124" s="90"/>
      <c r="HT124" s="90"/>
      <c r="HU124" s="116"/>
      <c r="HV124" s="16">
        <f t="shared" si="98"/>
        <v>0</v>
      </c>
      <c r="HW124" s="90"/>
      <c r="HX124" s="90"/>
      <c r="HY124" s="90"/>
      <c r="HZ124" s="116"/>
      <c r="IA124" s="16">
        <f t="shared" si="99"/>
        <v>0</v>
      </c>
      <c r="IB124" s="90"/>
      <c r="IC124" s="90"/>
      <c r="ID124" s="90"/>
      <c r="IE124" s="116"/>
      <c r="IF124" s="16">
        <f t="shared" si="100"/>
        <v>0</v>
      </c>
      <c r="IG124" s="90"/>
      <c r="IH124" s="90"/>
      <c r="II124" s="90"/>
      <c r="IJ124" s="116"/>
      <c r="IK124" s="16">
        <f t="shared" si="101"/>
        <v>0</v>
      </c>
      <c r="IL124" s="90"/>
      <c r="IM124" s="90"/>
      <c r="IN124" s="90"/>
      <c r="IO124" s="116"/>
      <c r="IP124" s="16">
        <f t="shared" si="102"/>
        <v>0</v>
      </c>
    </row>
    <row r="125" spans="1:250" x14ac:dyDescent="0.25">
      <c r="A125" s="90"/>
      <c r="B125" s="90"/>
      <c r="C125" s="90"/>
      <c r="D125" s="116"/>
      <c r="E125" s="16">
        <f t="shared" si="53"/>
        <v>0</v>
      </c>
      <c r="F125" s="90"/>
      <c r="G125" s="90"/>
      <c r="H125" s="90"/>
      <c r="I125" s="116"/>
      <c r="J125" s="16">
        <f t="shared" si="54"/>
        <v>0</v>
      </c>
      <c r="K125" s="90"/>
      <c r="L125" s="90"/>
      <c r="M125" s="90"/>
      <c r="N125" s="116"/>
      <c r="O125" s="16">
        <f t="shared" si="55"/>
        <v>0</v>
      </c>
      <c r="P125" s="90"/>
      <c r="Q125" s="90"/>
      <c r="R125" s="90"/>
      <c r="S125" s="116"/>
      <c r="T125" s="16">
        <f t="shared" si="56"/>
        <v>0</v>
      </c>
      <c r="U125" s="90"/>
      <c r="V125" s="90"/>
      <c r="W125" s="90"/>
      <c r="X125" s="116"/>
      <c r="Y125" s="16">
        <f t="shared" si="57"/>
        <v>0</v>
      </c>
      <c r="Z125" s="90"/>
      <c r="AA125" s="90"/>
      <c r="AB125" s="90"/>
      <c r="AC125" s="116"/>
      <c r="AD125" s="16">
        <f t="shared" si="58"/>
        <v>0</v>
      </c>
      <c r="AE125" s="90"/>
      <c r="AF125" s="90"/>
      <c r="AG125" s="90"/>
      <c r="AH125" s="116"/>
      <c r="AI125" s="16">
        <f t="shared" si="59"/>
        <v>0</v>
      </c>
      <c r="AJ125" s="90"/>
      <c r="AK125" s="90"/>
      <c r="AL125" s="90"/>
      <c r="AM125" s="116"/>
      <c r="AN125" s="16">
        <f t="shared" si="60"/>
        <v>0</v>
      </c>
      <c r="AO125" s="90"/>
      <c r="AP125" s="90"/>
      <c r="AQ125" s="90"/>
      <c r="AR125" s="116"/>
      <c r="AS125" s="16">
        <f t="shared" si="61"/>
        <v>0</v>
      </c>
      <c r="AT125" s="90"/>
      <c r="AU125" s="90"/>
      <c r="AV125" s="90"/>
      <c r="AW125" s="116"/>
      <c r="AX125" s="16">
        <f t="shared" si="62"/>
        <v>0</v>
      </c>
      <c r="AY125" s="90"/>
      <c r="AZ125" s="90"/>
      <c r="BA125" s="90"/>
      <c r="BB125" s="116"/>
      <c r="BC125" s="16">
        <f t="shared" si="63"/>
        <v>0</v>
      </c>
      <c r="BD125" s="90"/>
      <c r="BE125" s="90"/>
      <c r="BF125" s="90"/>
      <c r="BG125" s="116"/>
      <c r="BH125" s="16">
        <f t="shared" si="64"/>
        <v>0</v>
      </c>
      <c r="BI125" s="90"/>
      <c r="BJ125" s="90"/>
      <c r="BK125" s="90"/>
      <c r="BL125" s="116"/>
      <c r="BM125" s="16">
        <f t="shared" si="65"/>
        <v>0</v>
      </c>
      <c r="BN125" s="90"/>
      <c r="BO125" s="90"/>
      <c r="BP125" s="90"/>
      <c r="BQ125" s="116"/>
      <c r="BR125" s="16">
        <f t="shared" si="66"/>
        <v>0</v>
      </c>
      <c r="BS125" s="90"/>
      <c r="BT125" s="90"/>
      <c r="BU125" s="90"/>
      <c r="BV125" s="116"/>
      <c r="BW125" s="16">
        <f t="shared" si="67"/>
        <v>0</v>
      </c>
      <c r="BX125" s="90"/>
      <c r="BY125" s="90"/>
      <c r="BZ125" s="90"/>
      <c r="CA125" s="116"/>
      <c r="CB125" s="16">
        <f t="shared" si="68"/>
        <v>0</v>
      </c>
      <c r="CC125" s="90"/>
      <c r="CD125" s="90"/>
      <c r="CE125" s="90"/>
      <c r="CF125" s="116"/>
      <c r="CG125" s="16">
        <f t="shared" si="69"/>
        <v>0</v>
      </c>
      <c r="CH125" s="90"/>
      <c r="CI125" s="90"/>
      <c r="CJ125" s="90"/>
      <c r="CK125" s="116"/>
      <c r="CL125" s="16">
        <f t="shared" si="70"/>
        <v>0</v>
      </c>
      <c r="CM125" s="90"/>
      <c r="CN125" s="90"/>
      <c r="CO125" s="90"/>
      <c r="CP125" s="116"/>
      <c r="CQ125" s="16">
        <f t="shared" si="71"/>
        <v>0</v>
      </c>
      <c r="CR125" s="90"/>
      <c r="CS125" s="90"/>
      <c r="CT125" s="90"/>
      <c r="CU125" s="116"/>
      <c r="CV125" s="16">
        <f t="shared" si="72"/>
        <v>0</v>
      </c>
      <c r="CW125" s="90"/>
      <c r="CX125" s="90"/>
      <c r="CY125" s="90"/>
      <c r="CZ125" s="116"/>
      <c r="DA125" s="16">
        <f t="shared" si="73"/>
        <v>0</v>
      </c>
      <c r="DB125" s="90"/>
      <c r="DC125" s="90"/>
      <c r="DD125" s="90"/>
      <c r="DE125" s="116"/>
      <c r="DF125" s="16">
        <f t="shared" si="74"/>
        <v>0</v>
      </c>
      <c r="DG125" s="90"/>
      <c r="DH125" s="90"/>
      <c r="DI125" s="90"/>
      <c r="DJ125" s="116"/>
      <c r="DK125" s="16">
        <f t="shared" si="75"/>
        <v>0</v>
      </c>
      <c r="DL125" s="90"/>
      <c r="DM125" s="90"/>
      <c r="DN125" s="90"/>
      <c r="DO125" s="116"/>
      <c r="DP125" s="16">
        <f t="shared" si="76"/>
        <v>0</v>
      </c>
      <c r="DQ125" s="90"/>
      <c r="DR125" s="90"/>
      <c r="DS125" s="90"/>
      <c r="DT125" s="116"/>
      <c r="DU125" s="16">
        <f t="shared" si="77"/>
        <v>0</v>
      </c>
      <c r="DV125" s="90"/>
      <c r="DW125" s="90"/>
      <c r="DX125" s="90"/>
      <c r="DY125" s="116"/>
      <c r="DZ125" s="16">
        <f t="shared" si="78"/>
        <v>0</v>
      </c>
      <c r="EA125" s="90"/>
      <c r="EB125" s="90"/>
      <c r="EC125" s="90"/>
      <c r="ED125" s="116"/>
      <c r="EE125" s="16">
        <f t="shared" si="79"/>
        <v>0</v>
      </c>
      <c r="EF125" s="90"/>
      <c r="EG125" s="90"/>
      <c r="EH125" s="90"/>
      <c r="EI125" s="116"/>
      <c r="EJ125" s="16">
        <f t="shared" si="80"/>
        <v>0</v>
      </c>
      <c r="EK125" s="90"/>
      <c r="EL125" s="90"/>
      <c r="EM125" s="90"/>
      <c r="EN125" s="116"/>
      <c r="EO125" s="16">
        <f t="shared" si="81"/>
        <v>0</v>
      </c>
      <c r="EP125" s="90"/>
      <c r="EQ125" s="90"/>
      <c r="ER125" s="90"/>
      <c r="ES125" s="116"/>
      <c r="ET125" s="16">
        <f t="shared" si="82"/>
        <v>0</v>
      </c>
      <c r="EU125" s="90"/>
      <c r="EV125" s="90"/>
      <c r="EW125" s="90"/>
      <c r="EX125" s="116"/>
      <c r="EY125" s="16">
        <f t="shared" si="83"/>
        <v>0</v>
      </c>
      <c r="EZ125" s="90"/>
      <c r="FA125" s="90"/>
      <c r="FB125" s="90"/>
      <c r="FC125" s="116"/>
      <c r="FD125" s="16">
        <f t="shared" si="84"/>
        <v>0</v>
      </c>
      <c r="FE125" s="90"/>
      <c r="FF125" s="90"/>
      <c r="FG125" s="90"/>
      <c r="FH125" s="116"/>
      <c r="FI125" s="16">
        <f t="shared" si="85"/>
        <v>0</v>
      </c>
      <c r="FJ125" s="90"/>
      <c r="FK125" s="90"/>
      <c r="FL125" s="90"/>
      <c r="FM125" s="116"/>
      <c r="FN125" s="16">
        <f t="shared" si="86"/>
        <v>0</v>
      </c>
      <c r="FO125" s="90"/>
      <c r="FP125" s="90"/>
      <c r="FQ125" s="90"/>
      <c r="FR125" s="116"/>
      <c r="FS125" s="16">
        <f t="shared" si="87"/>
        <v>0</v>
      </c>
      <c r="FT125" s="90"/>
      <c r="FU125" s="90"/>
      <c r="FV125" s="90"/>
      <c r="FW125" s="116"/>
      <c r="FX125" s="16">
        <f t="shared" si="88"/>
        <v>0</v>
      </c>
      <c r="FY125" s="90"/>
      <c r="FZ125" s="90"/>
      <c r="GA125" s="90"/>
      <c r="GB125" s="116"/>
      <c r="GC125" s="16">
        <f t="shared" si="89"/>
        <v>0</v>
      </c>
      <c r="GD125" s="90"/>
      <c r="GE125" s="90"/>
      <c r="GF125" s="90"/>
      <c r="GG125" s="116"/>
      <c r="GH125" s="16">
        <f t="shared" si="90"/>
        <v>0</v>
      </c>
      <c r="GI125" s="90"/>
      <c r="GJ125" s="90"/>
      <c r="GK125" s="90"/>
      <c r="GL125" s="116"/>
      <c r="GM125" s="16">
        <f t="shared" si="91"/>
        <v>0</v>
      </c>
      <c r="GN125" s="90"/>
      <c r="GO125" s="90"/>
      <c r="GP125" s="90"/>
      <c r="GQ125" s="116"/>
      <c r="GR125" s="16">
        <f t="shared" si="92"/>
        <v>0</v>
      </c>
      <c r="GS125" s="90"/>
      <c r="GT125" s="90"/>
      <c r="GU125" s="90"/>
      <c r="GV125" s="116"/>
      <c r="GW125" s="16">
        <f t="shared" si="93"/>
        <v>0</v>
      </c>
      <c r="GX125" s="90"/>
      <c r="GY125" s="90"/>
      <c r="GZ125" s="90"/>
      <c r="HA125" s="116"/>
      <c r="HB125" s="16">
        <f t="shared" si="94"/>
        <v>0</v>
      </c>
      <c r="HC125" s="90"/>
      <c r="HD125" s="90"/>
      <c r="HE125" s="90"/>
      <c r="HF125" s="116"/>
      <c r="HG125" s="16">
        <f t="shared" si="95"/>
        <v>0</v>
      </c>
      <c r="HH125" s="90"/>
      <c r="HI125" s="90"/>
      <c r="HJ125" s="90"/>
      <c r="HK125" s="116"/>
      <c r="HL125" s="16">
        <f t="shared" si="96"/>
        <v>0</v>
      </c>
      <c r="HM125" s="90"/>
      <c r="HN125" s="90"/>
      <c r="HO125" s="90"/>
      <c r="HP125" s="116"/>
      <c r="HQ125" s="16">
        <f t="shared" si="97"/>
        <v>0</v>
      </c>
      <c r="HR125" s="90"/>
      <c r="HS125" s="90"/>
      <c r="HT125" s="90"/>
      <c r="HU125" s="116"/>
      <c r="HV125" s="16">
        <f t="shared" si="98"/>
        <v>0</v>
      </c>
      <c r="HW125" s="90"/>
      <c r="HX125" s="90"/>
      <c r="HY125" s="90"/>
      <c r="HZ125" s="116"/>
      <c r="IA125" s="16">
        <f t="shared" si="99"/>
        <v>0</v>
      </c>
      <c r="IB125" s="90"/>
      <c r="IC125" s="90"/>
      <c r="ID125" s="90"/>
      <c r="IE125" s="116"/>
      <c r="IF125" s="16">
        <f t="shared" si="100"/>
        <v>0</v>
      </c>
      <c r="IG125" s="90"/>
      <c r="IH125" s="90"/>
      <c r="II125" s="90"/>
      <c r="IJ125" s="116"/>
      <c r="IK125" s="16">
        <f t="shared" si="101"/>
        <v>0</v>
      </c>
      <c r="IL125" s="90"/>
      <c r="IM125" s="90"/>
      <c r="IN125" s="90"/>
      <c r="IO125" s="116"/>
      <c r="IP125" s="16">
        <f t="shared" si="102"/>
        <v>0</v>
      </c>
    </row>
    <row r="126" spans="1:250" x14ac:dyDescent="0.25">
      <c r="A126" s="90"/>
      <c r="B126" s="90"/>
      <c r="C126" s="90"/>
      <c r="D126" s="116"/>
      <c r="E126" s="16">
        <f t="shared" si="53"/>
        <v>0</v>
      </c>
      <c r="F126" s="90"/>
      <c r="G126" s="90"/>
      <c r="H126" s="90"/>
      <c r="I126" s="116"/>
      <c r="J126" s="16">
        <f t="shared" si="54"/>
        <v>0</v>
      </c>
      <c r="K126" s="90"/>
      <c r="L126" s="90"/>
      <c r="M126" s="90"/>
      <c r="N126" s="116"/>
      <c r="O126" s="16">
        <f t="shared" si="55"/>
        <v>0</v>
      </c>
      <c r="P126" s="90"/>
      <c r="Q126" s="90"/>
      <c r="R126" s="90"/>
      <c r="S126" s="116"/>
      <c r="T126" s="16">
        <f t="shared" si="56"/>
        <v>0</v>
      </c>
      <c r="U126" s="90"/>
      <c r="V126" s="90"/>
      <c r="W126" s="90"/>
      <c r="X126" s="116"/>
      <c r="Y126" s="16">
        <f t="shared" si="57"/>
        <v>0</v>
      </c>
      <c r="Z126" s="90"/>
      <c r="AA126" s="90"/>
      <c r="AB126" s="90"/>
      <c r="AC126" s="116"/>
      <c r="AD126" s="16">
        <f t="shared" si="58"/>
        <v>0</v>
      </c>
      <c r="AE126" s="90"/>
      <c r="AF126" s="90"/>
      <c r="AG126" s="90"/>
      <c r="AH126" s="116"/>
      <c r="AI126" s="16">
        <f t="shared" si="59"/>
        <v>0</v>
      </c>
      <c r="AJ126" s="90"/>
      <c r="AK126" s="90"/>
      <c r="AL126" s="90"/>
      <c r="AM126" s="116"/>
      <c r="AN126" s="16">
        <f t="shared" si="60"/>
        <v>0</v>
      </c>
      <c r="AO126" s="90"/>
      <c r="AP126" s="90"/>
      <c r="AQ126" s="90"/>
      <c r="AR126" s="116"/>
      <c r="AS126" s="16">
        <f t="shared" si="61"/>
        <v>0</v>
      </c>
      <c r="AT126" s="90"/>
      <c r="AU126" s="90"/>
      <c r="AV126" s="90"/>
      <c r="AW126" s="116"/>
      <c r="AX126" s="16">
        <f t="shared" si="62"/>
        <v>0</v>
      </c>
      <c r="AY126" s="90"/>
      <c r="AZ126" s="90"/>
      <c r="BA126" s="90"/>
      <c r="BB126" s="116"/>
      <c r="BC126" s="16">
        <f t="shared" si="63"/>
        <v>0</v>
      </c>
      <c r="BD126" s="90"/>
      <c r="BE126" s="90"/>
      <c r="BF126" s="90"/>
      <c r="BG126" s="116"/>
      <c r="BH126" s="16">
        <f t="shared" si="64"/>
        <v>0</v>
      </c>
      <c r="BI126" s="90"/>
      <c r="BJ126" s="90"/>
      <c r="BK126" s="90"/>
      <c r="BL126" s="116"/>
      <c r="BM126" s="16">
        <f t="shared" si="65"/>
        <v>0</v>
      </c>
      <c r="BN126" s="90"/>
      <c r="BO126" s="90"/>
      <c r="BP126" s="90"/>
      <c r="BQ126" s="116"/>
      <c r="BR126" s="16">
        <f t="shared" si="66"/>
        <v>0</v>
      </c>
      <c r="BS126" s="90"/>
      <c r="BT126" s="90"/>
      <c r="BU126" s="90"/>
      <c r="BV126" s="116"/>
      <c r="BW126" s="16">
        <f t="shared" si="67"/>
        <v>0</v>
      </c>
      <c r="BX126" s="90"/>
      <c r="BY126" s="90"/>
      <c r="BZ126" s="90"/>
      <c r="CA126" s="116"/>
      <c r="CB126" s="16">
        <f t="shared" si="68"/>
        <v>0</v>
      </c>
      <c r="CC126" s="90"/>
      <c r="CD126" s="90"/>
      <c r="CE126" s="90"/>
      <c r="CF126" s="116"/>
      <c r="CG126" s="16">
        <f t="shared" si="69"/>
        <v>0</v>
      </c>
      <c r="CH126" s="90"/>
      <c r="CI126" s="90"/>
      <c r="CJ126" s="90"/>
      <c r="CK126" s="116"/>
      <c r="CL126" s="16">
        <f t="shared" si="70"/>
        <v>0</v>
      </c>
      <c r="CM126" s="90"/>
      <c r="CN126" s="90"/>
      <c r="CO126" s="90"/>
      <c r="CP126" s="116"/>
      <c r="CQ126" s="16">
        <f t="shared" si="71"/>
        <v>0</v>
      </c>
      <c r="CR126" s="90"/>
      <c r="CS126" s="90"/>
      <c r="CT126" s="90"/>
      <c r="CU126" s="116"/>
      <c r="CV126" s="16">
        <f t="shared" si="72"/>
        <v>0</v>
      </c>
      <c r="CW126" s="90"/>
      <c r="CX126" s="90"/>
      <c r="CY126" s="90"/>
      <c r="CZ126" s="116"/>
      <c r="DA126" s="16">
        <f t="shared" si="73"/>
        <v>0</v>
      </c>
      <c r="DB126" s="90"/>
      <c r="DC126" s="90"/>
      <c r="DD126" s="90"/>
      <c r="DE126" s="116"/>
      <c r="DF126" s="16">
        <f t="shared" si="74"/>
        <v>0</v>
      </c>
      <c r="DG126" s="90"/>
      <c r="DH126" s="90"/>
      <c r="DI126" s="90"/>
      <c r="DJ126" s="116"/>
      <c r="DK126" s="16">
        <f t="shared" si="75"/>
        <v>0</v>
      </c>
      <c r="DL126" s="90"/>
      <c r="DM126" s="90"/>
      <c r="DN126" s="90"/>
      <c r="DO126" s="116"/>
      <c r="DP126" s="16">
        <f t="shared" si="76"/>
        <v>0</v>
      </c>
      <c r="DQ126" s="90"/>
      <c r="DR126" s="90"/>
      <c r="DS126" s="90"/>
      <c r="DT126" s="116"/>
      <c r="DU126" s="16">
        <f t="shared" si="77"/>
        <v>0</v>
      </c>
      <c r="DV126" s="90"/>
      <c r="DW126" s="90"/>
      <c r="DX126" s="90"/>
      <c r="DY126" s="116"/>
      <c r="DZ126" s="16">
        <f t="shared" si="78"/>
        <v>0</v>
      </c>
      <c r="EA126" s="90"/>
      <c r="EB126" s="90"/>
      <c r="EC126" s="90"/>
      <c r="ED126" s="116"/>
      <c r="EE126" s="16">
        <f t="shared" si="79"/>
        <v>0</v>
      </c>
      <c r="EF126" s="90"/>
      <c r="EG126" s="90"/>
      <c r="EH126" s="90"/>
      <c r="EI126" s="116"/>
      <c r="EJ126" s="16">
        <f t="shared" si="80"/>
        <v>0</v>
      </c>
      <c r="EK126" s="90"/>
      <c r="EL126" s="90"/>
      <c r="EM126" s="90"/>
      <c r="EN126" s="116"/>
      <c r="EO126" s="16">
        <f t="shared" si="81"/>
        <v>0</v>
      </c>
      <c r="EP126" s="90"/>
      <c r="EQ126" s="90"/>
      <c r="ER126" s="90"/>
      <c r="ES126" s="116"/>
      <c r="ET126" s="16">
        <f t="shared" si="82"/>
        <v>0</v>
      </c>
      <c r="EU126" s="90"/>
      <c r="EV126" s="90"/>
      <c r="EW126" s="90"/>
      <c r="EX126" s="116"/>
      <c r="EY126" s="16">
        <f t="shared" si="83"/>
        <v>0</v>
      </c>
      <c r="EZ126" s="90"/>
      <c r="FA126" s="90"/>
      <c r="FB126" s="90"/>
      <c r="FC126" s="116"/>
      <c r="FD126" s="16">
        <f t="shared" si="84"/>
        <v>0</v>
      </c>
      <c r="FE126" s="90"/>
      <c r="FF126" s="90"/>
      <c r="FG126" s="90"/>
      <c r="FH126" s="116"/>
      <c r="FI126" s="16">
        <f t="shared" si="85"/>
        <v>0</v>
      </c>
      <c r="FJ126" s="90"/>
      <c r="FK126" s="90"/>
      <c r="FL126" s="90"/>
      <c r="FM126" s="116"/>
      <c r="FN126" s="16">
        <f t="shared" si="86"/>
        <v>0</v>
      </c>
      <c r="FO126" s="90"/>
      <c r="FP126" s="90"/>
      <c r="FQ126" s="90"/>
      <c r="FR126" s="116"/>
      <c r="FS126" s="16">
        <f t="shared" si="87"/>
        <v>0</v>
      </c>
      <c r="FT126" s="90"/>
      <c r="FU126" s="90"/>
      <c r="FV126" s="90"/>
      <c r="FW126" s="116"/>
      <c r="FX126" s="16">
        <f t="shared" si="88"/>
        <v>0</v>
      </c>
      <c r="FY126" s="90"/>
      <c r="FZ126" s="90"/>
      <c r="GA126" s="90"/>
      <c r="GB126" s="116"/>
      <c r="GC126" s="16">
        <f t="shared" si="89"/>
        <v>0</v>
      </c>
      <c r="GD126" s="90"/>
      <c r="GE126" s="90"/>
      <c r="GF126" s="90"/>
      <c r="GG126" s="116"/>
      <c r="GH126" s="16">
        <f t="shared" si="90"/>
        <v>0</v>
      </c>
      <c r="GI126" s="90"/>
      <c r="GJ126" s="90"/>
      <c r="GK126" s="90"/>
      <c r="GL126" s="116"/>
      <c r="GM126" s="16">
        <f t="shared" si="91"/>
        <v>0</v>
      </c>
      <c r="GN126" s="90"/>
      <c r="GO126" s="90"/>
      <c r="GP126" s="90"/>
      <c r="GQ126" s="116"/>
      <c r="GR126" s="16">
        <f t="shared" si="92"/>
        <v>0</v>
      </c>
      <c r="GS126" s="90"/>
      <c r="GT126" s="90"/>
      <c r="GU126" s="90"/>
      <c r="GV126" s="116"/>
      <c r="GW126" s="16">
        <f t="shared" si="93"/>
        <v>0</v>
      </c>
      <c r="GX126" s="90"/>
      <c r="GY126" s="90"/>
      <c r="GZ126" s="90"/>
      <c r="HA126" s="116"/>
      <c r="HB126" s="16">
        <f t="shared" si="94"/>
        <v>0</v>
      </c>
      <c r="HC126" s="90"/>
      <c r="HD126" s="90"/>
      <c r="HE126" s="90"/>
      <c r="HF126" s="116"/>
      <c r="HG126" s="16">
        <f t="shared" si="95"/>
        <v>0</v>
      </c>
      <c r="HH126" s="90"/>
      <c r="HI126" s="90"/>
      <c r="HJ126" s="90"/>
      <c r="HK126" s="116"/>
      <c r="HL126" s="16">
        <f t="shared" si="96"/>
        <v>0</v>
      </c>
      <c r="HM126" s="90"/>
      <c r="HN126" s="90"/>
      <c r="HO126" s="90"/>
      <c r="HP126" s="116"/>
      <c r="HQ126" s="16">
        <f t="shared" si="97"/>
        <v>0</v>
      </c>
      <c r="HR126" s="90"/>
      <c r="HS126" s="90"/>
      <c r="HT126" s="90"/>
      <c r="HU126" s="116"/>
      <c r="HV126" s="16">
        <f t="shared" si="98"/>
        <v>0</v>
      </c>
      <c r="HW126" s="90"/>
      <c r="HX126" s="90"/>
      <c r="HY126" s="90"/>
      <c r="HZ126" s="116"/>
      <c r="IA126" s="16">
        <f t="shared" si="99"/>
        <v>0</v>
      </c>
      <c r="IB126" s="90"/>
      <c r="IC126" s="90"/>
      <c r="ID126" s="90"/>
      <c r="IE126" s="116"/>
      <c r="IF126" s="16">
        <f t="shared" si="100"/>
        <v>0</v>
      </c>
      <c r="IG126" s="90"/>
      <c r="IH126" s="90"/>
      <c r="II126" s="90"/>
      <c r="IJ126" s="116"/>
      <c r="IK126" s="16">
        <f t="shared" si="101"/>
        <v>0</v>
      </c>
      <c r="IL126" s="90"/>
      <c r="IM126" s="90"/>
      <c r="IN126" s="90"/>
      <c r="IO126" s="116"/>
      <c r="IP126" s="16">
        <f t="shared" si="102"/>
        <v>0</v>
      </c>
    </row>
    <row r="127" spans="1:250" x14ac:dyDescent="0.25">
      <c r="A127" s="90"/>
      <c r="B127" s="90"/>
      <c r="C127" s="90"/>
      <c r="D127" s="116"/>
      <c r="E127" s="16">
        <f t="shared" si="53"/>
        <v>0</v>
      </c>
      <c r="F127" s="90"/>
      <c r="G127" s="90"/>
      <c r="H127" s="90"/>
      <c r="I127" s="116"/>
      <c r="J127" s="16">
        <f t="shared" si="54"/>
        <v>0</v>
      </c>
      <c r="K127" s="90"/>
      <c r="L127" s="90"/>
      <c r="M127" s="90"/>
      <c r="N127" s="116"/>
      <c r="O127" s="16">
        <f t="shared" si="55"/>
        <v>0</v>
      </c>
      <c r="P127" s="90"/>
      <c r="Q127" s="90"/>
      <c r="R127" s="90"/>
      <c r="S127" s="116"/>
      <c r="T127" s="16">
        <f t="shared" si="56"/>
        <v>0</v>
      </c>
      <c r="U127" s="90"/>
      <c r="V127" s="90"/>
      <c r="W127" s="90"/>
      <c r="X127" s="116"/>
      <c r="Y127" s="16">
        <f t="shared" si="57"/>
        <v>0</v>
      </c>
      <c r="Z127" s="90"/>
      <c r="AA127" s="90"/>
      <c r="AB127" s="90"/>
      <c r="AC127" s="116"/>
      <c r="AD127" s="16">
        <f t="shared" si="58"/>
        <v>0</v>
      </c>
      <c r="AE127" s="90"/>
      <c r="AF127" s="90"/>
      <c r="AG127" s="90"/>
      <c r="AH127" s="116"/>
      <c r="AI127" s="16">
        <f t="shared" si="59"/>
        <v>0</v>
      </c>
      <c r="AJ127" s="90"/>
      <c r="AK127" s="90"/>
      <c r="AL127" s="90"/>
      <c r="AM127" s="116"/>
      <c r="AN127" s="16">
        <f t="shared" si="60"/>
        <v>0</v>
      </c>
      <c r="AO127" s="90"/>
      <c r="AP127" s="90"/>
      <c r="AQ127" s="90"/>
      <c r="AR127" s="116"/>
      <c r="AS127" s="16">
        <f t="shared" si="61"/>
        <v>0</v>
      </c>
      <c r="AT127" s="90"/>
      <c r="AU127" s="90"/>
      <c r="AV127" s="90"/>
      <c r="AW127" s="116"/>
      <c r="AX127" s="16">
        <f t="shared" si="62"/>
        <v>0</v>
      </c>
      <c r="AY127" s="90"/>
      <c r="AZ127" s="90"/>
      <c r="BA127" s="90"/>
      <c r="BB127" s="116"/>
      <c r="BC127" s="16">
        <f t="shared" si="63"/>
        <v>0</v>
      </c>
      <c r="BD127" s="90"/>
      <c r="BE127" s="90"/>
      <c r="BF127" s="90"/>
      <c r="BG127" s="116"/>
      <c r="BH127" s="16">
        <f t="shared" si="64"/>
        <v>0</v>
      </c>
      <c r="BI127" s="90"/>
      <c r="BJ127" s="90"/>
      <c r="BK127" s="90"/>
      <c r="BL127" s="116"/>
      <c r="BM127" s="16">
        <f t="shared" si="65"/>
        <v>0</v>
      </c>
      <c r="BN127" s="90"/>
      <c r="BO127" s="90"/>
      <c r="BP127" s="90"/>
      <c r="BQ127" s="116"/>
      <c r="BR127" s="16">
        <f t="shared" si="66"/>
        <v>0</v>
      </c>
      <c r="BS127" s="90"/>
      <c r="BT127" s="90"/>
      <c r="BU127" s="90"/>
      <c r="BV127" s="116"/>
      <c r="BW127" s="16">
        <f t="shared" si="67"/>
        <v>0</v>
      </c>
      <c r="BX127" s="90"/>
      <c r="BY127" s="90"/>
      <c r="BZ127" s="90"/>
      <c r="CA127" s="116"/>
      <c r="CB127" s="16">
        <f t="shared" si="68"/>
        <v>0</v>
      </c>
      <c r="CC127" s="90"/>
      <c r="CD127" s="90"/>
      <c r="CE127" s="90"/>
      <c r="CF127" s="116"/>
      <c r="CG127" s="16">
        <f t="shared" si="69"/>
        <v>0</v>
      </c>
      <c r="CH127" s="90"/>
      <c r="CI127" s="90"/>
      <c r="CJ127" s="90"/>
      <c r="CK127" s="116"/>
      <c r="CL127" s="16">
        <f t="shared" si="70"/>
        <v>0</v>
      </c>
      <c r="CM127" s="90"/>
      <c r="CN127" s="90"/>
      <c r="CO127" s="90"/>
      <c r="CP127" s="116"/>
      <c r="CQ127" s="16">
        <f t="shared" si="71"/>
        <v>0</v>
      </c>
      <c r="CR127" s="90"/>
      <c r="CS127" s="90"/>
      <c r="CT127" s="90"/>
      <c r="CU127" s="116"/>
      <c r="CV127" s="16">
        <f t="shared" si="72"/>
        <v>0</v>
      </c>
      <c r="CW127" s="90"/>
      <c r="CX127" s="90"/>
      <c r="CY127" s="90"/>
      <c r="CZ127" s="116"/>
      <c r="DA127" s="16">
        <f t="shared" si="73"/>
        <v>0</v>
      </c>
      <c r="DB127" s="90"/>
      <c r="DC127" s="90"/>
      <c r="DD127" s="90"/>
      <c r="DE127" s="116"/>
      <c r="DF127" s="16">
        <f t="shared" si="74"/>
        <v>0</v>
      </c>
      <c r="DG127" s="90"/>
      <c r="DH127" s="90"/>
      <c r="DI127" s="90"/>
      <c r="DJ127" s="116"/>
      <c r="DK127" s="16">
        <f t="shared" si="75"/>
        <v>0</v>
      </c>
      <c r="DL127" s="90"/>
      <c r="DM127" s="90"/>
      <c r="DN127" s="90"/>
      <c r="DO127" s="116"/>
      <c r="DP127" s="16">
        <f t="shared" si="76"/>
        <v>0</v>
      </c>
      <c r="DQ127" s="90"/>
      <c r="DR127" s="90"/>
      <c r="DS127" s="90"/>
      <c r="DT127" s="116"/>
      <c r="DU127" s="16">
        <f t="shared" si="77"/>
        <v>0</v>
      </c>
      <c r="DV127" s="90"/>
      <c r="DW127" s="90"/>
      <c r="DX127" s="90"/>
      <c r="DY127" s="116"/>
      <c r="DZ127" s="16">
        <f t="shared" si="78"/>
        <v>0</v>
      </c>
      <c r="EA127" s="90"/>
      <c r="EB127" s="90"/>
      <c r="EC127" s="90"/>
      <c r="ED127" s="116"/>
      <c r="EE127" s="16">
        <f t="shared" si="79"/>
        <v>0</v>
      </c>
      <c r="EF127" s="90"/>
      <c r="EG127" s="90"/>
      <c r="EH127" s="90"/>
      <c r="EI127" s="116"/>
      <c r="EJ127" s="16">
        <f t="shared" si="80"/>
        <v>0</v>
      </c>
      <c r="EK127" s="90"/>
      <c r="EL127" s="90"/>
      <c r="EM127" s="90"/>
      <c r="EN127" s="116"/>
      <c r="EO127" s="16">
        <f t="shared" si="81"/>
        <v>0</v>
      </c>
      <c r="EP127" s="90"/>
      <c r="EQ127" s="90"/>
      <c r="ER127" s="90"/>
      <c r="ES127" s="116"/>
      <c r="ET127" s="16">
        <f t="shared" si="82"/>
        <v>0</v>
      </c>
      <c r="EU127" s="90"/>
      <c r="EV127" s="90"/>
      <c r="EW127" s="90"/>
      <c r="EX127" s="116"/>
      <c r="EY127" s="16">
        <f t="shared" si="83"/>
        <v>0</v>
      </c>
      <c r="EZ127" s="90"/>
      <c r="FA127" s="90"/>
      <c r="FB127" s="90"/>
      <c r="FC127" s="116"/>
      <c r="FD127" s="16">
        <f t="shared" si="84"/>
        <v>0</v>
      </c>
      <c r="FE127" s="90"/>
      <c r="FF127" s="90"/>
      <c r="FG127" s="90"/>
      <c r="FH127" s="116"/>
      <c r="FI127" s="16">
        <f t="shared" si="85"/>
        <v>0</v>
      </c>
      <c r="FJ127" s="90"/>
      <c r="FK127" s="90"/>
      <c r="FL127" s="90"/>
      <c r="FM127" s="116"/>
      <c r="FN127" s="16">
        <f t="shared" si="86"/>
        <v>0</v>
      </c>
      <c r="FO127" s="90"/>
      <c r="FP127" s="90"/>
      <c r="FQ127" s="90"/>
      <c r="FR127" s="116"/>
      <c r="FS127" s="16">
        <f t="shared" si="87"/>
        <v>0</v>
      </c>
      <c r="FT127" s="90"/>
      <c r="FU127" s="90"/>
      <c r="FV127" s="90"/>
      <c r="FW127" s="116"/>
      <c r="FX127" s="16">
        <f t="shared" si="88"/>
        <v>0</v>
      </c>
      <c r="FY127" s="90"/>
      <c r="FZ127" s="90"/>
      <c r="GA127" s="90"/>
      <c r="GB127" s="116"/>
      <c r="GC127" s="16">
        <f t="shared" si="89"/>
        <v>0</v>
      </c>
      <c r="GD127" s="90"/>
      <c r="GE127" s="90"/>
      <c r="GF127" s="90"/>
      <c r="GG127" s="116"/>
      <c r="GH127" s="16">
        <f t="shared" si="90"/>
        <v>0</v>
      </c>
      <c r="GI127" s="90"/>
      <c r="GJ127" s="90"/>
      <c r="GK127" s="90"/>
      <c r="GL127" s="116"/>
      <c r="GM127" s="16">
        <f t="shared" si="91"/>
        <v>0</v>
      </c>
      <c r="GN127" s="90"/>
      <c r="GO127" s="90"/>
      <c r="GP127" s="90"/>
      <c r="GQ127" s="116"/>
      <c r="GR127" s="16">
        <f t="shared" si="92"/>
        <v>0</v>
      </c>
      <c r="GS127" s="90"/>
      <c r="GT127" s="90"/>
      <c r="GU127" s="90"/>
      <c r="GV127" s="116"/>
      <c r="GW127" s="16">
        <f t="shared" si="93"/>
        <v>0</v>
      </c>
      <c r="GX127" s="90"/>
      <c r="GY127" s="90"/>
      <c r="GZ127" s="90"/>
      <c r="HA127" s="116"/>
      <c r="HB127" s="16">
        <f t="shared" si="94"/>
        <v>0</v>
      </c>
      <c r="HC127" s="90"/>
      <c r="HD127" s="90"/>
      <c r="HE127" s="90"/>
      <c r="HF127" s="116"/>
      <c r="HG127" s="16">
        <f t="shared" si="95"/>
        <v>0</v>
      </c>
      <c r="HH127" s="90"/>
      <c r="HI127" s="90"/>
      <c r="HJ127" s="90"/>
      <c r="HK127" s="116"/>
      <c r="HL127" s="16">
        <f t="shared" si="96"/>
        <v>0</v>
      </c>
      <c r="HM127" s="90"/>
      <c r="HN127" s="90"/>
      <c r="HO127" s="90"/>
      <c r="HP127" s="116"/>
      <c r="HQ127" s="16">
        <f t="shared" si="97"/>
        <v>0</v>
      </c>
      <c r="HR127" s="90"/>
      <c r="HS127" s="90"/>
      <c r="HT127" s="90"/>
      <c r="HU127" s="116"/>
      <c r="HV127" s="16">
        <f t="shared" si="98"/>
        <v>0</v>
      </c>
      <c r="HW127" s="90"/>
      <c r="HX127" s="90"/>
      <c r="HY127" s="90"/>
      <c r="HZ127" s="116"/>
      <c r="IA127" s="16">
        <f t="shared" si="99"/>
        <v>0</v>
      </c>
      <c r="IB127" s="90"/>
      <c r="IC127" s="90"/>
      <c r="ID127" s="90"/>
      <c r="IE127" s="116"/>
      <c r="IF127" s="16">
        <f t="shared" si="100"/>
        <v>0</v>
      </c>
      <c r="IG127" s="90"/>
      <c r="IH127" s="90"/>
      <c r="II127" s="90"/>
      <c r="IJ127" s="116"/>
      <c r="IK127" s="16">
        <f t="shared" si="101"/>
        <v>0</v>
      </c>
      <c r="IL127" s="90"/>
      <c r="IM127" s="90"/>
      <c r="IN127" s="90"/>
      <c r="IO127" s="116"/>
      <c r="IP127" s="16">
        <f t="shared" si="102"/>
        <v>0</v>
      </c>
    </row>
    <row r="128" spans="1:250" x14ac:dyDescent="0.25">
      <c r="A128" s="90"/>
      <c r="B128" s="90"/>
      <c r="C128" s="90"/>
      <c r="D128" s="116"/>
      <c r="E128" s="16">
        <f t="shared" si="53"/>
        <v>0</v>
      </c>
      <c r="F128" s="90"/>
      <c r="G128" s="90"/>
      <c r="H128" s="90"/>
      <c r="I128" s="116"/>
      <c r="J128" s="16">
        <f t="shared" si="54"/>
        <v>0</v>
      </c>
      <c r="K128" s="90"/>
      <c r="L128" s="90"/>
      <c r="M128" s="90"/>
      <c r="N128" s="116"/>
      <c r="O128" s="16">
        <f t="shared" si="55"/>
        <v>0</v>
      </c>
      <c r="P128" s="90"/>
      <c r="Q128" s="90"/>
      <c r="R128" s="90"/>
      <c r="S128" s="116"/>
      <c r="T128" s="16">
        <f t="shared" si="56"/>
        <v>0</v>
      </c>
      <c r="U128" s="90"/>
      <c r="V128" s="90"/>
      <c r="W128" s="90"/>
      <c r="X128" s="116"/>
      <c r="Y128" s="16">
        <f t="shared" si="57"/>
        <v>0</v>
      </c>
      <c r="Z128" s="90"/>
      <c r="AA128" s="90"/>
      <c r="AB128" s="90"/>
      <c r="AC128" s="116"/>
      <c r="AD128" s="16">
        <f t="shared" si="58"/>
        <v>0</v>
      </c>
      <c r="AE128" s="90"/>
      <c r="AF128" s="90"/>
      <c r="AG128" s="90"/>
      <c r="AH128" s="116"/>
      <c r="AI128" s="16">
        <f t="shared" si="59"/>
        <v>0</v>
      </c>
      <c r="AJ128" s="90"/>
      <c r="AK128" s="90"/>
      <c r="AL128" s="90"/>
      <c r="AM128" s="116"/>
      <c r="AN128" s="16">
        <f t="shared" si="60"/>
        <v>0</v>
      </c>
      <c r="AO128" s="90"/>
      <c r="AP128" s="90"/>
      <c r="AQ128" s="90"/>
      <c r="AR128" s="116"/>
      <c r="AS128" s="16">
        <f t="shared" si="61"/>
        <v>0</v>
      </c>
      <c r="AT128" s="90"/>
      <c r="AU128" s="90"/>
      <c r="AV128" s="90"/>
      <c r="AW128" s="116"/>
      <c r="AX128" s="16">
        <f t="shared" si="62"/>
        <v>0</v>
      </c>
      <c r="AY128" s="90"/>
      <c r="AZ128" s="90"/>
      <c r="BA128" s="90"/>
      <c r="BB128" s="116"/>
      <c r="BC128" s="16">
        <f t="shared" si="63"/>
        <v>0</v>
      </c>
      <c r="BD128" s="90"/>
      <c r="BE128" s="90"/>
      <c r="BF128" s="90"/>
      <c r="BG128" s="116"/>
      <c r="BH128" s="16">
        <f t="shared" si="64"/>
        <v>0</v>
      </c>
      <c r="BI128" s="90"/>
      <c r="BJ128" s="90"/>
      <c r="BK128" s="90"/>
      <c r="BL128" s="116"/>
      <c r="BM128" s="16">
        <f t="shared" si="65"/>
        <v>0</v>
      </c>
      <c r="BN128" s="90"/>
      <c r="BO128" s="90"/>
      <c r="BP128" s="90"/>
      <c r="BQ128" s="116"/>
      <c r="BR128" s="16">
        <f t="shared" si="66"/>
        <v>0</v>
      </c>
      <c r="BS128" s="90"/>
      <c r="BT128" s="90"/>
      <c r="BU128" s="90"/>
      <c r="BV128" s="116"/>
      <c r="BW128" s="16">
        <f t="shared" si="67"/>
        <v>0</v>
      </c>
      <c r="BX128" s="90"/>
      <c r="BY128" s="90"/>
      <c r="BZ128" s="90"/>
      <c r="CA128" s="116"/>
      <c r="CB128" s="16">
        <f t="shared" si="68"/>
        <v>0</v>
      </c>
      <c r="CC128" s="90"/>
      <c r="CD128" s="90"/>
      <c r="CE128" s="90"/>
      <c r="CF128" s="116"/>
      <c r="CG128" s="16">
        <f t="shared" si="69"/>
        <v>0</v>
      </c>
      <c r="CH128" s="90"/>
      <c r="CI128" s="90"/>
      <c r="CJ128" s="90"/>
      <c r="CK128" s="116"/>
      <c r="CL128" s="16">
        <f t="shared" si="70"/>
        <v>0</v>
      </c>
      <c r="CM128" s="90"/>
      <c r="CN128" s="90"/>
      <c r="CO128" s="90"/>
      <c r="CP128" s="116"/>
      <c r="CQ128" s="16">
        <f t="shared" si="71"/>
        <v>0</v>
      </c>
      <c r="CR128" s="90"/>
      <c r="CS128" s="90"/>
      <c r="CT128" s="90"/>
      <c r="CU128" s="116"/>
      <c r="CV128" s="16">
        <f t="shared" si="72"/>
        <v>0</v>
      </c>
      <c r="CW128" s="90"/>
      <c r="CX128" s="90"/>
      <c r="CY128" s="90"/>
      <c r="CZ128" s="116"/>
      <c r="DA128" s="16">
        <f t="shared" si="73"/>
        <v>0</v>
      </c>
      <c r="DB128" s="90"/>
      <c r="DC128" s="90"/>
      <c r="DD128" s="90"/>
      <c r="DE128" s="116"/>
      <c r="DF128" s="16">
        <f t="shared" si="74"/>
        <v>0</v>
      </c>
      <c r="DG128" s="90"/>
      <c r="DH128" s="90"/>
      <c r="DI128" s="90"/>
      <c r="DJ128" s="116"/>
      <c r="DK128" s="16">
        <f t="shared" si="75"/>
        <v>0</v>
      </c>
      <c r="DL128" s="90"/>
      <c r="DM128" s="90"/>
      <c r="DN128" s="90"/>
      <c r="DO128" s="116"/>
      <c r="DP128" s="16">
        <f t="shared" si="76"/>
        <v>0</v>
      </c>
      <c r="DQ128" s="90"/>
      <c r="DR128" s="90"/>
      <c r="DS128" s="90"/>
      <c r="DT128" s="116"/>
      <c r="DU128" s="16">
        <f t="shared" si="77"/>
        <v>0</v>
      </c>
      <c r="DV128" s="90"/>
      <c r="DW128" s="90"/>
      <c r="DX128" s="90"/>
      <c r="DY128" s="116"/>
      <c r="DZ128" s="16">
        <f t="shared" si="78"/>
        <v>0</v>
      </c>
      <c r="EA128" s="90"/>
      <c r="EB128" s="90"/>
      <c r="EC128" s="90"/>
      <c r="ED128" s="116"/>
      <c r="EE128" s="16">
        <f t="shared" si="79"/>
        <v>0</v>
      </c>
      <c r="EF128" s="90"/>
      <c r="EG128" s="90"/>
      <c r="EH128" s="90"/>
      <c r="EI128" s="116"/>
      <c r="EJ128" s="16">
        <f t="shared" si="80"/>
        <v>0</v>
      </c>
      <c r="EK128" s="90"/>
      <c r="EL128" s="90"/>
      <c r="EM128" s="90"/>
      <c r="EN128" s="116"/>
      <c r="EO128" s="16">
        <f t="shared" si="81"/>
        <v>0</v>
      </c>
      <c r="EP128" s="90"/>
      <c r="EQ128" s="90"/>
      <c r="ER128" s="90"/>
      <c r="ES128" s="116"/>
      <c r="ET128" s="16">
        <f t="shared" si="82"/>
        <v>0</v>
      </c>
      <c r="EU128" s="90"/>
      <c r="EV128" s="90"/>
      <c r="EW128" s="90"/>
      <c r="EX128" s="116"/>
      <c r="EY128" s="16">
        <f t="shared" si="83"/>
        <v>0</v>
      </c>
      <c r="EZ128" s="90"/>
      <c r="FA128" s="90"/>
      <c r="FB128" s="90"/>
      <c r="FC128" s="116"/>
      <c r="FD128" s="16">
        <f t="shared" si="84"/>
        <v>0</v>
      </c>
      <c r="FE128" s="90"/>
      <c r="FF128" s="90"/>
      <c r="FG128" s="90"/>
      <c r="FH128" s="116"/>
      <c r="FI128" s="16">
        <f t="shared" si="85"/>
        <v>0</v>
      </c>
      <c r="FJ128" s="90"/>
      <c r="FK128" s="90"/>
      <c r="FL128" s="90"/>
      <c r="FM128" s="116"/>
      <c r="FN128" s="16">
        <f t="shared" si="86"/>
        <v>0</v>
      </c>
      <c r="FO128" s="90"/>
      <c r="FP128" s="90"/>
      <c r="FQ128" s="90"/>
      <c r="FR128" s="116"/>
      <c r="FS128" s="16">
        <f t="shared" si="87"/>
        <v>0</v>
      </c>
      <c r="FT128" s="90"/>
      <c r="FU128" s="90"/>
      <c r="FV128" s="90"/>
      <c r="FW128" s="116"/>
      <c r="FX128" s="16">
        <f t="shared" si="88"/>
        <v>0</v>
      </c>
      <c r="FY128" s="90"/>
      <c r="FZ128" s="90"/>
      <c r="GA128" s="90"/>
      <c r="GB128" s="116"/>
      <c r="GC128" s="16">
        <f t="shared" si="89"/>
        <v>0</v>
      </c>
      <c r="GD128" s="90"/>
      <c r="GE128" s="90"/>
      <c r="GF128" s="90"/>
      <c r="GG128" s="116"/>
      <c r="GH128" s="16">
        <f t="shared" si="90"/>
        <v>0</v>
      </c>
      <c r="GI128" s="90"/>
      <c r="GJ128" s="90"/>
      <c r="GK128" s="90"/>
      <c r="GL128" s="116"/>
      <c r="GM128" s="16">
        <f t="shared" si="91"/>
        <v>0</v>
      </c>
      <c r="GN128" s="90"/>
      <c r="GO128" s="90"/>
      <c r="GP128" s="90"/>
      <c r="GQ128" s="116"/>
      <c r="GR128" s="16">
        <f t="shared" si="92"/>
        <v>0</v>
      </c>
      <c r="GS128" s="90"/>
      <c r="GT128" s="90"/>
      <c r="GU128" s="90"/>
      <c r="GV128" s="116"/>
      <c r="GW128" s="16">
        <f t="shared" si="93"/>
        <v>0</v>
      </c>
      <c r="GX128" s="90"/>
      <c r="GY128" s="90"/>
      <c r="GZ128" s="90"/>
      <c r="HA128" s="116"/>
      <c r="HB128" s="16">
        <f t="shared" si="94"/>
        <v>0</v>
      </c>
      <c r="HC128" s="90"/>
      <c r="HD128" s="90"/>
      <c r="HE128" s="90"/>
      <c r="HF128" s="116"/>
      <c r="HG128" s="16">
        <f t="shared" si="95"/>
        <v>0</v>
      </c>
      <c r="HH128" s="90"/>
      <c r="HI128" s="90"/>
      <c r="HJ128" s="90"/>
      <c r="HK128" s="116"/>
      <c r="HL128" s="16">
        <f t="shared" si="96"/>
        <v>0</v>
      </c>
      <c r="HM128" s="90"/>
      <c r="HN128" s="90"/>
      <c r="HO128" s="90"/>
      <c r="HP128" s="116"/>
      <c r="HQ128" s="16">
        <f t="shared" si="97"/>
        <v>0</v>
      </c>
      <c r="HR128" s="90"/>
      <c r="HS128" s="90"/>
      <c r="HT128" s="90"/>
      <c r="HU128" s="116"/>
      <c r="HV128" s="16">
        <f t="shared" si="98"/>
        <v>0</v>
      </c>
      <c r="HW128" s="90"/>
      <c r="HX128" s="90"/>
      <c r="HY128" s="90"/>
      <c r="HZ128" s="116"/>
      <c r="IA128" s="16">
        <f t="shared" si="99"/>
        <v>0</v>
      </c>
      <c r="IB128" s="90"/>
      <c r="IC128" s="90"/>
      <c r="ID128" s="90"/>
      <c r="IE128" s="116"/>
      <c r="IF128" s="16">
        <f t="shared" si="100"/>
        <v>0</v>
      </c>
      <c r="IG128" s="90"/>
      <c r="IH128" s="90"/>
      <c r="II128" s="90"/>
      <c r="IJ128" s="116"/>
      <c r="IK128" s="16">
        <f t="shared" si="101"/>
        <v>0</v>
      </c>
      <c r="IL128" s="90"/>
      <c r="IM128" s="90"/>
      <c r="IN128" s="90"/>
      <c r="IO128" s="116"/>
      <c r="IP128" s="16">
        <f t="shared" si="102"/>
        <v>0</v>
      </c>
    </row>
    <row r="129" spans="1:250" x14ac:dyDescent="0.25">
      <c r="A129" s="90"/>
      <c r="B129" s="90"/>
      <c r="C129" s="90"/>
      <c r="D129" s="116"/>
      <c r="E129" s="16">
        <f t="shared" si="53"/>
        <v>0</v>
      </c>
      <c r="F129" s="90"/>
      <c r="G129" s="90"/>
      <c r="H129" s="90"/>
      <c r="I129" s="116"/>
      <c r="J129" s="16">
        <f t="shared" si="54"/>
        <v>0</v>
      </c>
      <c r="K129" s="90"/>
      <c r="L129" s="90"/>
      <c r="M129" s="90"/>
      <c r="N129" s="116"/>
      <c r="O129" s="16">
        <f t="shared" si="55"/>
        <v>0</v>
      </c>
      <c r="P129" s="90"/>
      <c r="Q129" s="90"/>
      <c r="R129" s="90"/>
      <c r="S129" s="116"/>
      <c r="T129" s="16">
        <f t="shared" si="56"/>
        <v>0</v>
      </c>
      <c r="U129" s="90"/>
      <c r="V129" s="90"/>
      <c r="W129" s="90"/>
      <c r="X129" s="116"/>
      <c r="Y129" s="16">
        <f t="shared" si="57"/>
        <v>0</v>
      </c>
      <c r="Z129" s="90"/>
      <c r="AA129" s="90"/>
      <c r="AB129" s="90"/>
      <c r="AC129" s="116"/>
      <c r="AD129" s="16">
        <f t="shared" si="58"/>
        <v>0</v>
      </c>
      <c r="AE129" s="90"/>
      <c r="AF129" s="90"/>
      <c r="AG129" s="90"/>
      <c r="AH129" s="116"/>
      <c r="AI129" s="16">
        <f t="shared" si="59"/>
        <v>0</v>
      </c>
      <c r="AJ129" s="90"/>
      <c r="AK129" s="90"/>
      <c r="AL129" s="90"/>
      <c r="AM129" s="116"/>
      <c r="AN129" s="16">
        <f t="shared" si="60"/>
        <v>0</v>
      </c>
      <c r="AO129" s="90"/>
      <c r="AP129" s="90"/>
      <c r="AQ129" s="90"/>
      <c r="AR129" s="116"/>
      <c r="AS129" s="16">
        <f t="shared" si="61"/>
        <v>0</v>
      </c>
      <c r="AT129" s="90"/>
      <c r="AU129" s="90"/>
      <c r="AV129" s="90"/>
      <c r="AW129" s="116"/>
      <c r="AX129" s="16">
        <f t="shared" si="62"/>
        <v>0</v>
      </c>
      <c r="AY129" s="90"/>
      <c r="AZ129" s="90"/>
      <c r="BA129" s="90"/>
      <c r="BB129" s="116"/>
      <c r="BC129" s="16">
        <f t="shared" si="63"/>
        <v>0</v>
      </c>
      <c r="BD129" s="90"/>
      <c r="BE129" s="90"/>
      <c r="BF129" s="90"/>
      <c r="BG129" s="116"/>
      <c r="BH129" s="16">
        <f t="shared" si="64"/>
        <v>0</v>
      </c>
      <c r="BI129" s="90"/>
      <c r="BJ129" s="90"/>
      <c r="BK129" s="90"/>
      <c r="BL129" s="116"/>
      <c r="BM129" s="16">
        <f t="shared" si="65"/>
        <v>0</v>
      </c>
      <c r="BN129" s="90"/>
      <c r="BO129" s="90"/>
      <c r="BP129" s="90"/>
      <c r="BQ129" s="116"/>
      <c r="BR129" s="16">
        <f t="shared" si="66"/>
        <v>0</v>
      </c>
      <c r="BS129" s="90"/>
      <c r="BT129" s="90"/>
      <c r="BU129" s="90"/>
      <c r="BV129" s="116"/>
      <c r="BW129" s="16">
        <f t="shared" si="67"/>
        <v>0</v>
      </c>
      <c r="BX129" s="90"/>
      <c r="BY129" s="90"/>
      <c r="BZ129" s="90"/>
      <c r="CA129" s="116"/>
      <c r="CB129" s="16">
        <f t="shared" si="68"/>
        <v>0</v>
      </c>
      <c r="CC129" s="90"/>
      <c r="CD129" s="90"/>
      <c r="CE129" s="90"/>
      <c r="CF129" s="116"/>
      <c r="CG129" s="16">
        <f t="shared" si="69"/>
        <v>0</v>
      </c>
      <c r="CH129" s="90"/>
      <c r="CI129" s="90"/>
      <c r="CJ129" s="90"/>
      <c r="CK129" s="116"/>
      <c r="CL129" s="16">
        <f t="shared" si="70"/>
        <v>0</v>
      </c>
      <c r="CM129" s="90"/>
      <c r="CN129" s="90"/>
      <c r="CO129" s="90"/>
      <c r="CP129" s="116"/>
      <c r="CQ129" s="16">
        <f t="shared" si="71"/>
        <v>0</v>
      </c>
      <c r="CR129" s="90"/>
      <c r="CS129" s="90"/>
      <c r="CT129" s="90"/>
      <c r="CU129" s="116"/>
      <c r="CV129" s="16">
        <f t="shared" si="72"/>
        <v>0</v>
      </c>
      <c r="CW129" s="90"/>
      <c r="CX129" s="90"/>
      <c r="CY129" s="90"/>
      <c r="CZ129" s="116"/>
      <c r="DA129" s="16">
        <f t="shared" si="73"/>
        <v>0</v>
      </c>
      <c r="DB129" s="90"/>
      <c r="DC129" s="90"/>
      <c r="DD129" s="90"/>
      <c r="DE129" s="116"/>
      <c r="DF129" s="16">
        <f t="shared" si="74"/>
        <v>0</v>
      </c>
      <c r="DG129" s="90"/>
      <c r="DH129" s="90"/>
      <c r="DI129" s="90"/>
      <c r="DJ129" s="116"/>
      <c r="DK129" s="16">
        <f t="shared" si="75"/>
        <v>0</v>
      </c>
      <c r="DL129" s="90"/>
      <c r="DM129" s="90"/>
      <c r="DN129" s="90"/>
      <c r="DO129" s="116"/>
      <c r="DP129" s="16">
        <f t="shared" si="76"/>
        <v>0</v>
      </c>
      <c r="DQ129" s="90"/>
      <c r="DR129" s="90"/>
      <c r="DS129" s="90"/>
      <c r="DT129" s="116"/>
      <c r="DU129" s="16">
        <f t="shared" si="77"/>
        <v>0</v>
      </c>
      <c r="DV129" s="90"/>
      <c r="DW129" s="90"/>
      <c r="DX129" s="90"/>
      <c r="DY129" s="116"/>
      <c r="DZ129" s="16">
        <f t="shared" si="78"/>
        <v>0</v>
      </c>
      <c r="EA129" s="90"/>
      <c r="EB129" s="90"/>
      <c r="EC129" s="90"/>
      <c r="ED129" s="116"/>
      <c r="EE129" s="16">
        <f t="shared" si="79"/>
        <v>0</v>
      </c>
      <c r="EF129" s="90"/>
      <c r="EG129" s="90"/>
      <c r="EH129" s="90"/>
      <c r="EI129" s="116"/>
      <c r="EJ129" s="16">
        <f t="shared" si="80"/>
        <v>0</v>
      </c>
      <c r="EK129" s="90"/>
      <c r="EL129" s="90"/>
      <c r="EM129" s="90"/>
      <c r="EN129" s="116"/>
      <c r="EO129" s="16">
        <f t="shared" si="81"/>
        <v>0</v>
      </c>
      <c r="EP129" s="90"/>
      <c r="EQ129" s="90"/>
      <c r="ER129" s="90"/>
      <c r="ES129" s="116"/>
      <c r="ET129" s="16">
        <f t="shared" si="82"/>
        <v>0</v>
      </c>
      <c r="EU129" s="90"/>
      <c r="EV129" s="90"/>
      <c r="EW129" s="90"/>
      <c r="EX129" s="116"/>
      <c r="EY129" s="16">
        <f t="shared" si="83"/>
        <v>0</v>
      </c>
      <c r="EZ129" s="90"/>
      <c r="FA129" s="90"/>
      <c r="FB129" s="90"/>
      <c r="FC129" s="116"/>
      <c r="FD129" s="16">
        <f t="shared" si="84"/>
        <v>0</v>
      </c>
      <c r="FE129" s="90"/>
      <c r="FF129" s="90"/>
      <c r="FG129" s="90"/>
      <c r="FH129" s="116"/>
      <c r="FI129" s="16">
        <f t="shared" si="85"/>
        <v>0</v>
      </c>
      <c r="FJ129" s="90"/>
      <c r="FK129" s="90"/>
      <c r="FL129" s="90"/>
      <c r="FM129" s="116"/>
      <c r="FN129" s="16">
        <f t="shared" si="86"/>
        <v>0</v>
      </c>
      <c r="FO129" s="90"/>
      <c r="FP129" s="90"/>
      <c r="FQ129" s="90"/>
      <c r="FR129" s="116"/>
      <c r="FS129" s="16">
        <f t="shared" si="87"/>
        <v>0</v>
      </c>
      <c r="FT129" s="90"/>
      <c r="FU129" s="90"/>
      <c r="FV129" s="90"/>
      <c r="FW129" s="116"/>
      <c r="FX129" s="16">
        <f t="shared" si="88"/>
        <v>0</v>
      </c>
      <c r="FY129" s="90"/>
      <c r="FZ129" s="90"/>
      <c r="GA129" s="90"/>
      <c r="GB129" s="116"/>
      <c r="GC129" s="16">
        <f t="shared" si="89"/>
        <v>0</v>
      </c>
      <c r="GD129" s="90"/>
      <c r="GE129" s="90"/>
      <c r="GF129" s="90"/>
      <c r="GG129" s="116"/>
      <c r="GH129" s="16">
        <f t="shared" si="90"/>
        <v>0</v>
      </c>
      <c r="GI129" s="90"/>
      <c r="GJ129" s="90"/>
      <c r="GK129" s="90"/>
      <c r="GL129" s="116"/>
      <c r="GM129" s="16">
        <f t="shared" si="91"/>
        <v>0</v>
      </c>
      <c r="GN129" s="90"/>
      <c r="GO129" s="90"/>
      <c r="GP129" s="90"/>
      <c r="GQ129" s="116"/>
      <c r="GR129" s="16">
        <f t="shared" si="92"/>
        <v>0</v>
      </c>
      <c r="GS129" s="90"/>
      <c r="GT129" s="90"/>
      <c r="GU129" s="90"/>
      <c r="GV129" s="116"/>
      <c r="GW129" s="16">
        <f t="shared" si="93"/>
        <v>0</v>
      </c>
      <c r="GX129" s="90"/>
      <c r="GY129" s="90"/>
      <c r="GZ129" s="90"/>
      <c r="HA129" s="116"/>
      <c r="HB129" s="16">
        <f t="shared" si="94"/>
        <v>0</v>
      </c>
      <c r="HC129" s="90"/>
      <c r="HD129" s="90"/>
      <c r="HE129" s="90"/>
      <c r="HF129" s="116"/>
      <c r="HG129" s="16">
        <f t="shared" si="95"/>
        <v>0</v>
      </c>
      <c r="HH129" s="90"/>
      <c r="HI129" s="90"/>
      <c r="HJ129" s="90"/>
      <c r="HK129" s="116"/>
      <c r="HL129" s="16">
        <f t="shared" si="96"/>
        <v>0</v>
      </c>
      <c r="HM129" s="90"/>
      <c r="HN129" s="90"/>
      <c r="HO129" s="90"/>
      <c r="HP129" s="116"/>
      <c r="HQ129" s="16">
        <f t="shared" si="97"/>
        <v>0</v>
      </c>
      <c r="HR129" s="90"/>
      <c r="HS129" s="90"/>
      <c r="HT129" s="90"/>
      <c r="HU129" s="116"/>
      <c r="HV129" s="16">
        <f t="shared" si="98"/>
        <v>0</v>
      </c>
      <c r="HW129" s="90"/>
      <c r="HX129" s="90"/>
      <c r="HY129" s="90"/>
      <c r="HZ129" s="116"/>
      <c r="IA129" s="16">
        <f t="shared" si="99"/>
        <v>0</v>
      </c>
      <c r="IB129" s="90"/>
      <c r="IC129" s="90"/>
      <c r="ID129" s="90"/>
      <c r="IE129" s="116"/>
      <c r="IF129" s="16">
        <f t="shared" si="100"/>
        <v>0</v>
      </c>
      <c r="IG129" s="90"/>
      <c r="IH129" s="90"/>
      <c r="II129" s="90"/>
      <c r="IJ129" s="116"/>
      <c r="IK129" s="16">
        <f t="shared" si="101"/>
        <v>0</v>
      </c>
      <c r="IL129" s="90"/>
      <c r="IM129" s="90"/>
      <c r="IN129" s="90"/>
      <c r="IO129" s="116"/>
      <c r="IP129" s="16">
        <f t="shared" si="102"/>
        <v>0</v>
      </c>
    </row>
    <row r="130" spans="1:250" x14ac:dyDescent="0.25">
      <c r="A130" s="90"/>
      <c r="B130" s="90"/>
      <c r="C130" s="90"/>
      <c r="D130" s="116"/>
      <c r="E130" s="16">
        <f t="shared" si="53"/>
        <v>0</v>
      </c>
      <c r="F130" s="90"/>
      <c r="G130" s="90"/>
      <c r="H130" s="90"/>
      <c r="I130" s="116"/>
      <c r="J130" s="16">
        <f t="shared" si="54"/>
        <v>0</v>
      </c>
      <c r="K130" s="90"/>
      <c r="L130" s="90"/>
      <c r="M130" s="90"/>
      <c r="N130" s="116"/>
      <c r="O130" s="16">
        <f t="shared" si="55"/>
        <v>0</v>
      </c>
      <c r="P130" s="90"/>
      <c r="Q130" s="90"/>
      <c r="R130" s="90"/>
      <c r="S130" s="116"/>
      <c r="T130" s="16">
        <f t="shared" si="56"/>
        <v>0</v>
      </c>
      <c r="U130" s="90"/>
      <c r="V130" s="90"/>
      <c r="W130" s="90"/>
      <c r="X130" s="116"/>
      <c r="Y130" s="16">
        <f t="shared" si="57"/>
        <v>0</v>
      </c>
      <c r="Z130" s="90"/>
      <c r="AA130" s="90"/>
      <c r="AB130" s="90"/>
      <c r="AC130" s="116"/>
      <c r="AD130" s="16">
        <f t="shared" si="58"/>
        <v>0</v>
      </c>
      <c r="AE130" s="90"/>
      <c r="AF130" s="90"/>
      <c r="AG130" s="90"/>
      <c r="AH130" s="116"/>
      <c r="AI130" s="16">
        <f t="shared" si="59"/>
        <v>0</v>
      </c>
      <c r="AJ130" s="90"/>
      <c r="AK130" s="90"/>
      <c r="AL130" s="90"/>
      <c r="AM130" s="116"/>
      <c r="AN130" s="16">
        <f t="shared" si="60"/>
        <v>0</v>
      </c>
      <c r="AO130" s="90"/>
      <c r="AP130" s="90"/>
      <c r="AQ130" s="90"/>
      <c r="AR130" s="116"/>
      <c r="AS130" s="16">
        <f t="shared" si="61"/>
        <v>0</v>
      </c>
      <c r="AT130" s="90"/>
      <c r="AU130" s="90"/>
      <c r="AV130" s="90"/>
      <c r="AW130" s="116"/>
      <c r="AX130" s="16">
        <f t="shared" si="62"/>
        <v>0</v>
      </c>
      <c r="AY130" s="90"/>
      <c r="AZ130" s="90"/>
      <c r="BA130" s="90"/>
      <c r="BB130" s="116"/>
      <c r="BC130" s="16">
        <f t="shared" si="63"/>
        <v>0</v>
      </c>
      <c r="BD130" s="90"/>
      <c r="BE130" s="90"/>
      <c r="BF130" s="90"/>
      <c r="BG130" s="116"/>
      <c r="BH130" s="16">
        <f t="shared" si="64"/>
        <v>0</v>
      </c>
      <c r="BI130" s="90"/>
      <c r="BJ130" s="90"/>
      <c r="BK130" s="90"/>
      <c r="BL130" s="116"/>
      <c r="BM130" s="16">
        <f t="shared" si="65"/>
        <v>0</v>
      </c>
      <c r="BN130" s="90"/>
      <c r="BO130" s="90"/>
      <c r="BP130" s="90"/>
      <c r="BQ130" s="116"/>
      <c r="BR130" s="16">
        <f t="shared" si="66"/>
        <v>0</v>
      </c>
      <c r="BS130" s="90"/>
      <c r="BT130" s="90"/>
      <c r="BU130" s="90"/>
      <c r="BV130" s="116"/>
      <c r="BW130" s="16">
        <f t="shared" si="67"/>
        <v>0</v>
      </c>
      <c r="BX130" s="90"/>
      <c r="BY130" s="90"/>
      <c r="BZ130" s="90"/>
      <c r="CA130" s="116"/>
      <c r="CB130" s="16">
        <f t="shared" si="68"/>
        <v>0</v>
      </c>
      <c r="CC130" s="90"/>
      <c r="CD130" s="90"/>
      <c r="CE130" s="90"/>
      <c r="CF130" s="116"/>
      <c r="CG130" s="16">
        <f t="shared" si="69"/>
        <v>0</v>
      </c>
      <c r="CH130" s="90"/>
      <c r="CI130" s="90"/>
      <c r="CJ130" s="90"/>
      <c r="CK130" s="116"/>
      <c r="CL130" s="16">
        <f t="shared" si="70"/>
        <v>0</v>
      </c>
      <c r="CM130" s="90"/>
      <c r="CN130" s="90"/>
      <c r="CO130" s="90"/>
      <c r="CP130" s="116"/>
      <c r="CQ130" s="16">
        <f t="shared" si="71"/>
        <v>0</v>
      </c>
      <c r="CR130" s="90"/>
      <c r="CS130" s="90"/>
      <c r="CT130" s="90"/>
      <c r="CU130" s="116"/>
      <c r="CV130" s="16">
        <f t="shared" si="72"/>
        <v>0</v>
      </c>
      <c r="CW130" s="90"/>
      <c r="CX130" s="90"/>
      <c r="CY130" s="90"/>
      <c r="CZ130" s="116"/>
      <c r="DA130" s="16">
        <f t="shared" si="73"/>
        <v>0</v>
      </c>
      <c r="DB130" s="90"/>
      <c r="DC130" s="90"/>
      <c r="DD130" s="90"/>
      <c r="DE130" s="116"/>
      <c r="DF130" s="16">
        <f t="shared" si="74"/>
        <v>0</v>
      </c>
      <c r="DG130" s="90"/>
      <c r="DH130" s="90"/>
      <c r="DI130" s="90"/>
      <c r="DJ130" s="116"/>
      <c r="DK130" s="16">
        <f t="shared" si="75"/>
        <v>0</v>
      </c>
      <c r="DL130" s="90"/>
      <c r="DM130" s="90"/>
      <c r="DN130" s="90"/>
      <c r="DO130" s="116"/>
      <c r="DP130" s="16">
        <f t="shared" si="76"/>
        <v>0</v>
      </c>
      <c r="DQ130" s="90"/>
      <c r="DR130" s="90"/>
      <c r="DS130" s="90"/>
      <c r="DT130" s="116"/>
      <c r="DU130" s="16">
        <f t="shared" si="77"/>
        <v>0</v>
      </c>
      <c r="DV130" s="90"/>
      <c r="DW130" s="90"/>
      <c r="DX130" s="90"/>
      <c r="DY130" s="116"/>
      <c r="DZ130" s="16">
        <f t="shared" si="78"/>
        <v>0</v>
      </c>
      <c r="EA130" s="90"/>
      <c r="EB130" s="90"/>
      <c r="EC130" s="90"/>
      <c r="ED130" s="116"/>
      <c r="EE130" s="16">
        <f t="shared" si="79"/>
        <v>0</v>
      </c>
      <c r="EF130" s="90"/>
      <c r="EG130" s="90"/>
      <c r="EH130" s="90"/>
      <c r="EI130" s="116"/>
      <c r="EJ130" s="16">
        <f t="shared" si="80"/>
        <v>0</v>
      </c>
      <c r="EK130" s="90"/>
      <c r="EL130" s="90"/>
      <c r="EM130" s="90"/>
      <c r="EN130" s="116"/>
      <c r="EO130" s="16">
        <f t="shared" si="81"/>
        <v>0</v>
      </c>
      <c r="EP130" s="90"/>
      <c r="EQ130" s="90"/>
      <c r="ER130" s="90"/>
      <c r="ES130" s="116"/>
      <c r="ET130" s="16">
        <f t="shared" si="82"/>
        <v>0</v>
      </c>
      <c r="EU130" s="90"/>
      <c r="EV130" s="90"/>
      <c r="EW130" s="90"/>
      <c r="EX130" s="116"/>
      <c r="EY130" s="16">
        <f t="shared" si="83"/>
        <v>0</v>
      </c>
      <c r="EZ130" s="90"/>
      <c r="FA130" s="90"/>
      <c r="FB130" s="90"/>
      <c r="FC130" s="116"/>
      <c r="FD130" s="16">
        <f t="shared" si="84"/>
        <v>0</v>
      </c>
      <c r="FE130" s="90"/>
      <c r="FF130" s="90"/>
      <c r="FG130" s="90"/>
      <c r="FH130" s="116"/>
      <c r="FI130" s="16">
        <f t="shared" si="85"/>
        <v>0</v>
      </c>
      <c r="FJ130" s="90"/>
      <c r="FK130" s="90"/>
      <c r="FL130" s="90"/>
      <c r="FM130" s="116"/>
      <c r="FN130" s="16">
        <f t="shared" si="86"/>
        <v>0</v>
      </c>
      <c r="FO130" s="90"/>
      <c r="FP130" s="90"/>
      <c r="FQ130" s="90"/>
      <c r="FR130" s="116"/>
      <c r="FS130" s="16">
        <f t="shared" si="87"/>
        <v>0</v>
      </c>
      <c r="FT130" s="90"/>
      <c r="FU130" s="90"/>
      <c r="FV130" s="90"/>
      <c r="FW130" s="116"/>
      <c r="FX130" s="16">
        <f t="shared" si="88"/>
        <v>0</v>
      </c>
      <c r="FY130" s="90"/>
      <c r="FZ130" s="90"/>
      <c r="GA130" s="90"/>
      <c r="GB130" s="116"/>
      <c r="GC130" s="16">
        <f t="shared" si="89"/>
        <v>0</v>
      </c>
      <c r="GD130" s="90"/>
      <c r="GE130" s="90"/>
      <c r="GF130" s="90"/>
      <c r="GG130" s="116"/>
      <c r="GH130" s="16">
        <f t="shared" si="90"/>
        <v>0</v>
      </c>
      <c r="GI130" s="90"/>
      <c r="GJ130" s="90"/>
      <c r="GK130" s="90"/>
      <c r="GL130" s="116"/>
      <c r="GM130" s="16">
        <f t="shared" si="91"/>
        <v>0</v>
      </c>
      <c r="GN130" s="90"/>
      <c r="GO130" s="90"/>
      <c r="GP130" s="90"/>
      <c r="GQ130" s="116"/>
      <c r="GR130" s="16">
        <f t="shared" si="92"/>
        <v>0</v>
      </c>
      <c r="GS130" s="90"/>
      <c r="GT130" s="90"/>
      <c r="GU130" s="90"/>
      <c r="GV130" s="116"/>
      <c r="GW130" s="16">
        <f t="shared" si="93"/>
        <v>0</v>
      </c>
      <c r="GX130" s="90"/>
      <c r="GY130" s="90"/>
      <c r="GZ130" s="90"/>
      <c r="HA130" s="116"/>
      <c r="HB130" s="16">
        <f t="shared" si="94"/>
        <v>0</v>
      </c>
      <c r="HC130" s="90"/>
      <c r="HD130" s="90"/>
      <c r="HE130" s="90"/>
      <c r="HF130" s="116"/>
      <c r="HG130" s="16">
        <f t="shared" si="95"/>
        <v>0</v>
      </c>
      <c r="HH130" s="90"/>
      <c r="HI130" s="90"/>
      <c r="HJ130" s="90"/>
      <c r="HK130" s="116"/>
      <c r="HL130" s="16">
        <f t="shared" si="96"/>
        <v>0</v>
      </c>
      <c r="HM130" s="90"/>
      <c r="HN130" s="90"/>
      <c r="HO130" s="90"/>
      <c r="HP130" s="116"/>
      <c r="HQ130" s="16">
        <f t="shared" si="97"/>
        <v>0</v>
      </c>
      <c r="HR130" s="90"/>
      <c r="HS130" s="90"/>
      <c r="HT130" s="90"/>
      <c r="HU130" s="116"/>
      <c r="HV130" s="16">
        <f t="shared" si="98"/>
        <v>0</v>
      </c>
      <c r="HW130" s="90"/>
      <c r="HX130" s="90"/>
      <c r="HY130" s="90"/>
      <c r="HZ130" s="116"/>
      <c r="IA130" s="16">
        <f t="shared" si="99"/>
        <v>0</v>
      </c>
      <c r="IB130" s="90"/>
      <c r="IC130" s="90"/>
      <c r="ID130" s="90"/>
      <c r="IE130" s="116"/>
      <c r="IF130" s="16">
        <f t="shared" si="100"/>
        <v>0</v>
      </c>
      <c r="IG130" s="90"/>
      <c r="IH130" s="90"/>
      <c r="II130" s="90"/>
      <c r="IJ130" s="116"/>
      <c r="IK130" s="16">
        <f t="shared" si="101"/>
        <v>0</v>
      </c>
      <c r="IL130" s="90"/>
      <c r="IM130" s="90"/>
      <c r="IN130" s="90"/>
      <c r="IO130" s="116"/>
      <c r="IP130" s="16">
        <f t="shared" si="102"/>
        <v>0</v>
      </c>
    </row>
    <row r="131" spans="1:250" x14ac:dyDescent="0.25">
      <c r="A131" s="90"/>
      <c r="B131" s="90"/>
      <c r="C131" s="90"/>
      <c r="D131" s="116"/>
      <c r="E131" s="16">
        <f t="shared" si="53"/>
        <v>0</v>
      </c>
      <c r="F131" s="90"/>
      <c r="G131" s="90"/>
      <c r="H131" s="90"/>
      <c r="I131" s="116"/>
      <c r="J131" s="16">
        <f t="shared" si="54"/>
        <v>0</v>
      </c>
      <c r="K131" s="90"/>
      <c r="L131" s="90"/>
      <c r="M131" s="90"/>
      <c r="N131" s="116"/>
      <c r="O131" s="16">
        <f t="shared" si="55"/>
        <v>0</v>
      </c>
      <c r="P131" s="90"/>
      <c r="Q131" s="90"/>
      <c r="R131" s="90"/>
      <c r="S131" s="116"/>
      <c r="T131" s="16">
        <f t="shared" si="56"/>
        <v>0</v>
      </c>
      <c r="U131" s="90"/>
      <c r="V131" s="90"/>
      <c r="W131" s="90"/>
      <c r="X131" s="116"/>
      <c r="Y131" s="16">
        <f t="shared" si="57"/>
        <v>0</v>
      </c>
      <c r="Z131" s="90"/>
      <c r="AA131" s="90"/>
      <c r="AB131" s="90"/>
      <c r="AC131" s="116"/>
      <c r="AD131" s="16">
        <f t="shared" si="58"/>
        <v>0</v>
      </c>
      <c r="AE131" s="90"/>
      <c r="AF131" s="90"/>
      <c r="AG131" s="90"/>
      <c r="AH131" s="116"/>
      <c r="AI131" s="16">
        <f t="shared" si="59"/>
        <v>0</v>
      </c>
      <c r="AJ131" s="90"/>
      <c r="AK131" s="90"/>
      <c r="AL131" s="90"/>
      <c r="AM131" s="116"/>
      <c r="AN131" s="16">
        <f t="shared" si="60"/>
        <v>0</v>
      </c>
      <c r="AO131" s="90"/>
      <c r="AP131" s="90"/>
      <c r="AQ131" s="90"/>
      <c r="AR131" s="116"/>
      <c r="AS131" s="16">
        <f t="shared" si="61"/>
        <v>0</v>
      </c>
      <c r="AT131" s="90"/>
      <c r="AU131" s="90"/>
      <c r="AV131" s="90"/>
      <c r="AW131" s="116"/>
      <c r="AX131" s="16">
        <f t="shared" si="62"/>
        <v>0</v>
      </c>
      <c r="AY131" s="90"/>
      <c r="AZ131" s="90"/>
      <c r="BA131" s="90"/>
      <c r="BB131" s="116"/>
      <c r="BC131" s="16">
        <f t="shared" si="63"/>
        <v>0</v>
      </c>
      <c r="BD131" s="90"/>
      <c r="BE131" s="90"/>
      <c r="BF131" s="90"/>
      <c r="BG131" s="116"/>
      <c r="BH131" s="16">
        <f t="shared" si="64"/>
        <v>0</v>
      </c>
      <c r="BI131" s="90"/>
      <c r="BJ131" s="90"/>
      <c r="BK131" s="90"/>
      <c r="BL131" s="116"/>
      <c r="BM131" s="16">
        <f t="shared" si="65"/>
        <v>0</v>
      </c>
      <c r="BN131" s="90"/>
      <c r="BO131" s="90"/>
      <c r="BP131" s="90"/>
      <c r="BQ131" s="116"/>
      <c r="BR131" s="16">
        <f t="shared" si="66"/>
        <v>0</v>
      </c>
      <c r="BS131" s="90"/>
      <c r="BT131" s="90"/>
      <c r="BU131" s="90"/>
      <c r="BV131" s="116"/>
      <c r="BW131" s="16">
        <f t="shared" si="67"/>
        <v>0</v>
      </c>
      <c r="BX131" s="90"/>
      <c r="BY131" s="90"/>
      <c r="BZ131" s="90"/>
      <c r="CA131" s="116"/>
      <c r="CB131" s="16">
        <f t="shared" si="68"/>
        <v>0</v>
      </c>
      <c r="CC131" s="90"/>
      <c r="CD131" s="90"/>
      <c r="CE131" s="90"/>
      <c r="CF131" s="116"/>
      <c r="CG131" s="16">
        <f t="shared" si="69"/>
        <v>0</v>
      </c>
      <c r="CH131" s="90"/>
      <c r="CI131" s="90"/>
      <c r="CJ131" s="90"/>
      <c r="CK131" s="116"/>
      <c r="CL131" s="16">
        <f t="shared" si="70"/>
        <v>0</v>
      </c>
      <c r="CM131" s="90"/>
      <c r="CN131" s="90"/>
      <c r="CO131" s="90"/>
      <c r="CP131" s="116"/>
      <c r="CQ131" s="16">
        <f t="shared" si="71"/>
        <v>0</v>
      </c>
      <c r="CR131" s="90"/>
      <c r="CS131" s="90"/>
      <c r="CT131" s="90"/>
      <c r="CU131" s="116"/>
      <c r="CV131" s="16">
        <f t="shared" si="72"/>
        <v>0</v>
      </c>
      <c r="CW131" s="90"/>
      <c r="CX131" s="90"/>
      <c r="CY131" s="90"/>
      <c r="CZ131" s="116"/>
      <c r="DA131" s="16">
        <f t="shared" si="73"/>
        <v>0</v>
      </c>
      <c r="DB131" s="90"/>
      <c r="DC131" s="90"/>
      <c r="DD131" s="90"/>
      <c r="DE131" s="116"/>
      <c r="DF131" s="16">
        <f t="shared" si="74"/>
        <v>0</v>
      </c>
      <c r="DG131" s="90"/>
      <c r="DH131" s="90"/>
      <c r="DI131" s="90"/>
      <c r="DJ131" s="116"/>
      <c r="DK131" s="16">
        <f t="shared" si="75"/>
        <v>0</v>
      </c>
      <c r="DL131" s="90"/>
      <c r="DM131" s="90"/>
      <c r="DN131" s="90"/>
      <c r="DO131" s="116"/>
      <c r="DP131" s="16">
        <f t="shared" si="76"/>
        <v>0</v>
      </c>
      <c r="DQ131" s="90"/>
      <c r="DR131" s="90"/>
      <c r="DS131" s="90"/>
      <c r="DT131" s="116"/>
      <c r="DU131" s="16">
        <f t="shared" si="77"/>
        <v>0</v>
      </c>
      <c r="DV131" s="90"/>
      <c r="DW131" s="90"/>
      <c r="DX131" s="90"/>
      <c r="DY131" s="116"/>
      <c r="DZ131" s="16">
        <f t="shared" si="78"/>
        <v>0</v>
      </c>
      <c r="EA131" s="90"/>
      <c r="EB131" s="90"/>
      <c r="EC131" s="90"/>
      <c r="ED131" s="116"/>
      <c r="EE131" s="16">
        <f t="shared" si="79"/>
        <v>0</v>
      </c>
      <c r="EF131" s="90"/>
      <c r="EG131" s="90"/>
      <c r="EH131" s="90"/>
      <c r="EI131" s="116"/>
      <c r="EJ131" s="16">
        <f t="shared" si="80"/>
        <v>0</v>
      </c>
      <c r="EK131" s="90"/>
      <c r="EL131" s="90"/>
      <c r="EM131" s="90"/>
      <c r="EN131" s="116"/>
      <c r="EO131" s="16">
        <f t="shared" si="81"/>
        <v>0</v>
      </c>
      <c r="EP131" s="90"/>
      <c r="EQ131" s="90"/>
      <c r="ER131" s="90"/>
      <c r="ES131" s="116"/>
      <c r="ET131" s="16">
        <f t="shared" si="82"/>
        <v>0</v>
      </c>
      <c r="EU131" s="90"/>
      <c r="EV131" s="90"/>
      <c r="EW131" s="90"/>
      <c r="EX131" s="116"/>
      <c r="EY131" s="16">
        <f t="shared" si="83"/>
        <v>0</v>
      </c>
      <c r="EZ131" s="90"/>
      <c r="FA131" s="90"/>
      <c r="FB131" s="90"/>
      <c r="FC131" s="116"/>
      <c r="FD131" s="16">
        <f t="shared" si="84"/>
        <v>0</v>
      </c>
      <c r="FE131" s="90"/>
      <c r="FF131" s="90"/>
      <c r="FG131" s="90"/>
      <c r="FH131" s="116"/>
      <c r="FI131" s="16">
        <f t="shared" si="85"/>
        <v>0</v>
      </c>
      <c r="FJ131" s="90"/>
      <c r="FK131" s="90"/>
      <c r="FL131" s="90"/>
      <c r="FM131" s="116"/>
      <c r="FN131" s="16">
        <f t="shared" si="86"/>
        <v>0</v>
      </c>
      <c r="FO131" s="90"/>
      <c r="FP131" s="90"/>
      <c r="FQ131" s="90"/>
      <c r="FR131" s="116"/>
      <c r="FS131" s="16">
        <f t="shared" si="87"/>
        <v>0</v>
      </c>
      <c r="FT131" s="90"/>
      <c r="FU131" s="90"/>
      <c r="FV131" s="90"/>
      <c r="FW131" s="116"/>
      <c r="FX131" s="16">
        <f t="shared" si="88"/>
        <v>0</v>
      </c>
      <c r="FY131" s="90"/>
      <c r="FZ131" s="90"/>
      <c r="GA131" s="90"/>
      <c r="GB131" s="116"/>
      <c r="GC131" s="16">
        <f t="shared" si="89"/>
        <v>0</v>
      </c>
      <c r="GD131" s="90"/>
      <c r="GE131" s="90"/>
      <c r="GF131" s="90"/>
      <c r="GG131" s="116"/>
      <c r="GH131" s="16">
        <f t="shared" si="90"/>
        <v>0</v>
      </c>
      <c r="GI131" s="90"/>
      <c r="GJ131" s="90"/>
      <c r="GK131" s="90"/>
      <c r="GL131" s="116"/>
      <c r="GM131" s="16">
        <f t="shared" si="91"/>
        <v>0</v>
      </c>
      <c r="GN131" s="90"/>
      <c r="GO131" s="90"/>
      <c r="GP131" s="90"/>
      <c r="GQ131" s="116"/>
      <c r="GR131" s="16">
        <f t="shared" si="92"/>
        <v>0</v>
      </c>
      <c r="GS131" s="90"/>
      <c r="GT131" s="90"/>
      <c r="GU131" s="90"/>
      <c r="GV131" s="116"/>
      <c r="GW131" s="16">
        <f t="shared" si="93"/>
        <v>0</v>
      </c>
      <c r="GX131" s="90"/>
      <c r="GY131" s="90"/>
      <c r="GZ131" s="90"/>
      <c r="HA131" s="116"/>
      <c r="HB131" s="16">
        <f t="shared" si="94"/>
        <v>0</v>
      </c>
      <c r="HC131" s="90"/>
      <c r="HD131" s="90"/>
      <c r="HE131" s="90"/>
      <c r="HF131" s="116"/>
      <c r="HG131" s="16">
        <f t="shared" si="95"/>
        <v>0</v>
      </c>
      <c r="HH131" s="90"/>
      <c r="HI131" s="90"/>
      <c r="HJ131" s="90"/>
      <c r="HK131" s="116"/>
      <c r="HL131" s="16">
        <f t="shared" si="96"/>
        <v>0</v>
      </c>
      <c r="HM131" s="90"/>
      <c r="HN131" s="90"/>
      <c r="HO131" s="90"/>
      <c r="HP131" s="116"/>
      <c r="HQ131" s="16">
        <f t="shared" si="97"/>
        <v>0</v>
      </c>
      <c r="HR131" s="90"/>
      <c r="HS131" s="90"/>
      <c r="HT131" s="90"/>
      <c r="HU131" s="116"/>
      <c r="HV131" s="16">
        <f t="shared" si="98"/>
        <v>0</v>
      </c>
      <c r="HW131" s="90"/>
      <c r="HX131" s="90"/>
      <c r="HY131" s="90"/>
      <c r="HZ131" s="116"/>
      <c r="IA131" s="16">
        <f t="shared" si="99"/>
        <v>0</v>
      </c>
      <c r="IB131" s="90"/>
      <c r="IC131" s="90"/>
      <c r="ID131" s="90"/>
      <c r="IE131" s="116"/>
      <c r="IF131" s="16">
        <f t="shared" si="100"/>
        <v>0</v>
      </c>
      <c r="IG131" s="90"/>
      <c r="IH131" s="90"/>
      <c r="II131" s="90"/>
      <c r="IJ131" s="116"/>
      <c r="IK131" s="16">
        <f t="shared" si="101"/>
        <v>0</v>
      </c>
      <c r="IL131" s="90"/>
      <c r="IM131" s="90"/>
      <c r="IN131" s="90"/>
      <c r="IO131" s="116"/>
      <c r="IP131" s="16">
        <f t="shared" si="102"/>
        <v>0</v>
      </c>
    </row>
    <row r="132" spans="1:250" x14ac:dyDescent="0.25">
      <c r="A132" s="90"/>
      <c r="B132" s="90"/>
      <c r="C132" s="90"/>
      <c r="D132" s="116"/>
      <c r="E132" s="16">
        <f t="shared" si="53"/>
        <v>0</v>
      </c>
      <c r="F132" s="90"/>
      <c r="G132" s="90"/>
      <c r="H132" s="90"/>
      <c r="I132" s="116"/>
      <c r="J132" s="16">
        <f t="shared" si="54"/>
        <v>0</v>
      </c>
      <c r="K132" s="90"/>
      <c r="L132" s="90"/>
      <c r="M132" s="90"/>
      <c r="N132" s="116"/>
      <c r="O132" s="16">
        <f t="shared" si="55"/>
        <v>0</v>
      </c>
      <c r="P132" s="90"/>
      <c r="Q132" s="90"/>
      <c r="R132" s="90"/>
      <c r="S132" s="116"/>
      <c r="T132" s="16">
        <f t="shared" si="56"/>
        <v>0</v>
      </c>
      <c r="U132" s="90"/>
      <c r="V132" s="90"/>
      <c r="W132" s="90"/>
      <c r="X132" s="116"/>
      <c r="Y132" s="16">
        <f t="shared" si="57"/>
        <v>0</v>
      </c>
      <c r="Z132" s="90"/>
      <c r="AA132" s="90"/>
      <c r="AB132" s="90"/>
      <c r="AC132" s="116"/>
      <c r="AD132" s="16">
        <f t="shared" si="58"/>
        <v>0</v>
      </c>
      <c r="AE132" s="90"/>
      <c r="AF132" s="90"/>
      <c r="AG132" s="90"/>
      <c r="AH132" s="116"/>
      <c r="AI132" s="16">
        <f t="shared" si="59"/>
        <v>0</v>
      </c>
      <c r="AJ132" s="90"/>
      <c r="AK132" s="90"/>
      <c r="AL132" s="90"/>
      <c r="AM132" s="116"/>
      <c r="AN132" s="16">
        <f t="shared" si="60"/>
        <v>0</v>
      </c>
      <c r="AO132" s="90"/>
      <c r="AP132" s="90"/>
      <c r="AQ132" s="90"/>
      <c r="AR132" s="116"/>
      <c r="AS132" s="16">
        <f t="shared" si="61"/>
        <v>0</v>
      </c>
      <c r="AT132" s="90"/>
      <c r="AU132" s="90"/>
      <c r="AV132" s="90"/>
      <c r="AW132" s="116"/>
      <c r="AX132" s="16">
        <f t="shared" si="62"/>
        <v>0</v>
      </c>
      <c r="AY132" s="90"/>
      <c r="AZ132" s="90"/>
      <c r="BA132" s="90"/>
      <c r="BB132" s="116"/>
      <c r="BC132" s="16">
        <f t="shared" si="63"/>
        <v>0</v>
      </c>
      <c r="BD132" s="90"/>
      <c r="BE132" s="90"/>
      <c r="BF132" s="90"/>
      <c r="BG132" s="116"/>
      <c r="BH132" s="16">
        <f t="shared" si="64"/>
        <v>0</v>
      </c>
      <c r="BI132" s="90"/>
      <c r="BJ132" s="90"/>
      <c r="BK132" s="90"/>
      <c r="BL132" s="116"/>
      <c r="BM132" s="16">
        <f t="shared" si="65"/>
        <v>0</v>
      </c>
      <c r="BN132" s="90"/>
      <c r="BO132" s="90"/>
      <c r="BP132" s="90"/>
      <c r="BQ132" s="116"/>
      <c r="BR132" s="16">
        <f t="shared" si="66"/>
        <v>0</v>
      </c>
      <c r="BS132" s="90"/>
      <c r="BT132" s="90"/>
      <c r="BU132" s="90"/>
      <c r="BV132" s="116"/>
      <c r="BW132" s="16">
        <f t="shared" si="67"/>
        <v>0</v>
      </c>
      <c r="BX132" s="90"/>
      <c r="BY132" s="90"/>
      <c r="BZ132" s="90"/>
      <c r="CA132" s="116"/>
      <c r="CB132" s="16">
        <f t="shared" si="68"/>
        <v>0</v>
      </c>
      <c r="CC132" s="90"/>
      <c r="CD132" s="90"/>
      <c r="CE132" s="90"/>
      <c r="CF132" s="116"/>
      <c r="CG132" s="16">
        <f t="shared" si="69"/>
        <v>0</v>
      </c>
      <c r="CH132" s="90"/>
      <c r="CI132" s="90"/>
      <c r="CJ132" s="90"/>
      <c r="CK132" s="116"/>
      <c r="CL132" s="16">
        <f t="shared" si="70"/>
        <v>0</v>
      </c>
      <c r="CM132" s="90"/>
      <c r="CN132" s="90"/>
      <c r="CO132" s="90"/>
      <c r="CP132" s="116"/>
      <c r="CQ132" s="16">
        <f t="shared" si="71"/>
        <v>0</v>
      </c>
      <c r="CR132" s="90"/>
      <c r="CS132" s="90"/>
      <c r="CT132" s="90"/>
      <c r="CU132" s="116"/>
      <c r="CV132" s="16">
        <f t="shared" si="72"/>
        <v>0</v>
      </c>
      <c r="CW132" s="90"/>
      <c r="CX132" s="90"/>
      <c r="CY132" s="90"/>
      <c r="CZ132" s="116"/>
      <c r="DA132" s="16">
        <f t="shared" si="73"/>
        <v>0</v>
      </c>
      <c r="DB132" s="90"/>
      <c r="DC132" s="90"/>
      <c r="DD132" s="90"/>
      <c r="DE132" s="116"/>
      <c r="DF132" s="16">
        <f t="shared" si="74"/>
        <v>0</v>
      </c>
      <c r="DG132" s="90"/>
      <c r="DH132" s="90"/>
      <c r="DI132" s="90"/>
      <c r="DJ132" s="116"/>
      <c r="DK132" s="16">
        <f t="shared" si="75"/>
        <v>0</v>
      </c>
      <c r="DL132" s="90"/>
      <c r="DM132" s="90"/>
      <c r="DN132" s="90"/>
      <c r="DO132" s="116"/>
      <c r="DP132" s="16">
        <f t="shared" si="76"/>
        <v>0</v>
      </c>
      <c r="DQ132" s="90"/>
      <c r="DR132" s="90"/>
      <c r="DS132" s="90"/>
      <c r="DT132" s="116"/>
      <c r="DU132" s="16">
        <f t="shared" si="77"/>
        <v>0</v>
      </c>
      <c r="DV132" s="90"/>
      <c r="DW132" s="90"/>
      <c r="DX132" s="90"/>
      <c r="DY132" s="116"/>
      <c r="DZ132" s="16">
        <f t="shared" si="78"/>
        <v>0</v>
      </c>
      <c r="EA132" s="90"/>
      <c r="EB132" s="90"/>
      <c r="EC132" s="90"/>
      <c r="ED132" s="116"/>
      <c r="EE132" s="16">
        <f t="shared" si="79"/>
        <v>0</v>
      </c>
      <c r="EF132" s="90"/>
      <c r="EG132" s="90"/>
      <c r="EH132" s="90"/>
      <c r="EI132" s="116"/>
      <c r="EJ132" s="16">
        <f t="shared" si="80"/>
        <v>0</v>
      </c>
      <c r="EK132" s="90"/>
      <c r="EL132" s="90"/>
      <c r="EM132" s="90"/>
      <c r="EN132" s="116"/>
      <c r="EO132" s="16">
        <f t="shared" si="81"/>
        <v>0</v>
      </c>
      <c r="EP132" s="90"/>
      <c r="EQ132" s="90"/>
      <c r="ER132" s="90"/>
      <c r="ES132" s="116"/>
      <c r="ET132" s="16">
        <f t="shared" si="82"/>
        <v>0</v>
      </c>
      <c r="EU132" s="90"/>
      <c r="EV132" s="90"/>
      <c r="EW132" s="90"/>
      <c r="EX132" s="116"/>
      <c r="EY132" s="16">
        <f t="shared" si="83"/>
        <v>0</v>
      </c>
      <c r="EZ132" s="90"/>
      <c r="FA132" s="90"/>
      <c r="FB132" s="90"/>
      <c r="FC132" s="116"/>
      <c r="FD132" s="16">
        <f t="shared" si="84"/>
        <v>0</v>
      </c>
      <c r="FE132" s="90"/>
      <c r="FF132" s="90"/>
      <c r="FG132" s="90"/>
      <c r="FH132" s="116"/>
      <c r="FI132" s="16">
        <f t="shared" si="85"/>
        <v>0</v>
      </c>
      <c r="FJ132" s="90"/>
      <c r="FK132" s="90"/>
      <c r="FL132" s="90"/>
      <c r="FM132" s="116"/>
      <c r="FN132" s="16">
        <f t="shared" si="86"/>
        <v>0</v>
      </c>
      <c r="FO132" s="90"/>
      <c r="FP132" s="90"/>
      <c r="FQ132" s="90"/>
      <c r="FR132" s="116"/>
      <c r="FS132" s="16">
        <f t="shared" si="87"/>
        <v>0</v>
      </c>
      <c r="FT132" s="90"/>
      <c r="FU132" s="90"/>
      <c r="FV132" s="90"/>
      <c r="FW132" s="116"/>
      <c r="FX132" s="16">
        <f t="shared" si="88"/>
        <v>0</v>
      </c>
      <c r="FY132" s="90"/>
      <c r="FZ132" s="90"/>
      <c r="GA132" s="90"/>
      <c r="GB132" s="116"/>
      <c r="GC132" s="16">
        <f t="shared" si="89"/>
        <v>0</v>
      </c>
      <c r="GD132" s="90"/>
      <c r="GE132" s="90"/>
      <c r="GF132" s="90"/>
      <c r="GG132" s="116"/>
      <c r="GH132" s="16">
        <f t="shared" si="90"/>
        <v>0</v>
      </c>
      <c r="GI132" s="90"/>
      <c r="GJ132" s="90"/>
      <c r="GK132" s="90"/>
      <c r="GL132" s="116"/>
      <c r="GM132" s="16">
        <f t="shared" si="91"/>
        <v>0</v>
      </c>
      <c r="GN132" s="90"/>
      <c r="GO132" s="90"/>
      <c r="GP132" s="90"/>
      <c r="GQ132" s="116"/>
      <c r="GR132" s="16">
        <f t="shared" si="92"/>
        <v>0</v>
      </c>
      <c r="GS132" s="90"/>
      <c r="GT132" s="90"/>
      <c r="GU132" s="90"/>
      <c r="GV132" s="116"/>
      <c r="GW132" s="16">
        <f t="shared" si="93"/>
        <v>0</v>
      </c>
      <c r="GX132" s="90"/>
      <c r="GY132" s="90"/>
      <c r="GZ132" s="90"/>
      <c r="HA132" s="116"/>
      <c r="HB132" s="16">
        <f t="shared" si="94"/>
        <v>0</v>
      </c>
      <c r="HC132" s="90"/>
      <c r="HD132" s="90"/>
      <c r="HE132" s="90"/>
      <c r="HF132" s="116"/>
      <c r="HG132" s="16">
        <f t="shared" si="95"/>
        <v>0</v>
      </c>
      <c r="HH132" s="90"/>
      <c r="HI132" s="90"/>
      <c r="HJ132" s="90"/>
      <c r="HK132" s="116"/>
      <c r="HL132" s="16">
        <f t="shared" si="96"/>
        <v>0</v>
      </c>
      <c r="HM132" s="90"/>
      <c r="HN132" s="90"/>
      <c r="HO132" s="90"/>
      <c r="HP132" s="116"/>
      <c r="HQ132" s="16">
        <f t="shared" si="97"/>
        <v>0</v>
      </c>
      <c r="HR132" s="90"/>
      <c r="HS132" s="90"/>
      <c r="HT132" s="90"/>
      <c r="HU132" s="116"/>
      <c r="HV132" s="16">
        <f t="shared" si="98"/>
        <v>0</v>
      </c>
      <c r="HW132" s="90"/>
      <c r="HX132" s="90"/>
      <c r="HY132" s="90"/>
      <c r="HZ132" s="116"/>
      <c r="IA132" s="16">
        <f t="shared" si="99"/>
        <v>0</v>
      </c>
      <c r="IB132" s="90"/>
      <c r="IC132" s="90"/>
      <c r="ID132" s="90"/>
      <c r="IE132" s="116"/>
      <c r="IF132" s="16">
        <f t="shared" si="100"/>
        <v>0</v>
      </c>
      <c r="IG132" s="90"/>
      <c r="IH132" s="90"/>
      <c r="II132" s="90"/>
      <c r="IJ132" s="116"/>
      <c r="IK132" s="16">
        <f t="shared" si="101"/>
        <v>0</v>
      </c>
      <c r="IL132" s="90"/>
      <c r="IM132" s="90"/>
      <c r="IN132" s="90"/>
      <c r="IO132" s="116"/>
      <c r="IP132" s="16">
        <f t="shared" si="102"/>
        <v>0</v>
      </c>
    </row>
    <row r="133" spans="1:250" x14ac:dyDescent="0.25">
      <c r="A133" s="90"/>
      <c r="B133" s="90"/>
      <c r="C133" s="90"/>
      <c r="D133" s="116"/>
      <c r="E133" s="16">
        <f t="shared" si="53"/>
        <v>0</v>
      </c>
      <c r="F133" s="90"/>
      <c r="G133" s="90"/>
      <c r="H133" s="90"/>
      <c r="I133" s="116"/>
      <c r="J133" s="16">
        <f t="shared" si="54"/>
        <v>0</v>
      </c>
      <c r="K133" s="90"/>
      <c r="L133" s="90"/>
      <c r="M133" s="90"/>
      <c r="N133" s="116"/>
      <c r="O133" s="16">
        <f t="shared" si="55"/>
        <v>0</v>
      </c>
      <c r="P133" s="90"/>
      <c r="Q133" s="90"/>
      <c r="R133" s="90"/>
      <c r="S133" s="116"/>
      <c r="T133" s="16">
        <f t="shared" si="56"/>
        <v>0</v>
      </c>
      <c r="U133" s="90"/>
      <c r="V133" s="90"/>
      <c r="W133" s="90"/>
      <c r="X133" s="116"/>
      <c r="Y133" s="16">
        <f t="shared" si="57"/>
        <v>0</v>
      </c>
      <c r="Z133" s="90"/>
      <c r="AA133" s="90"/>
      <c r="AB133" s="90"/>
      <c r="AC133" s="116"/>
      <c r="AD133" s="16">
        <f t="shared" si="58"/>
        <v>0</v>
      </c>
      <c r="AE133" s="90"/>
      <c r="AF133" s="90"/>
      <c r="AG133" s="90"/>
      <c r="AH133" s="116"/>
      <c r="AI133" s="16">
        <f t="shared" si="59"/>
        <v>0</v>
      </c>
      <c r="AJ133" s="90"/>
      <c r="AK133" s="90"/>
      <c r="AL133" s="90"/>
      <c r="AM133" s="116"/>
      <c r="AN133" s="16">
        <f t="shared" si="60"/>
        <v>0</v>
      </c>
      <c r="AO133" s="90"/>
      <c r="AP133" s="90"/>
      <c r="AQ133" s="90"/>
      <c r="AR133" s="116"/>
      <c r="AS133" s="16">
        <f t="shared" si="61"/>
        <v>0</v>
      </c>
      <c r="AT133" s="90"/>
      <c r="AU133" s="90"/>
      <c r="AV133" s="90"/>
      <c r="AW133" s="116"/>
      <c r="AX133" s="16">
        <f t="shared" si="62"/>
        <v>0</v>
      </c>
      <c r="AY133" s="90"/>
      <c r="AZ133" s="90"/>
      <c r="BA133" s="90"/>
      <c r="BB133" s="116"/>
      <c r="BC133" s="16">
        <f t="shared" si="63"/>
        <v>0</v>
      </c>
      <c r="BD133" s="90"/>
      <c r="BE133" s="90"/>
      <c r="BF133" s="90"/>
      <c r="BG133" s="116"/>
      <c r="BH133" s="16">
        <f t="shared" si="64"/>
        <v>0</v>
      </c>
      <c r="BI133" s="90"/>
      <c r="BJ133" s="90"/>
      <c r="BK133" s="90"/>
      <c r="BL133" s="116"/>
      <c r="BM133" s="16">
        <f t="shared" si="65"/>
        <v>0</v>
      </c>
      <c r="BN133" s="90"/>
      <c r="BO133" s="90"/>
      <c r="BP133" s="90"/>
      <c r="BQ133" s="116"/>
      <c r="BR133" s="16">
        <f t="shared" si="66"/>
        <v>0</v>
      </c>
      <c r="BS133" s="90"/>
      <c r="BT133" s="90"/>
      <c r="BU133" s="90"/>
      <c r="BV133" s="116"/>
      <c r="BW133" s="16">
        <f t="shared" si="67"/>
        <v>0</v>
      </c>
      <c r="BX133" s="90"/>
      <c r="BY133" s="90"/>
      <c r="BZ133" s="90"/>
      <c r="CA133" s="116"/>
      <c r="CB133" s="16">
        <f t="shared" si="68"/>
        <v>0</v>
      </c>
      <c r="CC133" s="90"/>
      <c r="CD133" s="90"/>
      <c r="CE133" s="90"/>
      <c r="CF133" s="116"/>
      <c r="CG133" s="16">
        <f t="shared" si="69"/>
        <v>0</v>
      </c>
      <c r="CH133" s="90"/>
      <c r="CI133" s="90"/>
      <c r="CJ133" s="90"/>
      <c r="CK133" s="116"/>
      <c r="CL133" s="16">
        <f t="shared" si="70"/>
        <v>0</v>
      </c>
      <c r="CM133" s="90"/>
      <c r="CN133" s="90"/>
      <c r="CO133" s="90"/>
      <c r="CP133" s="116"/>
      <c r="CQ133" s="16">
        <f t="shared" si="71"/>
        <v>0</v>
      </c>
      <c r="CR133" s="90"/>
      <c r="CS133" s="90"/>
      <c r="CT133" s="90"/>
      <c r="CU133" s="116"/>
      <c r="CV133" s="16">
        <f t="shared" si="72"/>
        <v>0</v>
      </c>
      <c r="CW133" s="90"/>
      <c r="CX133" s="90"/>
      <c r="CY133" s="90"/>
      <c r="CZ133" s="116"/>
      <c r="DA133" s="16">
        <f t="shared" si="73"/>
        <v>0</v>
      </c>
      <c r="DB133" s="90"/>
      <c r="DC133" s="90"/>
      <c r="DD133" s="90"/>
      <c r="DE133" s="116"/>
      <c r="DF133" s="16">
        <f t="shared" si="74"/>
        <v>0</v>
      </c>
      <c r="DG133" s="90"/>
      <c r="DH133" s="90"/>
      <c r="DI133" s="90"/>
      <c r="DJ133" s="116"/>
      <c r="DK133" s="16">
        <f t="shared" si="75"/>
        <v>0</v>
      </c>
      <c r="DL133" s="90"/>
      <c r="DM133" s="90"/>
      <c r="DN133" s="90"/>
      <c r="DO133" s="116"/>
      <c r="DP133" s="16">
        <f t="shared" si="76"/>
        <v>0</v>
      </c>
      <c r="DQ133" s="90"/>
      <c r="DR133" s="90"/>
      <c r="DS133" s="90"/>
      <c r="DT133" s="116"/>
      <c r="DU133" s="16">
        <f t="shared" si="77"/>
        <v>0</v>
      </c>
      <c r="DV133" s="90"/>
      <c r="DW133" s="90"/>
      <c r="DX133" s="90"/>
      <c r="DY133" s="116"/>
      <c r="DZ133" s="16">
        <f t="shared" si="78"/>
        <v>0</v>
      </c>
      <c r="EA133" s="90"/>
      <c r="EB133" s="90"/>
      <c r="EC133" s="90"/>
      <c r="ED133" s="116"/>
      <c r="EE133" s="16">
        <f t="shared" si="79"/>
        <v>0</v>
      </c>
      <c r="EF133" s="90"/>
      <c r="EG133" s="90"/>
      <c r="EH133" s="90"/>
      <c r="EI133" s="116"/>
      <c r="EJ133" s="16">
        <f t="shared" si="80"/>
        <v>0</v>
      </c>
      <c r="EK133" s="90"/>
      <c r="EL133" s="90"/>
      <c r="EM133" s="90"/>
      <c r="EN133" s="116"/>
      <c r="EO133" s="16">
        <f t="shared" si="81"/>
        <v>0</v>
      </c>
      <c r="EP133" s="90"/>
      <c r="EQ133" s="90"/>
      <c r="ER133" s="90"/>
      <c r="ES133" s="116"/>
      <c r="ET133" s="16">
        <f t="shared" si="82"/>
        <v>0</v>
      </c>
      <c r="EU133" s="90"/>
      <c r="EV133" s="90"/>
      <c r="EW133" s="90"/>
      <c r="EX133" s="116"/>
      <c r="EY133" s="16">
        <f t="shared" si="83"/>
        <v>0</v>
      </c>
      <c r="EZ133" s="90"/>
      <c r="FA133" s="90"/>
      <c r="FB133" s="90"/>
      <c r="FC133" s="116"/>
      <c r="FD133" s="16">
        <f t="shared" si="84"/>
        <v>0</v>
      </c>
      <c r="FE133" s="90"/>
      <c r="FF133" s="90"/>
      <c r="FG133" s="90"/>
      <c r="FH133" s="116"/>
      <c r="FI133" s="16">
        <f t="shared" si="85"/>
        <v>0</v>
      </c>
      <c r="FJ133" s="90"/>
      <c r="FK133" s="90"/>
      <c r="FL133" s="90"/>
      <c r="FM133" s="116"/>
      <c r="FN133" s="16">
        <f t="shared" si="86"/>
        <v>0</v>
      </c>
      <c r="FO133" s="90"/>
      <c r="FP133" s="90"/>
      <c r="FQ133" s="90"/>
      <c r="FR133" s="116"/>
      <c r="FS133" s="16">
        <f t="shared" si="87"/>
        <v>0</v>
      </c>
      <c r="FT133" s="90"/>
      <c r="FU133" s="90"/>
      <c r="FV133" s="90"/>
      <c r="FW133" s="116"/>
      <c r="FX133" s="16">
        <f t="shared" si="88"/>
        <v>0</v>
      </c>
      <c r="FY133" s="90"/>
      <c r="FZ133" s="90"/>
      <c r="GA133" s="90"/>
      <c r="GB133" s="116"/>
      <c r="GC133" s="16">
        <f t="shared" si="89"/>
        <v>0</v>
      </c>
      <c r="GD133" s="90"/>
      <c r="GE133" s="90"/>
      <c r="GF133" s="90"/>
      <c r="GG133" s="116"/>
      <c r="GH133" s="16">
        <f t="shared" si="90"/>
        <v>0</v>
      </c>
      <c r="GI133" s="90"/>
      <c r="GJ133" s="90"/>
      <c r="GK133" s="90"/>
      <c r="GL133" s="116"/>
      <c r="GM133" s="16">
        <f t="shared" si="91"/>
        <v>0</v>
      </c>
      <c r="GN133" s="90"/>
      <c r="GO133" s="90"/>
      <c r="GP133" s="90"/>
      <c r="GQ133" s="116"/>
      <c r="GR133" s="16">
        <f t="shared" si="92"/>
        <v>0</v>
      </c>
      <c r="GS133" s="90"/>
      <c r="GT133" s="90"/>
      <c r="GU133" s="90"/>
      <c r="GV133" s="116"/>
      <c r="GW133" s="16">
        <f t="shared" si="93"/>
        <v>0</v>
      </c>
      <c r="GX133" s="90"/>
      <c r="GY133" s="90"/>
      <c r="GZ133" s="90"/>
      <c r="HA133" s="116"/>
      <c r="HB133" s="16">
        <f t="shared" si="94"/>
        <v>0</v>
      </c>
      <c r="HC133" s="90"/>
      <c r="HD133" s="90"/>
      <c r="HE133" s="90"/>
      <c r="HF133" s="116"/>
      <c r="HG133" s="16">
        <f t="shared" si="95"/>
        <v>0</v>
      </c>
      <c r="HH133" s="90"/>
      <c r="HI133" s="90"/>
      <c r="HJ133" s="90"/>
      <c r="HK133" s="116"/>
      <c r="HL133" s="16">
        <f t="shared" si="96"/>
        <v>0</v>
      </c>
      <c r="HM133" s="90"/>
      <c r="HN133" s="90"/>
      <c r="HO133" s="90"/>
      <c r="HP133" s="116"/>
      <c r="HQ133" s="16">
        <f t="shared" si="97"/>
        <v>0</v>
      </c>
      <c r="HR133" s="90"/>
      <c r="HS133" s="90"/>
      <c r="HT133" s="90"/>
      <c r="HU133" s="116"/>
      <c r="HV133" s="16">
        <f t="shared" si="98"/>
        <v>0</v>
      </c>
      <c r="HW133" s="90"/>
      <c r="HX133" s="90"/>
      <c r="HY133" s="90"/>
      <c r="HZ133" s="116"/>
      <c r="IA133" s="16">
        <f t="shared" si="99"/>
        <v>0</v>
      </c>
      <c r="IB133" s="90"/>
      <c r="IC133" s="90"/>
      <c r="ID133" s="90"/>
      <c r="IE133" s="116"/>
      <c r="IF133" s="16">
        <f t="shared" si="100"/>
        <v>0</v>
      </c>
      <c r="IG133" s="90"/>
      <c r="IH133" s="90"/>
      <c r="II133" s="90"/>
      <c r="IJ133" s="116"/>
      <c r="IK133" s="16">
        <f t="shared" si="101"/>
        <v>0</v>
      </c>
      <c r="IL133" s="90"/>
      <c r="IM133" s="90"/>
      <c r="IN133" s="90"/>
      <c r="IO133" s="116"/>
      <c r="IP133" s="16">
        <f t="shared" si="102"/>
        <v>0</v>
      </c>
    </row>
    <row r="134" spans="1:250" x14ac:dyDescent="0.25">
      <c r="A134" s="90"/>
      <c r="B134" s="90"/>
      <c r="C134" s="90"/>
      <c r="D134" s="116"/>
      <c r="E134" s="16">
        <f t="shared" si="53"/>
        <v>0</v>
      </c>
      <c r="F134" s="90"/>
      <c r="G134" s="90"/>
      <c r="H134" s="90"/>
      <c r="I134" s="116"/>
      <c r="J134" s="16">
        <f t="shared" si="54"/>
        <v>0</v>
      </c>
      <c r="K134" s="90"/>
      <c r="L134" s="90"/>
      <c r="M134" s="90"/>
      <c r="N134" s="116"/>
      <c r="O134" s="16">
        <f t="shared" si="55"/>
        <v>0</v>
      </c>
      <c r="P134" s="90"/>
      <c r="Q134" s="90"/>
      <c r="R134" s="90"/>
      <c r="S134" s="116"/>
      <c r="T134" s="16">
        <f t="shared" si="56"/>
        <v>0</v>
      </c>
      <c r="U134" s="90"/>
      <c r="V134" s="90"/>
      <c r="W134" s="90"/>
      <c r="X134" s="116"/>
      <c r="Y134" s="16">
        <f t="shared" si="57"/>
        <v>0</v>
      </c>
      <c r="Z134" s="90"/>
      <c r="AA134" s="90"/>
      <c r="AB134" s="90"/>
      <c r="AC134" s="116"/>
      <c r="AD134" s="16">
        <f t="shared" si="58"/>
        <v>0</v>
      </c>
      <c r="AE134" s="90"/>
      <c r="AF134" s="90"/>
      <c r="AG134" s="90"/>
      <c r="AH134" s="116"/>
      <c r="AI134" s="16">
        <f t="shared" si="59"/>
        <v>0</v>
      </c>
      <c r="AJ134" s="90"/>
      <c r="AK134" s="90"/>
      <c r="AL134" s="90"/>
      <c r="AM134" s="116"/>
      <c r="AN134" s="16">
        <f t="shared" si="60"/>
        <v>0</v>
      </c>
      <c r="AO134" s="90"/>
      <c r="AP134" s="90"/>
      <c r="AQ134" s="90"/>
      <c r="AR134" s="116"/>
      <c r="AS134" s="16">
        <f t="shared" si="61"/>
        <v>0</v>
      </c>
      <c r="AT134" s="90"/>
      <c r="AU134" s="90"/>
      <c r="AV134" s="90"/>
      <c r="AW134" s="116"/>
      <c r="AX134" s="16">
        <f t="shared" si="62"/>
        <v>0</v>
      </c>
      <c r="AY134" s="90"/>
      <c r="AZ134" s="90"/>
      <c r="BA134" s="90"/>
      <c r="BB134" s="116"/>
      <c r="BC134" s="16">
        <f t="shared" si="63"/>
        <v>0</v>
      </c>
      <c r="BD134" s="90"/>
      <c r="BE134" s="90"/>
      <c r="BF134" s="90"/>
      <c r="BG134" s="116"/>
      <c r="BH134" s="16">
        <f t="shared" si="64"/>
        <v>0</v>
      </c>
      <c r="BI134" s="90"/>
      <c r="BJ134" s="90"/>
      <c r="BK134" s="90"/>
      <c r="BL134" s="116"/>
      <c r="BM134" s="16">
        <f t="shared" si="65"/>
        <v>0</v>
      </c>
      <c r="BN134" s="90"/>
      <c r="BO134" s="90"/>
      <c r="BP134" s="90"/>
      <c r="BQ134" s="116"/>
      <c r="BR134" s="16">
        <f t="shared" si="66"/>
        <v>0</v>
      </c>
      <c r="BS134" s="90"/>
      <c r="BT134" s="90"/>
      <c r="BU134" s="90"/>
      <c r="BV134" s="116"/>
      <c r="BW134" s="16">
        <f t="shared" si="67"/>
        <v>0</v>
      </c>
      <c r="BX134" s="90"/>
      <c r="BY134" s="90"/>
      <c r="BZ134" s="90"/>
      <c r="CA134" s="116"/>
      <c r="CB134" s="16">
        <f t="shared" si="68"/>
        <v>0</v>
      </c>
      <c r="CC134" s="90"/>
      <c r="CD134" s="90"/>
      <c r="CE134" s="90"/>
      <c r="CF134" s="116"/>
      <c r="CG134" s="16">
        <f t="shared" si="69"/>
        <v>0</v>
      </c>
      <c r="CH134" s="90"/>
      <c r="CI134" s="90"/>
      <c r="CJ134" s="90"/>
      <c r="CK134" s="116"/>
      <c r="CL134" s="16">
        <f t="shared" si="70"/>
        <v>0</v>
      </c>
      <c r="CM134" s="90"/>
      <c r="CN134" s="90"/>
      <c r="CO134" s="90"/>
      <c r="CP134" s="116"/>
      <c r="CQ134" s="16">
        <f t="shared" si="71"/>
        <v>0</v>
      </c>
      <c r="CR134" s="90"/>
      <c r="CS134" s="90"/>
      <c r="CT134" s="90"/>
      <c r="CU134" s="116"/>
      <c r="CV134" s="16">
        <f t="shared" si="72"/>
        <v>0</v>
      </c>
      <c r="CW134" s="90"/>
      <c r="CX134" s="90"/>
      <c r="CY134" s="90"/>
      <c r="CZ134" s="116"/>
      <c r="DA134" s="16">
        <f t="shared" si="73"/>
        <v>0</v>
      </c>
      <c r="DB134" s="90"/>
      <c r="DC134" s="90"/>
      <c r="DD134" s="90"/>
      <c r="DE134" s="116"/>
      <c r="DF134" s="16">
        <f t="shared" si="74"/>
        <v>0</v>
      </c>
      <c r="DG134" s="90"/>
      <c r="DH134" s="90"/>
      <c r="DI134" s="90"/>
      <c r="DJ134" s="116"/>
      <c r="DK134" s="16">
        <f t="shared" si="75"/>
        <v>0</v>
      </c>
      <c r="DL134" s="90"/>
      <c r="DM134" s="90"/>
      <c r="DN134" s="90"/>
      <c r="DO134" s="116"/>
      <c r="DP134" s="16">
        <f t="shared" si="76"/>
        <v>0</v>
      </c>
      <c r="DQ134" s="90"/>
      <c r="DR134" s="90"/>
      <c r="DS134" s="90"/>
      <c r="DT134" s="116"/>
      <c r="DU134" s="16">
        <f t="shared" si="77"/>
        <v>0</v>
      </c>
      <c r="DV134" s="90"/>
      <c r="DW134" s="90"/>
      <c r="DX134" s="90"/>
      <c r="DY134" s="116"/>
      <c r="DZ134" s="16">
        <f t="shared" si="78"/>
        <v>0</v>
      </c>
      <c r="EA134" s="90"/>
      <c r="EB134" s="90"/>
      <c r="EC134" s="90"/>
      <c r="ED134" s="116"/>
      <c r="EE134" s="16">
        <f t="shared" si="79"/>
        <v>0</v>
      </c>
      <c r="EF134" s="90"/>
      <c r="EG134" s="90"/>
      <c r="EH134" s="90"/>
      <c r="EI134" s="116"/>
      <c r="EJ134" s="16">
        <f t="shared" si="80"/>
        <v>0</v>
      </c>
      <c r="EK134" s="90"/>
      <c r="EL134" s="90"/>
      <c r="EM134" s="90"/>
      <c r="EN134" s="116"/>
      <c r="EO134" s="16">
        <f t="shared" si="81"/>
        <v>0</v>
      </c>
      <c r="EP134" s="90"/>
      <c r="EQ134" s="90"/>
      <c r="ER134" s="90"/>
      <c r="ES134" s="116"/>
      <c r="ET134" s="16">
        <f t="shared" si="82"/>
        <v>0</v>
      </c>
      <c r="EU134" s="90"/>
      <c r="EV134" s="90"/>
      <c r="EW134" s="90"/>
      <c r="EX134" s="116"/>
      <c r="EY134" s="16">
        <f t="shared" si="83"/>
        <v>0</v>
      </c>
      <c r="EZ134" s="90"/>
      <c r="FA134" s="90"/>
      <c r="FB134" s="90"/>
      <c r="FC134" s="116"/>
      <c r="FD134" s="16">
        <f t="shared" si="84"/>
        <v>0</v>
      </c>
      <c r="FE134" s="90"/>
      <c r="FF134" s="90"/>
      <c r="FG134" s="90"/>
      <c r="FH134" s="116"/>
      <c r="FI134" s="16">
        <f t="shared" si="85"/>
        <v>0</v>
      </c>
      <c r="FJ134" s="90"/>
      <c r="FK134" s="90"/>
      <c r="FL134" s="90"/>
      <c r="FM134" s="116"/>
      <c r="FN134" s="16">
        <f t="shared" si="86"/>
        <v>0</v>
      </c>
      <c r="FO134" s="90"/>
      <c r="FP134" s="90"/>
      <c r="FQ134" s="90"/>
      <c r="FR134" s="116"/>
      <c r="FS134" s="16">
        <f t="shared" si="87"/>
        <v>0</v>
      </c>
      <c r="FT134" s="90"/>
      <c r="FU134" s="90"/>
      <c r="FV134" s="90"/>
      <c r="FW134" s="116"/>
      <c r="FX134" s="16">
        <f t="shared" si="88"/>
        <v>0</v>
      </c>
      <c r="FY134" s="90"/>
      <c r="FZ134" s="90"/>
      <c r="GA134" s="90"/>
      <c r="GB134" s="116"/>
      <c r="GC134" s="16">
        <f t="shared" si="89"/>
        <v>0</v>
      </c>
      <c r="GD134" s="90"/>
      <c r="GE134" s="90"/>
      <c r="GF134" s="90"/>
      <c r="GG134" s="116"/>
      <c r="GH134" s="16">
        <f t="shared" si="90"/>
        <v>0</v>
      </c>
      <c r="GI134" s="90"/>
      <c r="GJ134" s="90"/>
      <c r="GK134" s="90"/>
      <c r="GL134" s="116"/>
      <c r="GM134" s="16">
        <f t="shared" si="91"/>
        <v>0</v>
      </c>
      <c r="GN134" s="90"/>
      <c r="GO134" s="90"/>
      <c r="GP134" s="90"/>
      <c r="GQ134" s="116"/>
      <c r="GR134" s="16">
        <f t="shared" si="92"/>
        <v>0</v>
      </c>
      <c r="GS134" s="90"/>
      <c r="GT134" s="90"/>
      <c r="GU134" s="90"/>
      <c r="GV134" s="116"/>
      <c r="GW134" s="16">
        <f t="shared" si="93"/>
        <v>0</v>
      </c>
      <c r="GX134" s="90"/>
      <c r="GY134" s="90"/>
      <c r="GZ134" s="90"/>
      <c r="HA134" s="116"/>
      <c r="HB134" s="16">
        <f t="shared" si="94"/>
        <v>0</v>
      </c>
      <c r="HC134" s="90"/>
      <c r="HD134" s="90"/>
      <c r="HE134" s="90"/>
      <c r="HF134" s="116"/>
      <c r="HG134" s="16">
        <f t="shared" si="95"/>
        <v>0</v>
      </c>
      <c r="HH134" s="90"/>
      <c r="HI134" s="90"/>
      <c r="HJ134" s="90"/>
      <c r="HK134" s="116"/>
      <c r="HL134" s="16">
        <f t="shared" si="96"/>
        <v>0</v>
      </c>
      <c r="HM134" s="90"/>
      <c r="HN134" s="90"/>
      <c r="HO134" s="90"/>
      <c r="HP134" s="116"/>
      <c r="HQ134" s="16">
        <f t="shared" si="97"/>
        <v>0</v>
      </c>
      <c r="HR134" s="90"/>
      <c r="HS134" s="90"/>
      <c r="HT134" s="90"/>
      <c r="HU134" s="116"/>
      <c r="HV134" s="16">
        <f t="shared" si="98"/>
        <v>0</v>
      </c>
      <c r="HW134" s="90"/>
      <c r="HX134" s="90"/>
      <c r="HY134" s="90"/>
      <c r="HZ134" s="116"/>
      <c r="IA134" s="16">
        <f t="shared" si="99"/>
        <v>0</v>
      </c>
      <c r="IB134" s="90"/>
      <c r="IC134" s="90"/>
      <c r="ID134" s="90"/>
      <c r="IE134" s="116"/>
      <c r="IF134" s="16">
        <f t="shared" si="100"/>
        <v>0</v>
      </c>
      <c r="IG134" s="90"/>
      <c r="IH134" s="90"/>
      <c r="II134" s="90"/>
      <c r="IJ134" s="116"/>
      <c r="IK134" s="16">
        <f t="shared" si="101"/>
        <v>0</v>
      </c>
      <c r="IL134" s="90"/>
      <c r="IM134" s="90"/>
      <c r="IN134" s="90"/>
      <c r="IO134" s="116"/>
      <c r="IP134" s="16">
        <f t="shared" si="102"/>
        <v>0</v>
      </c>
    </row>
    <row r="135" spans="1:250" x14ac:dyDescent="0.25">
      <c r="A135" s="90"/>
      <c r="B135" s="90"/>
      <c r="C135" s="90"/>
      <c r="D135" s="116"/>
      <c r="E135" s="16">
        <f t="shared" si="53"/>
        <v>0</v>
      </c>
      <c r="F135" s="90"/>
      <c r="G135" s="90"/>
      <c r="H135" s="90"/>
      <c r="I135" s="116"/>
      <c r="J135" s="16">
        <f t="shared" si="54"/>
        <v>0</v>
      </c>
      <c r="K135" s="90"/>
      <c r="L135" s="90"/>
      <c r="M135" s="90"/>
      <c r="N135" s="116"/>
      <c r="O135" s="16">
        <f t="shared" si="55"/>
        <v>0</v>
      </c>
      <c r="P135" s="90"/>
      <c r="Q135" s="90"/>
      <c r="R135" s="90"/>
      <c r="S135" s="116"/>
      <c r="T135" s="16">
        <f t="shared" si="56"/>
        <v>0</v>
      </c>
      <c r="U135" s="90"/>
      <c r="V135" s="90"/>
      <c r="W135" s="90"/>
      <c r="X135" s="116"/>
      <c r="Y135" s="16">
        <f t="shared" si="57"/>
        <v>0</v>
      </c>
      <c r="Z135" s="90"/>
      <c r="AA135" s="90"/>
      <c r="AB135" s="90"/>
      <c r="AC135" s="116"/>
      <c r="AD135" s="16">
        <f t="shared" si="58"/>
        <v>0</v>
      </c>
      <c r="AE135" s="90"/>
      <c r="AF135" s="90"/>
      <c r="AG135" s="90"/>
      <c r="AH135" s="116"/>
      <c r="AI135" s="16">
        <f t="shared" si="59"/>
        <v>0</v>
      </c>
      <c r="AJ135" s="90"/>
      <c r="AK135" s="90"/>
      <c r="AL135" s="90"/>
      <c r="AM135" s="116"/>
      <c r="AN135" s="16">
        <f t="shared" si="60"/>
        <v>0</v>
      </c>
      <c r="AO135" s="90"/>
      <c r="AP135" s="90"/>
      <c r="AQ135" s="90"/>
      <c r="AR135" s="116"/>
      <c r="AS135" s="16">
        <f t="shared" si="61"/>
        <v>0</v>
      </c>
      <c r="AT135" s="90"/>
      <c r="AU135" s="90"/>
      <c r="AV135" s="90"/>
      <c r="AW135" s="116"/>
      <c r="AX135" s="16">
        <f t="shared" si="62"/>
        <v>0</v>
      </c>
      <c r="AY135" s="90"/>
      <c r="AZ135" s="90"/>
      <c r="BA135" s="90"/>
      <c r="BB135" s="116"/>
      <c r="BC135" s="16">
        <f t="shared" si="63"/>
        <v>0</v>
      </c>
      <c r="BD135" s="90"/>
      <c r="BE135" s="90"/>
      <c r="BF135" s="90"/>
      <c r="BG135" s="116"/>
      <c r="BH135" s="16">
        <f t="shared" si="64"/>
        <v>0</v>
      </c>
      <c r="BI135" s="90"/>
      <c r="BJ135" s="90"/>
      <c r="BK135" s="90"/>
      <c r="BL135" s="116"/>
      <c r="BM135" s="16">
        <f t="shared" si="65"/>
        <v>0</v>
      </c>
      <c r="BN135" s="90"/>
      <c r="BO135" s="90"/>
      <c r="BP135" s="90"/>
      <c r="BQ135" s="116"/>
      <c r="BR135" s="16">
        <f t="shared" si="66"/>
        <v>0</v>
      </c>
      <c r="BS135" s="90"/>
      <c r="BT135" s="90"/>
      <c r="BU135" s="90"/>
      <c r="BV135" s="116"/>
      <c r="BW135" s="16">
        <f t="shared" si="67"/>
        <v>0</v>
      </c>
      <c r="BX135" s="90"/>
      <c r="BY135" s="90"/>
      <c r="BZ135" s="90"/>
      <c r="CA135" s="116"/>
      <c r="CB135" s="16">
        <f t="shared" si="68"/>
        <v>0</v>
      </c>
      <c r="CC135" s="90"/>
      <c r="CD135" s="90"/>
      <c r="CE135" s="90"/>
      <c r="CF135" s="116"/>
      <c r="CG135" s="16">
        <f t="shared" si="69"/>
        <v>0</v>
      </c>
      <c r="CH135" s="90"/>
      <c r="CI135" s="90"/>
      <c r="CJ135" s="90"/>
      <c r="CK135" s="116"/>
      <c r="CL135" s="16">
        <f t="shared" si="70"/>
        <v>0</v>
      </c>
      <c r="CM135" s="90"/>
      <c r="CN135" s="90"/>
      <c r="CO135" s="90"/>
      <c r="CP135" s="116"/>
      <c r="CQ135" s="16">
        <f t="shared" si="71"/>
        <v>0</v>
      </c>
      <c r="CR135" s="90"/>
      <c r="CS135" s="90"/>
      <c r="CT135" s="90"/>
      <c r="CU135" s="116"/>
      <c r="CV135" s="16">
        <f t="shared" si="72"/>
        <v>0</v>
      </c>
      <c r="CW135" s="90"/>
      <c r="CX135" s="90"/>
      <c r="CY135" s="90"/>
      <c r="CZ135" s="116"/>
      <c r="DA135" s="16">
        <f t="shared" si="73"/>
        <v>0</v>
      </c>
      <c r="DB135" s="90"/>
      <c r="DC135" s="90"/>
      <c r="DD135" s="90"/>
      <c r="DE135" s="116"/>
      <c r="DF135" s="16">
        <f t="shared" si="74"/>
        <v>0</v>
      </c>
      <c r="DG135" s="90"/>
      <c r="DH135" s="90"/>
      <c r="DI135" s="90"/>
      <c r="DJ135" s="116"/>
      <c r="DK135" s="16">
        <f t="shared" si="75"/>
        <v>0</v>
      </c>
      <c r="DL135" s="90"/>
      <c r="DM135" s="90"/>
      <c r="DN135" s="90"/>
      <c r="DO135" s="116"/>
      <c r="DP135" s="16">
        <f t="shared" si="76"/>
        <v>0</v>
      </c>
      <c r="DQ135" s="90"/>
      <c r="DR135" s="90"/>
      <c r="DS135" s="90"/>
      <c r="DT135" s="116"/>
      <c r="DU135" s="16">
        <f t="shared" si="77"/>
        <v>0</v>
      </c>
      <c r="DV135" s="90"/>
      <c r="DW135" s="90"/>
      <c r="DX135" s="90"/>
      <c r="DY135" s="116"/>
      <c r="DZ135" s="16">
        <f t="shared" si="78"/>
        <v>0</v>
      </c>
      <c r="EA135" s="90"/>
      <c r="EB135" s="90"/>
      <c r="EC135" s="90"/>
      <c r="ED135" s="116"/>
      <c r="EE135" s="16">
        <f t="shared" si="79"/>
        <v>0</v>
      </c>
      <c r="EF135" s="90"/>
      <c r="EG135" s="90"/>
      <c r="EH135" s="90"/>
      <c r="EI135" s="116"/>
      <c r="EJ135" s="16">
        <f t="shared" si="80"/>
        <v>0</v>
      </c>
      <c r="EK135" s="90"/>
      <c r="EL135" s="90"/>
      <c r="EM135" s="90"/>
      <c r="EN135" s="116"/>
      <c r="EO135" s="16">
        <f t="shared" si="81"/>
        <v>0</v>
      </c>
      <c r="EP135" s="90"/>
      <c r="EQ135" s="90"/>
      <c r="ER135" s="90"/>
      <c r="ES135" s="116"/>
      <c r="ET135" s="16">
        <f t="shared" si="82"/>
        <v>0</v>
      </c>
      <c r="EU135" s="90"/>
      <c r="EV135" s="90"/>
      <c r="EW135" s="90"/>
      <c r="EX135" s="116"/>
      <c r="EY135" s="16">
        <f t="shared" si="83"/>
        <v>0</v>
      </c>
      <c r="EZ135" s="90"/>
      <c r="FA135" s="90"/>
      <c r="FB135" s="90"/>
      <c r="FC135" s="116"/>
      <c r="FD135" s="16">
        <f t="shared" si="84"/>
        <v>0</v>
      </c>
      <c r="FE135" s="90"/>
      <c r="FF135" s="90"/>
      <c r="FG135" s="90"/>
      <c r="FH135" s="116"/>
      <c r="FI135" s="16">
        <f t="shared" si="85"/>
        <v>0</v>
      </c>
      <c r="FJ135" s="90"/>
      <c r="FK135" s="90"/>
      <c r="FL135" s="90"/>
      <c r="FM135" s="116"/>
      <c r="FN135" s="16">
        <f t="shared" si="86"/>
        <v>0</v>
      </c>
      <c r="FO135" s="90"/>
      <c r="FP135" s="90"/>
      <c r="FQ135" s="90"/>
      <c r="FR135" s="116"/>
      <c r="FS135" s="16">
        <f t="shared" si="87"/>
        <v>0</v>
      </c>
      <c r="FT135" s="90"/>
      <c r="FU135" s="90"/>
      <c r="FV135" s="90"/>
      <c r="FW135" s="116"/>
      <c r="FX135" s="16">
        <f t="shared" si="88"/>
        <v>0</v>
      </c>
      <c r="FY135" s="90"/>
      <c r="FZ135" s="90"/>
      <c r="GA135" s="90"/>
      <c r="GB135" s="116"/>
      <c r="GC135" s="16">
        <f t="shared" si="89"/>
        <v>0</v>
      </c>
      <c r="GD135" s="90"/>
      <c r="GE135" s="90"/>
      <c r="GF135" s="90"/>
      <c r="GG135" s="116"/>
      <c r="GH135" s="16">
        <f t="shared" si="90"/>
        <v>0</v>
      </c>
      <c r="GI135" s="90"/>
      <c r="GJ135" s="90"/>
      <c r="GK135" s="90"/>
      <c r="GL135" s="116"/>
      <c r="GM135" s="16">
        <f t="shared" si="91"/>
        <v>0</v>
      </c>
      <c r="GN135" s="90"/>
      <c r="GO135" s="90"/>
      <c r="GP135" s="90"/>
      <c r="GQ135" s="116"/>
      <c r="GR135" s="16">
        <f t="shared" si="92"/>
        <v>0</v>
      </c>
      <c r="GS135" s="90"/>
      <c r="GT135" s="90"/>
      <c r="GU135" s="90"/>
      <c r="GV135" s="116"/>
      <c r="GW135" s="16">
        <f t="shared" si="93"/>
        <v>0</v>
      </c>
      <c r="GX135" s="90"/>
      <c r="GY135" s="90"/>
      <c r="GZ135" s="90"/>
      <c r="HA135" s="116"/>
      <c r="HB135" s="16">
        <f t="shared" si="94"/>
        <v>0</v>
      </c>
      <c r="HC135" s="90"/>
      <c r="HD135" s="90"/>
      <c r="HE135" s="90"/>
      <c r="HF135" s="116"/>
      <c r="HG135" s="16">
        <f t="shared" si="95"/>
        <v>0</v>
      </c>
      <c r="HH135" s="90"/>
      <c r="HI135" s="90"/>
      <c r="HJ135" s="90"/>
      <c r="HK135" s="116"/>
      <c r="HL135" s="16">
        <f t="shared" si="96"/>
        <v>0</v>
      </c>
      <c r="HM135" s="90"/>
      <c r="HN135" s="90"/>
      <c r="HO135" s="90"/>
      <c r="HP135" s="116"/>
      <c r="HQ135" s="16">
        <f t="shared" si="97"/>
        <v>0</v>
      </c>
      <c r="HR135" s="90"/>
      <c r="HS135" s="90"/>
      <c r="HT135" s="90"/>
      <c r="HU135" s="116"/>
      <c r="HV135" s="16">
        <f t="shared" si="98"/>
        <v>0</v>
      </c>
      <c r="HW135" s="90"/>
      <c r="HX135" s="90"/>
      <c r="HY135" s="90"/>
      <c r="HZ135" s="116"/>
      <c r="IA135" s="16">
        <f t="shared" si="99"/>
        <v>0</v>
      </c>
      <c r="IB135" s="90"/>
      <c r="IC135" s="90"/>
      <c r="ID135" s="90"/>
      <c r="IE135" s="116"/>
      <c r="IF135" s="16">
        <f t="shared" si="100"/>
        <v>0</v>
      </c>
      <c r="IG135" s="90"/>
      <c r="IH135" s="90"/>
      <c r="II135" s="90"/>
      <c r="IJ135" s="116"/>
      <c r="IK135" s="16">
        <f t="shared" si="101"/>
        <v>0</v>
      </c>
      <c r="IL135" s="90"/>
      <c r="IM135" s="90"/>
      <c r="IN135" s="90"/>
      <c r="IO135" s="116"/>
      <c r="IP135" s="16">
        <f t="shared" si="102"/>
        <v>0</v>
      </c>
    </row>
    <row r="136" spans="1:250" x14ac:dyDescent="0.25">
      <c r="A136" s="90"/>
      <c r="B136" s="90"/>
      <c r="C136" s="90"/>
      <c r="D136" s="116"/>
      <c r="E136" s="16">
        <f t="shared" si="53"/>
        <v>0</v>
      </c>
      <c r="F136" s="90"/>
      <c r="G136" s="90"/>
      <c r="H136" s="90"/>
      <c r="I136" s="116"/>
      <c r="J136" s="16">
        <f t="shared" si="54"/>
        <v>0</v>
      </c>
      <c r="K136" s="90"/>
      <c r="L136" s="90"/>
      <c r="M136" s="90"/>
      <c r="N136" s="116"/>
      <c r="O136" s="16">
        <f t="shared" si="55"/>
        <v>0</v>
      </c>
      <c r="P136" s="90"/>
      <c r="Q136" s="90"/>
      <c r="R136" s="90"/>
      <c r="S136" s="116"/>
      <c r="T136" s="16">
        <f t="shared" si="56"/>
        <v>0</v>
      </c>
      <c r="U136" s="90"/>
      <c r="V136" s="90"/>
      <c r="W136" s="90"/>
      <c r="X136" s="116"/>
      <c r="Y136" s="16">
        <f t="shared" si="57"/>
        <v>0</v>
      </c>
      <c r="Z136" s="90"/>
      <c r="AA136" s="90"/>
      <c r="AB136" s="90"/>
      <c r="AC136" s="116"/>
      <c r="AD136" s="16">
        <f t="shared" si="58"/>
        <v>0</v>
      </c>
      <c r="AE136" s="90"/>
      <c r="AF136" s="90"/>
      <c r="AG136" s="90"/>
      <c r="AH136" s="116"/>
      <c r="AI136" s="16">
        <f t="shared" si="59"/>
        <v>0</v>
      </c>
      <c r="AJ136" s="90"/>
      <c r="AK136" s="90"/>
      <c r="AL136" s="90"/>
      <c r="AM136" s="116"/>
      <c r="AN136" s="16">
        <f t="shared" si="60"/>
        <v>0</v>
      </c>
      <c r="AO136" s="90"/>
      <c r="AP136" s="90"/>
      <c r="AQ136" s="90"/>
      <c r="AR136" s="116"/>
      <c r="AS136" s="16">
        <f t="shared" si="61"/>
        <v>0</v>
      </c>
      <c r="AT136" s="90"/>
      <c r="AU136" s="90"/>
      <c r="AV136" s="90"/>
      <c r="AW136" s="116"/>
      <c r="AX136" s="16">
        <f t="shared" si="62"/>
        <v>0</v>
      </c>
      <c r="AY136" s="90"/>
      <c r="AZ136" s="90"/>
      <c r="BA136" s="90"/>
      <c r="BB136" s="116"/>
      <c r="BC136" s="16">
        <f t="shared" si="63"/>
        <v>0</v>
      </c>
      <c r="BD136" s="90"/>
      <c r="BE136" s="90"/>
      <c r="BF136" s="90"/>
      <c r="BG136" s="116"/>
      <c r="BH136" s="16">
        <f t="shared" si="64"/>
        <v>0</v>
      </c>
      <c r="BI136" s="90"/>
      <c r="BJ136" s="90"/>
      <c r="BK136" s="90"/>
      <c r="BL136" s="116"/>
      <c r="BM136" s="16">
        <f t="shared" si="65"/>
        <v>0</v>
      </c>
      <c r="BN136" s="90"/>
      <c r="BO136" s="90"/>
      <c r="BP136" s="90"/>
      <c r="BQ136" s="116"/>
      <c r="BR136" s="16">
        <f t="shared" si="66"/>
        <v>0</v>
      </c>
      <c r="BS136" s="90"/>
      <c r="BT136" s="90"/>
      <c r="BU136" s="90"/>
      <c r="BV136" s="116"/>
      <c r="BW136" s="16">
        <f t="shared" si="67"/>
        <v>0</v>
      </c>
      <c r="BX136" s="90"/>
      <c r="BY136" s="90"/>
      <c r="BZ136" s="90"/>
      <c r="CA136" s="116"/>
      <c r="CB136" s="16">
        <f t="shared" si="68"/>
        <v>0</v>
      </c>
      <c r="CC136" s="90"/>
      <c r="CD136" s="90"/>
      <c r="CE136" s="90"/>
      <c r="CF136" s="116"/>
      <c r="CG136" s="16">
        <f t="shared" si="69"/>
        <v>0</v>
      </c>
      <c r="CH136" s="90"/>
      <c r="CI136" s="90"/>
      <c r="CJ136" s="90"/>
      <c r="CK136" s="116"/>
      <c r="CL136" s="16">
        <f t="shared" si="70"/>
        <v>0</v>
      </c>
      <c r="CM136" s="90"/>
      <c r="CN136" s="90"/>
      <c r="CO136" s="90"/>
      <c r="CP136" s="116"/>
      <c r="CQ136" s="16">
        <f t="shared" si="71"/>
        <v>0</v>
      </c>
      <c r="CR136" s="90"/>
      <c r="CS136" s="90"/>
      <c r="CT136" s="90"/>
      <c r="CU136" s="116"/>
      <c r="CV136" s="16">
        <f t="shared" si="72"/>
        <v>0</v>
      </c>
      <c r="CW136" s="90"/>
      <c r="CX136" s="90"/>
      <c r="CY136" s="90"/>
      <c r="CZ136" s="116"/>
      <c r="DA136" s="16">
        <f t="shared" si="73"/>
        <v>0</v>
      </c>
      <c r="DB136" s="90"/>
      <c r="DC136" s="90"/>
      <c r="DD136" s="90"/>
      <c r="DE136" s="116"/>
      <c r="DF136" s="16">
        <f t="shared" si="74"/>
        <v>0</v>
      </c>
      <c r="DG136" s="90"/>
      <c r="DH136" s="90"/>
      <c r="DI136" s="90"/>
      <c r="DJ136" s="116"/>
      <c r="DK136" s="16">
        <f t="shared" si="75"/>
        <v>0</v>
      </c>
      <c r="DL136" s="90"/>
      <c r="DM136" s="90"/>
      <c r="DN136" s="90"/>
      <c r="DO136" s="116"/>
      <c r="DP136" s="16">
        <f t="shared" si="76"/>
        <v>0</v>
      </c>
      <c r="DQ136" s="90"/>
      <c r="DR136" s="90"/>
      <c r="DS136" s="90"/>
      <c r="DT136" s="116"/>
      <c r="DU136" s="16">
        <f t="shared" si="77"/>
        <v>0</v>
      </c>
      <c r="DV136" s="90"/>
      <c r="DW136" s="90"/>
      <c r="DX136" s="90"/>
      <c r="DY136" s="116"/>
      <c r="DZ136" s="16">
        <f t="shared" si="78"/>
        <v>0</v>
      </c>
      <c r="EA136" s="90"/>
      <c r="EB136" s="90"/>
      <c r="EC136" s="90"/>
      <c r="ED136" s="116"/>
      <c r="EE136" s="16">
        <f t="shared" si="79"/>
        <v>0</v>
      </c>
      <c r="EF136" s="90"/>
      <c r="EG136" s="90"/>
      <c r="EH136" s="90"/>
      <c r="EI136" s="116"/>
      <c r="EJ136" s="16">
        <f t="shared" si="80"/>
        <v>0</v>
      </c>
      <c r="EK136" s="90"/>
      <c r="EL136" s="90"/>
      <c r="EM136" s="90"/>
      <c r="EN136" s="116"/>
      <c r="EO136" s="16">
        <f t="shared" si="81"/>
        <v>0</v>
      </c>
      <c r="EP136" s="90"/>
      <c r="EQ136" s="90"/>
      <c r="ER136" s="90"/>
      <c r="ES136" s="116"/>
      <c r="ET136" s="16">
        <f t="shared" si="82"/>
        <v>0</v>
      </c>
      <c r="EU136" s="90"/>
      <c r="EV136" s="90"/>
      <c r="EW136" s="90"/>
      <c r="EX136" s="116"/>
      <c r="EY136" s="16">
        <f t="shared" si="83"/>
        <v>0</v>
      </c>
      <c r="EZ136" s="90"/>
      <c r="FA136" s="90"/>
      <c r="FB136" s="90"/>
      <c r="FC136" s="116"/>
      <c r="FD136" s="16">
        <f t="shared" si="84"/>
        <v>0</v>
      </c>
      <c r="FE136" s="90"/>
      <c r="FF136" s="90"/>
      <c r="FG136" s="90"/>
      <c r="FH136" s="116"/>
      <c r="FI136" s="16">
        <f t="shared" si="85"/>
        <v>0</v>
      </c>
      <c r="FJ136" s="90"/>
      <c r="FK136" s="90"/>
      <c r="FL136" s="90"/>
      <c r="FM136" s="116"/>
      <c r="FN136" s="16">
        <f t="shared" si="86"/>
        <v>0</v>
      </c>
      <c r="FO136" s="90"/>
      <c r="FP136" s="90"/>
      <c r="FQ136" s="90"/>
      <c r="FR136" s="116"/>
      <c r="FS136" s="16">
        <f t="shared" si="87"/>
        <v>0</v>
      </c>
      <c r="FT136" s="90"/>
      <c r="FU136" s="90"/>
      <c r="FV136" s="90"/>
      <c r="FW136" s="116"/>
      <c r="FX136" s="16">
        <f t="shared" si="88"/>
        <v>0</v>
      </c>
      <c r="FY136" s="90"/>
      <c r="FZ136" s="90"/>
      <c r="GA136" s="90"/>
      <c r="GB136" s="116"/>
      <c r="GC136" s="16">
        <f t="shared" si="89"/>
        <v>0</v>
      </c>
      <c r="GD136" s="90"/>
      <c r="GE136" s="90"/>
      <c r="GF136" s="90"/>
      <c r="GG136" s="116"/>
      <c r="GH136" s="16">
        <f t="shared" si="90"/>
        <v>0</v>
      </c>
      <c r="GI136" s="90"/>
      <c r="GJ136" s="90"/>
      <c r="GK136" s="90"/>
      <c r="GL136" s="116"/>
      <c r="GM136" s="16">
        <f t="shared" si="91"/>
        <v>0</v>
      </c>
      <c r="GN136" s="90"/>
      <c r="GO136" s="90"/>
      <c r="GP136" s="90"/>
      <c r="GQ136" s="116"/>
      <c r="GR136" s="16">
        <f t="shared" si="92"/>
        <v>0</v>
      </c>
      <c r="GS136" s="90"/>
      <c r="GT136" s="90"/>
      <c r="GU136" s="90"/>
      <c r="GV136" s="116"/>
      <c r="GW136" s="16">
        <f t="shared" si="93"/>
        <v>0</v>
      </c>
      <c r="GX136" s="90"/>
      <c r="GY136" s="90"/>
      <c r="GZ136" s="90"/>
      <c r="HA136" s="116"/>
      <c r="HB136" s="16">
        <f t="shared" si="94"/>
        <v>0</v>
      </c>
      <c r="HC136" s="90"/>
      <c r="HD136" s="90"/>
      <c r="HE136" s="90"/>
      <c r="HF136" s="116"/>
      <c r="HG136" s="16">
        <f t="shared" si="95"/>
        <v>0</v>
      </c>
      <c r="HH136" s="90"/>
      <c r="HI136" s="90"/>
      <c r="HJ136" s="90"/>
      <c r="HK136" s="116"/>
      <c r="HL136" s="16">
        <f t="shared" si="96"/>
        <v>0</v>
      </c>
      <c r="HM136" s="90"/>
      <c r="HN136" s="90"/>
      <c r="HO136" s="90"/>
      <c r="HP136" s="116"/>
      <c r="HQ136" s="16">
        <f t="shared" si="97"/>
        <v>0</v>
      </c>
      <c r="HR136" s="90"/>
      <c r="HS136" s="90"/>
      <c r="HT136" s="90"/>
      <c r="HU136" s="116"/>
      <c r="HV136" s="16">
        <f t="shared" si="98"/>
        <v>0</v>
      </c>
      <c r="HW136" s="90"/>
      <c r="HX136" s="90"/>
      <c r="HY136" s="90"/>
      <c r="HZ136" s="116"/>
      <c r="IA136" s="16">
        <f t="shared" si="99"/>
        <v>0</v>
      </c>
      <c r="IB136" s="90"/>
      <c r="IC136" s="90"/>
      <c r="ID136" s="90"/>
      <c r="IE136" s="116"/>
      <c r="IF136" s="16">
        <f t="shared" si="100"/>
        <v>0</v>
      </c>
      <c r="IG136" s="90"/>
      <c r="IH136" s="90"/>
      <c r="II136" s="90"/>
      <c r="IJ136" s="116"/>
      <c r="IK136" s="16">
        <f t="shared" si="101"/>
        <v>0</v>
      </c>
      <c r="IL136" s="90"/>
      <c r="IM136" s="90"/>
      <c r="IN136" s="90"/>
      <c r="IO136" s="116"/>
      <c r="IP136" s="16">
        <f t="shared" si="102"/>
        <v>0</v>
      </c>
    </row>
    <row r="137" spans="1:250" x14ac:dyDescent="0.25">
      <c r="A137" s="90"/>
      <c r="B137" s="90"/>
      <c r="C137" s="90"/>
      <c r="D137" s="116"/>
      <c r="E137" s="16">
        <f t="shared" si="53"/>
        <v>0</v>
      </c>
      <c r="F137" s="90"/>
      <c r="G137" s="90"/>
      <c r="H137" s="90"/>
      <c r="I137" s="116"/>
      <c r="J137" s="16">
        <f t="shared" si="54"/>
        <v>0</v>
      </c>
      <c r="K137" s="90"/>
      <c r="L137" s="90"/>
      <c r="M137" s="90"/>
      <c r="N137" s="116"/>
      <c r="O137" s="16">
        <f t="shared" si="55"/>
        <v>0</v>
      </c>
      <c r="P137" s="90"/>
      <c r="Q137" s="90"/>
      <c r="R137" s="90"/>
      <c r="S137" s="116"/>
      <c r="T137" s="16">
        <f t="shared" si="56"/>
        <v>0</v>
      </c>
      <c r="U137" s="90"/>
      <c r="V137" s="90"/>
      <c r="W137" s="90"/>
      <c r="X137" s="116"/>
      <c r="Y137" s="16">
        <f t="shared" si="57"/>
        <v>0</v>
      </c>
      <c r="Z137" s="90"/>
      <c r="AA137" s="90"/>
      <c r="AB137" s="90"/>
      <c r="AC137" s="116"/>
      <c r="AD137" s="16">
        <f t="shared" si="58"/>
        <v>0</v>
      </c>
      <c r="AE137" s="90"/>
      <c r="AF137" s="90"/>
      <c r="AG137" s="90"/>
      <c r="AH137" s="116"/>
      <c r="AI137" s="16">
        <f t="shared" si="59"/>
        <v>0</v>
      </c>
      <c r="AJ137" s="90"/>
      <c r="AK137" s="90"/>
      <c r="AL137" s="90"/>
      <c r="AM137" s="116"/>
      <c r="AN137" s="16">
        <f t="shared" si="60"/>
        <v>0</v>
      </c>
      <c r="AO137" s="90"/>
      <c r="AP137" s="90"/>
      <c r="AQ137" s="90"/>
      <c r="AR137" s="116"/>
      <c r="AS137" s="16">
        <f t="shared" si="61"/>
        <v>0</v>
      </c>
      <c r="AT137" s="90"/>
      <c r="AU137" s="90"/>
      <c r="AV137" s="90"/>
      <c r="AW137" s="116"/>
      <c r="AX137" s="16">
        <f t="shared" si="62"/>
        <v>0</v>
      </c>
      <c r="AY137" s="90"/>
      <c r="AZ137" s="90"/>
      <c r="BA137" s="90"/>
      <c r="BB137" s="116"/>
      <c r="BC137" s="16">
        <f t="shared" si="63"/>
        <v>0</v>
      </c>
      <c r="BD137" s="90"/>
      <c r="BE137" s="90"/>
      <c r="BF137" s="90"/>
      <c r="BG137" s="116"/>
      <c r="BH137" s="16">
        <f t="shared" si="64"/>
        <v>0</v>
      </c>
      <c r="BI137" s="90"/>
      <c r="BJ137" s="90"/>
      <c r="BK137" s="90"/>
      <c r="BL137" s="116"/>
      <c r="BM137" s="16">
        <f t="shared" si="65"/>
        <v>0</v>
      </c>
      <c r="BN137" s="90"/>
      <c r="BO137" s="90"/>
      <c r="BP137" s="90"/>
      <c r="BQ137" s="116"/>
      <c r="BR137" s="16">
        <f t="shared" si="66"/>
        <v>0</v>
      </c>
      <c r="BS137" s="90"/>
      <c r="BT137" s="90"/>
      <c r="BU137" s="90"/>
      <c r="BV137" s="116"/>
      <c r="BW137" s="16">
        <f t="shared" si="67"/>
        <v>0</v>
      </c>
      <c r="BX137" s="90"/>
      <c r="BY137" s="90"/>
      <c r="BZ137" s="90"/>
      <c r="CA137" s="116"/>
      <c r="CB137" s="16">
        <f t="shared" si="68"/>
        <v>0</v>
      </c>
      <c r="CC137" s="90"/>
      <c r="CD137" s="90"/>
      <c r="CE137" s="90"/>
      <c r="CF137" s="116"/>
      <c r="CG137" s="16">
        <f t="shared" si="69"/>
        <v>0</v>
      </c>
      <c r="CH137" s="90"/>
      <c r="CI137" s="90"/>
      <c r="CJ137" s="90"/>
      <c r="CK137" s="116"/>
      <c r="CL137" s="16">
        <f t="shared" si="70"/>
        <v>0</v>
      </c>
      <c r="CM137" s="90"/>
      <c r="CN137" s="90"/>
      <c r="CO137" s="90"/>
      <c r="CP137" s="116"/>
      <c r="CQ137" s="16">
        <f t="shared" si="71"/>
        <v>0</v>
      </c>
      <c r="CR137" s="90"/>
      <c r="CS137" s="90"/>
      <c r="CT137" s="90"/>
      <c r="CU137" s="116"/>
      <c r="CV137" s="16">
        <f t="shared" si="72"/>
        <v>0</v>
      </c>
      <c r="CW137" s="90"/>
      <c r="CX137" s="90"/>
      <c r="CY137" s="90"/>
      <c r="CZ137" s="116"/>
      <c r="DA137" s="16">
        <f t="shared" si="73"/>
        <v>0</v>
      </c>
      <c r="DB137" s="90"/>
      <c r="DC137" s="90"/>
      <c r="DD137" s="90"/>
      <c r="DE137" s="116"/>
      <c r="DF137" s="16">
        <f t="shared" si="74"/>
        <v>0</v>
      </c>
      <c r="DG137" s="90"/>
      <c r="DH137" s="90"/>
      <c r="DI137" s="90"/>
      <c r="DJ137" s="116"/>
      <c r="DK137" s="16">
        <f t="shared" si="75"/>
        <v>0</v>
      </c>
      <c r="DL137" s="90"/>
      <c r="DM137" s="90"/>
      <c r="DN137" s="90"/>
      <c r="DO137" s="116"/>
      <c r="DP137" s="16">
        <f t="shared" si="76"/>
        <v>0</v>
      </c>
      <c r="DQ137" s="90"/>
      <c r="DR137" s="90"/>
      <c r="DS137" s="90"/>
      <c r="DT137" s="116"/>
      <c r="DU137" s="16">
        <f t="shared" si="77"/>
        <v>0</v>
      </c>
      <c r="DV137" s="90"/>
      <c r="DW137" s="90"/>
      <c r="DX137" s="90"/>
      <c r="DY137" s="116"/>
      <c r="DZ137" s="16">
        <f t="shared" si="78"/>
        <v>0</v>
      </c>
      <c r="EA137" s="90"/>
      <c r="EB137" s="90"/>
      <c r="EC137" s="90"/>
      <c r="ED137" s="116"/>
      <c r="EE137" s="16">
        <f t="shared" si="79"/>
        <v>0</v>
      </c>
      <c r="EF137" s="90"/>
      <c r="EG137" s="90"/>
      <c r="EH137" s="90"/>
      <c r="EI137" s="116"/>
      <c r="EJ137" s="16">
        <f t="shared" si="80"/>
        <v>0</v>
      </c>
      <c r="EK137" s="90"/>
      <c r="EL137" s="90"/>
      <c r="EM137" s="90"/>
      <c r="EN137" s="116"/>
      <c r="EO137" s="16">
        <f t="shared" si="81"/>
        <v>0</v>
      </c>
      <c r="EP137" s="90"/>
      <c r="EQ137" s="90"/>
      <c r="ER137" s="90"/>
      <c r="ES137" s="116"/>
      <c r="ET137" s="16">
        <f t="shared" si="82"/>
        <v>0</v>
      </c>
      <c r="EU137" s="90"/>
      <c r="EV137" s="90"/>
      <c r="EW137" s="90"/>
      <c r="EX137" s="116"/>
      <c r="EY137" s="16">
        <f t="shared" si="83"/>
        <v>0</v>
      </c>
      <c r="EZ137" s="90"/>
      <c r="FA137" s="90"/>
      <c r="FB137" s="90"/>
      <c r="FC137" s="116"/>
      <c r="FD137" s="16">
        <f t="shared" si="84"/>
        <v>0</v>
      </c>
      <c r="FE137" s="90"/>
      <c r="FF137" s="90"/>
      <c r="FG137" s="90"/>
      <c r="FH137" s="116"/>
      <c r="FI137" s="16">
        <f t="shared" si="85"/>
        <v>0</v>
      </c>
      <c r="FJ137" s="90"/>
      <c r="FK137" s="90"/>
      <c r="FL137" s="90"/>
      <c r="FM137" s="116"/>
      <c r="FN137" s="16">
        <f t="shared" si="86"/>
        <v>0</v>
      </c>
      <c r="FO137" s="90"/>
      <c r="FP137" s="90"/>
      <c r="FQ137" s="90"/>
      <c r="FR137" s="116"/>
      <c r="FS137" s="16">
        <f t="shared" si="87"/>
        <v>0</v>
      </c>
      <c r="FT137" s="90"/>
      <c r="FU137" s="90"/>
      <c r="FV137" s="90"/>
      <c r="FW137" s="116"/>
      <c r="FX137" s="16">
        <f t="shared" si="88"/>
        <v>0</v>
      </c>
      <c r="FY137" s="90"/>
      <c r="FZ137" s="90"/>
      <c r="GA137" s="90"/>
      <c r="GB137" s="116"/>
      <c r="GC137" s="16">
        <f t="shared" si="89"/>
        <v>0</v>
      </c>
      <c r="GD137" s="90"/>
      <c r="GE137" s="90"/>
      <c r="GF137" s="90"/>
      <c r="GG137" s="116"/>
      <c r="GH137" s="16">
        <f t="shared" si="90"/>
        <v>0</v>
      </c>
      <c r="GI137" s="90"/>
      <c r="GJ137" s="90"/>
      <c r="GK137" s="90"/>
      <c r="GL137" s="116"/>
      <c r="GM137" s="16">
        <f t="shared" si="91"/>
        <v>0</v>
      </c>
      <c r="GN137" s="90"/>
      <c r="GO137" s="90"/>
      <c r="GP137" s="90"/>
      <c r="GQ137" s="116"/>
      <c r="GR137" s="16">
        <f t="shared" si="92"/>
        <v>0</v>
      </c>
      <c r="GS137" s="90"/>
      <c r="GT137" s="90"/>
      <c r="GU137" s="90"/>
      <c r="GV137" s="116"/>
      <c r="GW137" s="16">
        <f t="shared" si="93"/>
        <v>0</v>
      </c>
      <c r="GX137" s="90"/>
      <c r="GY137" s="90"/>
      <c r="GZ137" s="90"/>
      <c r="HA137" s="116"/>
      <c r="HB137" s="16">
        <f t="shared" si="94"/>
        <v>0</v>
      </c>
      <c r="HC137" s="90"/>
      <c r="HD137" s="90"/>
      <c r="HE137" s="90"/>
      <c r="HF137" s="116"/>
      <c r="HG137" s="16">
        <f t="shared" si="95"/>
        <v>0</v>
      </c>
      <c r="HH137" s="90"/>
      <c r="HI137" s="90"/>
      <c r="HJ137" s="90"/>
      <c r="HK137" s="116"/>
      <c r="HL137" s="16">
        <f t="shared" si="96"/>
        <v>0</v>
      </c>
      <c r="HM137" s="90"/>
      <c r="HN137" s="90"/>
      <c r="HO137" s="90"/>
      <c r="HP137" s="116"/>
      <c r="HQ137" s="16">
        <f t="shared" si="97"/>
        <v>0</v>
      </c>
      <c r="HR137" s="90"/>
      <c r="HS137" s="90"/>
      <c r="HT137" s="90"/>
      <c r="HU137" s="116"/>
      <c r="HV137" s="16">
        <f t="shared" si="98"/>
        <v>0</v>
      </c>
      <c r="HW137" s="90"/>
      <c r="HX137" s="90"/>
      <c r="HY137" s="90"/>
      <c r="HZ137" s="116"/>
      <c r="IA137" s="16">
        <f t="shared" si="99"/>
        <v>0</v>
      </c>
      <c r="IB137" s="90"/>
      <c r="IC137" s="90"/>
      <c r="ID137" s="90"/>
      <c r="IE137" s="116"/>
      <c r="IF137" s="16">
        <f t="shared" si="100"/>
        <v>0</v>
      </c>
      <c r="IG137" s="90"/>
      <c r="IH137" s="90"/>
      <c r="II137" s="90"/>
      <c r="IJ137" s="116"/>
      <c r="IK137" s="16">
        <f t="shared" si="101"/>
        <v>0</v>
      </c>
      <c r="IL137" s="90"/>
      <c r="IM137" s="90"/>
      <c r="IN137" s="90"/>
      <c r="IO137" s="116"/>
      <c r="IP137" s="16">
        <f t="shared" si="102"/>
        <v>0</v>
      </c>
    </row>
    <row r="138" spans="1:250" x14ac:dyDescent="0.25">
      <c r="A138" s="90"/>
      <c r="B138" s="90"/>
      <c r="C138" s="90"/>
      <c r="D138" s="116"/>
      <c r="E138" s="16">
        <f t="shared" si="53"/>
        <v>0</v>
      </c>
      <c r="F138" s="90"/>
      <c r="G138" s="90"/>
      <c r="H138" s="90"/>
      <c r="I138" s="116"/>
      <c r="J138" s="16">
        <f t="shared" si="54"/>
        <v>0</v>
      </c>
      <c r="K138" s="90"/>
      <c r="L138" s="90"/>
      <c r="M138" s="90"/>
      <c r="N138" s="116"/>
      <c r="O138" s="16">
        <f t="shared" si="55"/>
        <v>0</v>
      </c>
      <c r="P138" s="90"/>
      <c r="Q138" s="90"/>
      <c r="R138" s="90"/>
      <c r="S138" s="116"/>
      <c r="T138" s="16">
        <f t="shared" si="56"/>
        <v>0</v>
      </c>
      <c r="U138" s="90"/>
      <c r="V138" s="90"/>
      <c r="W138" s="90"/>
      <c r="X138" s="116"/>
      <c r="Y138" s="16">
        <f t="shared" si="57"/>
        <v>0</v>
      </c>
      <c r="Z138" s="90"/>
      <c r="AA138" s="90"/>
      <c r="AB138" s="90"/>
      <c r="AC138" s="116"/>
      <c r="AD138" s="16">
        <f t="shared" si="58"/>
        <v>0</v>
      </c>
      <c r="AE138" s="90"/>
      <c r="AF138" s="90"/>
      <c r="AG138" s="90"/>
      <c r="AH138" s="116"/>
      <c r="AI138" s="16">
        <f t="shared" si="59"/>
        <v>0</v>
      </c>
      <c r="AJ138" s="90"/>
      <c r="AK138" s="90"/>
      <c r="AL138" s="90"/>
      <c r="AM138" s="116"/>
      <c r="AN138" s="16">
        <f t="shared" si="60"/>
        <v>0</v>
      </c>
      <c r="AO138" s="90"/>
      <c r="AP138" s="90"/>
      <c r="AQ138" s="90"/>
      <c r="AR138" s="116"/>
      <c r="AS138" s="16">
        <f t="shared" si="61"/>
        <v>0</v>
      </c>
      <c r="AT138" s="90"/>
      <c r="AU138" s="90"/>
      <c r="AV138" s="90"/>
      <c r="AW138" s="116"/>
      <c r="AX138" s="16">
        <f t="shared" si="62"/>
        <v>0</v>
      </c>
      <c r="AY138" s="90"/>
      <c r="AZ138" s="90"/>
      <c r="BA138" s="90"/>
      <c r="BB138" s="116"/>
      <c r="BC138" s="16">
        <f t="shared" si="63"/>
        <v>0</v>
      </c>
      <c r="BD138" s="90"/>
      <c r="BE138" s="90"/>
      <c r="BF138" s="90"/>
      <c r="BG138" s="116"/>
      <c r="BH138" s="16">
        <f t="shared" si="64"/>
        <v>0</v>
      </c>
      <c r="BI138" s="90"/>
      <c r="BJ138" s="90"/>
      <c r="BK138" s="90"/>
      <c r="BL138" s="116"/>
      <c r="BM138" s="16">
        <f t="shared" si="65"/>
        <v>0</v>
      </c>
      <c r="BN138" s="90"/>
      <c r="BO138" s="90"/>
      <c r="BP138" s="90"/>
      <c r="BQ138" s="116"/>
      <c r="BR138" s="16">
        <f t="shared" si="66"/>
        <v>0</v>
      </c>
      <c r="BS138" s="90"/>
      <c r="BT138" s="90"/>
      <c r="BU138" s="90"/>
      <c r="BV138" s="116"/>
      <c r="BW138" s="16">
        <f t="shared" si="67"/>
        <v>0</v>
      </c>
      <c r="BX138" s="90"/>
      <c r="BY138" s="90"/>
      <c r="BZ138" s="90"/>
      <c r="CA138" s="116"/>
      <c r="CB138" s="16">
        <f t="shared" si="68"/>
        <v>0</v>
      </c>
      <c r="CC138" s="90"/>
      <c r="CD138" s="90"/>
      <c r="CE138" s="90"/>
      <c r="CF138" s="116"/>
      <c r="CG138" s="16">
        <f t="shared" si="69"/>
        <v>0</v>
      </c>
      <c r="CH138" s="90"/>
      <c r="CI138" s="90"/>
      <c r="CJ138" s="90"/>
      <c r="CK138" s="116"/>
      <c r="CL138" s="16">
        <f t="shared" si="70"/>
        <v>0</v>
      </c>
      <c r="CM138" s="90"/>
      <c r="CN138" s="90"/>
      <c r="CO138" s="90"/>
      <c r="CP138" s="116"/>
      <c r="CQ138" s="16">
        <f t="shared" si="71"/>
        <v>0</v>
      </c>
      <c r="CR138" s="90"/>
      <c r="CS138" s="90"/>
      <c r="CT138" s="90"/>
      <c r="CU138" s="116"/>
      <c r="CV138" s="16">
        <f t="shared" si="72"/>
        <v>0</v>
      </c>
      <c r="CW138" s="90"/>
      <c r="CX138" s="90"/>
      <c r="CY138" s="90"/>
      <c r="CZ138" s="116"/>
      <c r="DA138" s="16">
        <f t="shared" si="73"/>
        <v>0</v>
      </c>
      <c r="DB138" s="90"/>
      <c r="DC138" s="90"/>
      <c r="DD138" s="90"/>
      <c r="DE138" s="116"/>
      <c r="DF138" s="16">
        <f t="shared" si="74"/>
        <v>0</v>
      </c>
      <c r="DG138" s="90"/>
      <c r="DH138" s="90"/>
      <c r="DI138" s="90"/>
      <c r="DJ138" s="116"/>
      <c r="DK138" s="16">
        <f t="shared" si="75"/>
        <v>0</v>
      </c>
      <c r="DL138" s="90"/>
      <c r="DM138" s="90"/>
      <c r="DN138" s="90"/>
      <c r="DO138" s="116"/>
      <c r="DP138" s="16">
        <f t="shared" si="76"/>
        <v>0</v>
      </c>
      <c r="DQ138" s="90"/>
      <c r="DR138" s="90"/>
      <c r="DS138" s="90"/>
      <c r="DT138" s="116"/>
      <c r="DU138" s="16">
        <f t="shared" si="77"/>
        <v>0</v>
      </c>
      <c r="DV138" s="90"/>
      <c r="DW138" s="90"/>
      <c r="DX138" s="90"/>
      <c r="DY138" s="116"/>
      <c r="DZ138" s="16">
        <f t="shared" si="78"/>
        <v>0</v>
      </c>
      <c r="EA138" s="90"/>
      <c r="EB138" s="90"/>
      <c r="EC138" s="90"/>
      <c r="ED138" s="116"/>
      <c r="EE138" s="16">
        <f t="shared" si="79"/>
        <v>0</v>
      </c>
      <c r="EF138" s="90"/>
      <c r="EG138" s="90"/>
      <c r="EH138" s="90"/>
      <c r="EI138" s="116"/>
      <c r="EJ138" s="16">
        <f t="shared" si="80"/>
        <v>0</v>
      </c>
      <c r="EK138" s="90"/>
      <c r="EL138" s="90"/>
      <c r="EM138" s="90"/>
      <c r="EN138" s="116"/>
      <c r="EO138" s="16">
        <f t="shared" si="81"/>
        <v>0</v>
      </c>
      <c r="EP138" s="90"/>
      <c r="EQ138" s="90"/>
      <c r="ER138" s="90"/>
      <c r="ES138" s="116"/>
      <c r="ET138" s="16">
        <f t="shared" si="82"/>
        <v>0</v>
      </c>
      <c r="EU138" s="90"/>
      <c r="EV138" s="90"/>
      <c r="EW138" s="90"/>
      <c r="EX138" s="116"/>
      <c r="EY138" s="16">
        <f t="shared" si="83"/>
        <v>0</v>
      </c>
      <c r="EZ138" s="90"/>
      <c r="FA138" s="90"/>
      <c r="FB138" s="90"/>
      <c r="FC138" s="116"/>
      <c r="FD138" s="16">
        <f t="shared" si="84"/>
        <v>0</v>
      </c>
      <c r="FE138" s="90"/>
      <c r="FF138" s="90"/>
      <c r="FG138" s="90"/>
      <c r="FH138" s="116"/>
      <c r="FI138" s="16">
        <f t="shared" si="85"/>
        <v>0</v>
      </c>
      <c r="FJ138" s="90"/>
      <c r="FK138" s="90"/>
      <c r="FL138" s="90"/>
      <c r="FM138" s="116"/>
      <c r="FN138" s="16">
        <f t="shared" si="86"/>
        <v>0</v>
      </c>
      <c r="FO138" s="90"/>
      <c r="FP138" s="90"/>
      <c r="FQ138" s="90"/>
      <c r="FR138" s="116"/>
      <c r="FS138" s="16">
        <f t="shared" si="87"/>
        <v>0</v>
      </c>
      <c r="FT138" s="90"/>
      <c r="FU138" s="90"/>
      <c r="FV138" s="90"/>
      <c r="FW138" s="116"/>
      <c r="FX138" s="16">
        <f t="shared" si="88"/>
        <v>0</v>
      </c>
      <c r="FY138" s="90"/>
      <c r="FZ138" s="90"/>
      <c r="GA138" s="90"/>
      <c r="GB138" s="116"/>
      <c r="GC138" s="16">
        <f t="shared" si="89"/>
        <v>0</v>
      </c>
      <c r="GD138" s="90"/>
      <c r="GE138" s="90"/>
      <c r="GF138" s="90"/>
      <c r="GG138" s="116"/>
      <c r="GH138" s="16">
        <f t="shared" si="90"/>
        <v>0</v>
      </c>
      <c r="GI138" s="90"/>
      <c r="GJ138" s="90"/>
      <c r="GK138" s="90"/>
      <c r="GL138" s="116"/>
      <c r="GM138" s="16">
        <f t="shared" si="91"/>
        <v>0</v>
      </c>
      <c r="GN138" s="90"/>
      <c r="GO138" s="90"/>
      <c r="GP138" s="90"/>
      <c r="GQ138" s="116"/>
      <c r="GR138" s="16">
        <f t="shared" si="92"/>
        <v>0</v>
      </c>
      <c r="GS138" s="90"/>
      <c r="GT138" s="90"/>
      <c r="GU138" s="90"/>
      <c r="GV138" s="116"/>
      <c r="GW138" s="16">
        <f t="shared" si="93"/>
        <v>0</v>
      </c>
      <c r="GX138" s="90"/>
      <c r="GY138" s="90"/>
      <c r="GZ138" s="90"/>
      <c r="HA138" s="116"/>
      <c r="HB138" s="16">
        <f t="shared" si="94"/>
        <v>0</v>
      </c>
      <c r="HC138" s="90"/>
      <c r="HD138" s="90"/>
      <c r="HE138" s="90"/>
      <c r="HF138" s="116"/>
      <c r="HG138" s="16">
        <f t="shared" si="95"/>
        <v>0</v>
      </c>
      <c r="HH138" s="90"/>
      <c r="HI138" s="90"/>
      <c r="HJ138" s="90"/>
      <c r="HK138" s="116"/>
      <c r="HL138" s="16">
        <f t="shared" si="96"/>
        <v>0</v>
      </c>
      <c r="HM138" s="90"/>
      <c r="HN138" s="90"/>
      <c r="HO138" s="90"/>
      <c r="HP138" s="116"/>
      <c r="HQ138" s="16">
        <f t="shared" si="97"/>
        <v>0</v>
      </c>
      <c r="HR138" s="90"/>
      <c r="HS138" s="90"/>
      <c r="HT138" s="90"/>
      <c r="HU138" s="116"/>
      <c r="HV138" s="16">
        <f t="shared" si="98"/>
        <v>0</v>
      </c>
      <c r="HW138" s="90"/>
      <c r="HX138" s="90"/>
      <c r="HY138" s="90"/>
      <c r="HZ138" s="116"/>
      <c r="IA138" s="16">
        <f t="shared" si="99"/>
        <v>0</v>
      </c>
      <c r="IB138" s="90"/>
      <c r="IC138" s="90"/>
      <c r="ID138" s="90"/>
      <c r="IE138" s="116"/>
      <c r="IF138" s="16">
        <f t="shared" si="100"/>
        <v>0</v>
      </c>
      <c r="IG138" s="90"/>
      <c r="IH138" s="90"/>
      <c r="II138" s="90"/>
      <c r="IJ138" s="116"/>
      <c r="IK138" s="16">
        <f t="shared" si="101"/>
        <v>0</v>
      </c>
      <c r="IL138" s="90"/>
      <c r="IM138" s="90"/>
      <c r="IN138" s="90"/>
      <c r="IO138" s="116"/>
      <c r="IP138" s="16">
        <f t="shared" si="102"/>
        <v>0</v>
      </c>
    </row>
    <row r="139" spans="1:250" x14ac:dyDescent="0.25">
      <c r="A139" s="90"/>
      <c r="B139" s="90"/>
      <c r="C139" s="90"/>
      <c r="D139" s="116"/>
      <c r="E139" s="16">
        <f t="shared" ref="E139:E202" si="103">IF(A139="",C139,A139)</f>
        <v>0</v>
      </c>
      <c r="F139" s="90"/>
      <c r="G139" s="90"/>
      <c r="H139" s="90"/>
      <c r="I139" s="116"/>
      <c r="J139" s="16">
        <f t="shared" ref="J139:J202" si="104">IF(F139="",H139,F139)</f>
        <v>0</v>
      </c>
      <c r="K139" s="90"/>
      <c r="L139" s="90"/>
      <c r="M139" s="90"/>
      <c r="N139" s="116"/>
      <c r="O139" s="16">
        <f t="shared" ref="O139:O202" si="105">IF(K139="",M139,K139)</f>
        <v>0</v>
      </c>
      <c r="P139" s="90"/>
      <c r="Q139" s="90"/>
      <c r="R139" s="90"/>
      <c r="S139" s="116"/>
      <c r="T139" s="16">
        <f t="shared" ref="T139:T202" si="106">IF(P139="",R139,P139)</f>
        <v>0</v>
      </c>
      <c r="U139" s="90"/>
      <c r="V139" s="90"/>
      <c r="W139" s="90"/>
      <c r="X139" s="116"/>
      <c r="Y139" s="16">
        <f t="shared" ref="Y139:Y202" si="107">IF(U139="",W139,U139)</f>
        <v>0</v>
      </c>
      <c r="Z139" s="90"/>
      <c r="AA139" s="90"/>
      <c r="AB139" s="90"/>
      <c r="AC139" s="116"/>
      <c r="AD139" s="16">
        <f t="shared" ref="AD139:AD202" si="108">IF(Z139="",AB139,Z139)</f>
        <v>0</v>
      </c>
      <c r="AE139" s="90"/>
      <c r="AF139" s="90"/>
      <c r="AG139" s="90"/>
      <c r="AH139" s="116"/>
      <c r="AI139" s="16">
        <f t="shared" ref="AI139:AI202" si="109">IF(AE139="",AG139,AE139)</f>
        <v>0</v>
      </c>
      <c r="AJ139" s="90"/>
      <c r="AK139" s="90"/>
      <c r="AL139" s="90"/>
      <c r="AM139" s="116"/>
      <c r="AN139" s="16">
        <f t="shared" ref="AN139:AN202" si="110">IF(AJ139="",AL139,AJ139)</f>
        <v>0</v>
      </c>
      <c r="AO139" s="90"/>
      <c r="AP139" s="90"/>
      <c r="AQ139" s="90"/>
      <c r="AR139" s="116"/>
      <c r="AS139" s="16">
        <f t="shared" ref="AS139:AS202" si="111">IF(AO139="",AQ139,AO139)</f>
        <v>0</v>
      </c>
      <c r="AT139" s="90"/>
      <c r="AU139" s="90"/>
      <c r="AV139" s="90"/>
      <c r="AW139" s="116"/>
      <c r="AX139" s="16">
        <f t="shared" ref="AX139:AX202" si="112">IF(AT139="",AV139,AT139)</f>
        <v>0</v>
      </c>
      <c r="AY139" s="90"/>
      <c r="AZ139" s="90"/>
      <c r="BA139" s="90"/>
      <c r="BB139" s="116"/>
      <c r="BC139" s="16">
        <f t="shared" ref="BC139:BC202" si="113">IF(AY139="",BA139,AY139)</f>
        <v>0</v>
      </c>
      <c r="BD139" s="90"/>
      <c r="BE139" s="90"/>
      <c r="BF139" s="90"/>
      <c r="BG139" s="116"/>
      <c r="BH139" s="16">
        <f t="shared" ref="BH139:BH202" si="114">IF(BD139="",BF139,BD139)</f>
        <v>0</v>
      </c>
      <c r="BI139" s="90"/>
      <c r="BJ139" s="90"/>
      <c r="BK139" s="90"/>
      <c r="BL139" s="116"/>
      <c r="BM139" s="16">
        <f t="shared" ref="BM139:BM202" si="115">IF(BI139="",BK139,BI139)</f>
        <v>0</v>
      </c>
      <c r="BN139" s="90"/>
      <c r="BO139" s="90"/>
      <c r="BP139" s="90"/>
      <c r="BQ139" s="116"/>
      <c r="BR139" s="16">
        <f t="shared" ref="BR139:BR202" si="116">IF(BN139="",BP139,BN139)</f>
        <v>0</v>
      </c>
      <c r="BS139" s="90"/>
      <c r="BT139" s="90"/>
      <c r="BU139" s="90"/>
      <c r="BV139" s="116"/>
      <c r="BW139" s="16">
        <f t="shared" ref="BW139:BW202" si="117">IF(BS139="",BU139,BS139)</f>
        <v>0</v>
      </c>
      <c r="BX139" s="90"/>
      <c r="BY139" s="90"/>
      <c r="BZ139" s="90"/>
      <c r="CA139" s="116"/>
      <c r="CB139" s="16">
        <f t="shared" ref="CB139:CB202" si="118">IF(BX139="",BZ139,BX139)</f>
        <v>0</v>
      </c>
      <c r="CC139" s="90"/>
      <c r="CD139" s="90"/>
      <c r="CE139" s="90"/>
      <c r="CF139" s="116"/>
      <c r="CG139" s="16">
        <f t="shared" ref="CG139:CG202" si="119">IF(CC139="",CE139,CC139)</f>
        <v>0</v>
      </c>
      <c r="CH139" s="90"/>
      <c r="CI139" s="90"/>
      <c r="CJ139" s="90"/>
      <c r="CK139" s="116"/>
      <c r="CL139" s="16">
        <f t="shared" ref="CL139:CL202" si="120">IF(CH139="",CJ139,CH139)</f>
        <v>0</v>
      </c>
      <c r="CM139" s="90"/>
      <c r="CN139" s="90"/>
      <c r="CO139" s="90"/>
      <c r="CP139" s="116"/>
      <c r="CQ139" s="16">
        <f t="shared" ref="CQ139:CQ202" si="121">IF(CM139="",CO139,CM139)</f>
        <v>0</v>
      </c>
      <c r="CR139" s="90"/>
      <c r="CS139" s="90"/>
      <c r="CT139" s="90"/>
      <c r="CU139" s="116"/>
      <c r="CV139" s="16">
        <f t="shared" ref="CV139:CV202" si="122">IF(CR139="",CT139,CR139)</f>
        <v>0</v>
      </c>
      <c r="CW139" s="90"/>
      <c r="CX139" s="90"/>
      <c r="CY139" s="90"/>
      <c r="CZ139" s="116"/>
      <c r="DA139" s="16">
        <f t="shared" ref="DA139:DA202" si="123">IF(CW139="",CY139,CW139)</f>
        <v>0</v>
      </c>
      <c r="DB139" s="90"/>
      <c r="DC139" s="90"/>
      <c r="DD139" s="90"/>
      <c r="DE139" s="116"/>
      <c r="DF139" s="16">
        <f t="shared" ref="DF139:DF202" si="124">IF(DB139="",DD139,DB139)</f>
        <v>0</v>
      </c>
      <c r="DG139" s="90"/>
      <c r="DH139" s="90"/>
      <c r="DI139" s="90"/>
      <c r="DJ139" s="116"/>
      <c r="DK139" s="16">
        <f t="shared" ref="DK139:DK202" si="125">IF(DG139="",DI139,DG139)</f>
        <v>0</v>
      </c>
      <c r="DL139" s="90"/>
      <c r="DM139" s="90"/>
      <c r="DN139" s="90"/>
      <c r="DO139" s="116"/>
      <c r="DP139" s="16">
        <f t="shared" ref="DP139:DP202" si="126">IF(DL139="",DN139,DL139)</f>
        <v>0</v>
      </c>
      <c r="DQ139" s="90"/>
      <c r="DR139" s="90"/>
      <c r="DS139" s="90"/>
      <c r="DT139" s="116"/>
      <c r="DU139" s="16">
        <f t="shared" ref="DU139:DU202" si="127">IF(DQ139="",DS139,DQ139)</f>
        <v>0</v>
      </c>
      <c r="DV139" s="90"/>
      <c r="DW139" s="90"/>
      <c r="DX139" s="90"/>
      <c r="DY139" s="116"/>
      <c r="DZ139" s="16">
        <f t="shared" ref="DZ139:DZ202" si="128">IF(DV139="",DX139,DV139)</f>
        <v>0</v>
      </c>
      <c r="EA139" s="90"/>
      <c r="EB139" s="90"/>
      <c r="EC139" s="90"/>
      <c r="ED139" s="116"/>
      <c r="EE139" s="16">
        <f t="shared" ref="EE139:EE202" si="129">IF(EA139="",EC139,EA139)</f>
        <v>0</v>
      </c>
      <c r="EF139" s="90"/>
      <c r="EG139" s="90"/>
      <c r="EH139" s="90"/>
      <c r="EI139" s="116"/>
      <c r="EJ139" s="16">
        <f t="shared" ref="EJ139:EJ202" si="130">IF(EF139="",EH139,EF139)</f>
        <v>0</v>
      </c>
      <c r="EK139" s="90"/>
      <c r="EL139" s="90"/>
      <c r="EM139" s="90"/>
      <c r="EN139" s="116"/>
      <c r="EO139" s="16">
        <f t="shared" ref="EO139:EO202" si="131">IF(EK139="",EM139,EK139)</f>
        <v>0</v>
      </c>
      <c r="EP139" s="90"/>
      <c r="EQ139" s="90"/>
      <c r="ER139" s="90"/>
      <c r="ES139" s="116"/>
      <c r="ET139" s="16">
        <f t="shared" ref="ET139:ET202" si="132">IF(EP139="",ER139,EP139)</f>
        <v>0</v>
      </c>
      <c r="EU139" s="90"/>
      <c r="EV139" s="90"/>
      <c r="EW139" s="90"/>
      <c r="EX139" s="116"/>
      <c r="EY139" s="16">
        <f t="shared" ref="EY139:EY202" si="133">IF(EU139="",EW139,EU139)</f>
        <v>0</v>
      </c>
      <c r="EZ139" s="90"/>
      <c r="FA139" s="90"/>
      <c r="FB139" s="90"/>
      <c r="FC139" s="116"/>
      <c r="FD139" s="16">
        <f t="shared" ref="FD139:FD202" si="134">IF(EZ139="",FB139,EZ139)</f>
        <v>0</v>
      </c>
      <c r="FE139" s="90"/>
      <c r="FF139" s="90"/>
      <c r="FG139" s="90"/>
      <c r="FH139" s="116"/>
      <c r="FI139" s="16">
        <f t="shared" ref="FI139:FI202" si="135">IF(FE139="",FG139,FE139)</f>
        <v>0</v>
      </c>
      <c r="FJ139" s="90"/>
      <c r="FK139" s="90"/>
      <c r="FL139" s="90"/>
      <c r="FM139" s="116"/>
      <c r="FN139" s="16">
        <f t="shared" ref="FN139:FN202" si="136">IF(FJ139="",FL139,FJ139)</f>
        <v>0</v>
      </c>
      <c r="FO139" s="90"/>
      <c r="FP139" s="90"/>
      <c r="FQ139" s="90"/>
      <c r="FR139" s="116"/>
      <c r="FS139" s="16">
        <f t="shared" ref="FS139:FS202" si="137">IF(FO139="",FQ139,FO139)</f>
        <v>0</v>
      </c>
      <c r="FT139" s="90"/>
      <c r="FU139" s="90"/>
      <c r="FV139" s="90"/>
      <c r="FW139" s="116"/>
      <c r="FX139" s="16">
        <f t="shared" ref="FX139:FX202" si="138">IF(FT139="",FV139,FT139)</f>
        <v>0</v>
      </c>
      <c r="FY139" s="90"/>
      <c r="FZ139" s="90"/>
      <c r="GA139" s="90"/>
      <c r="GB139" s="116"/>
      <c r="GC139" s="16">
        <f t="shared" ref="GC139:GC202" si="139">IF(FY139="",GA139,FY139)</f>
        <v>0</v>
      </c>
      <c r="GD139" s="90"/>
      <c r="GE139" s="90"/>
      <c r="GF139" s="90"/>
      <c r="GG139" s="116"/>
      <c r="GH139" s="16">
        <f t="shared" ref="GH139:GH202" si="140">IF(GD139="",GF139,GD139)</f>
        <v>0</v>
      </c>
      <c r="GI139" s="90"/>
      <c r="GJ139" s="90"/>
      <c r="GK139" s="90"/>
      <c r="GL139" s="116"/>
      <c r="GM139" s="16">
        <f t="shared" ref="GM139:GM202" si="141">IF(GI139="",GK139,GI139)</f>
        <v>0</v>
      </c>
      <c r="GN139" s="90"/>
      <c r="GO139" s="90"/>
      <c r="GP139" s="90"/>
      <c r="GQ139" s="116"/>
      <c r="GR139" s="16">
        <f t="shared" ref="GR139:GR202" si="142">IF(GN139="",GP139,GN139)</f>
        <v>0</v>
      </c>
      <c r="GS139" s="90"/>
      <c r="GT139" s="90"/>
      <c r="GU139" s="90"/>
      <c r="GV139" s="116"/>
      <c r="GW139" s="16">
        <f t="shared" ref="GW139:GW202" si="143">IF(GS139="",GU139,GS139)</f>
        <v>0</v>
      </c>
      <c r="GX139" s="90"/>
      <c r="GY139" s="90"/>
      <c r="GZ139" s="90"/>
      <c r="HA139" s="116"/>
      <c r="HB139" s="16">
        <f t="shared" ref="HB139:HB202" si="144">IF(GX139="",GZ139,GX139)</f>
        <v>0</v>
      </c>
      <c r="HC139" s="90"/>
      <c r="HD139" s="90"/>
      <c r="HE139" s="90"/>
      <c r="HF139" s="116"/>
      <c r="HG139" s="16">
        <f t="shared" ref="HG139:HG202" si="145">IF(HC139="",HE139,HC139)</f>
        <v>0</v>
      </c>
      <c r="HH139" s="90"/>
      <c r="HI139" s="90"/>
      <c r="HJ139" s="90"/>
      <c r="HK139" s="116"/>
      <c r="HL139" s="16">
        <f t="shared" ref="HL139:HL202" si="146">IF(HH139="",HJ139,HH139)</f>
        <v>0</v>
      </c>
      <c r="HM139" s="90"/>
      <c r="HN139" s="90"/>
      <c r="HO139" s="90"/>
      <c r="HP139" s="116"/>
      <c r="HQ139" s="16">
        <f t="shared" ref="HQ139:HQ202" si="147">IF(HM139="",HO139,HM139)</f>
        <v>0</v>
      </c>
      <c r="HR139" s="90"/>
      <c r="HS139" s="90"/>
      <c r="HT139" s="90"/>
      <c r="HU139" s="116"/>
      <c r="HV139" s="16">
        <f t="shared" ref="HV139:HV202" si="148">IF(HR139="",HT139,HR139)</f>
        <v>0</v>
      </c>
      <c r="HW139" s="90"/>
      <c r="HX139" s="90"/>
      <c r="HY139" s="90"/>
      <c r="HZ139" s="116"/>
      <c r="IA139" s="16">
        <f t="shared" ref="IA139:IA202" si="149">IF(HW139="",HY139,HW139)</f>
        <v>0</v>
      </c>
      <c r="IB139" s="90"/>
      <c r="IC139" s="90"/>
      <c r="ID139" s="90"/>
      <c r="IE139" s="116"/>
      <c r="IF139" s="16">
        <f t="shared" ref="IF139:IF202" si="150">IF(IB139="",ID139,IB139)</f>
        <v>0</v>
      </c>
      <c r="IG139" s="90"/>
      <c r="IH139" s="90"/>
      <c r="II139" s="90"/>
      <c r="IJ139" s="116"/>
      <c r="IK139" s="16">
        <f t="shared" ref="IK139:IK202" si="151">IF(IG139="",II139,IG139)</f>
        <v>0</v>
      </c>
      <c r="IL139" s="90"/>
      <c r="IM139" s="90"/>
      <c r="IN139" s="90"/>
      <c r="IO139" s="116"/>
      <c r="IP139" s="16">
        <f t="shared" ref="IP139:IP202" si="152">IF(IL139="",IN139,IL139)</f>
        <v>0</v>
      </c>
    </row>
    <row r="140" spans="1:250" x14ac:dyDescent="0.25">
      <c r="A140" s="90"/>
      <c r="B140" s="90"/>
      <c r="C140" s="90"/>
      <c r="D140" s="116"/>
      <c r="E140" s="16">
        <f t="shared" si="103"/>
        <v>0</v>
      </c>
      <c r="F140" s="90"/>
      <c r="G140" s="90"/>
      <c r="H140" s="90"/>
      <c r="I140" s="116"/>
      <c r="J140" s="16">
        <f t="shared" si="104"/>
        <v>0</v>
      </c>
      <c r="K140" s="90"/>
      <c r="L140" s="90"/>
      <c r="M140" s="90"/>
      <c r="N140" s="116"/>
      <c r="O140" s="16">
        <f t="shared" si="105"/>
        <v>0</v>
      </c>
      <c r="P140" s="90"/>
      <c r="Q140" s="90"/>
      <c r="R140" s="90"/>
      <c r="S140" s="116"/>
      <c r="T140" s="16">
        <f t="shared" si="106"/>
        <v>0</v>
      </c>
      <c r="U140" s="90"/>
      <c r="V140" s="90"/>
      <c r="W140" s="90"/>
      <c r="X140" s="116"/>
      <c r="Y140" s="16">
        <f t="shared" si="107"/>
        <v>0</v>
      </c>
      <c r="Z140" s="90"/>
      <c r="AA140" s="90"/>
      <c r="AB140" s="90"/>
      <c r="AC140" s="116"/>
      <c r="AD140" s="16">
        <f t="shared" si="108"/>
        <v>0</v>
      </c>
      <c r="AE140" s="90"/>
      <c r="AF140" s="90"/>
      <c r="AG140" s="90"/>
      <c r="AH140" s="116"/>
      <c r="AI140" s="16">
        <f t="shared" si="109"/>
        <v>0</v>
      </c>
      <c r="AJ140" s="90"/>
      <c r="AK140" s="90"/>
      <c r="AL140" s="90"/>
      <c r="AM140" s="116"/>
      <c r="AN140" s="16">
        <f t="shared" si="110"/>
        <v>0</v>
      </c>
      <c r="AO140" s="90"/>
      <c r="AP140" s="90"/>
      <c r="AQ140" s="90"/>
      <c r="AR140" s="116"/>
      <c r="AS140" s="16">
        <f t="shared" si="111"/>
        <v>0</v>
      </c>
      <c r="AT140" s="90"/>
      <c r="AU140" s="90"/>
      <c r="AV140" s="90"/>
      <c r="AW140" s="116"/>
      <c r="AX140" s="16">
        <f t="shared" si="112"/>
        <v>0</v>
      </c>
      <c r="AY140" s="90"/>
      <c r="AZ140" s="90"/>
      <c r="BA140" s="90"/>
      <c r="BB140" s="116"/>
      <c r="BC140" s="16">
        <f t="shared" si="113"/>
        <v>0</v>
      </c>
      <c r="BD140" s="90"/>
      <c r="BE140" s="90"/>
      <c r="BF140" s="90"/>
      <c r="BG140" s="116"/>
      <c r="BH140" s="16">
        <f t="shared" si="114"/>
        <v>0</v>
      </c>
      <c r="BI140" s="90"/>
      <c r="BJ140" s="90"/>
      <c r="BK140" s="90"/>
      <c r="BL140" s="116"/>
      <c r="BM140" s="16">
        <f t="shared" si="115"/>
        <v>0</v>
      </c>
      <c r="BN140" s="90"/>
      <c r="BO140" s="90"/>
      <c r="BP140" s="90"/>
      <c r="BQ140" s="116"/>
      <c r="BR140" s="16">
        <f t="shared" si="116"/>
        <v>0</v>
      </c>
      <c r="BS140" s="90"/>
      <c r="BT140" s="90"/>
      <c r="BU140" s="90"/>
      <c r="BV140" s="116"/>
      <c r="BW140" s="16">
        <f t="shared" si="117"/>
        <v>0</v>
      </c>
      <c r="BX140" s="90"/>
      <c r="BY140" s="90"/>
      <c r="BZ140" s="90"/>
      <c r="CA140" s="116"/>
      <c r="CB140" s="16">
        <f t="shared" si="118"/>
        <v>0</v>
      </c>
      <c r="CC140" s="90"/>
      <c r="CD140" s="90"/>
      <c r="CE140" s="90"/>
      <c r="CF140" s="116"/>
      <c r="CG140" s="16">
        <f t="shared" si="119"/>
        <v>0</v>
      </c>
      <c r="CH140" s="90"/>
      <c r="CI140" s="90"/>
      <c r="CJ140" s="90"/>
      <c r="CK140" s="116"/>
      <c r="CL140" s="16">
        <f t="shared" si="120"/>
        <v>0</v>
      </c>
      <c r="CM140" s="90"/>
      <c r="CN140" s="90"/>
      <c r="CO140" s="90"/>
      <c r="CP140" s="116"/>
      <c r="CQ140" s="16">
        <f t="shared" si="121"/>
        <v>0</v>
      </c>
      <c r="CR140" s="90"/>
      <c r="CS140" s="90"/>
      <c r="CT140" s="90"/>
      <c r="CU140" s="116"/>
      <c r="CV140" s="16">
        <f t="shared" si="122"/>
        <v>0</v>
      </c>
      <c r="CW140" s="90"/>
      <c r="CX140" s="90"/>
      <c r="CY140" s="90"/>
      <c r="CZ140" s="116"/>
      <c r="DA140" s="16">
        <f t="shared" si="123"/>
        <v>0</v>
      </c>
      <c r="DB140" s="90"/>
      <c r="DC140" s="90"/>
      <c r="DD140" s="90"/>
      <c r="DE140" s="116"/>
      <c r="DF140" s="16">
        <f t="shared" si="124"/>
        <v>0</v>
      </c>
      <c r="DG140" s="90"/>
      <c r="DH140" s="90"/>
      <c r="DI140" s="90"/>
      <c r="DJ140" s="116"/>
      <c r="DK140" s="16">
        <f t="shared" si="125"/>
        <v>0</v>
      </c>
      <c r="DL140" s="90"/>
      <c r="DM140" s="90"/>
      <c r="DN140" s="90"/>
      <c r="DO140" s="116"/>
      <c r="DP140" s="16">
        <f t="shared" si="126"/>
        <v>0</v>
      </c>
      <c r="DQ140" s="90"/>
      <c r="DR140" s="90"/>
      <c r="DS140" s="90"/>
      <c r="DT140" s="116"/>
      <c r="DU140" s="16">
        <f t="shared" si="127"/>
        <v>0</v>
      </c>
      <c r="DV140" s="90"/>
      <c r="DW140" s="90"/>
      <c r="DX140" s="90"/>
      <c r="DY140" s="116"/>
      <c r="DZ140" s="16">
        <f t="shared" si="128"/>
        <v>0</v>
      </c>
      <c r="EA140" s="90"/>
      <c r="EB140" s="90"/>
      <c r="EC140" s="90"/>
      <c r="ED140" s="116"/>
      <c r="EE140" s="16">
        <f t="shared" si="129"/>
        <v>0</v>
      </c>
      <c r="EF140" s="90"/>
      <c r="EG140" s="90"/>
      <c r="EH140" s="90"/>
      <c r="EI140" s="116"/>
      <c r="EJ140" s="16">
        <f t="shared" si="130"/>
        <v>0</v>
      </c>
      <c r="EK140" s="90"/>
      <c r="EL140" s="90"/>
      <c r="EM140" s="90"/>
      <c r="EN140" s="116"/>
      <c r="EO140" s="16">
        <f t="shared" si="131"/>
        <v>0</v>
      </c>
      <c r="EP140" s="90"/>
      <c r="EQ140" s="90"/>
      <c r="ER140" s="90"/>
      <c r="ES140" s="116"/>
      <c r="ET140" s="16">
        <f t="shared" si="132"/>
        <v>0</v>
      </c>
      <c r="EU140" s="90"/>
      <c r="EV140" s="90"/>
      <c r="EW140" s="90"/>
      <c r="EX140" s="116"/>
      <c r="EY140" s="16">
        <f t="shared" si="133"/>
        <v>0</v>
      </c>
      <c r="EZ140" s="90"/>
      <c r="FA140" s="90"/>
      <c r="FB140" s="90"/>
      <c r="FC140" s="116"/>
      <c r="FD140" s="16">
        <f t="shared" si="134"/>
        <v>0</v>
      </c>
      <c r="FE140" s="90"/>
      <c r="FF140" s="90"/>
      <c r="FG140" s="90"/>
      <c r="FH140" s="116"/>
      <c r="FI140" s="16">
        <f t="shared" si="135"/>
        <v>0</v>
      </c>
      <c r="FJ140" s="90"/>
      <c r="FK140" s="90"/>
      <c r="FL140" s="90"/>
      <c r="FM140" s="116"/>
      <c r="FN140" s="16">
        <f t="shared" si="136"/>
        <v>0</v>
      </c>
      <c r="FO140" s="90"/>
      <c r="FP140" s="90"/>
      <c r="FQ140" s="90"/>
      <c r="FR140" s="116"/>
      <c r="FS140" s="16">
        <f t="shared" si="137"/>
        <v>0</v>
      </c>
      <c r="FT140" s="90"/>
      <c r="FU140" s="90"/>
      <c r="FV140" s="90"/>
      <c r="FW140" s="116"/>
      <c r="FX140" s="16">
        <f t="shared" si="138"/>
        <v>0</v>
      </c>
      <c r="FY140" s="90"/>
      <c r="FZ140" s="90"/>
      <c r="GA140" s="90"/>
      <c r="GB140" s="116"/>
      <c r="GC140" s="16">
        <f t="shared" si="139"/>
        <v>0</v>
      </c>
      <c r="GD140" s="90"/>
      <c r="GE140" s="90"/>
      <c r="GF140" s="90"/>
      <c r="GG140" s="116"/>
      <c r="GH140" s="16">
        <f t="shared" si="140"/>
        <v>0</v>
      </c>
      <c r="GI140" s="90"/>
      <c r="GJ140" s="90"/>
      <c r="GK140" s="90"/>
      <c r="GL140" s="116"/>
      <c r="GM140" s="16">
        <f t="shared" si="141"/>
        <v>0</v>
      </c>
      <c r="GN140" s="90"/>
      <c r="GO140" s="90"/>
      <c r="GP140" s="90"/>
      <c r="GQ140" s="116"/>
      <c r="GR140" s="16">
        <f t="shared" si="142"/>
        <v>0</v>
      </c>
      <c r="GS140" s="90"/>
      <c r="GT140" s="90"/>
      <c r="GU140" s="90"/>
      <c r="GV140" s="116"/>
      <c r="GW140" s="16">
        <f t="shared" si="143"/>
        <v>0</v>
      </c>
      <c r="GX140" s="90"/>
      <c r="GY140" s="90"/>
      <c r="GZ140" s="90"/>
      <c r="HA140" s="116"/>
      <c r="HB140" s="16">
        <f t="shared" si="144"/>
        <v>0</v>
      </c>
      <c r="HC140" s="90"/>
      <c r="HD140" s="90"/>
      <c r="HE140" s="90"/>
      <c r="HF140" s="116"/>
      <c r="HG140" s="16">
        <f t="shared" si="145"/>
        <v>0</v>
      </c>
      <c r="HH140" s="90"/>
      <c r="HI140" s="90"/>
      <c r="HJ140" s="90"/>
      <c r="HK140" s="116"/>
      <c r="HL140" s="16">
        <f t="shared" si="146"/>
        <v>0</v>
      </c>
      <c r="HM140" s="90"/>
      <c r="HN140" s="90"/>
      <c r="HO140" s="90"/>
      <c r="HP140" s="116"/>
      <c r="HQ140" s="16">
        <f t="shared" si="147"/>
        <v>0</v>
      </c>
      <c r="HR140" s="90"/>
      <c r="HS140" s="90"/>
      <c r="HT140" s="90"/>
      <c r="HU140" s="116"/>
      <c r="HV140" s="16">
        <f t="shared" si="148"/>
        <v>0</v>
      </c>
      <c r="HW140" s="90"/>
      <c r="HX140" s="90"/>
      <c r="HY140" s="90"/>
      <c r="HZ140" s="116"/>
      <c r="IA140" s="16">
        <f t="shared" si="149"/>
        <v>0</v>
      </c>
      <c r="IB140" s="90"/>
      <c r="IC140" s="90"/>
      <c r="ID140" s="90"/>
      <c r="IE140" s="116"/>
      <c r="IF140" s="16">
        <f t="shared" si="150"/>
        <v>0</v>
      </c>
      <c r="IG140" s="90"/>
      <c r="IH140" s="90"/>
      <c r="II140" s="90"/>
      <c r="IJ140" s="116"/>
      <c r="IK140" s="16">
        <f t="shared" si="151"/>
        <v>0</v>
      </c>
      <c r="IL140" s="90"/>
      <c r="IM140" s="90"/>
      <c r="IN140" s="90"/>
      <c r="IO140" s="116"/>
      <c r="IP140" s="16">
        <f t="shared" si="152"/>
        <v>0</v>
      </c>
    </row>
    <row r="141" spans="1:250" x14ac:dyDescent="0.25">
      <c r="A141" s="90"/>
      <c r="B141" s="90"/>
      <c r="C141" s="90"/>
      <c r="D141" s="116"/>
      <c r="E141" s="16">
        <f t="shared" si="103"/>
        <v>0</v>
      </c>
      <c r="F141" s="90"/>
      <c r="G141" s="90"/>
      <c r="H141" s="90"/>
      <c r="I141" s="116"/>
      <c r="J141" s="16">
        <f t="shared" si="104"/>
        <v>0</v>
      </c>
      <c r="K141" s="90"/>
      <c r="L141" s="90"/>
      <c r="M141" s="90"/>
      <c r="N141" s="116"/>
      <c r="O141" s="16">
        <f t="shared" si="105"/>
        <v>0</v>
      </c>
      <c r="P141" s="90"/>
      <c r="Q141" s="90"/>
      <c r="R141" s="90"/>
      <c r="S141" s="116"/>
      <c r="T141" s="16">
        <f t="shared" si="106"/>
        <v>0</v>
      </c>
      <c r="U141" s="90"/>
      <c r="V141" s="90"/>
      <c r="W141" s="90"/>
      <c r="X141" s="116"/>
      <c r="Y141" s="16">
        <f t="shared" si="107"/>
        <v>0</v>
      </c>
      <c r="Z141" s="90"/>
      <c r="AA141" s="90"/>
      <c r="AB141" s="90"/>
      <c r="AC141" s="116"/>
      <c r="AD141" s="16">
        <f t="shared" si="108"/>
        <v>0</v>
      </c>
      <c r="AE141" s="90"/>
      <c r="AF141" s="90"/>
      <c r="AG141" s="90"/>
      <c r="AH141" s="116"/>
      <c r="AI141" s="16">
        <f t="shared" si="109"/>
        <v>0</v>
      </c>
      <c r="AJ141" s="90"/>
      <c r="AK141" s="90"/>
      <c r="AL141" s="90"/>
      <c r="AM141" s="116"/>
      <c r="AN141" s="16">
        <f t="shared" si="110"/>
        <v>0</v>
      </c>
      <c r="AO141" s="90"/>
      <c r="AP141" s="90"/>
      <c r="AQ141" s="90"/>
      <c r="AR141" s="116"/>
      <c r="AS141" s="16">
        <f t="shared" si="111"/>
        <v>0</v>
      </c>
      <c r="AT141" s="90"/>
      <c r="AU141" s="90"/>
      <c r="AV141" s="90"/>
      <c r="AW141" s="116"/>
      <c r="AX141" s="16">
        <f t="shared" si="112"/>
        <v>0</v>
      </c>
      <c r="AY141" s="90"/>
      <c r="AZ141" s="90"/>
      <c r="BA141" s="90"/>
      <c r="BB141" s="116"/>
      <c r="BC141" s="16">
        <f t="shared" si="113"/>
        <v>0</v>
      </c>
      <c r="BD141" s="90"/>
      <c r="BE141" s="90"/>
      <c r="BF141" s="90"/>
      <c r="BG141" s="116"/>
      <c r="BH141" s="16">
        <f t="shared" si="114"/>
        <v>0</v>
      </c>
      <c r="BI141" s="90"/>
      <c r="BJ141" s="90"/>
      <c r="BK141" s="90"/>
      <c r="BL141" s="116"/>
      <c r="BM141" s="16">
        <f t="shared" si="115"/>
        <v>0</v>
      </c>
      <c r="BN141" s="90"/>
      <c r="BO141" s="90"/>
      <c r="BP141" s="90"/>
      <c r="BQ141" s="116"/>
      <c r="BR141" s="16">
        <f t="shared" si="116"/>
        <v>0</v>
      </c>
      <c r="BS141" s="90"/>
      <c r="BT141" s="90"/>
      <c r="BU141" s="90"/>
      <c r="BV141" s="116"/>
      <c r="BW141" s="16">
        <f t="shared" si="117"/>
        <v>0</v>
      </c>
      <c r="BX141" s="90"/>
      <c r="BY141" s="90"/>
      <c r="BZ141" s="90"/>
      <c r="CA141" s="116"/>
      <c r="CB141" s="16">
        <f t="shared" si="118"/>
        <v>0</v>
      </c>
      <c r="CC141" s="90"/>
      <c r="CD141" s="90"/>
      <c r="CE141" s="90"/>
      <c r="CF141" s="116"/>
      <c r="CG141" s="16">
        <f t="shared" si="119"/>
        <v>0</v>
      </c>
      <c r="CH141" s="90"/>
      <c r="CI141" s="90"/>
      <c r="CJ141" s="90"/>
      <c r="CK141" s="116"/>
      <c r="CL141" s="16">
        <f t="shared" si="120"/>
        <v>0</v>
      </c>
      <c r="CM141" s="90"/>
      <c r="CN141" s="90"/>
      <c r="CO141" s="90"/>
      <c r="CP141" s="116"/>
      <c r="CQ141" s="16">
        <f t="shared" si="121"/>
        <v>0</v>
      </c>
      <c r="CR141" s="90"/>
      <c r="CS141" s="90"/>
      <c r="CT141" s="90"/>
      <c r="CU141" s="116"/>
      <c r="CV141" s="16">
        <f t="shared" si="122"/>
        <v>0</v>
      </c>
      <c r="CW141" s="90"/>
      <c r="CX141" s="90"/>
      <c r="CY141" s="90"/>
      <c r="CZ141" s="116"/>
      <c r="DA141" s="16">
        <f t="shared" si="123"/>
        <v>0</v>
      </c>
      <c r="DB141" s="90"/>
      <c r="DC141" s="90"/>
      <c r="DD141" s="90"/>
      <c r="DE141" s="116"/>
      <c r="DF141" s="16">
        <f t="shared" si="124"/>
        <v>0</v>
      </c>
      <c r="DG141" s="90"/>
      <c r="DH141" s="90"/>
      <c r="DI141" s="90"/>
      <c r="DJ141" s="116"/>
      <c r="DK141" s="16">
        <f t="shared" si="125"/>
        <v>0</v>
      </c>
      <c r="DL141" s="90"/>
      <c r="DM141" s="90"/>
      <c r="DN141" s="90"/>
      <c r="DO141" s="116"/>
      <c r="DP141" s="16">
        <f t="shared" si="126"/>
        <v>0</v>
      </c>
      <c r="DQ141" s="90"/>
      <c r="DR141" s="90"/>
      <c r="DS141" s="90"/>
      <c r="DT141" s="116"/>
      <c r="DU141" s="16">
        <f t="shared" si="127"/>
        <v>0</v>
      </c>
      <c r="DV141" s="90"/>
      <c r="DW141" s="90"/>
      <c r="DX141" s="90"/>
      <c r="DY141" s="116"/>
      <c r="DZ141" s="16">
        <f t="shared" si="128"/>
        <v>0</v>
      </c>
      <c r="EA141" s="90"/>
      <c r="EB141" s="90"/>
      <c r="EC141" s="90"/>
      <c r="ED141" s="116"/>
      <c r="EE141" s="16">
        <f t="shared" si="129"/>
        <v>0</v>
      </c>
      <c r="EF141" s="90"/>
      <c r="EG141" s="90"/>
      <c r="EH141" s="90"/>
      <c r="EI141" s="116"/>
      <c r="EJ141" s="16">
        <f t="shared" si="130"/>
        <v>0</v>
      </c>
      <c r="EK141" s="90"/>
      <c r="EL141" s="90"/>
      <c r="EM141" s="90"/>
      <c r="EN141" s="116"/>
      <c r="EO141" s="16">
        <f t="shared" si="131"/>
        <v>0</v>
      </c>
      <c r="EP141" s="90"/>
      <c r="EQ141" s="90"/>
      <c r="ER141" s="90"/>
      <c r="ES141" s="116"/>
      <c r="ET141" s="16">
        <f t="shared" si="132"/>
        <v>0</v>
      </c>
      <c r="EU141" s="90"/>
      <c r="EV141" s="90"/>
      <c r="EW141" s="90"/>
      <c r="EX141" s="116"/>
      <c r="EY141" s="16">
        <f t="shared" si="133"/>
        <v>0</v>
      </c>
      <c r="EZ141" s="90"/>
      <c r="FA141" s="90"/>
      <c r="FB141" s="90"/>
      <c r="FC141" s="116"/>
      <c r="FD141" s="16">
        <f t="shared" si="134"/>
        <v>0</v>
      </c>
      <c r="FE141" s="90"/>
      <c r="FF141" s="90"/>
      <c r="FG141" s="90"/>
      <c r="FH141" s="116"/>
      <c r="FI141" s="16">
        <f t="shared" si="135"/>
        <v>0</v>
      </c>
      <c r="FJ141" s="90"/>
      <c r="FK141" s="90"/>
      <c r="FL141" s="90"/>
      <c r="FM141" s="116"/>
      <c r="FN141" s="16">
        <f t="shared" si="136"/>
        <v>0</v>
      </c>
      <c r="FO141" s="90"/>
      <c r="FP141" s="90"/>
      <c r="FQ141" s="90"/>
      <c r="FR141" s="116"/>
      <c r="FS141" s="16">
        <f t="shared" si="137"/>
        <v>0</v>
      </c>
      <c r="FT141" s="90"/>
      <c r="FU141" s="90"/>
      <c r="FV141" s="90"/>
      <c r="FW141" s="116"/>
      <c r="FX141" s="16">
        <f t="shared" si="138"/>
        <v>0</v>
      </c>
      <c r="FY141" s="90"/>
      <c r="FZ141" s="90"/>
      <c r="GA141" s="90"/>
      <c r="GB141" s="116"/>
      <c r="GC141" s="16">
        <f t="shared" si="139"/>
        <v>0</v>
      </c>
      <c r="GD141" s="90"/>
      <c r="GE141" s="90"/>
      <c r="GF141" s="90"/>
      <c r="GG141" s="116"/>
      <c r="GH141" s="16">
        <f t="shared" si="140"/>
        <v>0</v>
      </c>
      <c r="GI141" s="90"/>
      <c r="GJ141" s="90"/>
      <c r="GK141" s="90"/>
      <c r="GL141" s="116"/>
      <c r="GM141" s="16">
        <f t="shared" si="141"/>
        <v>0</v>
      </c>
      <c r="GN141" s="90"/>
      <c r="GO141" s="90"/>
      <c r="GP141" s="90"/>
      <c r="GQ141" s="116"/>
      <c r="GR141" s="16">
        <f t="shared" si="142"/>
        <v>0</v>
      </c>
      <c r="GS141" s="90"/>
      <c r="GT141" s="90"/>
      <c r="GU141" s="90"/>
      <c r="GV141" s="116"/>
      <c r="GW141" s="16">
        <f t="shared" si="143"/>
        <v>0</v>
      </c>
      <c r="GX141" s="90"/>
      <c r="GY141" s="90"/>
      <c r="GZ141" s="90"/>
      <c r="HA141" s="116"/>
      <c r="HB141" s="16">
        <f t="shared" si="144"/>
        <v>0</v>
      </c>
      <c r="HC141" s="90"/>
      <c r="HD141" s="90"/>
      <c r="HE141" s="90"/>
      <c r="HF141" s="116"/>
      <c r="HG141" s="16">
        <f t="shared" si="145"/>
        <v>0</v>
      </c>
      <c r="HH141" s="90"/>
      <c r="HI141" s="90"/>
      <c r="HJ141" s="90"/>
      <c r="HK141" s="116"/>
      <c r="HL141" s="16">
        <f t="shared" si="146"/>
        <v>0</v>
      </c>
      <c r="HM141" s="90"/>
      <c r="HN141" s="90"/>
      <c r="HO141" s="90"/>
      <c r="HP141" s="116"/>
      <c r="HQ141" s="16">
        <f t="shared" si="147"/>
        <v>0</v>
      </c>
      <c r="HR141" s="90"/>
      <c r="HS141" s="90"/>
      <c r="HT141" s="90"/>
      <c r="HU141" s="116"/>
      <c r="HV141" s="16">
        <f t="shared" si="148"/>
        <v>0</v>
      </c>
      <c r="HW141" s="90"/>
      <c r="HX141" s="90"/>
      <c r="HY141" s="90"/>
      <c r="HZ141" s="116"/>
      <c r="IA141" s="16">
        <f t="shared" si="149"/>
        <v>0</v>
      </c>
      <c r="IB141" s="90"/>
      <c r="IC141" s="90"/>
      <c r="ID141" s="90"/>
      <c r="IE141" s="116"/>
      <c r="IF141" s="16">
        <f t="shared" si="150"/>
        <v>0</v>
      </c>
      <c r="IG141" s="90"/>
      <c r="IH141" s="90"/>
      <c r="II141" s="90"/>
      <c r="IJ141" s="116"/>
      <c r="IK141" s="16">
        <f t="shared" si="151"/>
        <v>0</v>
      </c>
      <c r="IL141" s="90"/>
      <c r="IM141" s="90"/>
      <c r="IN141" s="90"/>
      <c r="IO141" s="116"/>
      <c r="IP141" s="16">
        <f t="shared" si="152"/>
        <v>0</v>
      </c>
    </row>
    <row r="142" spans="1:250" x14ac:dyDescent="0.25">
      <c r="A142" s="90"/>
      <c r="B142" s="90"/>
      <c r="C142" s="90"/>
      <c r="D142" s="116"/>
      <c r="E142" s="16">
        <f t="shared" si="103"/>
        <v>0</v>
      </c>
      <c r="F142" s="90"/>
      <c r="G142" s="90"/>
      <c r="H142" s="90"/>
      <c r="I142" s="116"/>
      <c r="J142" s="16">
        <f t="shared" si="104"/>
        <v>0</v>
      </c>
      <c r="K142" s="90"/>
      <c r="L142" s="90"/>
      <c r="M142" s="90"/>
      <c r="N142" s="116"/>
      <c r="O142" s="16">
        <f t="shared" si="105"/>
        <v>0</v>
      </c>
      <c r="P142" s="90"/>
      <c r="Q142" s="90"/>
      <c r="R142" s="90"/>
      <c r="S142" s="116"/>
      <c r="T142" s="16">
        <f t="shared" si="106"/>
        <v>0</v>
      </c>
      <c r="U142" s="90"/>
      <c r="V142" s="90"/>
      <c r="W142" s="90"/>
      <c r="X142" s="116"/>
      <c r="Y142" s="16">
        <f t="shared" si="107"/>
        <v>0</v>
      </c>
      <c r="Z142" s="90"/>
      <c r="AA142" s="90"/>
      <c r="AB142" s="90"/>
      <c r="AC142" s="116"/>
      <c r="AD142" s="16">
        <f t="shared" si="108"/>
        <v>0</v>
      </c>
      <c r="AE142" s="90"/>
      <c r="AF142" s="90"/>
      <c r="AG142" s="90"/>
      <c r="AH142" s="116"/>
      <c r="AI142" s="16">
        <f t="shared" si="109"/>
        <v>0</v>
      </c>
      <c r="AJ142" s="90"/>
      <c r="AK142" s="90"/>
      <c r="AL142" s="90"/>
      <c r="AM142" s="116"/>
      <c r="AN142" s="16">
        <f t="shared" si="110"/>
        <v>0</v>
      </c>
      <c r="AO142" s="90"/>
      <c r="AP142" s="90"/>
      <c r="AQ142" s="90"/>
      <c r="AR142" s="116"/>
      <c r="AS142" s="16">
        <f t="shared" si="111"/>
        <v>0</v>
      </c>
      <c r="AT142" s="90"/>
      <c r="AU142" s="90"/>
      <c r="AV142" s="90"/>
      <c r="AW142" s="116"/>
      <c r="AX142" s="16">
        <f t="shared" si="112"/>
        <v>0</v>
      </c>
      <c r="AY142" s="90"/>
      <c r="AZ142" s="90"/>
      <c r="BA142" s="90"/>
      <c r="BB142" s="116"/>
      <c r="BC142" s="16">
        <f t="shared" si="113"/>
        <v>0</v>
      </c>
      <c r="BD142" s="90"/>
      <c r="BE142" s="90"/>
      <c r="BF142" s="90"/>
      <c r="BG142" s="116"/>
      <c r="BH142" s="16">
        <f t="shared" si="114"/>
        <v>0</v>
      </c>
      <c r="BI142" s="90"/>
      <c r="BJ142" s="90"/>
      <c r="BK142" s="90"/>
      <c r="BL142" s="116"/>
      <c r="BM142" s="16">
        <f t="shared" si="115"/>
        <v>0</v>
      </c>
      <c r="BN142" s="90"/>
      <c r="BO142" s="90"/>
      <c r="BP142" s="90"/>
      <c r="BQ142" s="116"/>
      <c r="BR142" s="16">
        <f t="shared" si="116"/>
        <v>0</v>
      </c>
      <c r="BS142" s="90"/>
      <c r="BT142" s="90"/>
      <c r="BU142" s="90"/>
      <c r="BV142" s="116"/>
      <c r="BW142" s="16">
        <f t="shared" si="117"/>
        <v>0</v>
      </c>
      <c r="BX142" s="90"/>
      <c r="BY142" s="90"/>
      <c r="BZ142" s="90"/>
      <c r="CA142" s="116"/>
      <c r="CB142" s="16">
        <f t="shared" si="118"/>
        <v>0</v>
      </c>
      <c r="CC142" s="90"/>
      <c r="CD142" s="90"/>
      <c r="CE142" s="90"/>
      <c r="CF142" s="116"/>
      <c r="CG142" s="16">
        <f t="shared" si="119"/>
        <v>0</v>
      </c>
      <c r="CH142" s="90"/>
      <c r="CI142" s="90"/>
      <c r="CJ142" s="90"/>
      <c r="CK142" s="116"/>
      <c r="CL142" s="16">
        <f t="shared" si="120"/>
        <v>0</v>
      </c>
      <c r="CM142" s="90"/>
      <c r="CN142" s="90"/>
      <c r="CO142" s="90"/>
      <c r="CP142" s="116"/>
      <c r="CQ142" s="16">
        <f t="shared" si="121"/>
        <v>0</v>
      </c>
      <c r="CR142" s="90"/>
      <c r="CS142" s="90"/>
      <c r="CT142" s="90"/>
      <c r="CU142" s="116"/>
      <c r="CV142" s="16">
        <f t="shared" si="122"/>
        <v>0</v>
      </c>
      <c r="CW142" s="90"/>
      <c r="CX142" s="90"/>
      <c r="CY142" s="90"/>
      <c r="CZ142" s="116"/>
      <c r="DA142" s="16">
        <f t="shared" si="123"/>
        <v>0</v>
      </c>
      <c r="DB142" s="90"/>
      <c r="DC142" s="90"/>
      <c r="DD142" s="90"/>
      <c r="DE142" s="116"/>
      <c r="DF142" s="16">
        <f t="shared" si="124"/>
        <v>0</v>
      </c>
      <c r="DG142" s="90"/>
      <c r="DH142" s="90"/>
      <c r="DI142" s="90"/>
      <c r="DJ142" s="116"/>
      <c r="DK142" s="16">
        <f t="shared" si="125"/>
        <v>0</v>
      </c>
      <c r="DL142" s="90"/>
      <c r="DM142" s="90"/>
      <c r="DN142" s="90"/>
      <c r="DO142" s="116"/>
      <c r="DP142" s="16">
        <f t="shared" si="126"/>
        <v>0</v>
      </c>
      <c r="DQ142" s="90"/>
      <c r="DR142" s="90"/>
      <c r="DS142" s="90"/>
      <c r="DT142" s="116"/>
      <c r="DU142" s="16">
        <f t="shared" si="127"/>
        <v>0</v>
      </c>
      <c r="DV142" s="90"/>
      <c r="DW142" s="90"/>
      <c r="DX142" s="90"/>
      <c r="DY142" s="116"/>
      <c r="DZ142" s="16">
        <f t="shared" si="128"/>
        <v>0</v>
      </c>
      <c r="EA142" s="90"/>
      <c r="EB142" s="90"/>
      <c r="EC142" s="90"/>
      <c r="ED142" s="116"/>
      <c r="EE142" s="16">
        <f t="shared" si="129"/>
        <v>0</v>
      </c>
      <c r="EF142" s="90"/>
      <c r="EG142" s="90"/>
      <c r="EH142" s="90"/>
      <c r="EI142" s="116"/>
      <c r="EJ142" s="16">
        <f t="shared" si="130"/>
        <v>0</v>
      </c>
      <c r="EK142" s="90"/>
      <c r="EL142" s="90"/>
      <c r="EM142" s="90"/>
      <c r="EN142" s="116"/>
      <c r="EO142" s="16">
        <f t="shared" si="131"/>
        <v>0</v>
      </c>
      <c r="EP142" s="90"/>
      <c r="EQ142" s="90"/>
      <c r="ER142" s="90"/>
      <c r="ES142" s="116"/>
      <c r="ET142" s="16">
        <f t="shared" si="132"/>
        <v>0</v>
      </c>
      <c r="EU142" s="90"/>
      <c r="EV142" s="90"/>
      <c r="EW142" s="90"/>
      <c r="EX142" s="116"/>
      <c r="EY142" s="16">
        <f t="shared" si="133"/>
        <v>0</v>
      </c>
      <c r="EZ142" s="90"/>
      <c r="FA142" s="90"/>
      <c r="FB142" s="90"/>
      <c r="FC142" s="116"/>
      <c r="FD142" s="16">
        <f t="shared" si="134"/>
        <v>0</v>
      </c>
      <c r="FE142" s="90"/>
      <c r="FF142" s="90"/>
      <c r="FG142" s="90"/>
      <c r="FH142" s="116"/>
      <c r="FI142" s="16">
        <f t="shared" si="135"/>
        <v>0</v>
      </c>
      <c r="FJ142" s="90"/>
      <c r="FK142" s="90"/>
      <c r="FL142" s="90"/>
      <c r="FM142" s="116"/>
      <c r="FN142" s="16">
        <f t="shared" si="136"/>
        <v>0</v>
      </c>
      <c r="FO142" s="90"/>
      <c r="FP142" s="90"/>
      <c r="FQ142" s="90"/>
      <c r="FR142" s="116"/>
      <c r="FS142" s="16">
        <f t="shared" si="137"/>
        <v>0</v>
      </c>
      <c r="FT142" s="90"/>
      <c r="FU142" s="90"/>
      <c r="FV142" s="90"/>
      <c r="FW142" s="116"/>
      <c r="FX142" s="16">
        <f t="shared" si="138"/>
        <v>0</v>
      </c>
      <c r="FY142" s="90"/>
      <c r="FZ142" s="90"/>
      <c r="GA142" s="90"/>
      <c r="GB142" s="116"/>
      <c r="GC142" s="16">
        <f t="shared" si="139"/>
        <v>0</v>
      </c>
      <c r="GD142" s="90"/>
      <c r="GE142" s="90"/>
      <c r="GF142" s="90"/>
      <c r="GG142" s="116"/>
      <c r="GH142" s="16">
        <f t="shared" si="140"/>
        <v>0</v>
      </c>
      <c r="GI142" s="90"/>
      <c r="GJ142" s="90"/>
      <c r="GK142" s="90"/>
      <c r="GL142" s="116"/>
      <c r="GM142" s="16">
        <f t="shared" si="141"/>
        <v>0</v>
      </c>
      <c r="GN142" s="90"/>
      <c r="GO142" s="90"/>
      <c r="GP142" s="90"/>
      <c r="GQ142" s="116"/>
      <c r="GR142" s="16">
        <f t="shared" si="142"/>
        <v>0</v>
      </c>
      <c r="GS142" s="90"/>
      <c r="GT142" s="90"/>
      <c r="GU142" s="90"/>
      <c r="GV142" s="116"/>
      <c r="GW142" s="16">
        <f t="shared" si="143"/>
        <v>0</v>
      </c>
      <c r="GX142" s="90"/>
      <c r="GY142" s="90"/>
      <c r="GZ142" s="90"/>
      <c r="HA142" s="116"/>
      <c r="HB142" s="16">
        <f t="shared" si="144"/>
        <v>0</v>
      </c>
      <c r="HC142" s="90"/>
      <c r="HD142" s="90"/>
      <c r="HE142" s="90"/>
      <c r="HF142" s="116"/>
      <c r="HG142" s="16">
        <f t="shared" si="145"/>
        <v>0</v>
      </c>
      <c r="HH142" s="90"/>
      <c r="HI142" s="90"/>
      <c r="HJ142" s="90"/>
      <c r="HK142" s="116"/>
      <c r="HL142" s="16">
        <f t="shared" si="146"/>
        <v>0</v>
      </c>
      <c r="HM142" s="90"/>
      <c r="HN142" s="90"/>
      <c r="HO142" s="90"/>
      <c r="HP142" s="116"/>
      <c r="HQ142" s="16">
        <f t="shared" si="147"/>
        <v>0</v>
      </c>
      <c r="HR142" s="90"/>
      <c r="HS142" s="90"/>
      <c r="HT142" s="90"/>
      <c r="HU142" s="116"/>
      <c r="HV142" s="16">
        <f t="shared" si="148"/>
        <v>0</v>
      </c>
      <c r="HW142" s="90"/>
      <c r="HX142" s="90"/>
      <c r="HY142" s="90"/>
      <c r="HZ142" s="116"/>
      <c r="IA142" s="16">
        <f t="shared" si="149"/>
        <v>0</v>
      </c>
      <c r="IB142" s="90"/>
      <c r="IC142" s="90"/>
      <c r="ID142" s="90"/>
      <c r="IE142" s="116"/>
      <c r="IF142" s="16">
        <f t="shared" si="150"/>
        <v>0</v>
      </c>
      <c r="IG142" s="90"/>
      <c r="IH142" s="90"/>
      <c r="II142" s="90"/>
      <c r="IJ142" s="116"/>
      <c r="IK142" s="16">
        <f t="shared" si="151"/>
        <v>0</v>
      </c>
      <c r="IL142" s="90"/>
      <c r="IM142" s="90"/>
      <c r="IN142" s="90"/>
      <c r="IO142" s="116"/>
      <c r="IP142" s="16">
        <f t="shared" si="152"/>
        <v>0</v>
      </c>
    </row>
    <row r="143" spans="1:250" x14ac:dyDescent="0.25">
      <c r="A143" s="90"/>
      <c r="B143" s="90"/>
      <c r="C143" s="90"/>
      <c r="D143" s="116"/>
      <c r="E143" s="16">
        <f t="shared" si="103"/>
        <v>0</v>
      </c>
      <c r="F143" s="90"/>
      <c r="G143" s="90"/>
      <c r="H143" s="90"/>
      <c r="I143" s="116"/>
      <c r="J143" s="16">
        <f t="shared" si="104"/>
        <v>0</v>
      </c>
      <c r="K143" s="90"/>
      <c r="L143" s="90"/>
      <c r="M143" s="90"/>
      <c r="N143" s="116"/>
      <c r="O143" s="16">
        <f t="shared" si="105"/>
        <v>0</v>
      </c>
      <c r="P143" s="90"/>
      <c r="Q143" s="90"/>
      <c r="R143" s="90"/>
      <c r="S143" s="116"/>
      <c r="T143" s="16">
        <f t="shared" si="106"/>
        <v>0</v>
      </c>
      <c r="U143" s="90"/>
      <c r="V143" s="90"/>
      <c r="W143" s="90"/>
      <c r="X143" s="116"/>
      <c r="Y143" s="16">
        <f t="shared" si="107"/>
        <v>0</v>
      </c>
      <c r="Z143" s="90"/>
      <c r="AA143" s="90"/>
      <c r="AB143" s="90"/>
      <c r="AC143" s="116"/>
      <c r="AD143" s="16">
        <f t="shared" si="108"/>
        <v>0</v>
      </c>
      <c r="AE143" s="90"/>
      <c r="AF143" s="90"/>
      <c r="AG143" s="90"/>
      <c r="AH143" s="116"/>
      <c r="AI143" s="16">
        <f t="shared" si="109"/>
        <v>0</v>
      </c>
      <c r="AJ143" s="90"/>
      <c r="AK143" s="90"/>
      <c r="AL143" s="90"/>
      <c r="AM143" s="116"/>
      <c r="AN143" s="16">
        <f t="shared" si="110"/>
        <v>0</v>
      </c>
      <c r="AO143" s="90"/>
      <c r="AP143" s="90"/>
      <c r="AQ143" s="90"/>
      <c r="AR143" s="116"/>
      <c r="AS143" s="16">
        <f t="shared" si="111"/>
        <v>0</v>
      </c>
      <c r="AT143" s="90"/>
      <c r="AU143" s="90"/>
      <c r="AV143" s="90"/>
      <c r="AW143" s="116"/>
      <c r="AX143" s="16">
        <f t="shared" si="112"/>
        <v>0</v>
      </c>
      <c r="AY143" s="90"/>
      <c r="AZ143" s="90"/>
      <c r="BA143" s="90"/>
      <c r="BB143" s="116"/>
      <c r="BC143" s="16">
        <f t="shared" si="113"/>
        <v>0</v>
      </c>
      <c r="BD143" s="90"/>
      <c r="BE143" s="90"/>
      <c r="BF143" s="90"/>
      <c r="BG143" s="116"/>
      <c r="BH143" s="16">
        <f t="shared" si="114"/>
        <v>0</v>
      </c>
      <c r="BI143" s="90"/>
      <c r="BJ143" s="90"/>
      <c r="BK143" s="90"/>
      <c r="BL143" s="116"/>
      <c r="BM143" s="16">
        <f t="shared" si="115"/>
        <v>0</v>
      </c>
      <c r="BN143" s="90"/>
      <c r="BO143" s="90"/>
      <c r="BP143" s="90"/>
      <c r="BQ143" s="116"/>
      <c r="BR143" s="16">
        <f t="shared" si="116"/>
        <v>0</v>
      </c>
      <c r="BS143" s="90"/>
      <c r="BT143" s="90"/>
      <c r="BU143" s="90"/>
      <c r="BV143" s="116"/>
      <c r="BW143" s="16">
        <f t="shared" si="117"/>
        <v>0</v>
      </c>
      <c r="BX143" s="90"/>
      <c r="BY143" s="90"/>
      <c r="BZ143" s="90"/>
      <c r="CA143" s="116"/>
      <c r="CB143" s="16">
        <f t="shared" si="118"/>
        <v>0</v>
      </c>
      <c r="CC143" s="90"/>
      <c r="CD143" s="90"/>
      <c r="CE143" s="90"/>
      <c r="CF143" s="116"/>
      <c r="CG143" s="16">
        <f t="shared" si="119"/>
        <v>0</v>
      </c>
      <c r="CH143" s="90"/>
      <c r="CI143" s="90"/>
      <c r="CJ143" s="90"/>
      <c r="CK143" s="116"/>
      <c r="CL143" s="16">
        <f t="shared" si="120"/>
        <v>0</v>
      </c>
      <c r="CM143" s="90"/>
      <c r="CN143" s="90"/>
      <c r="CO143" s="90"/>
      <c r="CP143" s="116"/>
      <c r="CQ143" s="16">
        <f t="shared" si="121"/>
        <v>0</v>
      </c>
      <c r="CR143" s="90"/>
      <c r="CS143" s="90"/>
      <c r="CT143" s="90"/>
      <c r="CU143" s="116"/>
      <c r="CV143" s="16">
        <f t="shared" si="122"/>
        <v>0</v>
      </c>
      <c r="CW143" s="90"/>
      <c r="CX143" s="90"/>
      <c r="CY143" s="90"/>
      <c r="CZ143" s="116"/>
      <c r="DA143" s="16">
        <f t="shared" si="123"/>
        <v>0</v>
      </c>
      <c r="DB143" s="90"/>
      <c r="DC143" s="90"/>
      <c r="DD143" s="90"/>
      <c r="DE143" s="116"/>
      <c r="DF143" s="16">
        <f t="shared" si="124"/>
        <v>0</v>
      </c>
      <c r="DG143" s="90"/>
      <c r="DH143" s="90"/>
      <c r="DI143" s="90"/>
      <c r="DJ143" s="116"/>
      <c r="DK143" s="16">
        <f t="shared" si="125"/>
        <v>0</v>
      </c>
      <c r="DL143" s="90"/>
      <c r="DM143" s="90"/>
      <c r="DN143" s="90"/>
      <c r="DO143" s="116"/>
      <c r="DP143" s="16">
        <f t="shared" si="126"/>
        <v>0</v>
      </c>
      <c r="DQ143" s="90"/>
      <c r="DR143" s="90"/>
      <c r="DS143" s="90"/>
      <c r="DT143" s="116"/>
      <c r="DU143" s="16">
        <f t="shared" si="127"/>
        <v>0</v>
      </c>
      <c r="DV143" s="90"/>
      <c r="DW143" s="90"/>
      <c r="DX143" s="90"/>
      <c r="DY143" s="116"/>
      <c r="DZ143" s="16">
        <f t="shared" si="128"/>
        <v>0</v>
      </c>
      <c r="EA143" s="90"/>
      <c r="EB143" s="90"/>
      <c r="EC143" s="90"/>
      <c r="ED143" s="116"/>
      <c r="EE143" s="16">
        <f t="shared" si="129"/>
        <v>0</v>
      </c>
      <c r="EF143" s="90"/>
      <c r="EG143" s="90"/>
      <c r="EH143" s="90"/>
      <c r="EI143" s="116"/>
      <c r="EJ143" s="16">
        <f t="shared" si="130"/>
        <v>0</v>
      </c>
      <c r="EK143" s="90"/>
      <c r="EL143" s="90"/>
      <c r="EM143" s="90"/>
      <c r="EN143" s="116"/>
      <c r="EO143" s="16">
        <f t="shared" si="131"/>
        <v>0</v>
      </c>
      <c r="EP143" s="90"/>
      <c r="EQ143" s="90"/>
      <c r="ER143" s="90"/>
      <c r="ES143" s="116"/>
      <c r="ET143" s="16">
        <f t="shared" si="132"/>
        <v>0</v>
      </c>
      <c r="EU143" s="90"/>
      <c r="EV143" s="90"/>
      <c r="EW143" s="90"/>
      <c r="EX143" s="116"/>
      <c r="EY143" s="16">
        <f t="shared" si="133"/>
        <v>0</v>
      </c>
      <c r="EZ143" s="90"/>
      <c r="FA143" s="90"/>
      <c r="FB143" s="90"/>
      <c r="FC143" s="116"/>
      <c r="FD143" s="16">
        <f t="shared" si="134"/>
        <v>0</v>
      </c>
      <c r="FE143" s="90"/>
      <c r="FF143" s="90"/>
      <c r="FG143" s="90"/>
      <c r="FH143" s="116"/>
      <c r="FI143" s="16">
        <f t="shared" si="135"/>
        <v>0</v>
      </c>
      <c r="FJ143" s="90"/>
      <c r="FK143" s="90"/>
      <c r="FL143" s="90"/>
      <c r="FM143" s="116"/>
      <c r="FN143" s="16">
        <f t="shared" si="136"/>
        <v>0</v>
      </c>
      <c r="FO143" s="90"/>
      <c r="FP143" s="90"/>
      <c r="FQ143" s="90"/>
      <c r="FR143" s="116"/>
      <c r="FS143" s="16">
        <f t="shared" si="137"/>
        <v>0</v>
      </c>
      <c r="FT143" s="90"/>
      <c r="FU143" s="90"/>
      <c r="FV143" s="90"/>
      <c r="FW143" s="116"/>
      <c r="FX143" s="16">
        <f t="shared" si="138"/>
        <v>0</v>
      </c>
      <c r="FY143" s="90"/>
      <c r="FZ143" s="90"/>
      <c r="GA143" s="90"/>
      <c r="GB143" s="116"/>
      <c r="GC143" s="16">
        <f t="shared" si="139"/>
        <v>0</v>
      </c>
      <c r="GD143" s="90"/>
      <c r="GE143" s="90"/>
      <c r="GF143" s="90"/>
      <c r="GG143" s="116"/>
      <c r="GH143" s="16">
        <f t="shared" si="140"/>
        <v>0</v>
      </c>
      <c r="GI143" s="90"/>
      <c r="GJ143" s="90"/>
      <c r="GK143" s="90"/>
      <c r="GL143" s="116"/>
      <c r="GM143" s="16">
        <f t="shared" si="141"/>
        <v>0</v>
      </c>
      <c r="GN143" s="90"/>
      <c r="GO143" s="90"/>
      <c r="GP143" s="90"/>
      <c r="GQ143" s="116"/>
      <c r="GR143" s="16">
        <f t="shared" si="142"/>
        <v>0</v>
      </c>
      <c r="GS143" s="90"/>
      <c r="GT143" s="90"/>
      <c r="GU143" s="90"/>
      <c r="GV143" s="116"/>
      <c r="GW143" s="16">
        <f t="shared" si="143"/>
        <v>0</v>
      </c>
      <c r="GX143" s="90"/>
      <c r="GY143" s="90"/>
      <c r="GZ143" s="90"/>
      <c r="HA143" s="116"/>
      <c r="HB143" s="16">
        <f t="shared" si="144"/>
        <v>0</v>
      </c>
      <c r="HC143" s="90"/>
      <c r="HD143" s="90"/>
      <c r="HE143" s="90"/>
      <c r="HF143" s="116"/>
      <c r="HG143" s="16">
        <f t="shared" si="145"/>
        <v>0</v>
      </c>
      <c r="HH143" s="90"/>
      <c r="HI143" s="90"/>
      <c r="HJ143" s="90"/>
      <c r="HK143" s="116"/>
      <c r="HL143" s="16">
        <f t="shared" si="146"/>
        <v>0</v>
      </c>
      <c r="HM143" s="90"/>
      <c r="HN143" s="90"/>
      <c r="HO143" s="90"/>
      <c r="HP143" s="116"/>
      <c r="HQ143" s="16">
        <f t="shared" si="147"/>
        <v>0</v>
      </c>
      <c r="HR143" s="90"/>
      <c r="HS143" s="90"/>
      <c r="HT143" s="90"/>
      <c r="HU143" s="116"/>
      <c r="HV143" s="16">
        <f t="shared" si="148"/>
        <v>0</v>
      </c>
      <c r="HW143" s="90"/>
      <c r="HX143" s="90"/>
      <c r="HY143" s="90"/>
      <c r="HZ143" s="116"/>
      <c r="IA143" s="16">
        <f t="shared" si="149"/>
        <v>0</v>
      </c>
      <c r="IB143" s="90"/>
      <c r="IC143" s="90"/>
      <c r="ID143" s="90"/>
      <c r="IE143" s="116"/>
      <c r="IF143" s="16">
        <f t="shared" si="150"/>
        <v>0</v>
      </c>
      <c r="IG143" s="90"/>
      <c r="IH143" s="90"/>
      <c r="II143" s="90"/>
      <c r="IJ143" s="116"/>
      <c r="IK143" s="16">
        <f t="shared" si="151"/>
        <v>0</v>
      </c>
      <c r="IL143" s="90"/>
      <c r="IM143" s="90"/>
      <c r="IN143" s="90"/>
      <c r="IO143" s="116"/>
      <c r="IP143" s="16">
        <f t="shared" si="152"/>
        <v>0</v>
      </c>
    </row>
    <row r="144" spans="1:250" x14ac:dyDescent="0.25">
      <c r="A144" s="90"/>
      <c r="B144" s="90"/>
      <c r="C144" s="90"/>
      <c r="D144" s="116"/>
      <c r="E144" s="16">
        <f t="shared" si="103"/>
        <v>0</v>
      </c>
      <c r="F144" s="90"/>
      <c r="G144" s="90"/>
      <c r="H144" s="90"/>
      <c r="I144" s="116"/>
      <c r="J144" s="16">
        <f t="shared" si="104"/>
        <v>0</v>
      </c>
      <c r="K144" s="90"/>
      <c r="L144" s="90"/>
      <c r="M144" s="90"/>
      <c r="N144" s="116"/>
      <c r="O144" s="16">
        <f t="shared" si="105"/>
        <v>0</v>
      </c>
      <c r="P144" s="90"/>
      <c r="Q144" s="90"/>
      <c r="R144" s="90"/>
      <c r="S144" s="116"/>
      <c r="T144" s="16">
        <f t="shared" si="106"/>
        <v>0</v>
      </c>
      <c r="U144" s="90"/>
      <c r="V144" s="90"/>
      <c r="W144" s="90"/>
      <c r="X144" s="116"/>
      <c r="Y144" s="16">
        <f t="shared" si="107"/>
        <v>0</v>
      </c>
      <c r="Z144" s="90"/>
      <c r="AA144" s="90"/>
      <c r="AB144" s="90"/>
      <c r="AC144" s="116"/>
      <c r="AD144" s="16">
        <f t="shared" si="108"/>
        <v>0</v>
      </c>
      <c r="AE144" s="90"/>
      <c r="AF144" s="90"/>
      <c r="AG144" s="90"/>
      <c r="AH144" s="116"/>
      <c r="AI144" s="16">
        <f t="shared" si="109"/>
        <v>0</v>
      </c>
      <c r="AJ144" s="90"/>
      <c r="AK144" s="90"/>
      <c r="AL144" s="90"/>
      <c r="AM144" s="116"/>
      <c r="AN144" s="16">
        <f t="shared" si="110"/>
        <v>0</v>
      </c>
      <c r="AO144" s="90"/>
      <c r="AP144" s="90"/>
      <c r="AQ144" s="90"/>
      <c r="AR144" s="116"/>
      <c r="AS144" s="16">
        <f t="shared" si="111"/>
        <v>0</v>
      </c>
      <c r="AT144" s="90"/>
      <c r="AU144" s="90"/>
      <c r="AV144" s="90"/>
      <c r="AW144" s="116"/>
      <c r="AX144" s="16">
        <f t="shared" si="112"/>
        <v>0</v>
      </c>
      <c r="AY144" s="90"/>
      <c r="AZ144" s="90"/>
      <c r="BA144" s="90"/>
      <c r="BB144" s="116"/>
      <c r="BC144" s="16">
        <f t="shared" si="113"/>
        <v>0</v>
      </c>
      <c r="BD144" s="90"/>
      <c r="BE144" s="90"/>
      <c r="BF144" s="90"/>
      <c r="BG144" s="116"/>
      <c r="BH144" s="16">
        <f t="shared" si="114"/>
        <v>0</v>
      </c>
      <c r="BI144" s="90"/>
      <c r="BJ144" s="90"/>
      <c r="BK144" s="90"/>
      <c r="BL144" s="116"/>
      <c r="BM144" s="16">
        <f t="shared" si="115"/>
        <v>0</v>
      </c>
      <c r="BN144" s="90"/>
      <c r="BO144" s="90"/>
      <c r="BP144" s="90"/>
      <c r="BQ144" s="116"/>
      <c r="BR144" s="16">
        <f t="shared" si="116"/>
        <v>0</v>
      </c>
      <c r="BS144" s="90"/>
      <c r="BT144" s="90"/>
      <c r="BU144" s="90"/>
      <c r="BV144" s="116"/>
      <c r="BW144" s="16">
        <f t="shared" si="117"/>
        <v>0</v>
      </c>
      <c r="BX144" s="90"/>
      <c r="BY144" s="90"/>
      <c r="BZ144" s="90"/>
      <c r="CA144" s="116"/>
      <c r="CB144" s="16">
        <f t="shared" si="118"/>
        <v>0</v>
      </c>
      <c r="CC144" s="90"/>
      <c r="CD144" s="90"/>
      <c r="CE144" s="90"/>
      <c r="CF144" s="116"/>
      <c r="CG144" s="16">
        <f t="shared" si="119"/>
        <v>0</v>
      </c>
      <c r="CH144" s="90"/>
      <c r="CI144" s="90"/>
      <c r="CJ144" s="90"/>
      <c r="CK144" s="116"/>
      <c r="CL144" s="16">
        <f t="shared" si="120"/>
        <v>0</v>
      </c>
      <c r="CM144" s="90"/>
      <c r="CN144" s="90"/>
      <c r="CO144" s="90"/>
      <c r="CP144" s="116"/>
      <c r="CQ144" s="16">
        <f t="shared" si="121"/>
        <v>0</v>
      </c>
      <c r="CR144" s="90"/>
      <c r="CS144" s="90"/>
      <c r="CT144" s="90"/>
      <c r="CU144" s="116"/>
      <c r="CV144" s="16">
        <f t="shared" si="122"/>
        <v>0</v>
      </c>
      <c r="CW144" s="90"/>
      <c r="CX144" s="90"/>
      <c r="CY144" s="90"/>
      <c r="CZ144" s="116"/>
      <c r="DA144" s="16">
        <f t="shared" si="123"/>
        <v>0</v>
      </c>
      <c r="DB144" s="90"/>
      <c r="DC144" s="90"/>
      <c r="DD144" s="90"/>
      <c r="DE144" s="116"/>
      <c r="DF144" s="16">
        <f t="shared" si="124"/>
        <v>0</v>
      </c>
      <c r="DG144" s="90"/>
      <c r="DH144" s="90"/>
      <c r="DI144" s="90"/>
      <c r="DJ144" s="116"/>
      <c r="DK144" s="16">
        <f t="shared" si="125"/>
        <v>0</v>
      </c>
      <c r="DL144" s="90"/>
      <c r="DM144" s="90"/>
      <c r="DN144" s="90"/>
      <c r="DO144" s="116"/>
      <c r="DP144" s="16">
        <f t="shared" si="126"/>
        <v>0</v>
      </c>
      <c r="DQ144" s="90"/>
      <c r="DR144" s="90"/>
      <c r="DS144" s="90"/>
      <c r="DT144" s="116"/>
      <c r="DU144" s="16">
        <f t="shared" si="127"/>
        <v>0</v>
      </c>
      <c r="DV144" s="90"/>
      <c r="DW144" s="90"/>
      <c r="DX144" s="90"/>
      <c r="DY144" s="116"/>
      <c r="DZ144" s="16">
        <f t="shared" si="128"/>
        <v>0</v>
      </c>
      <c r="EA144" s="90"/>
      <c r="EB144" s="90"/>
      <c r="EC144" s="90"/>
      <c r="ED144" s="116"/>
      <c r="EE144" s="16">
        <f t="shared" si="129"/>
        <v>0</v>
      </c>
      <c r="EF144" s="90"/>
      <c r="EG144" s="90"/>
      <c r="EH144" s="90"/>
      <c r="EI144" s="116"/>
      <c r="EJ144" s="16">
        <f t="shared" si="130"/>
        <v>0</v>
      </c>
      <c r="EK144" s="90"/>
      <c r="EL144" s="90"/>
      <c r="EM144" s="90"/>
      <c r="EN144" s="116"/>
      <c r="EO144" s="16">
        <f t="shared" si="131"/>
        <v>0</v>
      </c>
      <c r="EP144" s="90"/>
      <c r="EQ144" s="90"/>
      <c r="ER144" s="90"/>
      <c r="ES144" s="116"/>
      <c r="ET144" s="16">
        <f t="shared" si="132"/>
        <v>0</v>
      </c>
      <c r="EU144" s="90"/>
      <c r="EV144" s="90"/>
      <c r="EW144" s="90"/>
      <c r="EX144" s="116"/>
      <c r="EY144" s="16">
        <f t="shared" si="133"/>
        <v>0</v>
      </c>
      <c r="EZ144" s="90"/>
      <c r="FA144" s="90"/>
      <c r="FB144" s="90"/>
      <c r="FC144" s="116"/>
      <c r="FD144" s="16">
        <f t="shared" si="134"/>
        <v>0</v>
      </c>
      <c r="FE144" s="90"/>
      <c r="FF144" s="90"/>
      <c r="FG144" s="90"/>
      <c r="FH144" s="116"/>
      <c r="FI144" s="16">
        <f t="shared" si="135"/>
        <v>0</v>
      </c>
      <c r="FJ144" s="90"/>
      <c r="FK144" s="90"/>
      <c r="FL144" s="90"/>
      <c r="FM144" s="116"/>
      <c r="FN144" s="16">
        <f t="shared" si="136"/>
        <v>0</v>
      </c>
      <c r="FO144" s="90"/>
      <c r="FP144" s="90"/>
      <c r="FQ144" s="90"/>
      <c r="FR144" s="116"/>
      <c r="FS144" s="16">
        <f t="shared" si="137"/>
        <v>0</v>
      </c>
      <c r="FT144" s="90"/>
      <c r="FU144" s="90"/>
      <c r="FV144" s="90"/>
      <c r="FW144" s="116"/>
      <c r="FX144" s="16">
        <f t="shared" si="138"/>
        <v>0</v>
      </c>
      <c r="FY144" s="90"/>
      <c r="FZ144" s="90"/>
      <c r="GA144" s="90"/>
      <c r="GB144" s="116"/>
      <c r="GC144" s="16">
        <f t="shared" si="139"/>
        <v>0</v>
      </c>
      <c r="GD144" s="90"/>
      <c r="GE144" s="90"/>
      <c r="GF144" s="90"/>
      <c r="GG144" s="116"/>
      <c r="GH144" s="16">
        <f t="shared" si="140"/>
        <v>0</v>
      </c>
      <c r="GI144" s="90"/>
      <c r="GJ144" s="90"/>
      <c r="GK144" s="90"/>
      <c r="GL144" s="116"/>
      <c r="GM144" s="16">
        <f t="shared" si="141"/>
        <v>0</v>
      </c>
      <c r="GN144" s="90"/>
      <c r="GO144" s="90"/>
      <c r="GP144" s="90"/>
      <c r="GQ144" s="116"/>
      <c r="GR144" s="16">
        <f t="shared" si="142"/>
        <v>0</v>
      </c>
      <c r="GS144" s="90"/>
      <c r="GT144" s="90"/>
      <c r="GU144" s="90"/>
      <c r="GV144" s="116"/>
      <c r="GW144" s="16">
        <f t="shared" si="143"/>
        <v>0</v>
      </c>
      <c r="GX144" s="90"/>
      <c r="GY144" s="90"/>
      <c r="GZ144" s="90"/>
      <c r="HA144" s="116"/>
      <c r="HB144" s="16">
        <f t="shared" si="144"/>
        <v>0</v>
      </c>
      <c r="HC144" s="90"/>
      <c r="HD144" s="90"/>
      <c r="HE144" s="90"/>
      <c r="HF144" s="116"/>
      <c r="HG144" s="16">
        <f t="shared" si="145"/>
        <v>0</v>
      </c>
      <c r="HH144" s="90"/>
      <c r="HI144" s="90"/>
      <c r="HJ144" s="90"/>
      <c r="HK144" s="116"/>
      <c r="HL144" s="16">
        <f t="shared" si="146"/>
        <v>0</v>
      </c>
      <c r="HM144" s="90"/>
      <c r="HN144" s="90"/>
      <c r="HO144" s="90"/>
      <c r="HP144" s="116"/>
      <c r="HQ144" s="16">
        <f t="shared" si="147"/>
        <v>0</v>
      </c>
      <c r="HR144" s="90"/>
      <c r="HS144" s="90"/>
      <c r="HT144" s="90"/>
      <c r="HU144" s="116"/>
      <c r="HV144" s="16">
        <f t="shared" si="148"/>
        <v>0</v>
      </c>
      <c r="HW144" s="90"/>
      <c r="HX144" s="90"/>
      <c r="HY144" s="90"/>
      <c r="HZ144" s="116"/>
      <c r="IA144" s="16">
        <f t="shared" si="149"/>
        <v>0</v>
      </c>
      <c r="IB144" s="90"/>
      <c r="IC144" s="90"/>
      <c r="ID144" s="90"/>
      <c r="IE144" s="116"/>
      <c r="IF144" s="16">
        <f t="shared" si="150"/>
        <v>0</v>
      </c>
      <c r="IG144" s="90"/>
      <c r="IH144" s="90"/>
      <c r="II144" s="90"/>
      <c r="IJ144" s="116"/>
      <c r="IK144" s="16">
        <f t="shared" si="151"/>
        <v>0</v>
      </c>
      <c r="IL144" s="90"/>
      <c r="IM144" s="90"/>
      <c r="IN144" s="90"/>
      <c r="IO144" s="116"/>
      <c r="IP144" s="16">
        <f t="shared" si="152"/>
        <v>0</v>
      </c>
    </row>
    <row r="145" spans="1:250" x14ac:dyDescent="0.25">
      <c r="A145" s="90"/>
      <c r="B145" s="90"/>
      <c r="C145" s="90"/>
      <c r="D145" s="116"/>
      <c r="E145" s="16">
        <f t="shared" si="103"/>
        <v>0</v>
      </c>
      <c r="F145" s="90"/>
      <c r="G145" s="90"/>
      <c r="H145" s="90"/>
      <c r="I145" s="116"/>
      <c r="J145" s="16">
        <f t="shared" si="104"/>
        <v>0</v>
      </c>
      <c r="K145" s="90"/>
      <c r="L145" s="90"/>
      <c r="M145" s="90"/>
      <c r="N145" s="116"/>
      <c r="O145" s="16">
        <f t="shared" si="105"/>
        <v>0</v>
      </c>
      <c r="P145" s="90"/>
      <c r="Q145" s="90"/>
      <c r="R145" s="90"/>
      <c r="S145" s="116"/>
      <c r="T145" s="16">
        <f t="shared" si="106"/>
        <v>0</v>
      </c>
      <c r="U145" s="90"/>
      <c r="V145" s="90"/>
      <c r="W145" s="90"/>
      <c r="X145" s="116"/>
      <c r="Y145" s="16">
        <f t="shared" si="107"/>
        <v>0</v>
      </c>
      <c r="Z145" s="90"/>
      <c r="AA145" s="90"/>
      <c r="AB145" s="90"/>
      <c r="AC145" s="116"/>
      <c r="AD145" s="16">
        <f t="shared" si="108"/>
        <v>0</v>
      </c>
      <c r="AE145" s="90"/>
      <c r="AF145" s="90"/>
      <c r="AG145" s="90"/>
      <c r="AH145" s="116"/>
      <c r="AI145" s="16">
        <f t="shared" si="109"/>
        <v>0</v>
      </c>
      <c r="AJ145" s="90"/>
      <c r="AK145" s="90"/>
      <c r="AL145" s="90"/>
      <c r="AM145" s="116"/>
      <c r="AN145" s="16">
        <f t="shared" si="110"/>
        <v>0</v>
      </c>
      <c r="AO145" s="90"/>
      <c r="AP145" s="90"/>
      <c r="AQ145" s="90"/>
      <c r="AR145" s="116"/>
      <c r="AS145" s="16">
        <f t="shared" si="111"/>
        <v>0</v>
      </c>
      <c r="AT145" s="90"/>
      <c r="AU145" s="90"/>
      <c r="AV145" s="90"/>
      <c r="AW145" s="116"/>
      <c r="AX145" s="16">
        <f t="shared" si="112"/>
        <v>0</v>
      </c>
      <c r="AY145" s="90"/>
      <c r="AZ145" s="90"/>
      <c r="BA145" s="90"/>
      <c r="BB145" s="116"/>
      <c r="BC145" s="16">
        <f t="shared" si="113"/>
        <v>0</v>
      </c>
      <c r="BD145" s="90"/>
      <c r="BE145" s="90"/>
      <c r="BF145" s="90"/>
      <c r="BG145" s="116"/>
      <c r="BH145" s="16">
        <f t="shared" si="114"/>
        <v>0</v>
      </c>
      <c r="BI145" s="90"/>
      <c r="BJ145" s="90"/>
      <c r="BK145" s="90"/>
      <c r="BL145" s="116"/>
      <c r="BM145" s="16">
        <f t="shared" si="115"/>
        <v>0</v>
      </c>
      <c r="BN145" s="90"/>
      <c r="BO145" s="90"/>
      <c r="BP145" s="90"/>
      <c r="BQ145" s="116"/>
      <c r="BR145" s="16">
        <f t="shared" si="116"/>
        <v>0</v>
      </c>
      <c r="BS145" s="90"/>
      <c r="BT145" s="90"/>
      <c r="BU145" s="90"/>
      <c r="BV145" s="116"/>
      <c r="BW145" s="16">
        <f t="shared" si="117"/>
        <v>0</v>
      </c>
      <c r="BX145" s="90"/>
      <c r="BY145" s="90"/>
      <c r="BZ145" s="90"/>
      <c r="CA145" s="116"/>
      <c r="CB145" s="16">
        <f t="shared" si="118"/>
        <v>0</v>
      </c>
      <c r="CC145" s="90"/>
      <c r="CD145" s="90"/>
      <c r="CE145" s="90"/>
      <c r="CF145" s="116"/>
      <c r="CG145" s="16">
        <f t="shared" si="119"/>
        <v>0</v>
      </c>
      <c r="CH145" s="90"/>
      <c r="CI145" s="90"/>
      <c r="CJ145" s="90"/>
      <c r="CK145" s="116"/>
      <c r="CL145" s="16">
        <f t="shared" si="120"/>
        <v>0</v>
      </c>
      <c r="CM145" s="90"/>
      <c r="CN145" s="90"/>
      <c r="CO145" s="90"/>
      <c r="CP145" s="116"/>
      <c r="CQ145" s="16">
        <f t="shared" si="121"/>
        <v>0</v>
      </c>
      <c r="CR145" s="90"/>
      <c r="CS145" s="90"/>
      <c r="CT145" s="90"/>
      <c r="CU145" s="116"/>
      <c r="CV145" s="16">
        <f t="shared" si="122"/>
        <v>0</v>
      </c>
      <c r="CW145" s="90"/>
      <c r="CX145" s="90"/>
      <c r="CY145" s="90"/>
      <c r="CZ145" s="116"/>
      <c r="DA145" s="16">
        <f t="shared" si="123"/>
        <v>0</v>
      </c>
      <c r="DB145" s="90"/>
      <c r="DC145" s="90"/>
      <c r="DD145" s="90"/>
      <c r="DE145" s="116"/>
      <c r="DF145" s="16">
        <f t="shared" si="124"/>
        <v>0</v>
      </c>
      <c r="DG145" s="90"/>
      <c r="DH145" s="90"/>
      <c r="DI145" s="90"/>
      <c r="DJ145" s="116"/>
      <c r="DK145" s="16">
        <f t="shared" si="125"/>
        <v>0</v>
      </c>
      <c r="DL145" s="90"/>
      <c r="DM145" s="90"/>
      <c r="DN145" s="90"/>
      <c r="DO145" s="116"/>
      <c r="DP145" s="16">
        <f t="shared" si="126"/>
        <v>0</v>
      </c>
      <c r="DQ145" s="90"/>
      <c r="DR145" s="90"/>
      <c r="DS145" s="90"/>
      <c r="DT145" s="116"/>
      <c r="DU145" s="16">
        <f t="shared" si="127"/>
        <v>0</v>
      </c>
      <c r="DV145" s="90"/>
      <c r="DW145" s="90"/>
      <c r="DX145" s="90"/>
      <c r="DY145" s="116"/>
      <c r="DZ145" s="16">
        <f t="shared" si="128"/>
        <v>0</v>
      </c>
      <c r="EA145" s="90"/>
      <c r="EB145" s="90"/>
      <c r="EC145" s="90"/>
      <c r="ED145" s="116"/>
      <c r="EE145" s="16">
        <f t="shared" si="129"/>
        <v>0</v>
      </c>
      <c r="EF145" s="90"/>
      <c r="EG145" s="90"/>
      <c r="EH145" s="90"/>
      <c r="EI145" s="116"/>
      <c r="EJ145" s="16">
        <f t="shared" si="130"/>
        <v>0</v>
      </c>
      <c r="EK145" s="90"/>
      <c r="EL145" s="90"/>
      <c r="EM145" s="90"/>
      <c r="EN145" s="116"/>
      <c r="EO145" s="16">
        <f t="shared" si="131"/>
        <v>0</v>
      </c>
      <c r="EP145" s="90"/>
      <c r="EQ145" s="90"/>
      <c r="ER145" s="90"/>
      <c r="ES145" s="116"/>
      <c r="ET145" s="16">
        <f t="shared" si="132"/>
        <v>0</v>
      </c>
      <c r="EU145" s="90"/>
      <c r="EV145" s="90"/>
      <c r="EW145" s="90"/>
      <c r="EX145" s="116"/>
      <c r="EY145" s="16">
        <f t="shared" si="133"/>
        <v>0</v>
      </c>
      <c r="EZ145" s="90"/>
      <c r="FA145" s="90"/>
      <c r="FB145" s="90"/>
      <c r="FC145" s="116"/>
      <c r="FD145" s="16">
        <f t="shared" si="134"/>
        <v>0</v>
      </c>
      <c r="FE145" s="90"/>
      <c r="FF145" s="90"/>
      <c r="FG145" s="90"/>
      <c r="FH145" s="116"/>
      <c r="FI145" s="16">
        <f t="shared" si="135"/>
        <v>0</v>
      </c>
      <c r="FJ145" s="90"/>
      <c r="FK145" s="90"/>
      <c r="FL145" s="90"/>
      <c r="FM145" s="116"/>
      <c r="FN145" s="16">
        <f t="shared" si="136"/>
        <v>0</v>
      </c>
      <c r="FO145" s="90"/>
      <c r="FP145" s="90"/>
      <c r="FQ145" s="90"/>
      <c r="FR145" s="116"/>
      <c r="FS145" s="16">
        <f t="shared" si="137"/>
        <v>0</v>
      </c>
      <c r="FT145" s="90"/>
      <c r="FU145" s="90"/>
      <c r="FV145" s="90"/>
      <c r="FW145" s="116"/>
      <c r="FX145" s="16">
        <f t="shared" si="138"/>
        <v>0</v>
      </c>
      <c r="FY145" s="90"/>
      <c r="FZ145" s="90"/>
      <c r="GA145" s="90"/>
      <c r="GB145" s="116"/>
      <c r="GC145" s="16">
        <f t="shared" si="139"/>
        <v>0</v>
      </c>
      <c r="GD145" s="90"/>
      <c r="GE145" s="90"/>
      <c r="GF145" s="90"/>
      <c r="GG145" s="116"/>
      <c r="GH145" s="16">
        <f t="shared" si="140"/>
        <v>0</v>
      </c>
      <c r="GI145" s="90"/>
      <c r="GJ145" s="90"/>
      <c r="GK145" s="90"/>
      <c r="GL145" s="116"/>
      <c r="GM145" s="16">
        <f t="shared" si="141"/>
        <v>0</v>
      </c>
      <c r="GN145" s="90"/>
      <c r="GO145" s="90"/>
      <c r="GP145" s="90"/>
      <c r="GQ145" s="116"/>
      <c r="GR145" s="16">
        <f t="shared" si="142"/>
        <v>0</v>
      </c>
      <c r="GS145" s="90"/>
      <c r="GT145" s="90"/>
      <c r="GU145" s="90"/>
      <c r="GV145" s="116"/>
      <c r="GW145" s="16">
        <f t="shared" si="143"/>
        <v>0</v>
      </c>
      <c r="GX145" s="90"/>
      <c r="GY145" s="90"/>
      <c r="GZ145" s="90"/>
      <c r="HA145" s="116"/>
      <c r="HB145" s="16">
        <f t="shared" si="144"/>
        <v>0</v>
      </c>
      <c r="HC145" s="90"/>
      <c r="HD145" s="90"/>
      <c r="HE145" s="90"/>
      <c r="HF145" s="116"/>
      <c r="HG145" s="16">
        <f t="shared" si="145"/>
        <v>0</v>
      </c>
      <c r="HH145" s="90"/>
      <c r="HI145" s="90"/>
      <c r="HJ145" s="90"/>
      <c r="HK145" s="116"/>
      <c r="HL145" s="16">
        <f t="shared" si="146"/>
        <v>0</v>
      </c>
      <c r="HM145" s="90"/>
      <c r="HN145" s="90"/>
      <c r="HO145" s="90"/>
      <c r="HP145" s="116"/>
      <c r="HQ145" s="16">
        <f t="shared" si="147"/>
        <v>0</v>
      </c>
      <c r="HR145" s="90"/>
      <c r="HS145" s="90"/>
      <c r="HT145" s="90"/>
      <c r="HU145" s="116"/>
      <c r="HV145" s="16">
        <f t="shared" si="148"/>
        <v>0</v>
      </c>
      <c r="HW145" s="90"/>
      <c r="HX145" s="90"/>
      <c r="HY145" s="90"/>
      <c r="HZ145" s="116"/>
      <c r="IA145" s="16">
        <f t="shared" si="149"/>
        <v>0</v>
      </c>
      <c r="IB145" s="90"/>
      <c r="IC145" s="90"/>
      <c r="ID145" s="90"/>
      <c r="IE145" s="116"/>
      <c r="IF145" s="16">
        <f t="shared" si="150"/>
        <v>0</v>
      </c>
      <c r="IG145" s="90"/>
      <c r="IH145" s="90"/>
      <c r="II145" s="90"/>
      <c r="IJ145" s="116"/>
      <c r="IK145" s="16">
        <f t="shared" si="151"/>
        <v>0</v>
      </c>
      <c r="IL145" s="90"/>
      <c r="IM145" s="90"/>
      <c r="IN145" s="90"/>
      <c r="IO145" s="116"/>
      <c r="IP145" s="16">
        <f t="shared" si="152"/>
        <v>0</v>
      </c>
    </row>
    <row r="146" spans="1:250" x14ac:dyDescent="0.25">
      <c r="A146" s="90"/>
      <c r="B146" s="90"/>
      <c r="C146" s="90"/>
      <c r="D146" s="116"/>
      <c r="E146" s="16">
        <f t="shared" si="103"/>
        <v>0</v>
      </c>
      <c r="F146" s="90"/>
      <c r="G146" s="90"/>
      <c r="H146" s="90"/>
      <c r="I146" s="116"/>
      <c r="J146" s="16">
        <f t="shared" si="104"/>
        <v>0</v>
      </c>
      <c r="K146" s="90"/>
      <c r="L146" s="90"/>
      <c r="M146" s="90"/>
      <c r="N146" s="116"/>
      <c r="O146" s="16">
        <f t="shared" si="105"/>
        <v>0</v>
      </c>
      <c r="P146" s="90"/>
      <c r="Q146" s="90"/>
      <c r="R146" s="90"/>
      <c r="S146" s="116"/>
      <c r="T146" s="16">
        <f t="shared" si="106"/>
        <v>0</v>
      </c>
      <c r="U146" s="90"/>
      <c r="V146" s="90"/>
      <c r="W146" s="90"/>
      <c r="X146" s="116"/>
      <c r="Y146" s="16">
        <f t="shared" si="107"/>
        <v>0</v>
      </c>
      <c r="Z146" s="90"/>
      <c r="AA146" s="90"/>
      <c r="AB146" s="90"/>
      <c r="AC146" s="116"/>
      <c r="AD146" s="16">
        <f t="shared" si="108"/>
        <v>0</v>
      </c>
      <c r="AE146" s="90"/>
      <c r="AF146" s="90"/>
      <c r="AG146" s="90"/>
      <c r="AH146" s="116"/>
      <c r="AI146" s="16">
        <f t="shared" si="109"/>
        <v>0</v>
      </c>
      <c r="AJ146" s="90"/>
      <c r="AK146" s="90"/>
      <c r="AL146" s="90"/>
      <c r="AM146" s="116"/>
      <c r="AN146" s="16">
        <f t="shared" si="110"/>
        <v>0</v>
      </c>
      <c r="AO146" s="90"/>
      <c r="AP146" s="90"/>
      <c r="AQ146" s="90"/>
      <c r="AR146" s="116"/>
      <c r="AS146" s="16">
        <f t="shared" si="111"/>
        <v>0</v>
      </c>
      <c r="AT146" s="90"/>
      <c r="AU146" s="90"/>
      <c r="AV146" s="90"/>
      <c r="AW146" s="116"/>
      <c r="AX146" s="16">
        <f t="shared" si="112"/>
        <v>0</v>
      </c>
      <c r="AY146" s="90"/>
      <c r="AZ146" s="90"/>
      <c r="BA146" s="90"/>
      <c r="BB146" s="116"/>
      <c r="BC146" s="16">
        <f t="shared" si="113"/>
        <v>0</v>
      </c>
      <c r="BD146" s="90"/>
      <c r="BE146" s="90"/>
      <c r="BF146" s="90"/>
      <c r="BG146" s="116"/>
      <c r="BH146" s="16">
        <f t="shared" si="114"/>
        <v>0</v>
      </c>
      <c r="BI146" s="90"/>
      <c r="BJ146" s="90"/>
      <c r="BK146" s="90"/>
      <c r="BL146" s="116"/>
      <c r="BM146" s="16">
        <f t="shared" si="115"/>
        <v>0</v>
      </c>
      <c r="BN146" s="90"/>
      <c r="BO146" s="90"/>
      <c r="BP146" s="90"/>
      <c r="BQ146" s="116"/>
      <c r="BR146" s="16">
        <f t="shared" si="116"/>
        <v>0</v>
      </c>
      <c r="BS146" s="90"/>
      <c r="BT146" s="90"/>
      <c r="BU146" s="90"/>
      <c r="BV146" s="116"/>
      <c r="BW146" s="16">
        <f t="shared" si="117"/>
        <v>0</v>
      </c>
      <c r="BX146" s="90"/>
      <c r="BY146" s="90"/>
      <c r="BZ146" s="90"/>
      <c r="CA146" s="116"/>
      <c r="CB146" s="16">
        <f t="shared" si="118"/>
        <v>0</v>
      </c>
      <c r="CC146" s="90"/>
      <c r="CD146" s="90"/>
      <c r="CE146" s="90"/>
      <c r="CF146" s="116"/>
      <c r="CG146" s="16">
        <f t="shared" si="119"/>
        <v>0</v>
      </c>
      <c r="CH146" s="90"/>
      <c r="CI146" s="90"/>
      <c r="CJ146" s="90"/>
      <c r="CK146" s="116"/>
      <c r="CL146" s="16">
        <f t="shared" si="120"/>
        <v>0</v>
      </c>
      <c r="CM146" s="90"/>
      <c r="CN146" s="90"/>
      <c r="CO146" s="90"/>
      <c r="CP146" s="116"/>
      <c r="CQ146" s="16">
        <f t="shared" si="121"/>
        <v>0</v>
      </c>
      <c r="CR146" s="90"/>
      <c r="CS146" s="90"/>
      <c r="CT146" s="90"/>
      <c r="CU146" s="116"/>
      <c r="CV146" s="16">
        <f t="shared" si="122"/>
        <v>0</v>
      </c>
      <c r="CW146" s="90"/>
      <c r="CX146" s="90"/>
      <c r="CY146" s="90"/>
      <c r="CZ146" s="116"/>
      <c r="DA146" s="16">
        <f t="shared" si="123"/>
        <v>0</v>
      </c>
      <c r="DB146" s="90"/>
      <c r="DC146" s="90"/>
      <c r="DD146" s="90"/>
      <c r="DE146" s="116"/>
      <c r="DF146" s="16">
        <f t="shared" si="124"/>
        <v>0</v>
      </c>
      <c r="DG146" s="90"/>
      <c r="DH146" s="90"/>
      <c r="DI146" s="90"/>
      <c r="DJ146" s="116"/>
      <c r="DK146" s="16">
        <f t="shared" si="125"/>
        <v>0</v>
      </c>
      <c r="DL146" s="90"/>
      <c r="DM146" s="90"/>
      <c r="DN146" s="90"/>
      <c r="DO146" s="116"/>
      <c r="DP146" s="16">
        <f t="shared" si="126"/>
        <v>0</v>
      </c>
      <c r="DQ146" s="90"/>
      <c r="DR146" s="90"/>
      <c r="DS146" s="90"/>
      <c r="DT146" s="116"/>
      <c r="DU146" s="16">
        <f t="shared" si="127"/>
        <v>0</v>
      </c>
      <c r="DV146" s="90"/>
      <c r="DW146" s="90"/>
      <c r="DX146" s="90"/>
      <c r="DY146" s="116"/>
      <c r="DZ146" s="16">
        <f t="shared" si="128"/>
        <v>0</v>
      </c>
      <c r="EA146" s="90"/>
      <c r="EB146" s="90"/>
      <c r="EC146" s="90"/>
      <c r="ED146" s="116"/>
      <c r="EE146" s="16">
        <f t="shared" si="129"/>
        <v>0</v>
      </c>
      <c r="EF146" s="90"/>
      <c r="EG146" s="90"/>
      <c r="EH146" s="90"/>
      <c r="EI146" s="116"/>
      <c r="EJ146" s="16">
        <f t="shared" si="130"/>
        <v>0</v>
      </c>
      <c r="EK146" s="90"/>
      <c r="EL146" s="90"/>
      <c r="EM146" s="90"/>
      <c r="EN146" s="116"/>
      <c r="EO146" s="16">
        <f t="shared" si="131"/>
        <v>0</v>
      </c>
      <c r="EP146" s="90"/>
      <c r="EQ146" s="90"/>
      <c r="ER146" s="90"/>
      <c r="ES146" s="116"/>
      <c r="ET146" s="16">
        <f t="shared" si="132"/>
        <v>0</v>
      </c>
      <c r="EU146" s="90"/>
      <c r="EV146" s="90"/>
      <c r="EW146" s="90"/>
      <c r="EX146" s="116"/>
      <c r="EY146" s="16">
        <f t="shared" si="133"/>
        <v>0</v>
      </c>
      <c r="EZ146" s="90"/>
      <c r="FA146" s="90"/>
      <c r="FB146" s="90"/>
      <c r="FC146" s="116"/>
      <c r="FD146" s="16">
        <f t="shared" si="134"/>
        <v>0</v>
      </c>
      <c r="FE146" s="90"/>
      <c r="FF146" s="90"/>
      <c r="FG146" s="90"/>
      <c r="FH146" s="116"/>
      <c r="FI146" s="16">
        <f t="shared" si="135"/>
        <v>0</v>
      </c>
      <c r="FJ146" s="90"/>
      <c r="FK146" s="90"/>
      <c r="FL146" s="90"/>
      <c r="FM146" s="116"/>
      <c r="FN146" s="16">
        <f t="shared" si="136"/>
        <v>0</v>
      </c>
      <c r="FO146" s="90"/>
      <c r="FP146" s="90"/>
      <c r="FQ146" s="90"/>
      <c r="FR146" s="116"/>
      <c r="FS146" s="16">
        <f t="shared" si="137"/>
        <v>0</v>
      </c>
      <c r="FT146" s="90"/>
      <c r="FU146" s="90"/>
      <c r="FV146" s="90"/>
      <c r="FW146" s="116"/>
      <c r="FX146" s="16">
        <f t="shared" si="138"/>
        <v>0</v>
      </c>
      <c r="FY146" s="90"/>
      <c r="FZ146" s="90"/>
      <c r="GA146" s="90"/>
      <c r="GB146" s="116"/>
      <c r="GC146" s="16">
        <f t="shared" si="139"/>
        <v>0</v>
      </c>
      <c r="GD146" s="90"/>
      <c r="GE146" s="90"/>
      <c r="GF146" s="90"/>
      <c r="GG146" s="116"/>
      <c r="GH146" s="16">
        <f t="shared" si="140"/>
        <v>0</v>
      </c>
      <c r="GI146" s="90"/>
      <c r="GJ146" s="90"/>
      <c r="GK146" s="90"/>
      <c r="GL146" s="116"/>
      <c r="GM146" s="16">
        <f t="shared" si="141"/>
        <v>0</v>
      </c>
      <c r="GN146" s="90"/>
      <c r="GO146" s="90"/>
      <c r="GP146" s="90"/>
      <c r="GQ146" s="116"/>
      <c r="GR146" s="16">
        <f t="shared" si="142"/>
        <v>0</v>
      </c>
      <c r="GS146" s="90"/>
      <c r="GT146" s="90"/>
      <c r="GU146" s="90"/>
      <c r="GV146" s="116"/>
      <c r="GW146" s="16">
        <f t="shared" si="143"/>
        <v>0</v>
      </c>
      <c r="GX146" s="90"/>
      <c r="GY146" s="90"/>
      <c r="GZ146" s="90"/>
      <c r="HA146" s="116"/>
      <c r="HB146" s="16">
        <f t="shared" si="144"/>
        <v>0</v>
      </c>
      <c r="HC146" s="90"/>
      <c r="HD146" s="90"/>
      <c r="HE146" s="90"/>
      <c r="HF146" s="116"/>
      <c r="HG146" s="16">
        <f t="shared" si="145"/>
        <v>0</v>
      </c>
      <c r="HH146" s="90"/>
      <c r="HI146" s="90"/>
      <c r="HJ146" s="90"/>
      <c r="HK146" s="116"/>
      <c r="HL146" s="16">
        <f t="shared" si="146"/>
        <v>0</v>
      </c>
      <c r="HM146" s="90"/>
      <c r="HN146" s="90"/>
      <c r="HO146" s="90"/>
      <c r="HP146" s="116"/>
      <c r="HQ146" s="16">
        <f t="shared" si="147"/>
        <v>0</v>
      </c>
      <c r="HR146" s="90"/>
      <c r="HS146" s="90"/>
      <c r="HT146" s="90"/>
      <c r="HU146" s="116"/>
      <c r="HV146" s="16">
        <f t="shared" si="148"/>
        <v>0</v>
      </c>
      <c r="HW146" s="90"/>
      <c r="HX146" s="90"/>
      <c r="HY146" s="90"/>
      <c r="HZ146" s="116"/>
      <c r="IA146" s="16">
        <f t="shared" si="149"/>
        <v>0</v>
      </c>
      <c r="IB146" s="90"/>
      <c r="IC146" s="90"/>
      <c r="ID146" s="90"/>
      <c r="IE146" s="116"/>
      <c r="IF146" s="16">
        <f t="shared" si="150"/>
        <v>0</v>
      </c>
      <c r="IG146" s="90"/>
      <c r="IH146" s="90"/>
      <c r="II146" s="90"/>
      <c r="IJ146" s="116"/>
      <c r="IK146" s="16">
        <f t="shared" si="151"/>
        <v>0</v>
      </c>
      <c r="IL146" s="90"/>
      <c r="IM146" s="90"/>
      <c r="IN146" s="90"/>
      <c r="IO146" s="116"/>
      <c r="IP146" s="16">
        <f t="shared" si="152"/>
        <v>0</v>
      </c>
    </row>
    <row r="147" spans="1:250" x14ac:dyDescent="0.25">
      <c r="A147" s="90"/>
      <c r="B147" s="90"/>
      <c r="C147" s="90"/>
      <c r="D147" s="116"/>
      <c r="E147" s="16">
        <f t="shared" si="103"/>
        <v>0</v>
      </c>
      <c r="F147" s="90"/>
      <c r="G147" s="90"/>
      <c r="H147" s="90"/>
      <c r="I147" s="116"/>
      <c r="J147" s="16">
        <f t="shared" si="104"/>
        <v>0</v>
      </c>
      <c r="K147" s="90"/>
      <c r="L147" s="90"/>
      <c r="M147" s="90"/>
      <c r="N147" s="116"/>
      <c r="O147" s="16">
        <f t="shared" si="105"/>
        <v>0</v>
      </c>
      <c r="P147" s="90"/>
      <c r="Q147" s="90"/>
      <c r="R147" s="90"/>
      <c r="S147" s="116"/>
      <c r="T147" s="16">
        <f t="shared" si="106"/>
        <v>0</v>
      </c>
      <c r="U147" s="90"/>
      <c r="V147" s="90"/>
      <c r="W147" s="90"/>
      <c r="X147" s="116"/>
      <c r="Y147" s="16">
        <f t="shared" si="107"/>
        <v>0</v>
      </c>
      <c r="Z147" s="90"/>
      <c r="AA147" s="90"/>
      <c r="AB147" s="90"/>
      <c r="AC147" s="116"/>
      <c r="AD147" s="16">
        <f t="shared" si="108"/>
        <v>0</v>
      </c>
      <c r="AE147" s="90"/>
      <c r="AF147" s="90"/>
      <c r="AG147" s="90"/>
      <c r="AH147" s="116"/>
      <c r="AI147" s="16">
        <f t="shared" si="109"/>
        <v>0</v>
      </c>
      <c r="AJ147" s="90"/>
      <c r="AK147" s="90"/>
      <c r="AL147" s="90"/>
      <c r="AM147" s="116"/>
      <c r="AN147" s="16">
        <f t="shared" si="110"/>
        <v>0</v>
      </c>
      <c r="AO147" s="90"/>
      <c r="AP147" s="90"/>
      <c r="AQ147" s="90"/>
      <c r="AR147" s="116"/>
      <c r="AS147" s="16">
        <f t="shared" si="111"/>
        <v>0</v>
      </c>
      <c r="AT147" s="90"/>
      <c r="AU147" s="90"/>
      <c r="AV147" s="90"/>
      <c r="AW147" s="116"/>
      <c r="AX147" s="16">
        <f t="shared" si="112"/>
        <v>0</v>
      </c>
      <c r="AY147" s="90"/>
      <c r="AZ147" s="90"/>
      <c r="BA147" s="90"/>
      <c r="BB147" s="116"/>
      <c r="BC147" s="16">
        <f t="shared" si="113"/>
        <v>0</v>
      </c>
      <c r="BD147" s="90"/>
      <c r="BE147" s="90"/>
      <c r="BF147" s="90"/>
      <c r="BG147" s="116"/>
      <c r="BH147" s="16">
        <f t="shared" si="114"/>
        <v>0</v>
      </c>
      <c r="BI147" s="90"/>
      <c r="BJ147" s="90"/>
      <c r="BK147" s="90"/>
      <c r="BL147" s="116"/>
      <c r="BM147" s="16">
        <f t="shared" si="115"/>
        <v>0</v>
      </c>
      <c r="BN147" s="90"/>
      <c r="BO147" s="90"/>
      <c r="BP147" s="90"/>
      <c r="BQ147" s="116"/>
      <c r="BR147" s="16">
        <f t="shared" si="116"/>
        <v>0</v>
      </c>
      <c r="BS147" s="90"/>
      <c r="BT147" s="90"/>
      <c r="BU147" s="90"/>
      <c r="BV147" s="116"/>
      <c r="BW147" s="16">
        <f t="shared" si="117"/>
        <v>0</v>
      </c>
      <c r="BX147" s="90"/>
      <c r="BY147" s="90"/>
      <c r="BZ147" s="90"/>
      <c r="CA147" s="116"/>
      <c r="CB147" s="16">
        <f t="shared" si="118"/>
        <v>0</v>
      </c>
      <c r="CC147" s="90"/>
      <c r="CD147" s="90"/>
      <c r="CE147" s="90"/>
      <c r="CF147" s="116"/>
      <c r="CG147" s="16">
        <f t="shared" si="119"/>
        <v>0</v>
      </c>
      <c r="CH147" s="90"/>
      <c r="CI147" s="90"/>
      <c r="CJ147" s="90"/>
      <c r="CK147" s="116"/>
      <c r="CL147" s="16">
        <f t="shared" si="120"/>
        <v>0</v>
      </c>
      <c r="CM147" s="90"/>
      <c r="CN147" s="90"/>
      <c r="CO147" s="90"/>
      <c r="CP147" s="116"/>
      <c r="CQ147" s="16">
        <f t="shared" si="121"/>
        <v>0</v>
      </c>
      <c r="CR147" s="90"/>
      <c r="CS147" s="90"/>
      <c r="CT147" s="90"/>
      <c r="CU147" s="116"/>
      <c r="CV147" s="16">
        <f t="shared" si="122"/>
        <v>0</v>
      </c>
      <c r="CW147" s="90"/>
      <c r="CX147" s="90"/>
      <c r="CY147" s="90"/>
      <c r="CZ147" s="116"/>
      <c r="DA147" s="16">
        <f t="shared" si="123"/>
        <v>0</v>
      </c>
      <c r="DB147" s="90"/>
      <c r="DC147" s="90"/>
      <c r="DD147" s="90"/>
      <c r="DE147" s="116"/>
      <c r="DF147" s="16">
        <f t="shared" si="124"/>
        <v>0</v>
      </c>
      <c r="DG147" s="90"/>
      <c r="DH147" s="90"/>
      <c r="DI147" s="90"/>
      <c r="DJ147" s="116"/>
      <c r="DK147" s="16">
        <f t="shared" si="125"/>
        <v>0</v>
      </c>
      <c r="DL147" s="90"/>
      <c r="DM147" s="90"/>
      <c r="DN147" s="90"/>
      <c r="DO147" s="116"/>
      <c r="DP147" s="16">
        <f t="shared" si="126"/>
        <v>0</v>
      </c>
      <c r="DQ147" s="90"/>
      <c r="DR147" s="90"/>
      <c r="DS147" s="90"/>
      <c r="DT147" s="116"/>
      <c r="DU147" s="16">
        <f t="shared" si="127"/>
        <v>0</v>
      </c>
      <c r="DV147" s="90"/>
      <c r="DW147" s="90"/>
      <c r="DX147" s="90"/>
      <c r="DY147" s="116"/>
      <c r="DZ147" s="16">
        <f t="shared" si="128"/>
        <v>0</v>
      </c>
      <c r="EA147" s="90"/>
      <c r="EB147" s="90"/>
      <c r="EC147" s="90"/>
      <c r="ED147" s="116"/>
      <c r="EE147" s="16">
        <f t="shared" si="129"/>
        <v>0</v>
      </c>
      <c r="EF147" s="90"/>
      <c r="EG147" s="90"/>
      <c r="EH147" s="90"/>
      <c r="EI147" s="116"/>
      <c r="EJ147" s="16">
        <f t="shared" si="130"/>
        <v>0</v>
      </c>
      <c r="EK147" s="90"/>
      <c r="EL147" s="90"/>
      <c r="EM147" s="90"/>
      <c r="EN147" s="116"/>
      <c r="EO147" s="16">
        <f t="shared" si="131"/>
        <v>0</v>
      </c>
      <c r="EP147" s="90"/>
      <c r="EQ147" s="90"/>
      <c r="ER147" s="90"/>
      <c r="ES147" s="116"/>
      <c r="ET147" s="16">
        <f t="shared" si="132"/>
        <v>0</v>
      </c>
      <c r="EU147" s="90"/>
      <c r="EV147" s="90"/>
      <c r="EW147" s="90"/>
      <c r="EX147" s="116"/>
      <c r="EY147" s="16">
        <f t="shared" si="133"/>
        <v>0</v>
      </c>
      <c r="EZ147" s="90"/>
      <c r="FA147" s="90"/>
      <c r="FB147" s="90"/>
      <c r="FC147" s="116"/>
      <c r="FD147" s="16">
        <f t="shared" si="134"/>
        <v>0</v>
      </c>
      <c r="FE147" s="90"/>
      <c r="FF147" s="90"/>
      <c r="FG147" s="90"/>
      <c r="FH147" s="116"/>
      <c r="FI147" s="16">
        <f t="shared" si="135"/>
        <v>0</v>
      </c>
      <c r="FJ147" s="90"/>
      <c r="FK147" s="90"/>
      <c r="FL147" s="90"/>
      <c r="FM147" s="116"/>
      <c r="FN147" s="16">
        <f t="shared" si="136"/>
        <v>0</v>
      </c>
      <c r="FO147" s="90"/>
      <c r="FP147" s="90"/>
      <c r="FQ147" s="90"/>
      <c r="FR147" s="116"/>
      <c r="FS147" s="16">
        <f t="shared" si="137"/>
        <v>0</v>
      </c>
      <c r="FT147" s="90"/>
      <c r="FU147" s="90"/>
      <c r="FV147" s="90"/>
      <c r="FW147" s="116"/>
      <c r="FX147" s="16">
        <f t="shared" si="138"/>
        <v>0</v>
      </c>
      <c r="FY147" s="90"/>
      <c r="FZ147" s="90"/>
      <c r="GA147" s="90"/>
      <c r="GB147" s="116"/>
      <c r="GC147" s="16">
        <f t="shared" si="139"/>
        <v>0</v>
      </c>
      <c r="GD147" s="90"/>
      <c r="GE147" s="90"/>
      <c r="GF147" s="90"/>
      <c r="GG147" s="116"/>
      <c r="GH147" s="16">
        <f t="shared" si="140"/>
        <v>0</v>
      </c>
      <c r="GI147" s="90"/>
      <c r="GJ147" s="90"/>
      <c r="GK147" s="90"/>
      <c r="GL147" s="116"/>
      <c r="GM147" s="16">
        <f t="shared" si="141"/>
        <v>0</v>
      </c>
      <c r="GN147" s="90"/>
      <c r="GO147" s="90"/>
      <c r="GP147" s="90"/>
      <c r="GQ147" s="116"/>
      <c r="GR147" s="16">
        <f t="shared" si="142"/>
        <v>0</v>
      </c>
      <c r="GS147" s="90"/>
      <c r="GT147" s="90"/>
      <c r="GU147" s="90"/>
      <c r="GV147" s="116"/>
      <c r="GW147" s="16">
        <f t="shared" si="143"/>
        <v>0</v>
      </c>
      <c r="GX147" s="90"/>
      <c r="GY147" s="90"/>
      <c r="GZ147" s="90"/>
      <c r="HA147" s="116"/>
      <c r="HB147" s="16">
        <f t="shared" si="144"/>
        <v>0</v>
      </c>
      <c r="HC147" s="90"/>
      <c r="HD147" s="90"/>
      <c r="HE147" s="90"/>
      <c r="HF147" s="116"/>
      <c r="HG147" s="16">
        <f t="shared" si="145"/>
        <v>0</v>
      </c>
      <c r="HH147" s="90"/>
      <c r="HI147" s="90"/>
      <c r="HJ147" s="90"/>
      <c r="HK147" s="116"/>
      <c r="HL147" s="16">
        <f t="shared" si="146"/>
        <v>0</v>
      </c>
      <c r="HM147" s="90"/>
      <c r="HN147" s="90"/>
      <c r="HO147" s="90"/>
      <c r="HP147" s="116"/>
      <c r="HQ147" s="16">
        <f t="shared" si="147"/>
        <v>0</v>
      </c>
      <c r="HR147" s="90"/>
      <c r="HS147" s="90"/>
      <c r="HT147" s="90"/>
      <c r="HU147" s="116"/>
      <c r="HV147" s="16">
        <f t="shared" si="148"/>
        <v>0</v>
      </c>
      <c r="HW147" s="90"/>
      <c r="HX147" s="90"/>
      <c r="HY147" s="90"/>
      <c r="HZ147" s="116"/>
      <c r="IA147" s="16">
        <f t="shared" si="149"/>
        <v>0</v>
      </c>
      <c r="IB147" s="90"/>
      <c r="IC147" s="90"/>
      <c r="ID147" s="90"/>
      <c r="IE147" s="116"/>
      <c r="IF147" s="16">
        <f t="shared" si="150"/>
        <v>0</v>
      </c>
      <c r="IG147" s="90"/>
      <c r="IH147" s="90"/>
      <c r="II147" s="90"/>
      <c r="IJ147" s="116"/>
      <c r="IK147" s="16">
        <f t="shared" si="151"/>
        <v>0</v>
      </c>
      <c r="IL147" s="90"/>
      <c r="IM147" s="90"/>
      <c r="IN147" s="90"/>
      <c r="IO147" s="116"/>
      <c r="IP147" s="16">
        <f t="shared" si="152"/>
        <v>0</v>
      </c>
    </row>
    <row r="148" spans="1:250" x14ac:dyDescent="0.25">
      <c r="A148" s="90"/>
      <c r="B148" s="90"/>
      <c r="C148" s="90"/>
      <c r="D148" s="116"/>
      <c r="E148" s="16">
        <f t="shared" si="103"/>
        <v>0</v>
      </c>
      <c r="F148" s="90"/>
      <c r="G148" s="90"/>
      <c r="H148" s="90"/>
      <c r="I148" s="116"/>
      <c r="J148" s="16">
        <f t="shared" si="104"/>
        <v>0</v>
      </c>
      <c r="K148" s="90"/>
      <c r="L148" s="90"/>
      <c r="M148" s="90"/>
      <c r="N148" s="116"/>
      <c r="O148" s="16">
        <f t="shared" si="105"/>
        <v>0</v>
      </c>
      <c r="P148" s="90"/>
      <c r="Q148" s="90"/>
      <c r="R148" s="90"/>
      <c r="S148" s="116"/>
      <c r="T148" s="16">
        <f t="shared" si="106"/>
        <v>0</v>
      </c>
      <c r="U148" s="90"/>
      <c r="V148" s="90"/>
      <c r="W148" s="90"/>
      <c r="X148" s="116"/>
      <c r="Y148" s="16">
        <f t="shared" si="107"/>
        <v>0</v>
      </c>
      <c r="Z148" s="90"/>
      <c r="AA148" s="90"/>
      <c r="AB148" s="90"/>
      <c r="AC148" s="116"/>
      <c r="AD148" s="16">
        <f t="shared" si="108"/>
        <v>0</v>
      </c>
      <c r="AE148" s="90"/>
      <c r="AF148" s="90"/>
      <c r="AG148" s="90"/>
      <c r="AH148" s="116"/>
      <c r="AI148" s="16">
        <f t="shared" si="109"/>
        <v>0</v>
      </c>
      <c r="AJ148" s="90"/>
      <c r="AK148" s="90"/>
      <c r="AL148" s="90"/>
      <c r="AM148" s="116"/>
      <c r="AN148" s="16">
        <f t="shared" si="110"/>
        <v>0</v>
      </c>
      <c r="AO148" s="90"/>
      <c r="AP148" s="90"/>
      <c r="AQ148" s="90"/>
      <c r="AR148" s="116"/>
      <c r="AS148" s="16">
        <f t="shared" si="111"/>
        <v>0</v>
      </c>
      <c r="AT148" s="90"/>
      <c r="AU148" s="90"/>
      <c r="AV148" s="90"/>
      <c r="AW148" s="116"/>
      <c r="AX148" s="16">
        <f t="shared" si="112"/>
        <v>0</v>
      </c>
      <c r="AY148" s="90"/>
      <c r="AZ148" s="90"/>
      <c r="BA148" s="90"/>
      <c r="BB148" s="116"/>
      <c r="BC148" s="16">
        <f t="shared" si="113"/>
        <v>0</v>
      </c>
      <c r="BD148" s="90"/>
      <c r="BE148" s="90"/>
      <c r="BF148" s="90"/>
      <c r="BG148" s="116"/>
      <c r="BH148" s="16">
        <f t="shared" si="114"/>
        <v>0</v>
      </c>
      <c r="BI148" s="90"/>
      <c r="BJ148" s="90"/>
      <c r="BK148" s="90"/>
      <c r="BL148" s="116"/>
      <c r="BM148" s="16">
        <f t="shared" si="115"/>
        <v>0</v>
      </c>
      <c r="BN148" s="90"/>
      <c r="BO148" s="90"/>
      <c r="BP148" s="90"/>
      <c r="BQ148" s="116"/>
      <c r="BR148" s="16">
        <f t="shared" si="116"/>
        <v>0</v>
      </c>
      <c r="BS148" s="90"/>
      <c r="BT148" s="90"/>
      <c r="BU148" s="90"/>
      <c r="BV148" s="116"/>
      <c r="BW148" s="16">
        <f t="shared" si="117"/>
        <v>0</v>
      </c>
      <c r="BX148" s="90"/>
      <c r="BY148" s="90"/>
      <c r="BZ148" s="90"/>
      <c r="CA148" s="116"/>
      <c r="CB148" s="16">
        <f t="shared" si="118"/>
        <v>0</v>
      </c>
      <c r="CC148" s="90"/>
      <c r="CD148" s="90"/>
      <c r="CE148" s="90"/>
      <c r="CF148" s="116"/>
      <c r="CG148" s="16">
        <f t="shared" si="119"/>
        <v>0</v>
      </c>
      <c r="CH148" s="90"/>
      <c r="CI148" s="90"/>
      <c r="CJ148" s="90"/>
      <c r="CK148" s="116"/>
      <c r="CL148" s="16">
        <f t="shared" si="120"/>
        <v>0</v>
      </c>
      <c r="CM148" s="90"/>
      <c r="CN148" s="90"/>
      <c r="CO148" s="90"/>
      <c r="CP148" s="116"/>
      <c r="CQ148" s="16">
        <f t="shared" si="121"/>
        <v>0</v>
      </c>
      <c r="CR148" s="90"/>
      <c r="CS148" s="90"/>
      <c r="CT148" s="90"/>
      <c r="CU148" s="116"/>
      <c r="CV148" s="16">
        <f t="shared" si="122"/>
        <v>0</v>
      </c>
      <c r="CW148" s="90"/>
      <c r="CX148" s="90"/>
      <c r="CY148" s="90"/>
      <c r="CZ148" s="116"/>
      <c r="DA148" s="16">
        <f t="shared" si="123"/>
        <v>0</v>
      </c>
      <c r="DB148" s="90"/>
      <c r="DC148" s="90"/>
      <c r="DD148" s="90"/>
      <c r="DE148" s="116"/>
      <c r="DF148" s="16">
        <f t="shared" si="124"/>
        <v>0</v>
      </c>
      <c r="DG148" s="90"/>
      <c r="DH148" s="90"/>
      <c r="DI148" s="90"/>
      <c r="DJ148" s="116"/>
      <c r="DK148" s="16">
        <f t="shared" si="125"/>
        <v>0</v>
      </c>
      <c r="DL148" s="90"/>
      <c r="DM148" s="90"/>
      <c r="DN148" s="90"/>
      <c r="DO148" s="116"/>
      <c r="DP148" s="16">
        <f t="shared" si="126"/>
        <v>0</v>
      </c>
      <c r="DQ148" s="90"/>
      <c r="DR148" s="90"/>
      <c r="DS148" s="90"/>
      <c r="DT148" s="116"/>
      <c r="DU148" s="16">
        <f t="shared" si="127"/>
        <v>0</v>
      </c>
      <c r="DV148" s="90"/>
      <c r="DW148" s="90"/>
      <c r="DX148" s="90"/>
      <c r="DY148" s="116"/>
      <c r="DZ148" s="16">
        <f t="shared" si="128"/>
        <v>0</v>
      </c>
      <c r="EA148" s="90"/>
      <c r="EB148" s="90"/>
      <c r="EC148" s="90"/>
      <c r="ED148" s="116"/>
      <c r="EE148" s="16">
        <f t="shared" si="129"/>
        <v>0</v>
      </c>
      <c r="EF148" s="90"/>
      <c r="EG148" s="90"/>
      <c r="EH148" s="90"/>
      <c r="EI148" s="116"/>
      <c r="EJ148" s="16">
        <f t="shared" si="130"/>
        <v>0</v>
      </c>
      <c r="EK148" s="90"/>
      <c r="EL148" s="90"/>
      <c r="EM148" s="90"/>
      <c r="EN148" s="116"/>
      <c r="EO148" s="16">
        <f t="shared" si="131"/>
        <v>0</v>
      </c>
      <c r="EP148" s="90"/>
      <c r="EQ148" s="90"/>
      <c r="ER148" s="90"/>
      <c r="ES148" s="116"/>
      <c r="ET148" s="16">
        <f t="shared" si="132"/>
        <v>0</v>
      </c>
      <c r="EU148" s="90"/>
      <c r="EV148" s="90"/>
      <c r="EW148" s="90"/>
      <c r="EX148" s="116"/>
      <c r="EY148" s="16">
        <f t="shared" si="133"/>
        <v>0</v>
      </c>
      <c r="EZ148" s="90"/>
      <c r="FA148" s="90"/>
      <c r="FB148" s="90"/>
      <c r="FC148" s="116"/>
      <c r="FD148" s="16">
        <f t="shared" si="134"/>
        <v>0</v>
      </c>
      <c r="FE148" s="90"/>
      <c r="FF148" s="90"/>
      <c r="FG148" s="90"/>
      <c r="FH148" s="116"/>
      <c r="FI148" s="16">
        <f t="shared" si="135"/>
        <v>0</v>
      </c>
      <c r="FJ148" s="90"/>
      <c r="FK148" s="90"/>
      <c r="FL148" s="90"/>
      <c r="FM148" s="116"/>
      <c r="FN148" s="16">
        <f t="shared" si="136"/>
        <v>0</v>
      </c>
      <c r="FO148" s="90"/>
      <c r="FP148" s="90"/>
      <c r="FQ148" s="90"/>
      <c r="FR148" s="116"/>
      <c r="FS148" s="16">
        <f t="shared" si="137"/>
        <v>0</v>
      </c>
      <c r="FT148" s="90"/>
      <c r="FU148" s="90"/>
      <c r="FV148" s="90"/>
      <c r="FW148" s="116"/>
      <c r="FX148" s="16">
        <f t="shared" si="138"/>
        <v>0</v>
      </c>
      <c r="FY148" s="90"/>
      <c r="FZ148" s="90"/>
      <c r="GA148" s="90"/>
      <c r="GB148" s="116"/>
      <c r="GC148" s="16">
        <f t="shared" si="139"/>
        <v>0</v>
      </c>
      <c r="GD148" s="90"/>
      <c r="GE148" s="90"/>
      <c r="GF148" s="90"/>
      <c r="GG148" s="116"/>
      <c r="GH148" s="16">
        <f t="shared" si="140"/>
        <v>0</v>
      </c>
      <c r="GI148" s="90"/>
      <c r="GJ148" s="90"/>
      <c r="GK148" s="90"/>
      <c r="GL148" s="116"/>
      <c r="GM148" s="16">
        <f t="shared" si="141"/>
        <v>0</v>
      </c>
      <c r="GN148" s="90"/>
      <c r="GO148" s="90"/>
      <c r="GP148" s="90"/>
      <c r="GQ148" s="116"/>
      <c r="GR148" s="16">
        <f t="shared" si="142"/>
        <v>0</v>
      </c>
      <c r="GS148" s="90"/>
      <c r="GT148" s="90"/>
      <c r="GU148" s="90"/>
      <c r="GV148" s="116"/>
      <c r="GW148" s="16">
        <f t="shared" si="143"/>
        <v>0</v>
      </c>
      <c r="GX148" s="90"/>
      <c r="GY148" s="90"/>
      <c r="GZ148" s="90"/>
      <c r="HA148" s="116"/>
      <c r="HB148" s="16">
        <f t="shared" si="144"/>
        <v>0</v>
      </c>
      <c r="HC148" s="90"/>
      <c r="HD148" s="90"/>
      <c r="HE148" s="90"/>
      <c r="HF148" s="116"/>
      <c r="HG148" s="16">
        <f t="shared" si="145"/>
        <v>0</v>
      </c>
      <c r="HH148" s="90"/>
      <c r="HI148" s="90"/>
      <c r="HJ148" s="90"/>
      <c r="HK148" s="116"/>
      <c r="HL148" s="16">
        <f t="shared" si="146"/>
        <v>0</v>
      </c>
      <c r="HM148" s="90"/>
      <c r="HN148" s="90"/>
      <c r="HO148" s="90"/>
      <c r="HP148" s="116"/>
      <c r="HQ148" s="16">
        <f t="shared" si="147"/>
        <v>0</v>
      </c>
      <c r="HR148" s="90"/>
      <c r="HS148" s="90"/>
      <c r="HT148" s="90"/>
      <c r="HU148" s="116"/>
      <c r="HV148" s="16">
        <f t="shared" si="148"/>
        <v>0</v>
      </c>
      <c r="HW148" s="90"/>
      <c r="HX148" s="90"/>
      <c r="HY148" s="90"/>
      <c r="HZ148" s="116"/>
      <c r="IA148" s="16">
        <f t="shared" si="149"/>
        <v>0</v>
      </c>
      <c r="IB148" s="90"/>
      <c r="IC148" s="90"/>
      <c r="ID148" s="90"/>
      <c r="IE148" s="116"/>
      <c r="IF148" s="16">
        <f t="shared" si="150"/>
        <v>0</v>
      </c>
      <c r="IG148" s="90"/>
      <c r="IH148" s="90"/>
      <c r="II148" s="90"/>
      <c r="IJ148" s="116"/>
      <c r="IK148" s="16">
        <f t="shared" si="151"/>
        <v>0</v>
      </c>
      <c r="IL148" s="90"/>
      <c r="IM148" s="90"/>
      <c r="IN148" s="90"/>
      <c r="IO148" s="116"/>
      <c r="IP148" s="16">
        <f t="shared" si="152"/>
        <v>0</v>
      </c>
    </row>
    <row r="149" spans="1:250" x14ac:dyDescent="0.25">
      <c r="A149" s="90"/>
      <c r="B149" s="90"/>
      <c r="C149" s="90"/>
      <c r="D149" s="116"/>
      <c r="E149" s="16">
        <f t="shared" si="103"/>
        <v>0</v>
      </c>
      <c r="F149" s="90"/>
      <c r="G149" s="90"/>
      <c r="H149" s="90"/>
      <c r="I149" s="116"/>
      <c r="J149" s="16">
        <f t="shared" si="104"/>
        <v>0</v>
      </c>
      <c r="K149" s="90"/>
      <c r="L149" s="90"/>
      <c r="M149" s="90"/>
      <c r="N149" s="116"/>
      <c r="O149" s="16">
        <f t="shared" si="105"/>
        <v>0</v>
      </c>
      <c r="P149" s="90"/>
      <c r="Q149" s="90"/>
      <c r="R149" s="90"/>
      <c r="S149" s="116"/>
      <c r="T149" s="16">
        <f t="shared" si="106"/>
        <v>0</v>
      </c>
      <c r="U149" s="90"/>
      <c r="V149" s="90"/>
      <c r="W149" s="90"/>
      <c r="X149" s="116"/>
      <c r="Y149" s="16">
        <f t="shared" si="107"/>
        <v>0</v>
      </c>
      <c r="Z149" s="90"/>
      <c r="AA149" s="90"/>
      <c r="AB149" s="90"/>
      <c r="AC149" s="116"/>
      <c r="AD149" s="16">
        <f t="shared" si="108"/>
        <v>0</v>
      </c>
      <c r="AE149" s="90"/>
      <c r="AF149" s="90"/>
      <c r="AG149" s="90"/>
      <c r="AH149" s="116"/>
      <c r="AI149" s="16">
        <f t="shared" si="109"/>
        <v>0</v>
      </c>
      <c r="AJ149" s="90"/>
      <c r="AK149" s="90"/>
      <c r="AL149" s="90"/>
      <c r="AM149" s="116"/>
      <c r="AN149" s="16">
        <f t="shared" si="110"/>
        <v>0</v>
      </c>
      <c r="AO149" s="90"/>
      <c r="AP149" s="90"/>
      <c r="AQ149" s="90"/>
      <c r="AR149" s="116"/>
      <c r="AS149" s="16">
        <f t="shared" si="111"/>
        <v>0</v>
      </c>
      <c r="AT149" s="90"/>
      <c r="AU149" s="90"/>
      <c r="AV149" s="90"/>
      <c r="AW149" s="116"/>
      <c r="AX149" s="16">
        <f t="shared" si="112"/>
        <v>0</v>
      </c>
      <c r="AY149" s="90"/>
      <c r="AZ149" s="90"/>
      <c r="BA149" s="90"/>
      <c r="BB149" s="116"/>
      <c r="BC149" s="16">
        <f t="shared" si="113"/>
        <v>0</v>
      </c>
      <c r="BD149" s="90"/>
      <c r="BE149" s="90"/>
      <c r="BF149" s="90"/>
      <c r="BG149" s="116"/>
      <c r="BH149" s="16">
        <f t="shared" si="114"/>
        <v>0</v>
      </c>
      <c r="BI149" s="90"/>
      <c r="BJ149" s="90"/>
      <c r="BK149" s="90"/>
      <c r="BL149" s="116"/>
      <c r="BM149" s="16">
        <f t="shared" si="115"/>
        <v>0</v>
      </c>
      <c r="BN149" s="90"/>
      <c r="BO149" s="90"/>
      <c r="BP149" s="90"/>
      <c r="BQ149" s="116"/>
      <c r="BR149" s="16">
        <f t="shared" si="116"/>
        <v>0</v>
      </c>
      <c r="BS149" s="90"/>
      <c r="BT149" s="90"/>
      <c r="BU149" s="90"/>
      <c r="BV149" s="116"/>
      <c r="BW149" s="16">
        <f t="shared" si="117"/>
        <v>0</v>
      </c>
      <c r="BX149" s="90"/>
      <c r="BY149" s="90"/>
      <c r="BZ149" s="90"/>
      <c r="CA149" s="116"/>
      <c r="CB149" s="16">
        <f t="shared" si="118"/>
        <v>0</v>
      </c>
      <c r="CC149" s="90"/>
      <c r="CD149" s="90"/>
      <c r="CE149" s="90"/>
      <c r="CF149" s="116"/>
      <c r="CG149" s="16">
        <f t="shared" si="119"/>
        <v>0</v>
      </c>
      <c r="CH149" s="90"/>
      <c r="CI149" s="90"/>
      <c r="CJ149" s="90"/>
      <c r="CK149" s="116"/>
      <c r="CL149" s="16">
        <f t="shared" si="120"/>
        <v>0</v>
      </c>
      <c r="CM149" s="90"/>
      <c r="CN149" s="90"/>
      <c r="CO149" s="90"/>
      <c r="CP149" s="116"/>
      <c r="CQ149" s="16">
        <f t="shared" si="121"/>
        <v>0</v>
      </c>
      <c r="CR149" s="90"/>
      <c r="CS149" s="90"/>
      <c r="CT149" s="90"/>
      <c r="CU149" s="116"/>
      <c r="CV149" s="16">
        <f t="shared" si="122"/>
        <v>0</v>
      </c>
      <c r="CW149" s="90"/>
      <c r="CX149" s="90"/>
      <c r="CY149" s="90"/>
      <c r="CZ149" s="116"/>
      <c r="DA149" s="16">
        <f t="shared" si="123"/>
        <v>0</v>
      </c>
      <c r="DB149" s="90"/>
      <c r="DC149" s="90"/>
      <c r="DD149" s="90"/>
      <c r="DE149" s="116"/>
      <c r="DF149" s="16">
        <f t="shared" si="124"/>
        <v>0</v>
      </c>
      <c r="DG149" s="90"/>
      <c r="DH149" s="90"/>
      <c r="DI149" s="90"/>
      <c r="DJ149" s="116"/>
      <c r="DK149" s="16">
        <f t="shared" si="125"/>
        <v>0</v>
      </c>
      <c r="DL149" s="90"/>
      <c r="DM149" s="90"/>
      <c r="DN149" s="90"/>
      <c r="DO149" s="116"/>
      <c r="DP149" s="16">
        <f t="shared" si="126"/>
        <v>0</v>
      </c>
      <c r="DQ149" s="90"/>
      <c r="DR149" s="90"/>
      <c r="DS149" s="90"/>
      <c r="DT149" s="116"/>
      <c r="DU149" s="16">
        <f t="shared" si="127"/>
        <v>0</v>
      </c>
      <c r="DV149" s="90"/>
      <c r="DW149" s="90"/>
      <c r="DX149" s="90"/>
      <c r="DY149" s="116"/>
      <c r="DZ149" s="16">
        <f t="shared" si="128"/>
        <v>0</v>
      </c>
      <c r="EA149" s="90"/>
      <c r="EB149" s="90"/>
      <c r="EC149" s="90"/>
      <c r="ED149" s="116"/>
      <c r="EE149" s="16">
        <f t="shared" si="129"/>
        <v>0</v>
      </c>
      <c r="EF149" s="90"/>
      <c r="EG149" s="90"/>
      <c r="EH149" s="90"/>
      <c r="EI149" s="116"/>
      <c r="EJ149" s="16">
        <f t="shared" si="130"/>
        <v>0</v>
      </c>
      <c r="EK149" s="90"/>
      <c r="EL149" s="90"/>
      <c r="EM149" s="90"/>
      <c r="EN149" s="116"/>
      <c r="EO149" s="16">
        <f t="shared" si="131"/>
        <v>0</v>
      </c>
      <c r="EP149" s="90"/>
      <c r="EQ149" s="90"/>
      <c r="ER149" s="90"/>
      <c r="ES149" s="116"/>
      <c r="ET149" s="16">
        <f t="shared" si="132"/>
        <v>0</v>
      </c>
      <c r="EU149" s="90"/>
      <c r="EV149" s="90"/>
      <c r="EW149" s="90"/>
      <c r="EX149" s="116"/>
      <c r="EY149" s="16">
        <f t="shared" si="133"/>
        <v>0</v>
      </c>
      <c r="EZ149" s="90"/>
      <c r="FA149" s="90"/>
      <c r="FB149" s="90"/>
      <c r="FC149" s="116"/>
      <c r="FD149" s="16">
        <f t="shared" si="134"/>
        <v>0</v>
      </c>
      <c r="FE149" s="90"/>
      <c r="FF149" s="90"/>
      <c r="FG149" s="90"/>
      <c r="FH149" s="116"/>
      <c r="FI149" s="16">
        <f t="shared" si="135"/>
        <v>0</v>
      </c>
      <c r="FJ149" s="90"/>
      <c r="FK149" s="90"/>
      <c r="FL149" s="90"/>
      <c r="FM149" s="116"/>
      <c r="FN149" s="16">
        <f t="shared" si="136"/>
        <v>0</v>
      </c>
      <c r="FO149" s="90"/>
      <c r="FP149" s="90"/>
      <c r="FQ149" s="90"/>
      <c r="FR149" s="116"/>
      <c r="FS149" s="16">
        <f t="shared" si="137"/>
        <v>0</v>
      </c>
      <c r="FT149" s="90"/>
      <c r="FU149" s="90"/>
      <c r="FV149" s="90"/>
      <c r="FW149" s="116"/>
      <c r="FX149" s="16">
        <f t="shared" si="138"/>
        <v>0</v>
      </c>
      <c r="FY149" s="90"/>
      <c r="FZ149" s="90"/>
      <c r="GA149" s="90"/>
      <c r="GB149" s="116"/>
      <c r="GC149" s="16">
        <f t="shared" si="139"/>
        <v>0</v>
      </c>
      <c r="GD149" s="90"/>
      <c r="GE149" s="90"/>
      <c r="GF149" s="90"/>
      <c r="GG149" s="116"/>
      <c r="GH149" s="16">
        <f t="shared" si="140"/>
        <v>0</v>
      </c>
      <c r="GI149" s="90"/>
      <c r="GJ149" s="90"/>
      <c r="GK149" s="90"/>
      <c r="GL149" s="116"/>
      <c r="GM149" s="16">
        <f t="shared" si="141"/>
        <v>0</v>
      </c>
      <c r="GN149" s="90"/>
      <c r="GO149" s="90"/>
      <c r="GP149" s="90"/>
      <c r="GQ149" s="116"/>
      <c r="GR149" s="16">
        <f t="shared" si="142"/>
        <v>0</v>
      </c>
      <c r="GS149" s="90"/>
      <c r="GT149" s="90"/>
      <c r="GU149" s="90"/>
      <c r="GV149" s="116"/>
      <c r="GW149" s="16">
        <f t="shared" si="143"/>
        <v>0</v>
      </c>
      <c r="GX149" s="90"/>
      <c r="GY149" s="90"/>
      <c r="GZ149" s="90"/>
      <c r="HA149" s="116"/>
      <c r="HB149" s="16">
        <f t="shared" si="144"/>
        <v>0</v>
      </c>
      <c r="HC149" s="90"/>
      <c r="HD149" s="90"/>
      <c r="HE149" s="90"/>
      <c r="HF149" s="116"/>
      <c r="HG149" s="16">
        <f t="shared" si="145"/>
        <v>0</v>
      </c>
      <c r="HH149" s="90"/>
      <c r="HI149" s="90"/>
      <c r="HJ149" s="90"/>
      <c r="HK149" s="116"/>
      <c r="HL149" s="16">
        <f t="shared" si="146"/>
        <v>0</v>
      </c>
      <c r="HM149" s="90"/>
      <c r="HN149" s="90"/>
      <c r="HO149" s="90"/>
      <c r="HP149" s="116"/>
      <c r="HQ149" s="16">
        <f t="shared" si="147"/>
        <v>0</v>
      </c>
      <c r="HR149" s="90"/>
      <c r="HS149" s="90"/>
      <c r="HT149" s="90"/>
      <c r="HU149" s="116"/>
      <c r="HV149" s="16">
        <f t="shared" si="148"/>
        <v>0</v>
      </c>
      <c r="HW149" s="90"/>
      <c r="HX149" s="90"/>
      <c r="HY149" s="90"/>
      <c r="HZ149" s="116"/>
      <c r="IA149" s="16">
        <f t="shared" si="149"/>
        <v>0</v>
      </c>
      <c r="IB149" s="90"/>
      <c r="IC149" s="90"/>
      <c r="ID149" s="90"/>
      <c r="IE149" s="116"/>
      <c r="IF149" s="16">
        <f t="shared" si="150"/>
        <v>0</v>
      </c>
      <c r="IG149" s="90"/>
      <c r="IH149" s="90"/>
      <c r="II149" s="90"/>
      <c r="IJ149" s="116"/>
      <c r="IK149" s="16">
        <f t="shared" si="151"/>
        <v>0</v>
      </c>
      <c r="IL149" s="90"/>
      <c r="IM149" s="90"/>
      <c r="IN149" s="90"/>
      <c r="IO149" s="116"/>
      <c r="IP149" s="16">
        <f t="shared" si="152"/>
        <v>0</v>
      </c>
    </row>
    <row r="150" spans="1:250" x14ac:dyDescent="0.25">
      <c r="A150" s="90"/>
      <c r="B150" s="90"/>
      <c r="C150" s="90"/>
      <c r="D150" s="116"/>
      <c r="E150" s="16">
        <f t="shared" si="103"/>
        <v>0</v>
      </c>
      <c r="F150" s="90"/>
      <c r="G150" s="90"/>
      <c r="H150" s="90"/>
      <c r="I150" s="116"/>
      <c r="J150" s="16">
        <f t="shared" si="104"/>
        <v>0</v>
      </c>
      <c r="K150" s="90"/>
      <c r="L150" s="90"/>
      <c r="M150" s="90"/>
      <c r="N150" s="116"/>
      <c r="O150" s="16">
        <f t="shared" si="105"/>
        <v>0</v>
      </c>
      <c r="P150" s="90"/>
      <c r="Q150" s="90"/>
      <c r="R150" s="90"/>
      <c r="S150" s="116"/>
      <c r="T150" s="16">
        <f t="shared" si="106"/>
        <v>0</v>
      </c>
      <c r="U150" s="90"/>
      <c r="V150" s="90"/>
      <c r="W150" s="90"/>
      <c r="X150" s="116"/>
      <c r="Y150" s="16">
        <f t="shared" si="107"/>
        <v>0</v>
      </c>
      <c r="Z150" s="90"/>
      <c r="AA150" s="90"/>
      <c r="AB150" s="90"/>
      <c r="AC150" s="116"/>
      <c r="AD150" s="16">
        <f t="shared" si="108"/>
        <v>0</v>
      </c>
      <c r="AE150" s="90"/>
      <c r="AF150" s="90"/>
      <c r="AG150" s="90"/>
      <c r="AH150" s="116"/>
      <c r="AI150" s="16">
        <f t="shared" si="109"/>
        <v>0</v>
      </c>
      <c r="AJ150" s="90"/>
      <c r="AK150" s="90"/>
      <c r="AL150" s="90"/>
      <c r="AM150" s="116"/>
      <c r="AN150" s="16">
        <f t="shared" si="110"/>
        <v>0</v>
      </c>
      <c r="AO150" s="90"/>
      <c r="AP150" s="90"/>
      <c r="AQ150" s="90"/>
      <c r="AR150" s="116"/>
      <c r="AS150" s="16">
        <f t="shared" si="111"/>
        <v>0</v>
      </c>
      <c r="AT150" s="90"/>
      <c r="AU150" s="90"/>
      <c r="AV150" s="90"/>
      <c r="AW150" s="116"/>
      <c r="AX150" s="16">
        <f t="shared" si="112"/>
        <v>0</v>
      </c>
      <c r="AY150" s="90"/>
      <c r="AZ150" s="90"/>
      <c r="BA150" s="90"/>
      <c r="BB150" s="116"/>
      <c r="BC150" s="16">
        <f t="shared" si="113"/>
        <v>0</v>
      </c>
      <c r="BD150" s="90"/>
      <c r="BE150" s="90"/>
      <c r="BF150" s="90"/>
      <c r="BG150" s="116"/>
      <c r="BH150" s="16">
        <f t="shared" si="114"/>
        <v>0</v>
      </c>
      <c r="BI150" s="90"/>
      <c r="BJ150" s="90"/>
      <c r="BK150" s="90"/>
      <c r="BL150" s="116"/>
      <c r="BM150" s="16">
        <f t="shared" si="115"/>
        <v>0</v>
      </c>
      <c r="BN150" s="90"/>
      <c r="BO150" s="90"/>
      <c r="BP150" s="90"/>
      <c r="BQ150" s="116"/>
      <c r="BR150" s="16">
        <f t="shared" si="116"/>
        <v>0</v>
      </c>
      <c r="BS150" s="90"/>
      <c r="BT150" s="90"/>
      <c r="BU150" s="90"/>
      <c r="BV150" s="116"/>
      <c r="BW150" s="16">
        <f t="shared" si="117"/>
        <v>0</v>
      </c>
      <c r="BX150" s="90"/>
      <c r="BY150" s="90"/>
      <c r="BZ150" s="90"/>
      <c r="CA150" s="116"/>
      <c r="CB150" s="16">
        <f t="shared" si="118"/>
        <v>0</v>
      </c>
      <c r="CC150" s="90"/>
      <c r="CD150" s="90"/>
      <c r="CE150" s="90"/>
      <c r="CF150" s="116"/>
      <c r="CG150" s="16">
        <f t="shared" si="119"/>
        <v>0</v>
      </c>
      <c r="CH150" s="90"/>
      <c r="CI150" s="90"/>
      <c r="CJ150" s="90"/>
      <c r="CK150" s="116"/>
      <c r="CL150" s="16">
        <f t="shared" si="120"/>
        <v>0</v>
      </c>
      <c r="CM150" s="90"/>
      <c r="CN150" s="90"/>
      <c r="CO150" s="90"/>
      <c r="CP150" s="116"/>
      <c r="CQ150" s="16">
        <f t="shared" si="121"/>
        <v>0</v>
      </c>
      <c r="CR150" s="90"/>
      <c r="CS150" s="90"/>
      <c r="CT150" s="90"/>
      <c r="CU150" s="116"/>
      <c r="CV150" s="16">
        <f t="shared" si="122"/>
        <v>0</v>
      </c>
      <c r="CW150" s="90"/>
      <c r="CX150" s="90"/>
      <c r="CY150" s="90"/>
      <c r="CZ150" s="116"/>
      <c r="DA150" s="16">
        <f t="shared" si="123"/>
        <v>0</v>
      </c>
      <c r="DB150" s="90"/>
      <c r="DC150" s="90"/>
      <c r="DD150" s="90"/>
      <c r="DE150" s="116"/>
      <c r="DF150" s="16">
        <f t="shared" si="124"/>
        <v>0</v>
      </c>
      <c r="DG150" s="90"/>
      <c r="DH150" s="90"/>
      <c r="DI150" s="90"/>
      <c r="DJ150" s="116"/>
      <c r="DK150" s="16">
        <f t="shared" si="125"/>
        <v>0</v>
      </c>
      <c r="DL150" s="90"/>
      <c r="DM150" s="90"/>
      <c r="DN150" s="90"/>
      <c r="DO150" s="116"/>
      <c r="DP150" s="16">
        <f t="shared" si="126"/>
        <v>0</v>
      </c>
      <c r="DQ150" s="90"/>
      <c r="DR150" s="90"/>
      <c r="DS150" s="90"/>
      <c r="DT150" s="116"/>
      <c r="DU150" s="16">
        <f t="shared" si="127"/>
        <v>0</v>
      </c>
      <c r="DV150" s="90"/>
      <c r="DW150" s="90"/>
      <c r="DX150" s="90"/>
      <c r="DY150" s="116"/>
      <c r="DZ150" s="16">
        <f t="shared" si="128"/>
        <v>0</v>
      </c>
      <c r="EA150" s="90"/>
      <c r="EB150" s="90"/>
      <c r="EC150" s="90"/>
      <c r="ED150" s="116"/>
      <c r="EE150" s="16">
        <f t="shared" si="129"/>
        <v>0</v>
      </c>
      <c r="EF150" s="90"/>
      <c r="EG150" s="90"/>
      <c r="EH150" s="90"/>
      <c r="EI150" s="116"/>
      <c r="EJ150" s="16">
        <f t="shared" si="130"/>
        <v>0</v>
      </c>
      <c r="EK150" s="90"/>
      <c r="EL150" s="90"/>
      <c r="EM150" s="90"/>
      <c r="EN150" s="116"/>
      <c r="EO150" s="16">
        <f t="shared" si="131"/>
        <v>0</v>
      </c>
      <c r="EP150" s="90"/>
      <c r="EQ150" s="90"/>
      <c r="ER150" s="90"/>
      <c r="ES150" s="116"/>
      <c r="ET150" s="16">
        <f t="shared" si="132"/>
        <v>0</v>
      </c>
      <c r="EU150" s="90"/>
      <c r="EV150" s="90"/>
      <c r="EW150" s="90"/>
      <c r="EX150" s="116"/>
      <c r="EY150" s="16">
        <f t="shared" si="133"/>
        <v>0</v>
      </c>
      <c r="EZ150" s="90"/>
      <c r="FA150" s="90"/>
      <c r="FB150" s="90"/>
      <c r="FC150" s="116"/>
      <c r="FD150" s="16">
        <f t="shared" si="134"/>
        <v>0</v>
      </c>
      <c r="FE150" s="90"/>
      <c r="FF150" s="90"/>
      <c r="FG150" s="90"/>
      <c r="FH150" s="116"/>
      <c r="FI150" s="16">
        <f t="shared" si="135"/>
        <v>0</v>
      </c>
      <c r="FJ150" s="90"/>
      <c r="FK150" s="90"/>
      <c r="FL150" s="90"/>
      <c r="FM150" s="116"/>
      <c r="FN150" s="16">
        <f t="shared" si="136"/>
        <v>0</v>
      </c>
      <c r="FO150" s="90"/>
      <c r="FP150" s="90"/>
      <c r="FQ150" s="90"/>
      <c r="FR150" s="116"/>
      <c r="FS150" s="16">
        <f t="shared" si="137"/>
        <v>0</v>
      </c>
      <c r="FT150" s="90"/>
      <c r="FU150" s="90"/>
      <c r="FV150" s="90"/>
      <c r="FW150" s="116"/>
      <c r="FX150" s="16">
        <f t="shared" si="138"/>
        <v>0</v>
      </c>
      <c r="FY150" s="90"/>
      <c r="FZ150" s="90"/>
      <c r="GA150" s="90"/>
      <c r="GB150" s="116"/>
      <c r="GC150" s="16">
        <f t="shared" si="139"/>
        <v>0</v>
      </c>
      <c r="GD150" s="90"/>
      <c r="GE150" s="90"/>
      <c r="GF150" s="90"/>
      <c r="GG150" s="116"/>
      <c r="GH150" s="16">
        <f t="shared" si="140"/>
        <v>0</v>
      </c>
      <c r="GI150" s="90"/>
      <c r="GJ150" s="90"/>
      <c r="GK150" s="90"/>
      <c r="GL150" s="116"/>
      <c r="GM150" s="16">
        <f t="shared" si="141"/>
        <v>0</v>
      </c>
      <c r="GN150" s="90"/>
      <c r="GO150" s="90"/>
      <c r="GP150" s="90"/>
      <c r="GQ150" s="116"/>
      <c r="GR150" s="16">
        <f t="shared" si="142"/>
        <v>0</v>
      </c>
      <c r="GS150" s="90"/>
      <c r="GT150" s="90"/>
      <c r="GU150" s="90"/>
      <c r="GV150" s="116"/>
      <c r="GW150" s="16">
        <f t="shared" si="143"/>
        <v>0</v>
      </c>
      <c r="GX150" s="90"/>
      <c r="GY150" s="90"/>
      <c r="GZ150" s="90"/>
      <c r="HA150" s="116"/>
      <c r="HB150" s="16">
        <f t="shared" si="144"/>
        <v>0</v>
      </c>
      <c r="HC150" s="90"/>
      <c r="HD150" s="90"/>
      <c r="HE150" s="90"/>
      <c r="HF150" s="116"/>
      <c r="HG150" s="16">
        <f t="shared" si="145"/>
        <v>0</v>
      </c>
      <c r="HH150" s="90"/>
      <c r="HI150" s="90"/>
      <c r="HJ150" s="90"/>
      <c r="HK150" s="116"/>
      <c r="HL150" s="16">
        <f t="shared" si="146"/>
        <v>0</v>
      </c>
      <c r="HM150" s="90"/>
      <c r="HN150" s="90"/>
      <c r="HO150" s="90"/>
      <c r="HP150" s="116"/>
      <c r="HQ150" s="16">
        <f t="shared" si="147"/>
        <v>0</v>
      </c>
      <c r="HR150" s="90"/>
      <c r="HS150" s="90"/>
      <c r="HT150" s="90"/>
      <c r="HU150" s="116"/>
      <c r="HV150" s="16">
        <f t="shared" si="148"/>
        <v>0</v>
      </c>
      <c r="HW150" s="90"/>
      <c r="HX150" s="90"/>
      <c r="HY150" s="90"/>
      <c r="HZ150" s="116"/>
      <c r="IA150" s="16">
        <f t="shared" si="149"/>
        <v>0</v>
      </c>
      <c r="IB150" s="90"/>
      <c r="IC150" s="90"/>
      <c r="ID150" s="90"/>
      <c r="IE150" s="116"/>
      <c r="IF150" s="16">
        <f t="shared" si="150"/>
        <v>0</v>
      </c>
      <c r="IG150" s="90"/>
      <c r="IH150" s="90"/>
      <c r="II150" s="90"/>
      <c r="IJ150" s="116"/>
      <c r="IK150" s="16">
        <f t="shared" si="151"/>
        <v>0</v>
      </c>
      <c r="IL150" s="90"/>
      <c r="IM150" s="90"/>
      <c r="IN150" s="90"/>
      <c r="IO150" s="116"/>
      <c r="IP150" s="16">
        <f t="shared" si="152"/>
        <v>0</v>
      </c>
    </row>
    <row r="151" spans="1:250" x14ac:dyDescent="0.25">
      <c r="A151" s="90"/>
      <c r="B151" s="90"/>
      <c r="C151" s="90"/>
      <c r="D151" s="116"/>
      <c r="E151" s="16">
        <f t="shared" si="103"/>
        <v>0</v>
      </c>
      <c r="F151" s="90"/>
      <c r="G151" s="90"/>
      <c r="H151" s="90"/>
      <c r="I151" s="116"/>
      <c r="J151" s="16">
        <f t="shared" si="104"/>
        <v>0</v>
      </c>
      <c r="K151" s="90"/>
      <c r="L151" s="90"/>
      <c r="M151" s="90"/>
      <c r="N151" s="116"/>
      <c r="O151" s="16">
        <f t="shared" si="105"/>
        <v>0</v>
      </c>
      <c r="P151" s="90"/>
      <c r="Q151" s="90"/>
      <c r="R151" s="90"/>
      <c r="S151" s="116"/>
      <c r="T151" s="16">
        <f t="shared" si="106"/>
        <v>0</v>
      </c>
      <c r="U151" s="90"/>
      <c r="V151" s="90"/>
      <c r="W151" s="90"/>
      <c r="X151" s="116"/>
      <c r="Y151" s="16">
        <f t="shared" si="107"/>
        <v>0</v>
      </c>
      <c r="Z151" s="90"/>
      <c r="AA151" s="90"/>
      <c r="AB151" s="90"/>
      <c r="AC151" s="116"/>
      <c r="AD151" s="16">
        <f t="shared" si="108"/>
        <v>0</v>
      </c>
      <c r="AE151" s="90"/>
      <c r="AF151" s="90"/>
      <c r="AG151" s="90"/>
      <c r="AH151" s="116"/>
      <c r="AI151" s="16">
        <f t="shared" si="109"/>
        <v>0</v>
      </c>
      <c r="AJ151" s="90"/>
      <c r="AK151" s="90"/>
      <c r="AL151" s="90"/>
      <c r="AM151" s="116"/>
      <c r="AN151" s="16">
        <f t="shared" si="110"/>
        <v>0</v>
      </c>
      <c r="AO151" s="90"/>
      <c r="AP151" s="90"/>
      <c r="AQ151" s="90"/>
      <c r="AR151" s="116"/>
      <c r="AS151" s="16">
        <f t="shared" si="111"/>
        <v>0</v>
      </c>
      <c r="AT151" s="90"/>
      <c r="AU151" s="90"/>
      <c r="AV151" s="90"/>
      <c r="AW151" s="116"/>
      <c r="AX151" s="16">
        <f t="shared" si="112"/>
        <v>0</v>
      </c>
      <c r="AY151" s="90"/>
      <c r="AZ151" s="90"/>
      <c r="BA151" s="90"/>
      <c r="BB151" s="116"/>
      <c r="BC151" s="16">
        <f t="shared" si="113"/>
        <v>0</v>
      </c>
      <c r="BD151" s="90"/>
      <c r="BE151" s="90"/>
      <c r="BF151" s="90"/>
      <c r="BG151" s="116"/>
      <c r="BH151" s="16">
        <f t="shared" si="114"/>
        <v>0</v>
      </c>
      <c r="BI151" s="90"/>
      <c r="BJ151" s="90"/>
      <c r="BK151" s="90"/>
      <c r="BL151" s="116"/>
      <c r="BM151" s="16">
        <f t="shared" si="115"/>
        <v>0</v>
      </c>
      <c r="BN151" s="90"/>
      <c r="BO151" s="90"/>
      <c r="BP151" s="90"/>
      <c r="BQ151" s="116"/>
      <c r="BR151" s="16">
        <f t="shared" si="116"/>
        <v>0</v>
      </c>
      <c r="BS151" s="90"/>
      <c r="BT151" s="90"/>
      <c r="BU151" s="90"/>
      <c r="BV151" s="116"/>
      <c r="BW151" s="16">
        <f t="shared" si="117"/>
        <v>0</v>
      </c>
      <c r="BX151" s="90"/>
      <c r="BY151" s="90"/>
      <c r="BZ151" s="90"/>
      <c r="CA151" s="116"/>
      <c r="CB151" s="16">
        <f t="shared" si="118"/>
        <v>0</v>
      </c>
      <c r="CC151" s="90"/>
      <c r="CD151" s="90"/>
      <c r="CE151" s="90"/>
      <c r="CF151" s="116"/>
      <c r="CG151" s="16">
        <f t="shared" si="119"/>
        <v>0</v>
      </c>
      <c r="CH151" s="90"/>
      <c r="CI151" s="90"/>
      <c r="CJ151" s="90"/>
      <c r="CK151" s="116"/>
      <c r="CL151" s="16">
        <f t="shared" si="120"/>
        <v>0</v>
      </c>
      <c r="CM151" s="90"/>
      <c r="CN151" s="90"/>
      <c r="CO151" s="90"/>
      <c r="CP151" s="116"/>
      <c r="CQ151" s="16">
        <f t="shared" si="121"/>
        <v>0</v>
      </c>
      <c r="CR151" s="90"/>
      <c r="CS151" s="90"/>
      <c r="CT151" s="90"/>
      <c r="CU151" s="116"/>
      <c r="CV151" s="16">
        <f t="shared" si="122"/>
        <v>0</v>
      </c>
      <c r="CW151" s="90"/>
      <c r="CX151" s="90"/>
      <c r="CY151" s="90"/>
      <c r="CZ151" s="116"/>
      <c r="DA151" s="16">
        <f t="shared" si="123"/>
        <v>0</v>
      </c>
      <c r="DB151" s="90"/>
      <c r="DC151" s="90"/>
      <c r="DD151" s="90"/>
      <c r="DE151" s="116"/>
      <c r="DF151" s="16">
        <f t="shared" si="124"/>
        <v>0</v>
      </c>
      <c r="DG151" s="90"/>
      <c r="DH151" s="90"/>
      <c r="DI151" s="90"/>
      <c r="DJ151" s="116"/>
      <c r="DK151" s="16">
        <f t="shared" si="125"/>
        <v>0</v>
      </c>
      <c r="DL151" s="90"/>
      <c r="DM151" s="90"/>
      <c r="DN151" s="90"/>
      <c r="DO151" s="116"/>
      <c r="DP151" s="16">
        <f t="shared" si="126"/>
        <v>0</v>
      </c>
      <c r="DQ151" s="90"/>
      <c r="DR151" s="90"/>
      <c r="DS151" s="90"/>
      <c r="DT151" s="116"/>
      <c r="DU151" s="16">
        <f t="shared" si="127"/>
        <v>0</v>
      </c>
      <c r="DV151" s="90"/>
      <c r="DW151" s="90"/>
      <c r="DX151" s="90"/>
      <c r="DY151" s="116"/>
      <c r="DZ151" s="16">
        <f t="shared" si="128"/>
        <v>0</v>
      </c>
      <c r="EA151" s="90"/>
      <c r="EB151" s="90"/>
      <c r="EC151" s="90"/>
      <c r="ED151" s="116"/>
      <c r="EE151" s="16">
        <f t="shared" si="129"/>
        <v>0</v>
      </c>
      <c r="EF151" s="90"/>
      <c r="EG151" s="90"/>
      <c r="EH151" s="90"/>
      <c r="EI151" s="116"/>
      <c r="EJ151" s="16">
        <f t="shared" si="130"/>
        <v>0</v>
      </c>
      <c r="EK151" s="90"/>
      <c r="EL151" s="90"/>
      <c r="EM151" s="90"/>
      <c r="EN151" s="116"/>
      <c r="EO151" s="16">
        <f t="shared" si="131"/>
        <v>0</v>
      </c>
      <c r="EP151" s="90"/>
      <c r="EQ151" s="90"/>
      <c r="ER151" s="90"/>
      <c r="ES151" s="116"/>
      <c r="ET151" s="16">
        <f t="shared" si="132"/>
        <v>0</v>
      </c>
      <c r="EU151" s="90"/>
      <c r="EV151" s="90"/>
      <c r="EW151" s="90"/>
      <c r="EX151" s="116"/>
      <c r="EY151" s="16">
        <f t="shared" si="133"/>
        <v>0</v>
      </c>
      <c r="EZ151" s="90"/>
      <c r="FA151" s="90"/>
      <c r="FB151" s="90"/>
      <c r="FC151" s="116"/>
      <c r="FD151" s="16">
        <f t="shared" si="134"/>
        <v>0</v>
      </c>
      <c r="FE151" s="90"/>
      <c r="FF151" s="90"/>
      <c r="FG151" s="90"/>
      <c r="FH151" s="116"/>
      <c r="FI151" s="16">
        <f t="shared" si="135"/>
        <v>0</v>
      </c>
      <c r="FJ151" s="90"/>
      <c r="FK151" s="90"/>
      <c r="FL151" s="90"/>
      <c r="FM151" s="116"/>
      <c r="FN151" s="16">
        <f t="shared" si="136"/>
        <v>0</v>
      </c>
      <c r="FO151" s="90"/>
      <c r="FP151" s="90"/>
      <c r="FQ151" s="90"/>
      <c r="FR151" s="116"/>
      <c r="FS151" s="16">
        <f t="shared" si="137"/>
        <v>0</v>
      </c>
      <c r="FT151" s="90"/>
      <c r="FU151" s="90"/>
      <c r="FV151" s="90"/>
      <c r="FW151" s="116"/>
      <c r="FX151" s="16">
        <f t="shared" si="138"/>
        <v>0</v>
      </c>
      <c r="FY151" s="90"/>
      <c r="FZ151" s="90"/>
      <c r="GA151" s="90"/>
      <c r="GB151" s="116"/>
      <c r="GC151" s="16">
        <f t="shared" si="139"/>
        <v>0</v>
      </c>
      <c r="GD151" s="90"/>
      <c r="GE151" s="90"/>
      <c r="GF151" s="90"/>
      <c r="GG151" s="116"/>
      <c r="GH151" s="16">
        <f t="shared" si="140"/>
        <v>0</v>
      </c>
      <c r="GI151" s="90"/>
      <c r="GJ151" s="90"/>
      <c r="GK151" s="90"/>
      <c r="GL151" s="116"/>
      <c r="GM151" s="16">
        <f t="shared" si="141"/>
        <v>0</v>
      </c>
      <c r="GN151" s="90"/>
      <c r="GO151" s="90"/>
      <c r="GP151" s="90"/>
      <c r="GQ151" s="116"/>
      <c r="GR151" s="16">
        <f t="shared" si="142"/>
        <v>0</v>
      </c>
      <c r="GS151" s="90"/>
      <c r="GT151" s="90"/>
      <c r="GU151" s="90"/>
      <c r="GV151" s="116"/>
      <c r="GW151" s="16">
        <f t="shared" si="143"/>
        <v>0</v>
      </c>
      <c r="GX151" s="90"/>
      <c r="GY151" s="90"/>
      <c r="GZ151" s="90"/>
      <c r="HA151" s="116"/>
      <c r="HB151" s="16">
        <f t="shared" si="144"/>
        <v>0</v>
      </c>
      <c r="HC151" s="90"/>
      <c r="HD151" s="90"/>
      <c r="HE151" s="90"/>
      <c r="HF151" s="116"/>
      <c r="HG151" s="16">
        <f t="shared" si="145"/>
        <v>0</v>
      </c>
      <c r="HH151" s="90"/>
      <c r="HI151" s="90"/>
      <c r="HJ151" s="90"/>
      <c r="HK151" s="116"/>
      <c r="HL151" s="16">
        <f t="shared" si="146"/>
        <v>0</v>
      </c>
      <c r="HM151" s="90"/>
      <c r="HN151" s="90"/>
      <c r="HO151" s="90"/>
      <c r="HP151" s="116"/>
      <c r="HQ151" s="16">
        <f t="shared" si="147"/>
        <v>0</v>
      </c>
      <c r="HR151" s="90"/>
      <c r="HS151" s="90"/>
      <c r="HT151" s="90"/>
      <c r="HU151" s="116"/>
      <c r="HV151" s="16">
        <f t="shared" si="148"/>
        <v>0</v>
      </c>
      <c r="HW151" s="90"/>
      <c r="HX151" s="90"/>
      <c r="HY151" s="90"/>
      <c r="HZ151" s="116"/>
      <c r="IA151" s="16">
        <f t="shared" si="149"/>
        <v>0</v>
      </c>
      <c r="IB151" s="90"/>
      <c r="IC151" s="90"/>
      <c r="ID151" s="90"/>
      <c r="IE151" s="116"/>
      <c r="IF151" s="16">
        <f t="shared" si="150"/>
        <v>0</v>
      </c>
      <c r="IG151" s="90"/>
      <c r="IH151" s="90"/>
      <c r="II151" s="90"/>
      <c r="IJ151" s="116"/>
      <c r="IK151" s="16">
        <f t="shared" si="151"/>
        <v>0</v>
      </c>
      <c r="IL151" s="90"/>
      <c r="IM151" s="90"/>
      <c r="IN151" s="90"/>
      <c r="IO151" s="116"/>
      <c r="IP151" s="16">
        <f t="shared" si="152"/>
        <v>0</v>
      </c>
    </row>
    <row r="152" spans="1:250" x14ac:dyDescent="0.25">
      <c r="A152" s="90"/>
      <c r="B152" s="90"/>
      <c r="C152" s="90"/>
      <c r="D152" s="116"/>
      <c r="E152" s="16">
        <f t="shared" si="103"/>
        <v>0</v>
      </c>
      <c r="F152" s="90"/>
      <c r="G152" s="90"/>
      <c r="H152" s="90"/>
      <c r="I152" s="116"/>
      <c r="J152" s="16">
        <f t="shared" si="104"/>
        <v>0</v>
      </c>
      <c r="K152" s="90"/>
      <c r="L152" s="90"/>
      <c r="M152" s="90"/>
      <c r="N152" s="116"/>
      <c r="O152" s="16">
        <f t="shared" si="105"/>
        <v>0</v>
      </c>
      <c r="P152" s="90"/>
      <c r="Q152" s="90"/>
      <c r="R152" s="90"/>
      <c r="S152" s="116"/>
      <c r="T152" s="16">
        <f t="shared" si="106"/>
        <v>0</v>
      </c>
      <c r="U152" s="90"/>
      <c r="V152" s="90"/>
      <c r="W152" s="90"/>
      <c r="X152" s="116"/>
      <c r="Y152" s="16">
        <f t="shared" si="107"/>
        <v>0</v>
      </c>
      <c r="Z152" s="90"/>
      <c r="AA152" s="90"/>
      <c r="AB152" s="90"/>
      <c r="AC152" s="116"/>
      <c r="AD152" s="16">
        <f t="shared" si="108"/>
        <v>0</v>
      </c>
      <c r="AE152" s="90"/>
      <c r="AF152" s="90"/>
      <c r="AG152" s="90"/>
      <c r="AH152" s="116"/>
      <c r="AI152" s="16">
        <f t="shared" si="109"/>
        <v>0</v>
      </c>
      <c r="AJ152" s="90"/>
      <c r="AK152" s="90"/>
      <c r="AL152" s="90"/>
      <c r="AM152" s="116"/>
      <c r="AN152" s="16">
        <f t="shared" si="110"/>
        <v>0</v>
      </c>
      <c r="AO152" s="90"/>
      <c r="AP152" s="90"/>
      <c r="AQ152" s="90"/>
      <c r="AR152" s="116"/>
      <c r="AS152" s="16">
        <f t="shared" si="111"/>
        <v>0</v>
      </c>
      <c r="AT152" s="90"/>
      <c r="AU152" s="90"/>
      <c r="AV152" s="90"/>
      <c r="AW152" s="116"/>
      <c r="AX152" s="16">
        <f t="shared" si="112"/>
        <v>0</v>
      </c>
      <c r="AY152" s="90"/>
      <c r="AZ152" s="90"/>
      <c r="BA152" s="90"/>
      <c r="BB152" s="116"/>
      <c r="BC152" s="16">
        <f t="shared" si="113"/>
        <v>0</v>
      </c>
      <c r="BD152" s="90"/>
      <c r="BE152" s="90"/>
      <c r="BF152" s="90"/>
      <c r="BG152" s="116"/>
      <c r="BH152" s="16">
        <f t="shared" si="114"/>
        <v>0</v>
      </c>
      <c r="BI152" s="90"/>
      <c r="BJ152" s="90"/>
      <c r="BK152" s="90"/>
      <c r="BL152" s="116"/>
      <c r="BM152" s="16">
        <f t="shared" si="115"/>
        <v>0</v>
      </c>
      <c r="BN152" s="90"/>
      <c r="BO152" s="90"/>
      <c r="BP152" s="90"/>
      <c r="BQ152" s="116"/>
      <c r="BR152" s="16">
        <f t="shared" si="116"/>
        <v>0</v>
      </c>
      <c r="BS152" s="90"/>
      <c r="BT152" s="90"/>
      <c r="BU152" s="90"/>
      <c r="BV152" s="116"/>
      <c r="BW152" s="16">
        <f t="shared" si="117"/>
        <v>0</v>
      </c>
      <c r="BX152" s="90"/>
      <c r="BY152" s="90"/>
      <c r="BZ152" s="90"/>
      <c r="CA152" s="116"/>
      <c r="CB152" s="16">
        <f t="shared" si="118"/>
        <v>0</v>
      </c>
      <c r="CC152" s="90"/>
      <c r="CD152" s="90"/>
      <c r="CE152" s="90"/>
      <c r="CF152" s="116"/>
      <c r="CG152" s="16">
        <f t="shared" si="119"/>
        <v>0</v>
      </c>
      <c r="CH152" s="90"/>
      <c r="CI152" s="90"/>
      <c r="CJ152" s="90"/>
      <c r="CK152" s="116"/>
      <c r="CL152" s="16">
        <f t="shared" si="120"/>
        <v>0</v>
      </c>
      <c r="CM152" s="90"/>
      <c r="CN152" s="90"/>
      <c r="CO152" s="90"/>
      <c r="CP152" s="116"/>
      <c r="CQ152" s="16">
        <f t="shared" si="121"/>
        <v>0</v>
      </c>
      <c r="CR152" s="90"/>
      <c r="CS152" s="90"/>
      <c r="CT152" s="90"/>
      <c r="CU152" s="116"/>
      <c r="CV152" s="16">
        <f t="shared" si="122"/>
        <v>0</v>
      </c>
      <c r="CW152" s="90"/>
      <c r="CX152" s="90"/>
      <c r="CY152" s="90"/>
      <c r="CZ152" s="116"/>
      <c r="DA152" s="16">
        <f t="shared" si="123"/>
        <v>0</v>
      </c>
      <c r="DB152" s="90"/>
      <c r="DC152" s="90"/>
      <c r="DD152" s="90"/>
      <c r="DE152" s="116"/>
      <c r="DF152" s="16">
        <f t="shared" si="124"/>
        <v>0</v>
      </c>
      <c r="DG152" s="90"/>
      <c r="DH152" s="90"/>
      <c r="DI152" s="90"/>
      <c r="DJ152" s="116"/>
      <c r="DK152" s="16">
        <f t="shared" si="125"/>
        <v>0</v>
      </c>
      <c r="DL152" s="90"/>
      <c r="DM152" s="90"/>
      <c r="DN152" s="90"/>
      <c r="DO152" s="116"/>
      <c r="DP152" s="16">
        <f t="shared" si="126"/>
        <v>0</v>
      </c>
      <c r="DQ152" s="90"/>
      <c r="DR152" s="90"/>
      <c r="DS152" s="90"/>
      <c r="DT152" s="116"/>
      <c r="DU152" s="16">
        <f t="shared" si="127"/>
        <v>0</v>
      </c>
      <c r="DV152" s="90"/>
      <c r="DW152" s="90"/>
      <c r="DX152" s="90"/>
      <c r="DY152" s="116"/>
      <c r="DZ152" s="16">
        <f t="shared" si="128"/>
        <v>0</v>
      </c>
      <c r="EA152" s="90"/>
      <c r="EB152" s="90"/>
      <c r="EC152" s="90"/>
      <c r="ED152" s="116"/>
      <c r="EE152" s="16">
        <f t="shared" si="129"/>
        <v>0</v>
      </c>
      <c r="EF152" s="90"/>
      <c r="EG152" s="90"/>
      <c r="EH152" s="90"/>
      <c r="EI152" s="116"/>
      <c r="EJ152" s="16">
        <f t="shared" si="130"/>
        <v>0</v>
      </c>
      <c r="EK152" s="90"/>
      <c r="EL152" s="90"/>
      <c r="EM152" s="90"/>
      <c r="EN152" s="116"/>
      <c r="EO152" s="16">
        <f t="shared" si="131"/>
        <v>0</v>
      </c>
      <c r="EP152" s="90"/>
      <c r="EQ152" s="90"/>
      <c r="ER152" s="90"/>
      <c r="ES152" s="116"/>
      <c r="ET152" s="16">
        <f t="shared" si="132"/>
        <v>0</v>
      </c>
      <c r="EU152" s="90"/>
      <c r="EV152" s="90"/>
      <c r="EW152" s="90"/>
      <c r="EX152" s="116"/>
      <c r="EY152" s="16">
        <f t="shared" si="133"/>
        <v>0</v>
      </c>
      <c r="EZ152" s="90"/>
      <c r="FA152" s="90"/>
      <c r="FB152" s="90"/>
      <c r="FC152" s="116"/>
      <c r="FD152" s="16">
        <f t="shared" si="134"/>
        <v>0</v>
      </c>
      <c r="FE152" s="90"/>
      <c r="FF152" s="90"/>
      <c r="FG152" s="90"/>
      <c r="FH152" s="116"/>
      <c r="FI152" s="16">
        <f t="shared" si="135"/>
        <v>0</v>
      </c>
      <c r="FJ152" s="90"/>
      <c r="FK152" s="90"/>
      <c r="FL152" s="90"/>
      <c r="FM152" s="116"/>
      <c r="FN152" s="16">
        <f t="shared" si="136"/>
        <v>0</v>
      </c>
      <c r="FO152" s="90"/>
      <c r="FP152" s="90"/>
      <c r="FQ152" s="90"/>
      <c r="FR152" s="116"/>
      <c r="FS152" s="16">
        <f t="shared" si="137"/>
        <v>0</v>
      </c>
      <c r="FT152" s="90"/>
      <c r="FU152" s="90"/>
      <c r="FV152" s="90"/>
      <c r="FW152" s="116"/>
      <c r="FX152" s="16">
        <f t="shared" si="138"/>
        <v>0</v>
      </c>
      <c r="FY152" s="90"/>
      <c r="FZ152" s="90"/>
      <c r="GA152" s="90"/>
      <c r="GB152" s="116"/>
      <c r="GC152" s="16">
        <f t="shared" si="139"/>
        <v>0</v>
      </c>
      <c r="GD152" s="90"/>
      <c r="GE152" s="90"/>
      <c r="GF152" s="90"/>
      <c r="GG152" s="116"/>
      <c r="GH152" s="16">
        <f t="shared" si="140"/>
        <v>0</v>
      </c>
      <c r="GI152" s="90"/>
      <c r="GJ152" s="90"/>
      <c r="GK152" s="90"/>
      <c r="GL152" s="116"/>
      <c r="GM152" s="16">
        <f t="shared" si="141"/>
        <v>0</v>
      </c>
      <c r="GN152" s="90"/>
      <c r="GO152" s="90"/>
      <c r="GP152" s="90"/>
      <c r="GQ152" s="116"/>
      <c r="GR152" s="16">
        <f t="shared" si="142"/>
        <v>0</v>
      </c>
      <c r="GS152" s="90"/>
      <c r="GT152" s="90"/>
      <c r="GU152" s="90"/>
      <c r="GV152" s="116"/>
      <c r="GW152" s="16">
        <f t="shared" si="143"/>
        <v>0</v>
      </c>
      <c r="GX152" s="90"/>
      <c r="GY152" s="90"/>
      <c r="GZ152" s="90"/>
      <c r="HA152" s="116"/>
      <c r="HB152" s="16">
        <f t="shared" si="144"/>
        <v>0</v>
      </c>
      <c r="HC152" s="90"/>
      <c r="HD152" s="90"/>
      <c r="HE152" s="90"/>
      <c r="HF152" s="116"/>
      <c r="HG152" s="16">
        <f t="shared" si="145"/>
        <v>0</v>
      </c>
      <c r="HH152" s="90"/>
      <c r="HI152" s="90"/>
      <c r="HJ152" s="90"/>
      <c r="HK152" s="116"/>
      <c r="HL152" s="16">
        <f t="shared" si="146"/>
        <v>0</v>
      </c>
      <c r="HM152" s="90"/>
      <c r="HN152" s="90"/>
      <c r="HO152" s="90"/>
      <c r="HP152" s="116"/>
      <c r="HQ152" s="16">
        <f t="shared" si="147"/>
        <v>0</v>
      </c>
      <c r="HR152" s="90"/>
      <c r="HS152" s="90"/>
      <c r="HT152" s="90"/>
      <c r="HU152" s="116"/>
      <c r="HV152" s="16">
        <f t="shared" si="148"/>
        <v>0</v>
      </c>
      <c r="HW152" s="90"/>
      <c r="HX152" s="90"/>
      <c r="HY152" s="90"/>
      <c r="HZ152" s="116"/>
      <c r="IA152" s="16">
        <f t="shared" si="149"/>
        <v>0</v>
      </c>
      <c r="IB152" s="90"/>
      <c r="IC152" s="90"/>
      <c r="ID152" s="90"/>
      <c r="IE152" s="116"/>
      <c r="IF152" s="16">
        <f t="shared" si="150"/>
        <v>0</v>
      </c>
      <c r="IG152" s="90"/>
      <c r="IH152" s="90"/>
      <c r="II152" s="90"/>
      <c r="IJ152" s="116"/>
      <c r="IK152" s="16">
        <f t="shared" si="151"/>
        <v>0</v>
      </c>
      <c r="IL152" s="90"/>
      <c r="IM152" s="90"/>
      <c r="IN152" s="90"/>
      <c r="IO152" s="116"/>
      <c r="IP152" s="16">
        <f t="shared" si="152"/>
        <v>0</v>
      </c>
    </row>
    <row r="153" spans="1:250" x14ac:dyDescent="0.25">
      <c r="A153" s="90"/>
      <c r="B153" s="90"/>
      <c r="C153" s="90"/>
      <c r="D153" s="116"/>
      <c r="E153" s="16">
        <f t="shared" si="103"/>
        <v>0</v>
      </c>
      <c r="F153" s="90"/>
      <c r="G153" s="90"/>
      <c r="H153" s="90"/>
      <c r="I153" s="116"/>
      <c r="J153" s="16">
        <f t="shared" si="104"/>
        <v>0</v>
      </c>
      <c r="K153" s="90"/>
      <c r="L153" s="90"/>
      <c r="M153" s="90"/>
      <c r="N153" s="116"/>
      <c r="O153" s="16">
        <f t="shared" si="105"/>
        <v>0</v>
      </c>
      <c r="P153" s="90"/>
      <c r="Q153" s="90"/>
      <c r="R153" s="90"/>
      <c r="S153" s="116"/>
      <c r="T153" s="16">
        <f t="shared" si="106"/>
        <v>0</v>
      </c>
      <c r="U153" s="90"/>
      <c r="V153" s="90"/>
      <c r="W153" s="90"/>
      <c r="X153" s="116"/>
      <c r="Y153" s="16">
        <f t="shared" si="107"/>
        <v>0</v>
      </c>
      <c r="Z153" s="90"/>
      <c r="AA153" s="90"/>
      <c r="AB153" s="90"/>
      <c r="AC153" s="116"/>
      <c r="AD153" s="16">
        <f t="shared" si="108"/>
        <v>0</v>
      </c>
      <c r="AE153" s="90"/>
      <c r="AF153" s="90"/>
      <c r="AG153" s="90"/>
      <c r="AH153" s="116"/>
      <c r="AI153" s="16">
        <f t="shared" si="109"/>
        <v>0</v>
      </c>
      <c r="AJ153" s="90"/>
      <c r="AK153" s="90"/>
      <c r="AL153" s="90"/>
      <c r="AM153" s="116"/>
      <c r="AN153" s="16">
        <f t="shared" si="110"/>
        <v>0</v>
      </c>
      <c r="AO153" s="90"/>
      <c r="AP153" s="90"/>
      <c r="AQ153" s="90"/>
      <c r="AR153" s="116"/>
      <c r="AS153" s="16">
        <f t="shared" si="111"/>
        <v>0</v>
      </c>
      <c r="AT153" s="90"/>
      <c r="AU153" s="90"/>
      <c r="AV153" s="90"/>
      <c r="AW153" s="116"/>
      <c r="AX153" s="16">
        <f t="shared" si="112"/>
        <v>0</v>
      </c>
      <c r="AY153" s="90"/>
      <c r="AZ153" s="90"/>
      <c r="BA153" s="90"/>
      <c r="BB153" s="116"/>
      <c r="BC153" s="16">
        <f t="shared" si="113"/>
        <v>0</v>
      </c>
      <c r="BD153" s="90"/>
      <c r="BE153" s="90"/>
      <c r="BF153" s="90"/>
      <c r="BG153" s="116"/>
      <c r="BH153" s="16">
        <f t="shared" si="114"/>
        <v>0</v>
      </c>
      <c r="BI153" s="90"/>
      <c r="BJ153" s="90"/>
      <c r="BK153" s="90"/>
      <c r="BL153" s="116"/>
      <c r="BM153" s="16">
        <f t="shared" si="115"/>
        <v>0</v>
      </c>
      <c r="BN153" s="90"/>
      <c r="BO153" s="90"/>
      <c r="BP153" s="90"/>
      <c r="BQ153" s="116"/>
      <c r="BR153" s="16">
        <f t="shared" si="116"/>
        <v>0</v>
      </c>
      <c r="BS153" s="90"/>
      <c r="BT153" s="90"/>
      <c r="BU153" s="90"/>
      <c r="BV153" s="116"/>
      <c r="BW153" s="16">
        <f t="shared" si="117"/>
        <v>0</v>
      </c>
      <c r="BX153" s="90"/>
      <c r="BY153" s="90"/>
      <c r="BZ153" s="90"/>
      <c r="CA153" s="116"/>
      <c r="CB153" s="16">
        <f t="shared" si="118"/>
        <v>0</v>
      </c>
      <c r="CC153" s="90"/>
      <c r="CD153" s="90"/>
      <c r="CE153" s="90"/>
      <c r="CF153" s="116"/>
      <c r="CG153" s="16">
        <f t="shared" si="119"/>
        <v>0</v>
      </c>
      <c r="CH153" s="90"/>
      <c r="CI153" s="90"/>
      <c r="CJ153" s="90"/>
      <c r="CK153" s="116"/>
      <c r="CL153" s="16">
        <f t="shared" si="120"/>
        <v>0</v>
      </c>
      <c r="CM153" s="90"/>
      <c r="CN153" s="90"/>
      <c r="CO153" s="90"/>
      <c r="CP153" s="116"/>
      <c r="CQ153" s="16">
        <f t="shared" si="121"/>
        <v>0</v>
      </c>
      <c r="CR153" s="90"/>
      <c r="CS153" s="90"/>
      <c r="CT153" s="90"/>
      <c r="CU153" s="116"/>
      <c r="CV153" s="16">
        <f t="shared" si="122"/>
        <v>0</v>
      </c>
      <c r="CW153" s="90"/>
      <c r="CX153" s="90"/>
      <c r="CY153" s="90"/>
      <c r="CZ153" s="116"/>
      <c r="DA153" s="16">
        <f t="shared" si="123"/>
        <v>0</v>
      </c>
      <c r="DB153" s="90"/>
      <c r="DC153" s="90"/>
      <c r="DD153" s="90"/>
      <c r="DE153" s="116"/>
      <c r="DF153" s="16">
        <f t="shared" si="124"/>
        <v>0</v>
      </c>
      <c r="DG153" s="90"/>
      <c r="DH153" s="90"/>
      <c r="DI153" s="90"/>
      <c r="DJ153" s="116"/>
      <c r="DK153" s="16">
        <f t="shared" si="125"/>
        <v>0</v>
      </c>
      <c r="DL153" s="90"/>
      <c r="DM153" s="90"/>
      <c r="DN153" s="90"/>
      <c r="DO153" s="116"/>
      <c r="DP153" s="16">
        <f t="shared" si="126"/>
        <v>0</v>
      </c>
      <c r="DQ153" s="90"/>
      <c r="DR153" s="90"/>
      <c r="DS153" s="90"/>
      <c r="DT153" s="116"/>
      <c r="DU153" s="16">
        <f t="shared" si="127"/>
        <v>0</v>
      </c>
      <c r="DV153" s="90"/>
      <c r="DW153" s="90"/>
      <c r="DX153" s="90"/>
      <c r="DY153" s="116"/>
      <c r="DZ153" s="16">
        <f t="shared" si="128"/>
        <v>0</v>
      </c>
      <c r="EA153" s="90"/>
      <c r="EB153" s="90"/>
      <c r="EC153" s="90"/>
      <c r="ED153" s="116"/>
      <c r="EE153" s="16">
        <f t="shared" si="129"/>
        <v>0</v>
      </c>
      <c r="EF153" s="90"/>
      <c r="EG153" s="90"/>
      <c r="EH153" s="90"/>
      <c r="EI153" s="116"/>
      <c r="EJ153" s="16">
        <f t="shared" si="130"/>
        <v>0</v>
      </c>
      <c r="EK153" s="90"/>
      <c r="EL153" s="90"/>
      <c r="EM153" s="90"/>
      <c r="EN153" s="116"/>
      <c r="EO153" s="16">
        <f t="shared" si="131"/>
        <v>0</v>
      </c>
      <c r="EP153" s="90"/>
      <c r="EQ153" s="90"/>
      <c r="ER153" s="90"/>
      <c r="ES153" s="116"/>
      <c r="ET153" s="16">
        <f t="shared" si="132"/>
        <v>0</v>
      </c>
      <c r="EU153" s="90"/>
      <c r="EV153" s="90"/>
      <c r="EW153" s="90"/>
      <c r="EX153" s="116"/>
      <c r="EY153" s="16">
        <f t="shared" si="133"/>
        <v>0</v>
      </c>
      <c r="EZ153" s="90"/>
      <c r="FA153" s="90"/>
      <c r="FB153" s="90"/>
      <c r="FC153" s="116"/>
      <c r="FD153" s="16">
        <f t="shared" si="134"/>
        <v>0</v>
      </c>
      <c r="FE153" s="90"/>
      <c r="FF153" s="90"/>
      <c r="FG153" s="90"/>
      <c r="FH153" s="116"/>
      <c r="FI153" s="16">
        <f t="shared" si="135"/>
        <v>0</v>
      </c>
      <c r="FJ153" s="90"/>
      <c r="FK153" s="90"/>
      <c r="FL153" s="90"/>
      <c r="FM153" s="116"/>
      <c r="FN153" s="16">
        <f t="shared" si="136"/>
        <v>0</v>
      </c>
      <c r="FO153" s="90"/>
      <c r="FP153" s="90"/>
      <c r="FQ153" s="90"/>
      <c r="FR153" s="116"/>
      <c r="FS153" s="16">
        <f t="shared" si="137"/>
        <v>0</v>
      </c>
      <c r="FT153" s="90"/>
      <c r="FU153" s="90"/>
      <c r="FV153" s="90"/>
      <c r="FW153" s="116"/>
      <c r="FX153" s="16">
        <f t="shared" si="138"/>
        <v>0</v>
      </c>
      <c r="FY153" s="90"/>
      <c r="FZ153" s="90"/>
      <c r="GA153" s="90"/>
      <c r="GB153" s="116"/>
      <c r="GC153" s="16">
        <f t="shared" si="139"/>
        <v>0</v>
      </c>
      <c r="GD153" s="90"/>
      <c r="GE153" s="90"/>
      <c r="GF153" s="90"/>
      <c r="GG153" s="116"/>
      <c r="GH153" s="16">
        <f t="shared" si="140"/>
        <v>0</v>
      </c>
      <c r="GI153" s="90"/>
      <c r="GJ153" s="90"/>
      <c r="GK153" s="90"/>
      <c r="GL153" s="116"/>
      <c r="GM153" s="16">
        <f t="shared" si="141"/>
        <v>0</v>
      </c>
      <c r="GN153" s="90"/>
      <c r="GO153" s="90"/>
      <c r="GP153" s="90"/>
      <c r="GQ153" s="116"/>
      <c r="GR153" s="16">
        <f t="shared" si="142"/>
        <v>0</v>
      </c>
      <c r="GS153" s="90"/>
      <c r="GT153" s="90"/>
      <c r="GU153" s="90"/>
      <c r="GV153" s="116"/>
      <c r="GW153" s="16">
        <f t="shared" si="143"/>
        <v>0</v>
      </c>
      <c r="GX153" s="90"/>
      <c r="GY153" s="90"/>
      <c r="GZ153" s="90"/>
      <c r="HA153" s="116"/>
      <c r="HB153" s="16">
        <f t="shared" si="144"/>
        <v>0</v>
      </c>
      <c r="HC153" s="90"/>
      <c r="HD153" s="90"/>
      <c r="HE153" s="90"/>
      <c r="HF153" s="116"/>
      <c r="HG153" s="16">
        <f t="shared" si="145"/>
        <v>0</v>
      </c>
      <c r="HH153" s="90"/>
      <c r="HI153" s="90"/>
      <c r="HJ153" s="90"/>
      <c r="HK153" s="116"/>
      <c r="HL153" s="16">
        <f t="shared" si="146"/>
        <v>0</v>
      </c>
      <c r="HM153" s="90"/>
      <c r="HN153" s="90"/>
      <c r="HO153" s="90"/>
      <c r="HP153" s="116"/>
      <c r="HQ153" s="16">
        <f t="shared" si="147"/>
        <v>0</v>
      </c>
      <c r="HR153" s="90"/>
      <c r="HS153" s="90"/>
      <c r="HT153" s="90"/>
      <c r="HU153" s="116"/>
      <c r="HV153" s="16">
        <f t="shared" si="148"/>
        <v>0</v>
      </c>
      <c r="HW153" s="90"/>
      <c r="HX153" s="90"/>
      <c r="HY153" s="90"/>
      <c r="HZ153" s="116"/>
      <c r="IA153" s="16">
        <f t="shared" si="149"/>
        <v>0</v>
      </c>
      <c r="IB153" s="90"/>
      <c r="IC153" s="90"/>
      <c r="ID153" s="90"/>
      <c r="IE153" s="116"/>
      <c r="IF153" s="16">
        <f t="shared" si="150"/>
        <v>0</v>
      </c>
      <c r="IG153" s="90"/>
      <c r="IH153" s="90"/>
      <c r="II153" s="90"/>
      <c r="IJ153" s="116"/>
      <c r="IK153" s="16">
        <f t="shared" si="151"/>
        <v>0</v>
      </c>
      <c r="IL153" s="90"/>
      <c r="IM153" s="90"/>
      <c r="IN153" s="90"/>
      <c r="IO153" s="116"/>
      <c r="IP153" s="16">
        <f t="shared" si="152"/>
        <v>0</v>
      </c>
    </row>
    <row r="154" spans="1:250" x14ac:dyDescent="0.25">
      <c r="A154" s="90"/>
      <c r="B154" s="90"/>
      <c r="C154" s="90"/>
      <c r="D154" s="116"/>
      <c r="E154" s="16">
        <f t="shared" si="103"/>
        <v>0</v>
      </c>
      <c r="F154" s="90"/>
      <c r="G154" s="90"/>
      <c r="H154" s="90"/>
      <c r="I154" s="116"/>
      <c r="J154" s="16">
        <f t="shared" si="104"/>
        <v>0</v>
      </c>
      <c r="K154" s="90"/>
      <c r="L154" s="90"/>
      <c r="M154" s="90"/>
      <c r="N154" s="116"/>
      <c r="O154" s="16">
        <f t="shared" si="105"/>
        <v>0</v>
      </c>
      <c r="P154" s="90"/>
      <c r="Q154" s="90"/>
      <c r="R154" s="90"/>
      <c r="S154" s="116"/>
      <c r="T154" s="16">
        <f t="shared" si="106"/>
        <v>0</v>
      </c>
      <c r="U154" s="90"/>
      <c r="V154" s="90"/>
      <c r="W154" s="90"/>
      <c r="X154" s="116"/>
      <c r="Y154" s="16">
        <f t="shared" si="107"/>
        <v>0</v>
      </c>
      <c r="Z154" s="90"/>
      <c r="AA154" s="90"/>
      <c r="AB154" s="90"/>
      <c r="AC154" s="116"/>
      <c r="AD154" s="16">
        <f t="shared" si="108"/>
        <v>0</v>
      </c>
      <c r="AE154" s="90"/>
      <c r="AF154" s="90"/>
      <c r="AG154" s="90"/>
      <c r="AH154" s="116"/>
      <c r="AI154" s="16">
        <f t="shared" si="109"/>
        <v>0</v>
      </c>
      <c r="AJ154" s="90"/>
      <c r="AK154" s="90"/>
      <c r="AL154" s="90"/>
      <c r="AM154" s="116"/>
      <c r="AN154" s="16">
        <f t="shared" si="110"/>
        <v>0</v>
      </c>
      <c r="AO154" s="90"/>
      <c r="AP154" s="90"/>
      <c r="AQ154" s="90"/>
      <c r="AR154" s="116"/>
      <c r="AS154" s="16">
        <f t="shared" si="111"/>
        <v>0</v>
      </c>
      <c r="AT154" s="90"/>
      <c r="AU154" s="90"/>
      <c r="AV154" s="90"/>
      <c r="AW154" s="116"/>
      <c r="AX154" s="16">
        <f t="shared" si="112"/>
        <v>0</v>
      </c>
      <c r="AY154" s="90"/>
      <c r="AZ154" s="90"/>
      <c r="BA154" s="90"/>
      <c r="BB154" s="116"/>
      <c r="BC154" s="16">
        <f t="shared" si="113"/>
        <v>0</v>
      </c>
      <c r="BD154" s="90"/>
      <c r="BE154" s="90"/>
      <c r="BF154" s="90"/>
      <c r="BG154" s="116"/>
      <c r="BH154" s="16">
        <f t="shared" si="114"/>
        <v>0</v>
      </c>
      <c r="BI154" s="90"/>
      <c r="BJ154" s="90"/>
      <c r="BK154" s="90"/>
      <c r="BL154" s="116"/>
      <c r="BM154" s="16">
        <f t="shared" si="115"/>
        <v>0</v>
      </c>
      <c r="BN154" s="90"/>
      <c r="BO154" s="90"/>
      <c r="BP154" s="90"/>
      <c r="BQ154" s="116"/>
      <c r="BR154" s="16">
        <f t="shared" si="116"/>
        <v>0</v>
      </c>
      <c r="BS154" s="90"/>
      <c r="BT154" s="90"/>
      <c r="BU154" s="90"/>
      <c r="BV154" s="116"/>
      <c r="BW154" s="16">
        <f t="shared" si="117"/>
        <v>0</v>
      </c>
      <c r="BX154" s="90"/>
      <c r="BY154" s="90"/>
      <c r="BZ154" s="90"/>
      <c r="CA154" s="116"/>
      <c r="CB154" s="16">
        <f t="shared" si="118"/>
        <v>0</v>
      </c>
      <c r="CC154" s="90"/>
      <c r="CD154" s="90"/>
      <c r="CE154" s="90"/>
      <c r="CF154" s="116"/>
      <c r="CG154" s="16">
        <f t="shared" si="119"/>
        <v>0</v>
      </c>
      <c r="CH154" s="90"/>
      <c r="CI154" s="90"/>
      <c r="CJ154" s="90"/>
      <c r="CK154" s="116"/>
      <c r="CL154" s="16">
        <f t="shared" si="120"/>
        <v>0</v>
      </c>
      <c r="CM154" s="90"/>
      <c r="CN154" s="90"/>
      <c r="CO154" s="90"/>
      <c r="CP154" s="116"/>
      <c r="CQ154" s="16">
        <f t="shared" si="121"/>
        <v>0</v>
      </c>
      <c r="CR154" s="90"/>
      <c r="CS154" s="90"/>
      <c r="CT154" s="90"/>
      <c r="CU154" s="116"/>
      <c r="CV154" s="16">
        <f t="shared" si="122"/>
        <v>0</v>
      </c>
      <c r="CW154" s="90"/>
      <c r="CX154" s="90"/>
      <c r="CY154" s="90"/>
      <c r="CZ154" s="116"/>
      <c r="DA154" s="16">
        <f t="shared" si="123"/>
        <v>0</v>
      </c>
      <c r="DB154" s="90"/>
      <c r="DC154" s="90"/>
      <c r="DD154" s="90"/>
      <c r="DE154" s="116"/>
      <c r="DF154" s="16">
        <f t="shared" si="124"/>
        <v>0</v>
      </c>
      <c r="DG154" s="90"/>
      <c r="DH154" s="90"/>
      <c r="DI154" s="90"/>
      <c r="DJ154" s="116"/>
      <c r="DK154" s="16">
        <f t="shared" si="125"/>
        <v>0</v>
      </c>
      <c r="DL154" s="90"/>
      <c r="DM154" s="90"/>
      <c r="DN154" s="90"/>
      <c r="DO154" s="116"/>
      <c r="DP154" s="16">
        <f t="shared" si="126"/>
        <v>0</v>
      </c>
      <c r="DQ154" s="90"/>
      <c r="DR154" s="90"/>
      <c r="DS154" s="90"/>
      <c r="DT154" s="116"/>
      <c r="DU154" s="16">
        <f t="shared" si="127"/>
        <v>0</v>
      </c>
      <c r="DV154" s="90"/>
      <c r="DW154" s="90"/>
      <c r="DX154" s="90"/>
      <c r="DY154" s="116"/>
      <c r="DZ154" s="16">
        <f t="shared" si="128"/>
        <v>0</v>
      </c>
      <c r="EA154" s="90"/>
      <c r="EB154" s="90"/>
      <c r="EC154" s="90"/>
      <c r="ED154" s="116"/>
      <c r="EE154" s="16">
        <f t="shared" si="129"/>
        <v>0</v>
      </c>
      <c r="EF154" s="90"/>
      <c r="EG154" s="90"/>
      <c r="EH154" s="90"/>
      <c r="EI154" s="116"/>
      <c r="EJ154" s="16">
        <f t="shared" si="130"/>
        <v>0</v>
      </c>
      <c r="EK154" s="90"/>
      <c r="EL154" s="90"/>
      <c r="EM154" s="90"/>
      <c r="EN154" s="116"/>
      <c r="EO154" s="16">
        <f t="shared" si="131"/>
        <v>0</v>
      </c>
      <c r="EP154" s="90"/>
      <c r="EQ154" s="90"/>
      <c r="ER154" s="90"/>
      <c r="ES154" s="116"/>
      <c r="ET154" s="16">
        <f t="shared" si="132"/>
        <v>0</v>
      </c>
      <c r="EU154" s="90"/>
      <c r="EV154" s="90"/>
      <c r="EW154" s="90"/>
      <c r="EX154" s="116"/>
      <c r="EY154" s="16">
        <f t="shared" si="133"/>
        <v>0</v>
      </c>
      <c r="EZ154" s="90"/>
      <c r="FA154" s="90"/>
      <c r="FB154" s="90"/>
      <c r="FC154" s="116"/>
      <c r="FD154" s="16">
        <f t="shared" si="134"/>
        <v>0</v>
      </c>
      <c r="FE154" s="90"/>
      <c r="FF154" s="90"/>
      <c r="FG154" s="90"/>
      <c r="FH154" s="116"/>
      <c r="FI154" s="16">
        <f t="shared" si="135"/>
        <v>0</v>
      </c>
      <c r="FJ154" s="90"/>
      <c r="FK154" s="90"/>
      <c r="FL154" s="90"/>
      <c r="FM154" s="116"/>
      <c r="FN154" s="16">
        <f t="shared" si="136"/>
        <v>0</v>
      </c>
      <c r="FO154" s="90"/>
      <c r="FP154" s="90"/>
      <c r="FQ154" s="90"/>
      <c r="FR154" s="116"/>
      <c r="FS154" s="16">
        <f t="shared" si="137"/>
        <v>0</v>
      </c>
      <c r="FT154" s="90"/>
      <c r="FU154" s="90"/>
      <c r="FV154" s="90"/>
      <c r="FW154" s="116"/>
      <c r="FX154" s="16">
        <f t="shared" si="138"/>
        <v>0</v>
      </c>
      <c r="FY154" s="90"/>
      <c r="FZ154" s="90"/>
      <c r="GA154" s="90"/>
      <c r="GB154" s="116"/>
      <c r="GC154" s="16">
        <f t="shared" si="139"/>
        <v>0</v>
      </c>
      <c r="GD154" s="90"/>
      <c r="GE154" s="90"/>
      <c r="GF154" s="90"/>
      <c r="GG154" s="116"/>
      <c r="GH154" s="16">
        <f t="shared" si="140"/>
        <v>0</v>
      </c>
      <c r="GI154" s="90"/>
      <c r="GJ154" s="90"/>
      <c r="GK154" s="90"/>
      <c r="GL154" s="116"/>
      <c r="GM154" s="16">
        <f t="shared" si="141"/>
        <v>0</v>
      </c>
      <c r="GN154" s="90"/>
      <c r="GO154" s="90"/>
      <c r="GP154" s="90"/>
      <c r="GQ154" s="116"/>
      <c r="GR154" s="16">
        <f t="shared" si="142"/>
        <v>0</v>
      </c>
      <c r="GS154" s="90"/>
      <c r="GT154" s="90"/>
      <c r="GU154" s="90"/>
      <c r="GV154" s="116"/>
      <c r="GW154" s="16">
        <f t="shared" si="143"/>
        <v>0</v>
      </c>
      <c r="GX154" s="90"/>
      <c r="GY154" s="90"/>
      <c r="GZ154" s="90"/>
      <c r="HA154" s="116"/>
      <c r="HB154" s="16">
        <f t="shared" si="144"/>
        <v>0</v>
      </c>
      <c r="HC154" s="90"/>
      <c r="HD154" s="90"/>
      <c r="HE154" s="90"/>
      <c r="HF154" s="116"/>
      <c r="HG154" s="16">
        <f t="shared" si="145"/>
        <v>0</v>
      </c>
      <c r="HH154" s="90"/>
      <c r="HI154" s="90"/>
      <c r="HJ154" s="90"/>
      <c r="HK154" s="116"/>
      <c r="HL154" s="16">
        <f t="shared" si="146"/>
        <v>0</v>
      </c>
      <c r="HM154" s="90"/>
      <c r="HN154" s="90"/>
      <c r="HO154" s="90"/>
      <c r="HP154" s="116"/>
      <c r="HQ154" s="16">
        <f t="shared" si="147"/>
        <v>0</v>
      </c>
      <c r="HR154" s="90"/>
      <c r="HS154" s="90"/>
      <c r="HT154" s="90"/>
      <c r="HU154" s="116"/>
      <c r="HV154" s="16">
        <f t="shared" si="148"/>
        <v>0</v>
      </c>
      <c r="HW154" s="90"/>
      <c r="HX154" s="90"/>
      <c r="HY154" s="90"/>
      <c r="HZ154" s="116"/>
      <c r="IA154" s="16">
        <f t="shared" si="149"/>
        <v>0</v>
      </c>
      <c r="IB154" s="90"/>
      <c r="IC154" s="90"/>
      <c r="ID154" s="90"/>
      <c r="IE154" s="116"/>
      <c r="IF154" s="16">
        <f t="shared" si="150"/>
        <v>0</v>
      </c>
      <c r="IG154" s="90"/>
      <c r="IH154" s="90"/>
      <c r="II154" s="90"/>
      <c r="IJ154" s="116"/>
      <c r="IK154" s="16">
        <f t="shared" si="151"/>
        <v>0</v>
      </c>
      <c r="IL154" s="90"/>
      <c r="IM154" s="90"/>
      <c r="IN154" s="90"/>
      <c r="IO154" s="116"/>
      <c r="IP154" s="16">
        <f t="shared" si="152"/>
        <v>0</v>
      </c>
    </row>
    <row r="155" spans="1:250" x14ac:dyDescent="0.25">
      <c r="A155" s="90"/>
      <c r="B155" s="90"/>
      <c r="C155" s="90"/>
      <c r="D155" s="116"/>
      <c r="E155" s="16">
        <f t="shared" si="103"/>
        <v>0</v>
      </c>
      <c r="F155" s="90"/>
      <c r="G155" s="90"/>
      <c r="H155" s="90"/>
      <c r="I155" s="116"/>
      <c r="J155" s="16">
        <f t="shared" si="104"/>
        <v>0</v>
      </c>
      <c r="K155" s="90"/>
      <c r="L155" s="90"/>
      <c r="M155" s="90"/>
      <c r="N155" s="116"/>
      <c r="O155" s="16">
        <f t="shared" si="105"/>
        <v>0</v>
      </c>
      <c r="P155" s="90"/>
      <c r="Q155" s="90"/>
      <c r="R155" s="90"/>
      <c r="S155" s="116"/>
      <c r="T155" s="16">
        <f t="shared" si="106"/>
        <v>0</v>
      </c>
      <c r="U155" s="90"/>
      <c r="V155" s="90"/>
      <c r="W155" s="90"/>
      <c r="X155" s="116"/>
      <c r="Y155" s="16">
        <f t="shared" si="107"/>
        <v>0</v>
      </c>
      <c r="Z155" s="90"/>
      <c r="AA155" s="90"/>
      <c r="AB155" s="90"/>
      <c r="AC155" s="116"/>
      <c r="AD155" s="16">
        <f t="shared" si="108"/>
        <v>0</v>
      </c>
      <c r="AE155" s="90"/>
      <c r="AF155" s="90"/>
      <c r="AG155" s="90"/>
      <c r="AH155" s="116"/>
      <c r="AI155" s="16">
        <f t="shared" si="109"/>
        <v>0</v>
      </c>
      <c r="AJ155" s="90"/>
      <c r="AK155" s="90"/>
      <c r="AL155" s="90"/>
      <c r="AM155" s="116"/>
      <c r="AN155" s="16">
        <f t="shared" si="110"/>
        <v>0</v>
      </c>
      <c r="AO155" s="90"/>
      <c r="AP155" s="90"/>
      <c r="AQ155" s="90"/>
      <c r="AR155" s="116"/>
      <c r="AS155" s="16">
        <f t="shared" si="111"/>
        <v>0</v>
      </c>
      <c r="AT155" s="90"/>
      <c r="AU155" s="90"/>
      <c r="AV155" s="90"/>
      <c r="AW155" s="116"/>
      <c r="AX155" s="16">
        <f t="shared" si="112"/>
        <v>0</v>
      </c>
      <c r="AY155" s="90"/>
      <c r="AZ155" s="90"/>
      <c r="BA155" s="90"/>
      <c r="BB155" s="116"/>
      <c r="BC155" s="16">
        <f t="shared" si="113"/>
        <v>0</v>
      </c>
      <c r="BD155" s="90"/>
      <c r="BE155" s="90"/>
      <c r="BF155" s="90"/>
      <c r="BG155" s="116"/>
      <c r="BH155" s="16">
        <f t="shared" si="114"/>
        <v>0</v>
      </c>
      <c r="BI155" s="90"/>
      <c r="BJ155" s="90"/>
      <c r="BK155" s="90"/>
      <c r="BL155" s="116"/>
      <c r="BM155" s="16">
        <f t="shared" si="115"/>
        <v>0</v>
      </c>
      <c r="BN155" s="90"/>
      <c r="BO155" s="90"/>
      <c r="BP155" s="90"/>
      <c r="BQ155" s="116"/>
      <c r="BR155" s="16">
        <f t="shared" si="116"/>
        <v>0</v>
      </c>
      <c r="BS155" s="90"/>
      <c r="BT155" s="90"/>
      <c r="BU155" s="90"/>
      <c r="BV155" s="116"/>
      <c r="BW155" s="16">
        <f t="shared" si="117"/>
        <v>0</v>
      </c>
      <c r="BX155" s="90"/>
      <c r="BY155" s="90"/>
      <c r="BZ155" s="90"/>
      <c r="CA155" s="116"/>
      <c r="CB155" s="16">
        <f t="shared" si="118"/>
        <v>0</v>
      </c>
      <c r="CC155" s="90"/>
      <c r="CD155" s="90"/>
      <c r="CE155" s="90"/>
      <c r="CF155" s="116"/>
      <c r="CG155" s="16">
        <f t="shared" si="119"/>
        <v>0</v>
      </c>
      <c r="CH155" s="90"/>
      <c r="CI155" s="90"/>
      <c r="CJ155" s="90"/>
      <c r="CK155" s="116"/>
      <c r="CL155" s="16">
        <f t="shared" si="120"/>
        <v>0</v>
      </c>
      <c r="CM155" s="90"/>
      <c r="CN155" s="90"/>
      <c r="CO155" s="90"/>
      <c r="CP155" s="116"/>
      <c r="CQ155" s="16">
        <f t="shared" si="121"/>
        <v>0</v>
      </c>
      <c r="CR155" s="90"/>
      <c r="CS155" s="90"/>
      <c r="CT155" s="90"/>
      <c r="CU155" s="116"/>
      <c r="CV155" s="16">
        <f t="shared" si="122"/>
        <v>0</v>
      </c>
      <c r="CW155" s="90"/>
      <c r="CX155" s="90"/>
      <c r="CY155" s="90"/>
      <c r="CZ155" s="116"/>
      <c r="DA155" s="16">
        <f t="shared" si="123"/>
        <v>0</v>
      </c>
      <c r="DB155" s="90"/>
      <c r="DC155" s="90"/>
      <c r="DD155" s="90"/>
      <c r="DE155" s="116"/>
      <c r="DF155" s="16">
        <f t="shared" si="124"/>
        <v>0</v>
      </c>
      <c r="DG155" s="90"/>
      <c r="DH155" s="90"/>
      <c r="DI155" s="90"/>
      <c r="DJ155" s="116"/>
      <c r="DK155" s="16">
        <f t="shared" si="125"/>
        <v>0</v>
      </c>
      <c r="DL155" s="90"/>
      <c r="DM155" s="90"/>
      <c r="DN155" s="90"/>
      <c r="DO155" s="116"/>
      <c r="DP155" s="16">
        <f t="shared" si="126"/>
        <v>0</v>
      </c>
      <c r="DQ155" s="90"/>
      <c r="DR155" s="90"/>
      <c r="DS155" s="90"/>
      <c r="DT155" s="116"/>
      <c r="DU155" s="16">
        <f t="shared" si="127"/>
        <v>0</v>
      </c>
      <c r="DV155" s="90"/>
      <c r="DW155" s="90"/>
      <c r="DX155" s="90"/>
      <c r="DY155" s="116"/>
      <c r="DZ155" s="16">
        <f t="shared" si="128"/>
        <v>0</v>
      </c>
      <c r="EA155" s="90"/>
      <c r="EB155" s="90"/>
      <c r="EC155" s="90"/>
      <c r="ED155" s="116"/>
      <c r="EE155" s="16">
        <f t="shared" si="129"/>
        <v>0</v>
      </c>
      <c r="EF155" s="90"/>
      <c r="EG155" s="90"/>
      <c r="EH155" s="90"/>
      <c r="EI155" s="116"/>
      <c r="EJ155" s="16">
        <f t="shared" si="130"/>
        <v>0</v>
      </c>
      <c r="EK155" s="90"/>
      <c r="EL155" s="90"/>
      <c r="EM155" s="90"/>
      <c r="EN155" s="116"/>
      <c r="EO155" s="16">
        <f t="shared" si="131"/>
        <v>0</v>
      </c>
      <c r="EP155" s="90"/>
      <c r="EQ155" s="90"/>
      <c r="ER155" s="90"/>
      <c r="ES155" s="116"/>
      <c r="ET155" s="16">
        <f t="shared" si="132"/>
        <v>0</v>
      </c>
      <c r="EU155" s="90"/>
      <c r="EV155" s="90"/>
      <c r="EW155" s="90"/>
      <c r="EX155" s="116"/>
      <c r="EY155" s="16">
        <f t="shared" si="133"/>
        <v>0</v>
      </c>
      <c r="EZ155" s="90"/>
      <c r="FA155" s="90"/>
      <c r="FB155" s="90"/>
      <c r="FC155" s="116"/>
      <c r="FD155" s="16">
        <f t="shared" si="134"/>
        <v>0</v>
      </c>
      <c r="FE155" s="90"/>
      <c r="FF155" s="90"/>
      <c r="FG155" s="90"/>
      <c r="FH155" s="116"/>
      <c r="FI155" s="16">
        <f t="shared" si="135"/>
        <v>0</v>
      </c>
      <c r="FJ155" s="90"/>
      <c r="FK155" s="90"/>
      <c r="FL155" s="90"/>
      <c r="FM155" s="116"/>
      <c r="FN155" s="16">
        <f t="shared" si="136"/>
        <v>0</v>
      </c>
      <c r="FO155" s="90"/>
      <c r="FP155" s="90"/>
      <c r="FQ155" s="90"/>
      <c r="FR155" s="116"/>
      <c r="FS155" s="16">
        <f t="shared" si="137"/>
        <v>0</v>
      </c>
      <c r="FT155" s="90"/>
      <c r="FU155" s="90"/>
      <c r="FV155" s="90"/>
      <c r="FW155" s="116"/>
      <c r="FX155" s="16">
        <f t="shared" si="138"/>
        <v>0</v>
      </c>
      <c r="FY155" s="90"/>
      <c r="FZ155" s="90"/>
      <c r="GA155" s="90"/>
      <c r="GB155" s="116"/>
      <c r="GC155" s="16">
        <f t="shared" si="139"/>
        <v>0</v>
      </c>
      <c r="GD155" s="90"/>
      <c r="GE155" s="90"/>
      <c r="GF155" s="90"/>
      <c r="GG155" s="116"/>
      <c r="GH155" s="16">
        <f t="shared" si="140"/>
        <v>0</v>
      </c>
      <c r="GI155" s="90"/>
      <c r="GJ155" s="90"/>
      <c r="GK155" s="90"/>
      <c r="GL155" s="116"/>
      <c r="GM155" s="16">
        <f t="shared" si="141"/>
        <v>0</v>
      </c>
      <c r="GN155" s="90"/>
      <c r="GO155" s="90"/>
      <c r="GP155" s="90"/>
      <c r="GQ155" s="116"/>
      <c r="GR155" s="16">
        <f t="shared" si="142"/>
        <v>0</v>
      </c>
      <c r="GS155" s="90"/>
      <c r="GT155" s="90"/>
      <c r="GU155" s="90"/>
      <c r="GV155" s="116"/>
      <c r="GW155" s="16">
        <f t="shared" si="143"/>
        <v>0</v>
      </c>
      <c r="GX155" s="90"/>
      <c r="GY155" s="90"/>
      <c r="GZ155" s="90"/>
      <c r="HA155" s="116"/>
      <c r="HB155" s="16">
        <f t="shared" si="144"/>
        <v>0</v>
      </c>
      <c r="HC155" s="90"/>
      <c r="HD155" s="90"/>
      <c r="HE155" s="90"/>
      <c r="HF155" s="116"/>
      <c r="HG155" s="16">
        <f t="shared" si="145"/>
        <v>0</v>
      </c>
      <c r="HH155" s="90"/>
      <c r="HI155" s="90"/>
      <c r="HJ155" s="90"/>
      <c r="HK155" s="116"/>
      <c r="HL155" s="16">
        <f t="shared" si="146"/>
        <v>0</v>
      </c>
      <c r="HM155" s="90"/>
      <c r="HN155" s="90"/>
      <c r="HO155" s="90"/>
      <c r="HP155" s="116"/>
      <c r="HQ155" s="16">
        <f t="shared" si="147"/>
        <v>0</v>
      </c>
      <c r="HR155" s="90"/>
      <c r="HS155" s="90"/>
      <c r="HT155" s="90"/>
      <c r="HU155" s="116"/>
      <c r="HV155" s="16">
        <f t="shared" si="148"/>
        <v>0</v>
      </c>
      <c r="HW155" s="90"/>
      <c r="HX155" s="90"/>
      <c r="HY155" s="90"/>
      <c r="HZ155" s="116"/>
      <c r="IA155" s="16">
        <f t="shared" si="149"/>
        <v>0</v>
      </c>
      <c r="IB155" s="90"/>
      <c r="IC155" s="90"/>
      <c r="ID155" s="90"/>
      <c r="IE155" s="116"/>
      <c r="IF155" s="16">
        <f t="shared" si="150"/>
        <v>0</v>
      </c>
      <c r="IG155" s="90"/>
      <c r="IH155" s="90"/>
      <c r="II155" s="90"/>
      <c r="IJ155" s="116"/>
      <c r="IK155" s="16">
        <f t="shared" si="151"/>
        <v>0</v>
      </c>
      <c r="IL155" s="90"/>
      <c r="IM155" s="90"/>
      <c r="IN155" s="90"/>
      <c r="IO155" s="116"/>
      <c r="IP155" s="16">
        <f t="shared" si="152"/>
        <v>0</v>
      </c>
    </row>
    <row r="156" spans="1:250" x14ac:dyDescent="0.25">
      <c r="A156" s="90"/>
      <c r="B156" s="90"/>
      <c r="C156" s="90"/>
      <c r="D156" s="116"/>
      <c r="E156" s="16">
        <f t="shared" si="103"/>
        <v>0</v>
      </c>
      <c r="F156" s="90"/>
      <c r="G156" s="90"/>
      <c r="H156" s="90"/>
      <c r="I156" s="116"/>
      <c r="J156" s="16">
        <f t="shared" si="104"/>
        <v>0</v>
      </c>
      <c r="K156" s="90"/>
      <c r="L156" s="90"/>
      <c r="M156" s="90"/>
      <c r="N156" s="116"/>
      <c r="O156" s="16">
        <f t="shared" si="105"/>
        <v>0</v>
      </c>
      <c r="P156" s="90"/>
      <c r="Q156" s="90"/>
      <c r="R156" s="90"/>
      <c r="S156" s="116"/>
      <c r="T156" s="16">
        <f t="shared" si="106"/>
        <v>0</v>
      </c>
      <c r="U156" s="90"/>
      <c r="V156" s="90"/>
      <c r="W156" s="90"/>
      <c r="X156" s="116"/>
      <c r="Y156" s="16">
        <f t="shared" si="107"/>
        <v>0</v>
      </c>
      <c r="Z156" s="90"/>
      <c r="AA156" s="90"/>
      <c r="AB156" s="90"/>
      <c r="AC156" s="116"/>
      <c r="AD156" s="16">
        <f t="shared" si="108"/>
        <v>0</v>
      </c>
      <c r="AE156" s="90"/>
      <c r="AF156" s="90"/>
      <c r="AG156" s="90"/>
      <c r="AH156" s="116"/>
      <c r="AI156" s="16">
        <f t="shared" si="109"/>
        <v>0</v>
      </c>
      <c r="AJ156" s="90"/>
      <c r="AK156" s="90"/>
      <c r="AL156" s="90"/>
      <c r="AM156" s="116"/>
      <c r="AN156" s="16">
        <f t="shared" si="110"/>
        <v>0</v>
      </c>
      <c r="AO156" s="90"/>
      <c r="AP156" s="90"/>
      <c r="AQ156" s="90"/>
      <c r="AR156" s="116"/>
      <c r="AS156" s="16">
        <f t="shared" si="111"/>
        <v>0</v>
      </c>
      <c r="AT156" s="90"/>
      <c r="AU156" s="90"/>
      <c r="AV156" s="90"/>
      <c r="AW156" s="116"/>
      <c r="AX156" s="16">
        <f t="shared" si="112"/>
        <v>0</v>
      </c>
      <c r="AY156" s="90"/>
      <c r="AZ156" s="90"/>
      <c r="BA156" s="90"/>
      <c r="BB156" s="116"/>
      <c r="BC156" s="16">
        <f t="shared" si="113"/>
        <v>0</v>
      </c>
      <c r="BD156" s="90"/>
      <c r="BE156" s="90"/>
      <c r="BF156" s="90"/>
      <c r="BG156" s="116"/>
      <c r="BH156" s="16">
        <f t="shared" si="114"/>
        <v>0</v>
      </c>
      <c r="BI156" s="90"/>
      <c r="BJ156" s="90"/>
      <c r="BK156" s="90"/>
      <c r="BL156" s="116"/>
      <c r="BM156" s="16">
        <f t="shared" si="115"/>
        <v>0</v>
      </c>
      <c r="BN156" s="90"/>
      <c r="BO156" s="90"/>
      <c r="BP156" s="90"/>
      <c r="BQ156" s="116"/>
      <c r="BR156" s="16">
        <f t="shared" si="116"/>
        <v>0</v>
      </c>
      <c r="BS156" s="90"/>
      <c r="BT156" s="90"/>
      <c r="BU156" s="90"/>
      <c r="BV156" s="116"/>
      <c r="BW156" s="16">
        <f t="shared" si="117"/>
        <v>0</v>
      </c>
      <c r="BX156" s="90"/>
      <c r="BY156" s="90"/>
      <c r="BZ156" s="90"/>
      <c r="CA156" s="116"/>
      <c r="CB156" s="16">
        <f t="shared" si="118"/>
        <v>0</v>
      </c>
      <c r="CC156" s="90"/>
      <c r="CD156" s="90"/>
      <c r="CE156" s="90"/>
      <c r="CF156" s="116"/>
      <c r="CG156" s="16">
        <f t="shared" si="119"/>
        <v>0</v>
      </c>
      <c r="CH156" s="90"/>
      <c r="CI156" s="90"/>
      <c r="CJ156" s="90"/>
      <c r="CK156" s="116"/>
      <c r="CL156" s="16">
        <f t="shared" si="120"/>
        <v>0</v>
      </c>
      <c r="CM156" s="90"/>
      <c r="CN156" s="90"/>
      <c r="CO156" s="90"/>
      <c r="CP156" s="116"/>
      <c r="CQ156" s="16">
        <f t="shared" si="121"/>
        <v>0</v>
      </c>
      <c r="CR156" s="90"/>
      <c r="CS156" s="90"/>
      <c r="CT156" s="90"/>
      <c r="CU156" s="116"/>
      <c r="CV156" s="16">
        <f t="shared" si="122"/>
        <v>0</v>
      </c>
      <c r="CW156" s="90"/>
      <c r="CX156" s="90"/>
      <c r="CY156" s="90"/>
      <c r="CZ156" s="116"/>
      <c r="DA156" s="16">
        <f t="shared" si="123"/>
        <v>0</v>
      </c>
      <c r="DB156" s="90"/>
      <c r="DC156" s="90"/>
      <c r="DD156" s="90"/>
      <c r="DE156" s="116"/>
      <c r="DF156" s="16">
        <f t="shared" si="124"/>
        <v>0</v>
      </c>
      <c r="DG156" s="90"/>
      <c r="DH156" s="90"/>
      <c r="DI156" s="90"/>
      <c r="DJ156" s="116"/>
      <c r="DK156" s="16">
        <f t="shared" si="125"/>
        <v>0</v>
      </c>
      <c r="DL156" s="90"/>
      <c r="DM156" s="90"/>
      <c r="DN156" s="90"/>
      <c r="DO156" s="116"/>
      <c r="DP156" s="16">
        <f t="shared" si="126"/>
        <v>0</v>
      </c>
      <c r="DQ156" s="90"/>
      <c r="DR156" s="90"/>
      <c r="DS156" s="90"/>
      <c r="DT156" s="116"/>
      <c r="DU156" s="16">
        <f t="shared" si="127"/>
        <v>0</v>
      </c>
      <c r="DV156" s="90"/>
      <c r="DW156" s="90"/>
      <c r="DX156" s="90"/>
      <c r="DY156" s="116"/>
      <c r="DZ156" s="16">
        <f t="shared" si="128"/>
        <v>0</v>
      </c>
      <c r="EA156" s="90"/>
      <c r="EB156" s="90"/>
      <c r="EC156" s="90"/>
      <c r="ED156" s="116"/>
      <c r="EE156" s="16">
        <f t="shared" si="129"/>
        <v>0</v>
      </c>
      <c r="EF156" s="90"/>
      <c r="EG156" s="90"/>
      <c r="EH156" s="90"/>
      <c r="EI156" s="116"/>
      <c r="EJ156" s="16">
        <f t="shared" si="130"/>
        <v>0</v>
      </c>
      <c r="EK156" s="90"/>
      <c r="EL156" s="90"/>
      <c r="EM156" s="90"/>
      <c r="EN156" s="116"/>
      <c r="EO156" s="16">
        <f t="shared" si="131"/>
        <v>0</v>
      </c>
      <c r="EP156" s="90"/>
      <c r="EQ156" s="90"/>
      <c r="ER156" s="90"/>
      <c r="ES156" s="116"/>
      <c r="ET156" s="16">
        <f t="shared" si="132"/>
        <v>0</v>
      </c>
      <c r="EU156" s="90"/>
      <c r="EV156" s="90"/>
      <c r="EW156" s="90"/>
      <c r="EX156" s="116"/>
      <c r="EY156" s="16">
        <f t="shared" si="133"/>
        <v>0</v>
      </c>
      <c r="EZ156" s="90"/>
      <c r="FA156" s="90"/>
      <c r="FB156" s="90"/>
      <c r="FC156" s="116"/>
      <c r="FD156" s="16">
        <f t="shared" si="134"/>
        <v>0</v>
      </c>
      <c r="FE156" s="90"/>
      <c r="FF156" s="90"/>
      <c r="FG156" s="90"/>
      <c r="FH156" s="116"/>
      <c r="FI156" s="16">
        <f t="shared" si="135"/>
        <v>0</v>
      </c>
      <c r="FJ156" s="90"/>
      <c r="FK156" s="90"/>
      <c r="FL156" s="90"/>
      <c r="FM156" s="116"/>
      <c r="FN156" s="16">
        <f t="shared" si="136"/>
        <v>0</v>
      </c>
      <c r="FO156" s="90"/>
      <c r="FP156" s="90"/>
      <c r="FQ156" s="90"/>
      <c r="FR156" s="116"/>
      <c r="FS156" s="16">
        <f t="shared" si="137"/>
        <v>0</v>
      </c>
      <c r="FT156" s="90"/>
      <c r="FU156" s="90"/>
      <c r="FV156" s="90"/>
      <c r="FW156" s="116"/>
      <c r="FX156" s="16">
        <f t="shared" si="138"/>
        <v>0</v>
      </c>
      <c r="FY156" s="90"/>
      <c r="FZ156" s="90"/>
      <c r="GA156" s="90"/>
      <c r="GB156" s="116"/>
      <c r="GC156" s="16">
        <f t="shared" si="139"/>
        <v>0</v>
      </c>
      <c r="GD156" s="90"/>
      <c r="GE156" s="90"/>
      <c r="GF156" s="90"/>
      <c r="GG156" s="116"/>
      <c r="GH156" s="16">
        <f t="shared" si="140"/>
        <v>0</v>
      </c>
      <c r="GI156" s="90"/>
      <c r="GJ156" s="90"/>
      <c r="GK156" s="90"/>
      <c r="GL156" s="116"/>
      <c r="GM156" s="16">
        <f t="shared" si="141"/>
        <v>0</v>
      </c>
      <c r="GN156" s="90"/>
      <c r="GO156" s="90"/>
      <c r="GP156" s="90"/>
      <c r="GQ156" s="116"/>
      <c r="GR156" s="16">
        <f t="shared" si="142"/>
        <v>0</v>
      </c>
      <c r="GS156" s="90"/>
      <c r="GT156" s="90"/>
      <c r="GU156" s="90"/>
      <c r="GV156" s="116"/>
      <c r="GW156" s="16">
        <f t="shared" si="143"/>
        <v>0</v>
      </c>
      <c r="GX156" s="90"/>
      <c r="GY156" s="90"/>
      <c r="GZ156" s="90"/>
      <c r="HA156" s="116"/>
      <c r="HB156" s="16">
        <f t="shared" si="144"/>
        <v>0</v>
      </c>
      <c r="HC156" s="90"/>
      <c r="HD156" s="90"/>
      <c r="HE156" s="90"/>
      <c r="HF156" s="116"/>
      <c r="HG156" s="16">
        <f t="shared" si="145"/>
        <v>0</v>
      </c>
      <c r="HH156" s="90"/>
      <c r="HI156" s="90"/>
      <c r="HJ156" s="90"/>
      <c r="HK156" s="116"/>
      <c r="HL156" s="16">
        <f t="shared" si="146"/>
        <v>0</v>
      </c>
      <c r="HM156" s="90"/>
      <c r="HN156" s="90"/>
      <c r="HO156" s="90"/>
      <c r="HP156" s="116"/>
      <c r="HQ156" s="16">
        <f t="shared" si="147"/>
        <v>0</v>
      </c>
      <c r="HR156" s="90"/>
      <c r="HS156" s="90"/>
      <c r="HT156" s="90"/>
      <c r="HU156" s="116"/>
      <c r="HV156" s="16">
        <f t="shared" si="148"/>
        <v>0</v>
      </c>
      <c r="HW156" s="90"/>
      <c r="HX156" s="90"/>
      <c r="HY156" s="90"/>
      <c r="HZ156" s="116"/>
      <c r="IA156" s="16">
        <f t="shared" si="149"/>
        <v>0</v>
      </c>
      <c r="IB156" s="90"/>
      <c r="IC156" s="90"/>
      <c r="ID156" s="90"/>
      <c r="IE156" s="116"/>
      <c r="IF156" s="16">
        <f t="shared" si="150"/>
        <v>0</v>
      </c>
      <c r="IG156" s="90"/>
      <c r="IH156" s="90"/>
      <c r="II156" s="90"/>
      <c r="IJ156" s="116"/>
      <c r="IK156" s="16">
        <f t="shared" si="151"/>
        <v>0</v>
      </c>
      <c r="IL156" s="90"/>
      <c r="IM156" s="90"/>
      <c r="IN156" s="90"/>
      <c r="IO156" s="116"/>
      <c r="IP156" s="16">
        <f t="shared" si="152"/>
        <v>0</v>
      </c>
    </row>
    <row r="157" spans="1:250" x14ac:dyDescent="0.25">
      <c r="A157" s="90"/>
      <c r="B157" s="90"/>
      <c r="C157" s="90"/>
      <c r="D157" s="116"/>
      <c r="E157" s="16">
        <f t="shared" si="103"/>
        <v>0</v>
      </c>
      <c r="F157" s="90"/>
      <c r="G157" s="90"/>
      <c r="H157" s="90"/>
      <c r="I157" s="116"/>
      <c r="J157" s="16">
        <f t="shared" si="104"/>
        <v>0</v>
      </c>
      <c r="K157" s="90"/>
      <c r="L157" s="90"/>
      <c r="M157" s="90"/>
      <c r="N157" s="116"/>
      <c r="O157" s="16">
        <f t="shared" si="105"/>
        <v>0</v>
      </c>
      <c r="P157" s="90"/>
      <c r="Q157" s="90"/>
      <c r="R157" s="90"/>
      <c r="S157" s="116"/>
      <c r="T157" s="16">
        <f t="shared" si="106"/>
        <v>0</v>
      </c>
      <c r="U157" s="90"/>
      <c r="V157" s="90"/>
      <c r="W157" s="90"/>
      <c r="X157" s="116"/>
      <c r="Y157" s="16">
        <f t="shared" si="107"/>
        <v>0</v>
      </c>
      <c r="Z157" s="90"/>
      <c r="AA157" s="90"/>
      <c r="AB157" s="90"/>
      <c r="AC157" s="116"/>
      <c r="AD157" s="16">
        <f t="shared" si="108"/>
        <v>0</v>
      </c>
      <c r="AE157" s="90"/>
      <c r="AF157" s="90"/>
      <c r="AG157" s="90"/>
      <c r="AH157" s="116"/>
      <c r="AI157" s="16">
        <f t="shared" si="109"/>
        <v>0</v>
      </c>
      <c r="AJ157" s="90"/>
      <c r="AK157" s="90"/>
      <c r="AL157" s="90"/>
      <c r="AM157" s="116"/>
      <c r="AN157" s="16">
        <f t="shared" si="110"/>
        <v>0</v>
      </c>
      <c r="AO157" s="90"/>
      <c r="AP157" s="90"/>
      <c r="AQ157" s="90"/>
      <c r="AR157" s="116"/>
      <c r="AS157" s="16">
        <f t="shared" si="111"/>
        <v>0</v>
      </c>
      <c r="AT157" s="90"/>
      <c r="AU157" s="90"/>
      <c r="AV157" s="90"/>
      <c r="AW157" s="116"/>
      <c r="AX157" s="16">
        <f t="shared" si="112"/>
        <v>0</v>
      </c>
      <c r="AY157" s="90"/>
      <c r="AZ157" s="90"/>
      <c r="BA157" s="90"/>
      <c r="BB157" s="116"/>
      <c r="BC157" s="16">
        <f t="shared" si="113"/>
        <v>0</v>
      </c>
      <c r="BD157" s="90"/>
      <c r="BE157" s="90"/>
      <c r="BF157" s="90"/>
      <c r="BG157" s="116"/>
      <c r="BH157" s="16">
        <f t="shared" si="114"/>
        <v>0</v>
      </c>
      <c r="BI157" s="90"/>
      <c r="BJ157" s="90"/>
      <c r="BK157" s="90"/>
      <c r="BL157" s="116"/>
      <c r="BM157" s="16">
        <f t="shared" si="115"/>
        <v>0</v>
      </c>
      <c r="BN157" s="90"/>
      <c r="BO157" s="90"/>
      <c r="BP157" s="90"/>
      <c r="BQ157" s="116"/>
      <c r="BR157" s="16">
        <f t="shared" si="116"/>
        <v>0</v>
      </c>
      <c r="BS157" s="90"/>
      <c r="BT157" s="90"/>
      <c r="BU157" s="90"/>
      <c r="BV157" s="116"/>
      <c r="BW157" s="16">
        <f t="shared" si="117"/>
        <v>0</v>
      </c>
      <c r="BX157" s="90"/>
      <c r="BY157" s="90"/>
      <c r="BZ157" s="90"/>
      <c r="CA157" s="116"/>
      <c r="CB157" s="16">
        <f t="shared" si="118"/>
        <v>0</v>
      </c>
      <c r="CC157" s="90"/>
      <c r="CD157" s="90"/>
      <c r="CE157" s="90"/>
      <c r="CF157" s="116"/>
      <c r="CG157" s="16">
        <f t="shared" si="119"/>
        <v>0</v>
      </c>
      <c r="CH157" s="90"/>
      <c r="CI157" s="90"/>
      <c r="CJ157" s="90"/>
      <c r="CK157" s="116"/>
      <c r="CL157" s="16">
        <f t="shared" si="120"/>
        <v>0</v>
      </c>
      <c r="CM157" s="90"/>
      <c r="CN157" s="90"/>
      <c r="CO157" s="90"/>
      <c r="CP157" s="116"/>
      <c r="CQ157" s="16">
        <f t="shared" si="121"/>
        <v>0</v>
      </c>
      <c r="CR157" s="90"/>
      <c r="CS157" s="90"/>
      <c r="CT157" s="90"/>
      <c r="CU157" s="116"/>
      <c r="CV157" s="16">
        <f t="shared" si="122"/>
        <v>0</v>
      </c>
      <c r="CW157" s="90"/>
      <c r="CX157" s="90"/>
      <c r="CY157" s="90"/>
      <c r="CZ157" s="116"/>
      <c r="DA157" s="16">
        <f t="shared" si="123"/>
        <v>0</v>
      </c>
      <c r="DB157" s="90"/>
      <c r="DC157" s="90"/>
      <c r="DD157" s="90"/>
      <c r="DE157" s="116"/>
      <c r="DF157" s="16">
        <f t="shared" si="124"/>
        <v>0</v>
      </c>
      <c r="DG157" s="90"/>
      <c r="DH157" s="90"/>
      <c r="DI157" s="90"/>
      <c r="DJ157" s="116"/>
      <c r="DK157" s="16">
        <f t="shared" si="125"/>
        <v>0</v>
      </c>
      <c r="DL157" s="90"/>
      <c r="DM157" s="90"/>
      <c r="DN157" s="90"/>
      <c r="DO157" s="116"/>
      <c r="DP157" s="16">
        <f t="shared" si="126"/>
        <v>0</v>
      </c>
      <c r="DQ157" s="90"/>
      <c r="DR157" s="90"/>
      <c r="DS157" s="90"/>
      <c r="DT157" s="116"/>
      <c r="DU157" s="16">
        <f t="shared" si="127"/>
        <v>0</v>
      </c>
      <c r="DV157" s="90"/>
      <c r="DW157" s="90"/>
      <c r="DX157" s="90"/>
      <c r="DY157" s="116"/>
      <c r="DZ157" s="16">
        <f t="shared" si="128"/>
        <v>0</v>
      </c>
      <c r="EA157" s="90"/>
      <c r="EB157" s="90"/>
      <c r="EC157" s="90"/>
      <c r="ED157" s="116"/>
      <c r="EE157" s="16">
        <f t="shared" si="129"/>
        <v>0</v>
      </c>
      <c r="EF157" s="90"/>
      <c r="EG157" s="90"/>
      <c r="EH157" s="90"/>
      <c r="EI157" s="116"/>
      <c r="EJ157" s="16">
        <f t="shared" si="130"/>
        <v>0</v>
      </c>
      <c r="EK157" s="90"/>
      <c r="EL157" s="90"/>
      <c r="EM157" s="90"/>
      <c r="EN157" s="116"/>
      <c r="EO157" s="16">
        <f t="shared" si="131"/>
        <v>0</v>
      </c>
      <c r="EP157" s="90"/>
      <c r="EQ157" s="90"/>
      <c r="ER157" s="90"/>
      <c r="ES157" s="116"/>
      <c r="ET157" s="16">
        <f t="shared" si="132"/>
        <v>0</v>
      </c>
      <c r="EU157" s="90"/>
      <c r="EV157" s="90"/>
      <c r="EW157" s="90"/>
      <c r="EX157" s="116"/>
      <c r="EY157" s="16">
        <f t="shared" si="133"/>
        <v>0</v>
      </c>
      <c r="EZ157" s="90"/>
      <c r="FA157" s="90"/>
      <c r="FB157" s="90"/>
      <c r="FC157" s="116"/>
      <c r="FD157" s="16">
        <f t="shared" si="134"/>
        <v>0</v>
      </c>
      <c r="FE157" s="90"/>
      <c r="FF157" s="90"/>
      <c r="FG157" s="90"/>
      <c r="FH157" s="116"/>
      <c r="FI157" s="16">
        <f t="shared" si="135"/>
        <v>0</v>
      </c>
      <c r="FJ157" s="90"/>
      <c r="FK157" s="90"/>
      <c r="FL157" s="90"/>
      <c r="FM157" s="116"/>
      <c r="FN157" s="16">
        <f t="shared" si="136"/>
        <v>0</v>
      </c>
      <c r="FO157" s="90"/>
      <c r="FP157" s="90"/>
      <c r="FQ157" s="90"/>
      <c r="FR157" s="116"/>
      <c r="FS157" s="16">
        <f t="shared" si="137"/>
        <v>0</v>
      </c>
      <c r="FT157" s="90"/>
      <c r="FU157" s="90"/>
      <c r="FV157" s="90"/>
      <c r="FW157" s="116"/>
      <c r="FX157" s="16">
        <f t="shared" si="138"/>
        <v>0</v>
      </c>
      <c r="FY157" s="90"/>
      <c r="FZ157" s="90"/>
      <c r="GA157" s="90"/>
      <c r="GB157" s="116"/>
      <c r="GC157" s="16">
        <f t="shared" si="139"/>
        <v>0</v>
      </c>
      <c r="GD157" s="90"/>
      <c r="GE157" s="90"/>
      <c r="GF157" s="90"/>
      <c r="GG157" s="116"/>
      <c r="GH157" s="16">
        <f t="shared" si="140"/>
        <v>0</v>
      </c>
      <c r="GI157" s="90"/>
      <c r="GJ157" s="90"/>
      <c r="GK157" s="90"/>
      <c r="GL157" s="116"/>
      <c r="GM157" s="16">
        <f t="shared" si="141"/>
        <v>0</v>
      </c>
      <c r="GN157" s="90"/>
      <c r="GO157" s="90"/>
      <c r="GP157" s="90"/>
      <c r="GQ157" s="116"/>
      <c r="GR157" s="16">
        <f t="shared" si="142"/>
        <v>0</v>
      </c>
      <c r="GS157" s="90"/>
      <c r="GT157" s="90"/>
      <c r="GU157" s="90"/>
      <c r="GV157" s="116"/>
      <c r="GW157" s="16">
        <f t="shared" si="143"/>
        <v>0</v>
      </c>
      <c r="GX157" s="90"/>
      <c r="GY157" s="90"/>
      <c r="GZ157" s="90"/>
      <c r="HA157" s="116"/>
      <c r="HB157" s="16">
        <f t="shared" si="144"/>
        <v>0</v>
      </c>
      <c r="HC157" s="90"/>
      <c r="HD157" s="90"/>
      <c r="HE157" s="90"/>
      <c r="HF157" s="116"/>
      <c r="HG157" s="16">
        <f t="shared" si="145"/>
        <v>0</v>
      </c>
      <c r="HH157" s="90"/>
      <c r="HI157" s="90"/>
      <c r="HJ157" s="90"/>
      <c r="HK157" s="116"/>
      <c r="HL157" s="16">
        <f t="shared" si="146"/>
        <v>0</v>
      </c>
      <c r="HM157" s="90"/>
      <c r="HN157" s="90"/>
      <c r="HO157" s="90"/>
      <c r="HP157" s="116"/>
      <c r="HQ157" s="16">
        <f t="shared" si="147"/>
        <v>0</v>
      </c>
      <c r="HR157" s="90"/>
      <c r="HS157" s="90"/>
      <c r="HT157" s="90"/>
      <c r="HU157" s="116"/>
      <c r="HV157" s="16">
        <f t="shared" si="148"/>
        <v>0</v>
      </c>
      <c r="HW157" s="90"/>
      <c r="HX157" s="90"/>
      <c r="HY157" s="90"/>
      <c r="HZ157" s="116"/>
      <c r="IA157" s="16">
        <f t="shared" si="149"/>
        <v>0</v>
      </c>
      <c r="IB157" s="90"/>
      <c r="IC157" s="90"/>
      <c r="ID157" s="90"/>
      <c r="IE157" s="116"/>
      <c r="IF157" s="16">
        <f t="shared" si="150"/>
        <v>0</v>
      </c>
      <c r="IG157" s="90"/>
      <c r="IH157" s="90"/>
      <c r="II157" s="90"/>
      <c r="IJ157" s="116"/>
      <c r="IK157" s="16">
        <f t="shared" si="151"/>
        <v>0</v>
      </c>
      <c r="IL157" s="90"/>
      <c r="IM157" s="90"/>
      <c r="IN157" s="90"/>
      <c r="IO157" s="116"/>
      <c r="IP157" s="16">
        <f t="shared" si="152"/>
        <v>0</v>
      </c>
    </row>
    <row r="158" spans="1:250" x14ac:dyDescent="0.25">
      <c r="A158" s="90"/>
      <c r="B158" s="90"/>
      <c r="C158" s="90"/>
      <c r="D158" s="116"/>
      <c r="E158" s="16">
        <f t="shared" si="103"/>
        <v>0</v>
      </c>
      <c r="F158" s="90"/>
      <c r="G158" s="90"/>
      <c r="H158" s="90"/>
      <c r="I158" s="116"/>
      <c r="J158" s="16">
        <f t="shared" si="104"/>
        <v>0</v>
      </c>
      <c r="K158" s="90"/>
      <c r="L158" s="90"/>
      <c r="M158" s="90"/>
      <c r="N158" s="116"/>
      <c r="O158" s="16">
        <f t="shared" si="105"/>
        <v>0</v>
      </c>
      <c r="P158" s="90"/>
      <c r="Q158" s="90"/>
      <c r="R158" s="90"/>
      <c r="S158" s="116"/>
      <c r="T158" s="16">
        <f t="shared" si="106"/>
        <v>0</v>
      </c>
      <c r="U158" s="90"/>
      <c r="V158" s="90"/>
      <c r="W158" s="90"/>
      <c r="X158" s="116"/>
      <c r="Y158" s="16">
        <f t="shared" si="107"/>
        <v>0</v>
      </c>
      <c r="Z158" s="90"/>
      <c r="AA158" s="90"/>
      <c r="AB158" s="90"/>
      <c r="AC158" s="116"/>
      <c r="AD158" s="16">
        <f t="shared" si="108"/>
        <v>0</v>
      </c>
      <c r="AE158" s="90"/>
      <c r="AF158" s="90"/>
      <c r="AG158" s="90"/>
      <c r="AH158" s="116"/>
      <c r="AI158" s="16">
        <f t="shared" si="109"/>
        <v>0</v>
      </c>
      <c r="AJ158" s="90"/>
      <c r="AK158" s="90"/>
      <c r="AL158" s="90"/>
      <c r="AM158" s="116"/>
      <c r="AN158" s="16">
        <f t="shared" si="110"/>
        <v>0</v>
      </c>
      <c r="AO158" s="90"/>
      <c r="AP158" s="90"/>
      <c r="AQ158" s="90"/>
      <c r="AR158" s="116"/>
      <c r="AS158" s="16">
        <f t="shared" si="111"/>
        <v>0</v>
      </c>
      <c r="AT158" s="90"/>
      <c r="AU158" s="90"/>
      <c r="AV158" s="90"/>
      <c r="AW158" s="116"/>
      <c r="AX158" s="16">
        <f t="shared" si="112"/>
        <v>0</v>
      </c>
      <c r="AY158" s="90"/>
      <c r="AZ158" s="90"/>
      <c r="BA158" s="90"/>
      <c r="BB158" s="116"/>
      <c r="BC158" s="16">
        <f t="shared" si="113"/>
        <v>0</v>
      </c>
      <c r="BD158" s="90"/>
      <c r="BE158" s="90"/>
      <c r="BF158" s="90"/>
      <c r="BG158" s="116"/>
      <c r="BH158" s="16">
        <f t="shared" si="114"/>
        <v>0</v>
      </c>
      <c r="BI158" s="90"/>
      <c r="BJ158" s="90"/>
      <c r="BK158" s="90"/>
      <c r="BL158" s="116"/>
      <c r="BM158" s="16">
        <f t="shared" si="115"/>
        <v>0</v>
      </c>
      <c r="BN158" s="90"/>
      <c r="BO158" s="90"/>
      <c r="BP158" s="90"/>
      <c r="BQ158" s="116"/>
      <c r="BR158" s="16">
        <f t="shared" si="116"/>
        <v>0</v>
      </c>
      <c r="BS158" s="90"/>
      <c r="BT158" s="90"/>
      <c r="BU158" s="90"/>
      <c r="BV158" s="116"/>
      <c r="BW158" s="16">
        <f t="shared" si="117"/>
        <v>0</v>
      </c>
      <c r="BX158" s="90"/>
      <c r="BY158" s="90"/>
      <c r="BZ158" s="90"/>
      <c r="CA158" s="116"/>
      <c r="CB158" s="16">
        <f t="shared" si="118"/>
        <v>0</v>
      </c>
      <c r="CC158" s="90"/>
      <c r="CD158" s="90"/>
      <c r="CE158" s="90"/>
      <c r="CF158" s="116"/>
      <c r="CG158" s="16">
        <f t="shared" si="119"/>
        <v>0</v>
      </c>
      <c r="CH158" s="90"/>
      <c r="CI158" s="90"/>
      <c r="CJ158" s="90"/>
      <c r="CK158" s="116"/>
      <c r="CL158" s="16">
        <f t="shared" si="120"/>
        <v>0</v>
      </c>
      <c r="CM158" s="90"/>
      <c r="CN158" s="90"/>
      <c r="CO158" s="90"/>
      <c r="CP158" s="116"/>
      <c r="CQ158" s="16">
        <f t="shared" si="121"/>
        <v>0</v>
      </c>
      <c r="CR158" s="90"/>
      <c r="CS158" s="90"/>
      <c r="CT158" s="90"/>
      <c r="CU158" s="116"/>
      <c r="CV158" s="16">
        <f t="shared" si="122"/>
        <v>0</v>
      </c>
      <c r="CW158" s="90"/>
      <c r="CX158" s="90"/>
      <c r="CY158" s="90"/>
      <c r="CZ158" s="116"/>
      <c r="DA158" s="16">
        <f t="shared" si="123"/>
        <v>0</v>
      </c>
      <c r="DB158" s="90"/>
      <c r="DC158" s="90"/>
      <c r="DD158" s="90"/>
      <c r="DE158" s="116"/>
      <c r="DF158" s="16">
        <f t="shared" si="124"/>
        <v>0</v>
      </c>
      <c r="DG158" s="90"/>
      <c r="DH158" s="90"/>
      <c r="DI158" s="90"/>
      <c r="DJ158" s="116"/>
      <c r="DK158" s="16">
        <f t="shared" si="125"/>
        <v>0</v>
      </c>
      <c r="DL158" s="90"/>
      <c r="DM158" s="90"/>
      <c r="DN158" s="90"/>
      <c r="DO158" s="116"/>
      <c r="DP158" s="16">
        <f t="shared" si="126"/>
        <v>0</v>
      </c>
      <c r="DQ158" s="90"/>
      <c r="DR158" s="90"/>
      <c r="DS158" s="90"/>
      <c r="DT158" s="116"/>
      <c r="DU158" s="16">
        <f t="shared" si="127"/>
        <v>0</v>
      </c>
      <c r="DV158" s="90"/>
      <c r="DW158" s="90"/>
      <c r="DX158" s="90"/>
      <c r="DY158" s="116"/>
      <c r="DZ158" s="16">
        <f t="shared" si="128"/>
        <v>0</v>
      </c>
      <c r="EA158" s="90"/>
      <c r="EB158" s="90"/>
      <c r="EC158" s="90"/>
      <c r="ED158" s="116"/>
      <c r="EE158" s="16">
        <f t="shared" si="129"/>
        <v>0</v>
      </c>
      <c r="EF158" s="90"/>
      <c r="EG158" s="90"/>
      <c r="EH158" s="90"/>
      <c r="EI158" s="116"/>
      <c r="EJ158" s="16">
        <f t="shared" si="130"/>
        <v>0</v>
      </c>
      <c r="EK158" s="90"/>
      <c r="EL158" s="90"/>
      <c r="EM158" s="90"/>
      <c r="EN158" s="116"/>
      <c r="EO158" s="16">
        <f t="shared" si="131"/>
        <v>0</v>
      </c>
      <c r="EP158" s="90"/>
      <c r="EQ158" s="90"/>
      <c r="ER158" s="90"/>
      <c r="ES158" s="116"/>
      <c r="ET158" s="16">
        <f t="shared" si="132"/>
        <v>0</v>
      </c>
      <c r="EU158" s="90"/>
      <c r="EV158" s="90"/>
      <c r="EW158" s="90"/>
      <c r="EX158" s="116"/>
      <c r="EY158" s="16">
        <f t="shared" si="133"/>
        <v>0</v>
      </c>
      <c r="EZ158" s="90"/>
      <c r="FA158" s="90"/>
      <c r="FB158" s="90"/>
      <c r="FC158" s="116"/>
      <c r="FD158" s="16">
        <f t="shared" si="134"/>
        <v>0</v>
      </c>
      <c r="FE158" s="90"/>
      <c r="FF158" s="90"/>
      <c r="FG158" s="90"/>
      <c r="FH158" s="116"/>
      <c r="FI158" s="16">
        <f t="shared" si="135"/>
        <v>0</v>
      </c>
      <c r="FJ158" s="90"/>
      <c r="FK158" s="90"/>
      <c r="FL158" s="90"/>
      <c r="FM158" s="116"/>
      <c r="FN158" s="16">
        <f t="shared" si="136"/>
        <v>0</v>
      </c>
      <c r="FO158" s="90"/>
      <c r="FP158" s="90"/>
      <c r="FQ158" s="90"/>
      <c r="FR158" s="116"/>
      <c r="FS158" s="16">
        <f t="shared" si="137"/>
        <v>0</v>
      </c>
      <c r="FT158" s="90"/>
      <c r="FU158" s="90"/>
      <c r="FV158" s="90"/>
      <c r="FW158" s="116"/>
      <c r="FX158" s="16">
        <f t="shared" si="138"/>
        <v>0</v>
      </c>
      <c r="FY158" s="90"/>
      <c r="FZ158" s="90"/>
      <c r="GA158" s="90"/>
      <c r="GB158" s="116"/>
      <c r="GC158" s="16">
        <f t="shared" si="139"/>
        <v>0</v>
      </c>
      <c r="GD158" s="90"/>
      <c r="GE158" s="90"/>
      <c r="GF158" s="90"/>
      <c r="GG158" s="116"/>
      <c r="GH158" s="16">
        <f t="shared" si="140"/>
        <v>0</v>
      </c>
      <c r="GI158" s="90"/>
      <c r="GJ158" s="90"/>
      <c r="GK158" s="90"/>
      <c r="GL158" s="116"/>
      <c r="GM158" s="16">
        <f t="shared" si="141"/>
        <v>0</v>
      </c>
      <c r="GN158" s="90"/>
      <c r="GO158" s="90"/>
      <c r="GP158" s="90"/>
      <c r="GQ158" s="116"/>
      <c r="GR158" s="16">
        <f t="shared" si="142"/>
        <v>0</v>
      </c>
      <c r="GS158" s="90"/>
      <c r="GT158" s="90"/>
      <c r="GU158" s="90"/>
      <c r="GV158" s="116"/>
      <c r="GW158" s="16">
        <f t="shared" si="143"/>
        <v>0</v>
      </c>
      <c r="GX158" s="90"/>
      <c r="GY158" s="90"/>
      <c r="GZ158" s="90"/>
      <c r="HA158" s="116"/>
      <c r="HB158" s="16">
        <f t="shared" si="144"/>
        <v>0</v>
      </c>
      <c r="HC158" s="90"/>
      <c r="HD158" s="90"/>
      <c r="HE158" s="90"/>
      <c r="HF158" s="116"/>
      <c r="HG158" s="16">
        <f t="shared" si="145"/>
        <v>0</v>
      </c>
      <c r="HH158" s="90"/>
      <c r="HI158" s="90"/>
      <c r="HJ158" s="90"/>
      <c r="HK158" s="116"/>
      <c r="HL158" s="16">
        <f t="shared" si="146"/>
        <v>0</v>
      </c>
      <c r="HM158" s="90"/>
      <c r="HN158" s="90"/>
      <c r="HO158" s="90"/>
      <c r="HP158" s="116"/>
      <c r="HQ158" s="16">
        <f t="shared" si="147"/>
        <v>0</v>
      </c>
      <c r="HR158" s="90"/>
      <c r="HS158" s="90"/>
      <c r="HT158" s="90"/>
      <c r="HU158" s="116"/>
      <c r="HV158" s="16">
        <f t="shared" si="148"/>
        <v>0</v>
      </c>
      <c r="HW158" s="90"/>
      <c r="HX158" s="90"/>
      <c r="HY158" s="90"/>
      <c r="HZ158" s="116"/>
      <c r="IA158" s="16">
        <f t="shared" si="149"/>
        <v>0</v>
      </c>
      <c r="IB158" s="90"/>
      <c r="IC158" s="90"/>
      <c r="ID158" s="90"/>
      <c r="IE158" s="116"/>
      <c r="IF158" s="16">
        <f t="shared" si="150"/>
        <v>0</v>
      </c>
      <c r="IG158" s="90"/>
      <c r="IH158" s="90"/>
      <c r="II158" s="90"/>
      <c r="IJ158" s="116"/>
      <c r="IK158" s="16">
        <f t="shared" si="151"/>
        <v>0</v>
      </c>
      <c r="IL158" s="90"/>
      <c r="IM158" s="90"/>
      <c r="IN158" s="90"/>
      <c r="IO158" s="116"/>
      <c r="IP158" s="16">
        <f t="shared" si="152"/>
        <v>0</v>
      </c>
    </row>
    <row r="159" spans="1:250" x14ac:dyDescent="0.25">
      <c r="A159" s="90"/>
      <c r="B159" s="90"/>
      <c r="C159" s="90"/>
      <c r="D159" s="116"/>
      <c r="E159" s="16">
        <f t="shared" si="103"/>
        <v>0</v>
      </c>
      <c r="F159" s="90"/>
      <c r="G159" s="90"/>
      <c r="H159" s="90"/>
      <c r="I159" s="116"/>
      <c r="J159" s="16">
        <f t="shared" si="104"/>
        <v>0</v>
      </c>
      <c r="K159" s="90"/>
      <c r="L159" s="90"/>
      <c r="M159" s="90"/>
      <c r="N159" s="116"/>
      <c r="O159" s="16">
        <f t="shared" si="105"/>
        <v>0</v>
      </c>
      <c r="P159" s="90"/>
      <c r="Q159" s="90"/>
      <c r="R159" s="90"/>
      <c r="S159" s="116"/>
      <c r="T159" s="16">
        <f t="shared" si="106"/>
        <v>0</v>
      </c>
      <c r="U159" s="90"/>
      <c r="V159" s="90"/>
      <c r="W159" s="90"/>
      <c r="X159" s="116"/>
      <c r="Y159" s="16">
        <f t="shared" si="107"/>
        <v>0</v>
      </c>
      <c r="Z159" s="90"/>
      <c r="AA159" s="90"/>
      <c r="AB159" s="90"/>
      <c r="AC159" s="116"/>
      <c r="AD159" s="16">
        <f t="shared" si="108"/>
        <v>0</v>
      </c>
      <c r="AE159" s="90"/>
      <c r="AF159" s="90"/>
      <c r="AG159" s="90"/>
      <c r="AH159" s="116"/>
      <c r="AI159" s="16">
        <f t="shared" si="109"/>
        <v>0</v>
      </c>
      <c r="AJ159" s="90"/>
      <c r="AK159" s="90"/>
      <c r="AL159" s="90"/>
      <c r="AM159" s="116"/>
      <c r="AN159" s="16">
        <f t="shared" si="110"/>
        <v>0</v>
      </c>
      <c r="AO159" s="90"/>
      <c r="AP159" s="90"/>
      <c r="AQ159" s="90"/>
      <c r="AR159" s="116"/>
      <c r="AS159" s="16">
        <f t="shared" si="111"/>
        <v>0</v>
      </c>
      <c r="AT159" s="90"/>
      <c r="AU159" s="90"/>
      <c r="AV159" s="90"/>
      <c r="AW159" s="116"/>
      <c r="AX159" s="16">
        <f t="shared" si="112"/>
        <v>0</v>
      </c>
      <c r="AY159" s="90"/>
      <c r="AZ159" s="90"/>
      <c r="BA159" s="90"/>
      <c r="BB159" s="116"/>
      <c r="BC159" s="16">
        <f t="shared" si="113"/>
        <v>0</v>
      </c>
      <c r="BD159" s="90"/>
      <c r="BE159" s="90"/>
      <c r="BF159" s="90"/>
      <c r="BG159" s="116"/>
      <c r="BH159" s="16">
        <f t="shared" si="114"/>
        <v>0</v>
      </c>
      <c r="BI159" s="90"/>
      <c r="BJ159" s="90"/>
      <c r="BK159" s="90"/>
      <c r="BL159" s="116"/>
      <c r="BM159" s="16">
        <f t="shared" si="115"/>
        <v>0</v>
      </c>
      <c r="BN159" s="90"/>
      <c r="BO159" s="90"/>
      <c r="BP159" s="90"/>
      <c r="BQ159" s="116"/>
      <c r="BR159" s="16">
        <f t="shared" si="116"/>
        <v>0</v>
      </c>
      <c r="BS159" s="90"/>
      <c r="BT159" s="90"/>
      <c r="BU159" s="90"/>
      <c r="BV159" s="116"/>
      <c r="BW159" s="16">
        <f t="shared" si="117"/>
        <v>0</v>
      </c>
      <c r="BX159" s="90"/>
      <c r="BY159" s="90"/>
      <c r="BZ159" s="90"/>
      <c r="CA159" s="116"/>
      <c r="CB159" s="16">
        <f t="shared" si="118"/>
        <v>0</v>
      </c>
      <c r="CC159" s="90"/>
      <c r="CD159" s="90"/>
      <c r="CE159" s="90"/>
      <c r="CF159" s="116"/>
      <c r="CG159" s="16">
        <f t="shared" si="119"/>
        <v>0</v>
      </c>
      <c r="CH159" s="90"/>
      <c r="CI159" s="90"/>
      <c r="CJ159" s="90"/>
      <c r="CK159" s="116"/>
      <c r="CL159" s="16">
        <f t="shared" si="120"/>
        <v>0</v>
      </c>
      <c r="CM159" s="90"/>
      <c r="CN159" s="90"/>
      <c r="CO159" s="90"/>
      <c r="CP159" s="116"/>
      <c r="CQ159" s="16">
        <f t="shared" si="121"/>
        <v>0</v>
      </c>
      <c r="CR159" s="90"/>
      <c r="CS159" s="90"/>
      <c r="CT159" s="90"/>
      <c r="CU159" s="116"/>
      <c r="CV159" s="16">
        <f t="shared" si="122"/>
        <v>0</v>
      </c>
      <c r="CW159" s="90"/>
      <c r="CX159" s="90"/>
      <c r="CY159" s="90"/>
      <c r="CZ159" s="116"/>
      <c r="DA159" s="16">
        <f t="shared" si="123"/>
        <v>0</v>
      </c>
      <c r="DB159" s="90"/>
      <c r="DC159" s="90"/>
      <c r="DD159" s="90"/>
      <c r="DE159" s="116"/>
      <c r="DF159" s="16">
        <f t="shared" si="124"/>
        <v>0</v>
      </c>
      <c r="DG159" s="90"/>
      <c r="DH159" s="90"/>
      <c r="DI159" s="90"/>
      <c r="DJ159" s="116"/>
      <c r="DK159" s="16">
        <f t="shared" si="125"/>
        <v>0</v>
      </c>
      <c r="DL159" s="90"/>
      <c r="DM159" s="90"/>
      <c r="DN159" s="90"/>
      <c r="DO159" s="116"/>
      <c r="DP159" s="16">
        <f t="shared" si="126"/>
        <v>0</v>
      </c>
      <c r="DQ159" s="90"/>
      <c r="DR159" s="90"/>
      <c r="DS159" s="90"/>
      <c r="DT159" s="116"/>
      <c r="DU159" s="16">
        <f t="shared" si="127"/>
        <v>0</v>
      </c>
      <c r="DV159" s="90"/>
      <c r="DW159" s="90"/>
      <c r="DX159" s="90"/>
      <c r="DY159" s="116"/>
      <c r="DZ159" s="16">
        <f t="shared" si="128"/>
        <v>0</v>
      </c>
      <c r="EA159" s="90"/>
      <c r="EB159" s="90"/>
      <c r="EC159" s="90"/>
      <c r="ED159" s="116"/>
      <c r="EE159" s="16">
        <f t="shared" si="129"/>
        <v>0</v>
      </c>
      <c r="EF159" s="90"/>
      <c r="EG159" s="90"/>
      <c r="EH159" s="90"/>
      <c r="EI159" s="116"/>
      <c r="EJ159" s="16">
        <f t="shared" si="130"/>
        <v>0</v>
      </c>
      <c r="EK159" s="90"/>
      <c r="EL159" s="90"/>
      <c r="EM159" s="90"/>
      <c r="EN159" s="116"/>
      <c r="EO159" s="16">
        <f t="shared" si="131"/>
        <v>0</v>
      </c>
      <c r="EP159" s="90"/>
      <c r="EQ159" s="90"/>
      <c r="ER159" s="90"/>
      <c r="ES159" s="116"/>
      <c r="ET159" s="16">
        <f t="shared" si="132"/>
        <v>0</v>
      </c>
      <c r="EU159" s="90"/>
      <c r="EV159" s="90"/>
      <c r="EW159" s="90"/>
      <c r="EX159" s="116"/>
      <c r="EY159" s="16">
        <f t="shared" si="133"/>
        <v>0</v>
      </c>
      <c r="EZ159" s="90"/>
      <c r="FA159" s="90"/>
      <c r="FB159" s="90"/>
      <c r="FC159" s="116"/>
      <c r="FD159" s="16">
        <f t="shared" si="134"/>
        <v>0</v>
      </c>
      <c r="FE159" s="90"/>
      <c r="FF159" s="90"/>
      <c r="FG159" s="90"/>
      <c r="FH159" s="116"/>
      <c r="FI159" s="16">
        <f t="shared" si="135"/>
        <v>0</v>
      </c>
      <c r="FJ159" s="90"/>
      <c r="FK159" s="90"/>
      <c r="FL159" s="90"/>
      <c r="FM159" s="116"/>
      <c r="FN159" s="16">
        <f t="shared" si="136"/>
        <v>0</v>
      </c>
      <c r="FO159" s="90"/>
      <c r="FP159" s="90"/>
      <c r="FQ159" s="90"/>
      <c r="FR159" s="116"/>
      <c r="FS159" s="16">
        <f t="shared" si="137"/>
        <v>0</v>
      </c>
      <c r="FT159" s="90"/>
      <c r="FU159" s="90"/>
      <c r="FV159" s="90"/>
      <c r="FW159" s="116"/>
      <c r="FX159" s="16">
        <f t="shared" si="138"/>
        <v>0</v>
      </c>
      <c r="FY159" s="90"/>
      <c r="FZ159" s="90"/>
      <c r="GA159" s="90"/>
      <c r="GB159" s="116"/>
      <c r="GC159" s="16">
        <f t="shared" si="139"/>
        <v>0</v>
      </c>
      <c r="GD159" s="90"/>
      <c r="GE159" s="90"/>
      <c r="GF159" s="90"/>
      <c r="GG159" s="116"/>
      <c r="GH159" s="16">
        <f t="shared" si="140"/>
        <v>0</v>
      </c>
      <c r="GI159" s="90"/>
      <c r="GJ159" s="90"/>
      <c r="GK159" s="90"/>
      <c r="GL159" s="116"/>
      <c r="GM159" s="16">
        <f t="shared" si="141"/>
        <v>0</v>
      </c>
      <c r="GN159" s="90"/>
      <c r="GO159" s="90"/>
      <c r="GP159" s="90"/>
      <c r="GQ159" s="116"/>
      <c r="GR159" s="16">
        <f t="shared" si="142"/>
        <v>0</v>
      </c>
      <c r="GS159" s="90"/>
      <c r="GT159" s="90"/>
      <c r="GU159" s="90"/>
      <c r="GV159" s="116"/>
      <c r="GW159" s="16">
        <f t="shared" si="143"/>
        <v>0</v>
      </c>
      <c r="GX159" s="90"/>
      <c r="GY159" s="90"/>
      <c r="GZ159" s="90"/>
      <c r="HA159" s="116"/>
      <c r="HB159" s="16">
        <f t="shared" si="144"/>
        <v>0</v>
      </c>
      <c r="HC159" s="90"/>
      <c r="HD159" s="90"/>
      <c r="HE159" s="90"/>
      <c r="HF159" s="116"/>
      <c r="HG159" s="16">
        <f t="shared" si="145"/>
        <v>0</v>
      </c>
      <c r="HH159" s="90"/>
      <c r="HI159" s="90"/>
      <c r="HJ159" s="90"/>
      <c r="HK159" s="116"/>
      <c r="HL159" s="16">
        <f t="shared" si="146"/>
        <v>0</v>
      </c>
      <c r="HM159" s="90"/>
      <c r="HN159" s="90"/>
      <c r="HO159" s="90"/>
      <c r="HP159" s="116"/>
      <c r="HQ159" s="16">
        <f t="shared" si="147"/>
        <v>0</v>
      </c>
      <c r="HR159" s="90"/>
      <c r="HS159" s="90"/>
      <c r="HT159" s="90"/>
      <c r="HU159" s="116"/>
      <c r="HV159" s="16">
        <f t="shared" si="148"/>
        <v>0</v>
      </c>
      <c r="HW159" s="90"/>
      <c r="HX159" s="90"/>
      <c r="HY159" s="90"/>
      <c r="HZ159" s="116"/>
      <c r="IA159" s="16">
        <f t="shared" si="149"/>
        <v>0</v>
      </c>
      <c r="IB159" s="90"/>
      <c r="IC159" s="90"/>
      <c r="ID159" s="90"/>
      <c r="IE159" s="116"/>
      <c r="IF159" s="16">
        <f t="shared" si="150"/>
        <v>0</v>
      </c>
      <c r="IG159" s="90"/>
      <c r="IH159" s="90"/>
      <c r="II159" s="90"/>
      <c r="IJ159" s="116"/>
      <c r="IK159" s="16">
        <f t="shared" si="151"/>
        <v>0</v>
      </c>
      <c r="IL159" s="90"/>
      <c r="IM159" s="90"/>
      <c r="IN159" s="90"/>
      <c r="IO159" s="116"/>
      <c r="IP159" s="16">
        <f t="shared" si="152"/>
        <v>0</v>
      </c>
    </row>
    <row r="160" spans="1:250" x14ac:dyDescent="0.25">
      <c r="A160" s="90"/>
      <c r="B160" s="90"/>
      <c r="C160" s="90"/>
      <c r="D160" s="116"/>
      <c r="E160" s="16">
        <f t="shared" si="103"/>
        <v>0</v>
      </c>
      <c r="F160" s="90"/>
      <c r="G160" s="90"/>
      <c r="H160" s="90"/>
      <c r="I160" s="116"/>
      <c r="J160" s="16">
        <f t="shared" si="104"/>
        <v>0</v>
      </c>
      <c r="K160" s="90"/>
      <c r="L160" s="90"/>
      <c r="M160" s="90"/>
      <c r="N160" s="116"/>
      <c r="O160" s="16">
        <f t="shared" si="105"/>
        <v>0</v>
      </c>
      <c r="P160" s="90"/>
      <c r="Q160" s="90"/>
      <c r="R160" s="90"/>
      <c r="S160" s="116"/>
      <c r="T160" s="16">
        <f t="shared" si="106"/>
        <v>0</v>
      </c>
      <c r="U160" s="90"/>
      <c r="V160" s="90"/>
      <c r="W160" s="90"/>
      <c r="X160" s="116"/>
      <c r="Y160" s="16">
        <f t="shared" si="107"/>
        <v>0</v>
      </c>
      <c r="Z160" s="90"/>
      <c r="AA160" s="90"/>
      <c r="AB160" s="90"/>
      <c r="AC160" s="116"/>
      <c r="AD160" s="16">
        <f t="shared" si="108"/>
        <v>0</v>
      </c>
      <c r="AE160" s="90"/>
      <c r="AF160" s="90"/>
      <c r="AG160" s="90"/>
      <c r="AH160" s="116"/>
      <c r="AI160" s="16">
        <f t="shared" si="109"/>
        <v>0</v>
      </c>
      <c r="AJ160" s="90"/>
      <c r="AK160" s="90"/>
      <c r="AL160" s="90"/>
      <c r="AM160" s="116"/>
      <c r="AN160" s="16">
        <f t="shared" si="110"/>
        <v>0</v>
      </c>
      <c r="AO160" s="90"/>
      <c r="AP160" s="90"/>
      <c r="AQ160" s="90"/>
      <c r="AR160" s="116"/>
      <c r="AS160" s="16">
        <f t="shared" si="111"/>
        <v>0</v>
      </c>
      <c r="AT160" s="90"/>
      <c r="AU160" s="90"/>
      <c r="AV160" s="90"/>
      <c r="AW160" s="116"/>
      <c r="AX160" s="16">
        <f t="shared" si="112"/>
        <v>0</v>
      </c>
      <c r="AY160" s="90"/>
      <c r="AZ160" s="90"/>
      <c r="BA160" s="90"/>
      <c r="BB160" s="116"/>
      <c r="BC160" s="16">
        <f t="shared" si="113"/>
        <v>0</v>
      </c>
      <c r="BD160" s="90"/>
      <c r="BE160" s="90"/>
      <c r="BF160" s="90"/>
      <c r="BG160" s="116"/>
      <c r="BH160" s="16">
        <f t="shared" si="114"/>
        <v>0</v>
      </c>
      <c r="BI160" s="90"/>
      <c r="BJ160" s="90"/>
      <c r="BK160" s="90"/>
      <c r="BL160" s="116"/>
      <c r="BM160" s="16">
        <f t="shared" si="115"/>
        <v>0</v>
      </c>
      <c r="BN160" s="90"/>
      <c r="BO160" s="90"/>
      <c r="BP160" s="90"/>
      <c r="BQ160" s="116"/>
      <c r="BR160" s="16">
        <f t="shared" si="116"/>
        <v>0</v>
      </c>
      <c r="BS160" s="90"/>
      <c r="BT160" s="90"/>
      <c r="BU160" s="90"/>
      <c r="BV160" s="116"/>
      <c r="BW160" s="16">
        <f t="shared" si="117"/>
        <v>0</v>
      </c>
      <c r="BX160" s="90"/>
      <c r="BY160" s="90"/>
      <c r="BZ160" s="90"/>
      <c r="CA160" s="116"/>
      <c r="CB160" s="16">
        <f t="shared" si="118"/>
        <v>0</v>
      </c>
      <c r="CC160" s="90"/>
      <c r="CD160" s="90"/>
      <c r="CE160" s="90"/>
      <c r="CF160" s="116"/>
      <c r="CG160" s="16">
        <f t="shared" si="119"/>
        <v>0</v>
      </c>
      <c r="CH160" s="90"/>
      <c r="CI160" s="90"/>
      <c r="CJ160" s="90"/>
      <c r="CK160" s="116"/>
      <c r="CL160" s="16">
        <f t="shared" si="120"/>
        <v>0</v>
      </c>
      <c r="CM160" s="90"/>
      <c r="CN160" s="90"/>
      <c r="CO160" s="90"/>
      <c r="CP160" s="116"/>
      <c r="CQ160" s="16">
        <f t="shared" si="121"/>
        <v>0</v>
      </c>
      <c r="CR160" s="90"/>
      <c r="CS160" s="90"/>
      <c r="CT160" s="90"/>
      <c r="CU160" s="116"/>
      <c r="CV160" s="16">
        <f t="shared" si="122"/>
        <v>0</v>
      </c>
      <c r="CW160" s="90"/>
      <c r="CX160" s="90"/>
      <c r="CY160" s="90"/>
      <c r="CZ160" s="116"/>
      <c r="DA160" s="16">
        <f t="shared" si="123"/>
        <v>0</v>
      </c>
      <c r="DB160" s="90"/>
      <c r="DC160" s="90"/>
      <c r="DD160" s="90"/>
      <c r="DE160" s="116"/>
      <c r="DF160" s="16">
        <f t="shared" si="124"/>
        <v>0</v>
      </c>
      <c r="DG160" s="90"/>
      <c r="DH160" s="90"/>
      <c r="DI160" s="90"/>
      <c r="DJ160" s="116"/>
      <c r="DK160" s="16">
        <f t="shared" si="125"/>
        <v>0</v>
      </c>
      <c r="DL160" s="90"/>
      <c r="DM160" s="90"/>
      <c r="DN160" s="90"/>
      <c r="DO160" s="116"/>
      <c r="DP160" s="16">
        <f t="shared" si="126"/>
        <v>0</v>
      </c>
      <c r="DQ160" s="90"/>
      <c r="DR160" s="90"/>
      <c r="DS160" s="90"/>
      <c r="DT160" s="116"/>
      <c r="DU160" s="16">
        <f t="shared" si="127"/>
        <v>0</v>
      </c>
      <c r="DV160" s="90"/>
      <c r="DW160" s="90"/>
      <c r="DX160" s="90"/>
      <c r="DY160" s="116"/>
      <c r="DZ160" s="16">
        <f t="shared" si="128"/>
        <v>0</v>
      </c>
      <c r="EA160" s="90"/>
      <c r="EB160" s="90"/>
      <c r="EC160" s="90"/>
      <c r="ED160" s="116"/>
      <c r="EE160" s="16">
        <f t="shared" si="129"/>
        <v>0</v>
      </c>
      <c r="EF160" s="90"/>
      <c r="EG160" s="90"/>
      <c r="EH160" s="90"/>
      <c r="EI160" s="116"/>
      <c r="EJ160" s="16">
        <f t="shared" si="130"/>
        <v>0</v>
      </c>
      <c r="EK160" s="90"/>
      <c r="EL160" s="90"/>
      <c r="EM160" s="90"/>
      <c r="EN160" s="116"/>
      <c r="EO160" s="16">
        <f t="shared" si="131"/>
        <v>0</v>
      </c>
      <c r="EP160" s="90"/>
      <c r="EQ160" s="90"/>
      <c r="ER160" s="90"/>
      <c r="ES160" s="116"/>
      <c r="ET160" s="16">
        <f t="shared" si="132"/>
        <v>0</v>
      </c>
      <c r="EU160" s="90"/>
      <c r="EV160" s="90"/>
      <c r="EW160" s="90"/>
      <c r="EX160" s="116"/>
      <c r="EY160" s="16">
        <f t="shared" si="133"/>
        <v>0</v>
      </c>
      <c r="EZ160" s="90"/>
      <c r="FA160" s="90"/>
      <c r="FB160" s="90"/>
      <c r="FC160" s="116"/>
      <c r="FD160" s="16">
        <f t="shared" si="134"/>
        <v>0</v>
      </c>
      <c r="FE160" s="90"/>
      <c r="FF160" s="90"/>
      <c r="FG160" s="90"/>
      <c r="FH160" s="116"/>
      <c r="FI160" s="16">
        <f t="shared" si="135"/>
        <v>0</v>
      </c>
      <c r="FJ160" s="90"/>
      <c r="FK160" s="90"/>
      <c r="FL160" s="90"/>
      <c r="FM160" s="116"/>
      <c r="FN160" s="16">
        <f t="shared" si="136"/>
        <v>0</v>
      </c>
      <c r="FO160" s="90"/>
      <c r="FP160" s="90"/>
      <c r="FQ160" s="90"/>
      <c r="FR160" s="116"/>
      <c r="FS160" s="16">
        <f t="shared" si="137"/>
        <v>0</v>
      </c>
      <c r="FT160" s="90"/>
      <c r="FU160" s="90"/>
      <c r="FV160" s="90"/>
      <c r="FW160" s="116"/>
      <c r="FX160" s="16">
        <f t="shared" si="138"/>
        <v>0</v>
      </c>
      <c r="FY160" s="90"/>
      <c r="FZ160" s="90"/>
      <c r="GA160" s="90"/>
      <c r="GB160" s="116"/>
      <c r="GC160" s="16">
        <f t="shared" si="139"/>
        <v>0</v>
      </c>
      <c r="GD160" s="90"/>
      <c r="GE160" s="90"/>
      <c r="GF160" s="90"/>
      <c r="GG160" s="116"/>
      <c r="GH160" s="16">
        <f t="shared" si="140"/>
        <v>0</v>
      </c>
      <c r="GI160" s="90"/>
      <c r="GJ160" s="90"/>
      <c r="GK160" s="90"/>
      <c r="GL160" s="116"/>
      <c r="GM160" s="16">
        <f t="shared" si="141"/>
        <v>0</v>
      </c>
      <c r="GN160" s="90"/>
      <c r="GO160" s="90"/>
      <c r="GP160" s="90"/>
      <c r="GQ160" s="116"/>
      <c r="GR160" s="16">
        <f t="shared" si="142"/>
        <v>0</v>
      </c>
      <c r="GS160" s="90"/>
      <c r="GT160" s="90"/>
      <c r="GU160" s="90"/>
      <c r="GV160" s="116"/>
      <c r="GW160" s="16">
        <f t="shared" si="143"/>
        <v>0</v>
      </c>
      <c r="GX160" s="90"/>
      <c r="GY160" s="90"/>
      <c r="GZ160" s="90"/>
      <c r="HA160" s="116"/>
      <c r="HB160" s="16">
        <f t="shared" si="144"/>
        <v>0</v>
      </c>
      <c r="HC160" s="90"/>
      <c r="HD160" s="90"/>
      <c r="HE160" s="90"/>
      <c r="HF160" s="116"/>
      <c r="HG160" s="16">
        <f t="shared" si="145"/>
        <v>0</v>
      </c>
      <c r="HH160" s="90"/>
      <c r="HI160" s="90"/>
      <c r="HJ160" s="90"/>
      <c r="HK160" s="116"/>
      <c r="HL160" s="16">
        <f t="shared" si="146"/>
        <v>0</v>
      </c>
      <c r="HM160" s="90"/>
      <c r="HN160" s="90"/>
      <c r="HO160" s="90"/>
      <c r="HP160" s="116"/>
      <c r="HQ160" s="16">
        <f t="shared" si="147"/>
        <v>0</v>
      </c>
      <c r="HR160" s="90"/>
      <c r="HS160" s="90"/>
      <c r="HT160" s="90"/>
      <c r="HU160" s="116"/>
      <c r="HV160" s="16">
        <f t="shared" si="148"/>
        <v>0</v>
      </c>
      <c r="HW160" s="90"/>
      <c r="HX160" s="90"/>
      <c r="HY160" s="90"/>
      <c r="HZ160" s="116"/>
      <c r="IA160" s="16">
        <f t="shared" si="149"/>
        <v>0</v>
      </c>
      <c r="IB160" s="90"/>
      <c r="IC160" s="90"/>
      <c r="ID160" s="90"/>
      <c r="IE160" s="116"/>
      <c r="IF160" s="16">
        <f t="shared" si="150"/>
        <v>0</v>
      </c>
      <c r="IG160" s="90"/>
      <c r="IH160" s="90"/>
      <c r="II160" s="90"/>
      <c r="IJ160" s="116"/>
      <c r="IK160" s="16">
        <f t="shared" si="151"/>
        <v>0</v>
      </c>
      <c r="IL160" s="90"/>
      <c r="IM160" s="90"/>
      <c r="IN160" s="90"/>
      <c r="IO160" s="116"/>
      <c r="IP160" s="16">
        <f t="shared" si="152"/>
        <v>0</v>
      </c>
    </row>
    <row r="161" spans="1:250" x14ac:dyDescent="0.25">
      <c r="A161" s="90"/>
      <c r="B161" s="90"/>
      <c r="C161" s="90"/>
      <c r="D161" s="116"/>
      <c r="E161" s="16">
        <f t="shared" si="103"/>
        <v>0</v>
      </c>
      <c r="F161" s="90"/>
      <c r="G161" s="90"/>
      <c r="H161" s="90"/>
      <c r="I161" s="116"/>
      <c r="J161" s="16">
        <f t="shared" si="104"/>
        <v>0</v>
      </c>
      <c r="K161" s="90"/>
      <c r="L161" s="90"/>
      <c r="M161" s="90"/>
      <c r="N161" s="116"/>
      <c r="O161" s="16">
        <f t="shared" si="105"/>
        <v>0</v>
      </c>
      <c r="P161" s="90"/>
      <c r="Q161" s="90"/>
      <c r="R161" s="90"/>
      <c r="S161" s="116"/>
      <c r="T161" s="16">
        <f t="shared" si="106"/>
        <v>0</v>
      </c>
      <c r="U161" s="90"/>
      <c r="V161" s="90"/>
      <c r="W161" s="90"/>
      <c r="X161" s="116"/>
      <c r="Y161" s="16">
        <f t="shared" si="107"/>
        <v>0</v>
      </c>
      <c r="Z161" s="90"/>
      <c r="AA161" s="90"/>
      <c r="AB161" s="90"/>
      <c r="AC161" s="116"/>
      <c r="AD161" s="16">
        <f t="shared" si="108"/>
        <v>0</v>
      </c>
      <c r="AE161" s="90"/>
      <c r="AF161" s="90"/>
      <c r="AG161" s="90"/>
      <c r="AH161" s="116"/>
      <c r="AI161" s="16">
        <f t="shared" si="109"/>
        <v>0</v>
      </c>
      <c r="AJ161" s="90"/>
      <c r="AK161" s="90"/>
      <c r="AL161" s="90"/>
      <c r="AM161" s="116"/>
      <c r="AN161" s="16">
        <f t="shared" si="110"/>
        <v>0</v>
      </c>
      <c r="AO161" s="90"/>
      <c r="AP161" s="90"/>
      <c r="AQ161" s="90"/>
      <c r="AR161" s="116"/>
      <c r="AS161" s="16">
        <f t="shared" si="111"/>
        <v>0</v>
      </c>
      <c r="AT161" s="90"/>
      <c r="AU161" s="90"/>
      <c r="AV161" s="90"/>
      <c r="AW161" s="116"/>
      <c r="AX161" s="16">
        <f t="shared" si="112"/>
        <v>0</v>
      </c>
      <c r="AY161" s="90"/>
      <c r="AZ161" s="90"/>
      <c r="BA161" s="90"/>
      <c r="BB161" s="116"/>
      <c r="BC161" s="16">
        <f t="shared" si="113"/>
        <v>0</v>
      </c>
      <c r="BD161" s="90"/>
      <c r="BE161" s="90"/>
      <c r="BF161" s="90"/>
      <c r="BG161" s="116"/>
      <c r="BH161" s="16">
        <f t="shared" si="114"/>
        <v>0</v>
      </c>
      <c r="BI161" s="90"/>
      <c r="BJ161" s="90"/>
      <c r="BK161" s="90"/>
      <c r="BL161" s="116"/>
      <c r="BM161" s="16">
        <f t="shared" si="115"/>
        <v>0</v>
      </c>
      <c r="BN161" s="90"/>
      <c r="BO161" s="90"/>
      <c r="BP161" s="90"/>
      <c r="BQ161" s="116"/>
      <c r="BR161" s="16">
        <f t="shared" si="116"/>
        <v>0</v>
      </c>
      <c r="BS161" s="90"/>
      <c r="BT161" s="90"/>
      <c r="BU161" s="90"/>
      <c r="BV161" s="116"/>
      <c r="BW161" s="16">
        <f t="shared" si="117"/>
        <v>0</v>
      </c>
      <c r="BX161" s="90"/>
      <c r="BY161" s="90"/>
      <c r="BZ161" s="90"/>
      <c r="CA161" s="116"/>
      <c r="CB161" s="16">
        <f t="shared" si="118"/>
        <v>0</v>
      </c>
      <c r="CC161" s="90"/>
      <c r="CD161" s="90"/>
      <c r="CE161" s="90"/>
      <c r="CF161" s="116"/>
      <c r="CG161" s="16">
        <f t="shared" si="119"/>
        <v>0</v>
      </c>
      <c r="CH161" s="90"/>
      <c r="CI161" s="90"/>
      <c r="CJ161" s="90"/>
      <c r="CK161" s="116"/>
      <c r="CL161" s="16">
        <f t="shared" si="120"/>
        <v>0</v>
      </c>
      <c r="CM161" s="90"/>
      <c r="CN161" s="90"/>
      <c r="CO161" s="90"/>
      <c r="CP161" s="116"/>
      <c r="CQ161" s="16">
        <f t="shared" si="121"/>
        <v>0</v>
      </c>
      <c r="CR161" s="90"/>
      <c r="CS161" s="90"/>
      <c r="CT161" s="90"/>
      <c r="CU161" s="116"/>
      <c r="CV161" s="16">
        <f t="shared" si="122"/>
        <v>0</v>
      </c>
      <c r="CW161" s="90"/>
      <c r="CX161" s="90"/>
      <c r="CY161" s="90"/>
      <c r="CZ161" s="116"/>
      <c r="DA161" s="16">
        <f t="shared" si="123"/>
        <v>0</v>
      </c>
      <c r="DB161" s="90"/>
      <c r="DC161" s="90"/>
      <c r="DD161" s="90"/>
      <c r="DE161" s="116"/>
      <c r="DF161" s="16">
        <f t="shared" si="124"/>
        <v>0</v>
      </c>
      <c r="DG161" s="90"/>
      <c r="DH161" s="90"/>
      <c r="DI161" s="90"/>
      <c r="DJ161" s="116"/>
      <c r="DK161" s="16">
        <f t="shared" si="125"/>
        <v>0</v>
      </c>
      <c r="DL161" s="90"/>
      <c r="DM161" s="90"/>
      <c r="DN161" s="90"/>
      <c r="DO161" s="116"/>
      <c r="DP161" s="16">
        <f t="shared" si="126"/>
        <v>0</v>
      </c>
      <c r="DQ161" s="90"/>
      <c r="DR161" s="90"/>
      <c r="DS161" s="90"/>
      <c r="DT161" s="116"/>
      <c r="DU161" s="16">
        <f t="shared" si="127"/>
        <v>0</v>
      </c>
      <c r="DV161" s="90"/>
      <c r="DW161" s="90"/>
      <c r="DX161" s="90"/>
      <c r="DY161" s="116"/>
      <c r="DZ161" s="16">
        <f t="shared" si="128"/>
        <v>0</v>
      </c>
      <c r="EA161" s="90"/>
      <c r="EB161" s="90"/>
      <c r="EC161" s="90"/>
      <c r="ED161" s="116"/>
      <c r="EE161" s="16">
        <f t="shared" si="129"/>
        <v>0</v>
      </c>
      <c r="EF161" s="90"/>
      <c r="EG161" s="90"/>
      <c r="EH161" s="90"/>
      <c r="EI161" s="116"/>
      <c r="EJ161" s="16">
        <f t="shared" si="130"/>
        <v>0</v>
      </c>
      <c r="EK161" s="90"/>
      <c r="EL161" s="90"/>
      <c r="EM161" s="90"/>
      <c r="EN161" s="116"/>
      <c r="EO161" s="16">
        <f t="shared" si="131"/>
        <v>0</v>
      </c>
      <c r="EP161" s="90"/>
      <c r="EQ161" s="90"/>
      <c r="ER161" s="90"/>
      <c r="ES161" s="116"/>
      <c r="ET161" s="16">
        <f t="shared" si="132"/>
        <v>0</v>
      </c>
      <c r="EU161" s="90"/>
      <c r="EV161" s="90"/>
      <c r="EW161" s="90"/>
      <c r="EX161" s="116"/>
      <c r="EY161" s="16">
        <f t="shared" si="133"/>
        <v>0</v>
      </c>
      <c r="EZ161" s="90"/>
      <c r="FA161" s="90"/>
      <c r="FB161" s="90"/>
      <c r="FC161" s="116"/>
      <c r="FD161" s="16">
        <f t="shared" si="134"/>
        <v>0</v>
      </c>
      <c r="FE161" s="90"/>
      <c r="FF161" s="90"/>
      <c r="FG161" s="90"/>
      <c r="FH161" s="116"/>
      <c r="FI161" s="16">
        <f t="shared" si="135"/>
        <v>0</v>
      </c>
      <c r="FJ161" s="90"/>
      <c r="FK161" s="90"/>
      <c r="FL161" s="90"/>
      <c r="FM161" s="116"/>
      <c r="FN161" s="16">
        <f t="shared" si="136"/>
        <v>0</v>
      </c>
      <c r="FO161" s="90"/>
      <c r="FP161" s="90"/>
      <c r="FQ161" s="90"/>
      <c r="FR161" s="116"/>
      <c r="FS161" s="16">
        <f t="shared" si="137"/>
        <v>0</v>
      </c>
      <c r="FT161" s="90"/>
      <c r="FU161" s="90"/>
      <c r="FV161" s="90"/>
      <c r="FW161" s="116"/>
      <c r="FX161" s="16">
        <f t="shared" si="138"/>
        <v>0</v>
      </c>
      <c r="FY161" s="90"/>
      <c r="FZ161" s="90"/>
      <c r="GA161" s="90"/>
      <c r="GB161" s="116"/>
      <c r="GC161" s="16">
        <f t="shared" si="139"/>
        <v>0</v>
      </c>
      <c r="GD161" s="90"/>
      <c r="GE161" s="90"/>
      <c r="GF161" s="90"/>
      <c r="GG161" s="116"/>
      <c r="GH161" s="16">
        <f t="shared" si="140"/>
        <v>0</v>
      </c>
      <c r="GI161" s="90"/>
      <c r="GJ161" s="90"/>
      <c r="GK161" s="90"/>
      <c r="GL161" s="116"/>
      <c r="GM161" s="16">
        <f t="shared" si="141"/>
        <v>0</v>
      </c>
      <c r="GN161" s="90"/>
      <c r="GO161" s="90"/>
      <c r="GP161" s="90"/>
      <c r="GQ161" s="116"/>
      <c r="GR161" s="16">
        <f t="shared" si="142"/>
        <v>0</v>
      </c>
      <c r="GS161" s="90"/>
      <c r="GT161" s="90"/>
      <c r="GU161" s="90"/>
      <c r="GV161" s="116"/>
      <c r="GW161" s="16">
        <f t="shared" si="143"/>
        <v>0</v>
      </c>
      <c r="GX161" s="90"/>
      <c r="GY161" s="90"/>
      <c r="GZ161" s="90"/>
      <c r="HA161" s="116"/>
      <c r="HB161" s="16">
        <f t="shared" si="144"/>
        <v>0</v>
      </c>
      <c r="HC161" s="90"/>
      <c r="HD161" s="90"/>
      <c r="HE161" s="90"/>
      <c r="HF161" s="116"/>
      <c r="HG161" s="16">
        <f t="shared" si="145"/>
        <v>0</v>
      </c>
      <c r="HH161" s="90"/>
      <c r="HI161" s="90"/>
      <c r="HJ161" s="90"/>
      <c r="HK161" s="116"/>
      <c r="HL161" s="16">
        <f t="shared" si="146"/>
        <v>0</v>
      </c>
      <c r="HM161" s="90"/>
      <c r="HN161" s="90"/>
      <c r="HO161" s="90"/>
      <c r="HP161" s="116"/>
      <c r="HQ161" s="16">
        <f t="shared" si="147"/>
        <v>0</v>
      </c>
      <c r="HR161" s="90"/>
      <c r="HS161" s="90"/>
      <c r="HT161" s="90"/>
      <c r="HU161" s="116"/>
      <c r="HV161" s="16">
        <f t="shared" si="148"/>
        <v>0</v>
      </c>
      <c r="HW161" s="90"/>
      <c r="HX161" s="90"/>
      <c r="HY161" s="90"/>
      <c r="HZ161" s="116"/>
      <c r="IA161" s="16">
        <f t="shared" si="149"/>
        <v>0</v>
      </c>
      <c r="IB161" s="90"/>
      <c r="IC161" s="90"/>
      <c r="ID161" s="90"/>
      <c r="IE161" s="116"/>
      <c r="IF161" s="16">
        <f t="shared" si="150"/>
        <v>0</v>
      </c>
      <c r="IG161" s="90"/>
      <c r="IH161" s="90"/>
      <c r="II161" s="90"/>
      <c r="IJ161" s="116"/>
      <c r="IK161" s="16">
        <f t="shared" si="151"/>
        <v>0</v>
      </c>
      <c r="IL161" s="90"/>
      <c r="IM161" s="90"/>
      <c r="IN161" s="90"/>
      <c r="IO161" s="116"/>
      <c r="IP161" s="16">
        <f t="shared" si="152"/>
        <v>0</v>
      </c>
    </row>
    <row r="162" spans="1:250" x14ac:dyDescent="0.25">
      <c r="A162" s="90"/>
      <c r="B162" s="90"/>
      <c r="C162" s="90"/>
      <c r="D162" s="116"/>
      <c r="E162" s="16">
        <f t="shared" si="103"/>
        <v>0</v>
      </c>
      <c r="F162" s="90"/>
      <c r="G162" s="90"/>
      <c r="H162" s="90"/>
      <c r="I162" s="116"/>
      <c r="J162" s="16">
        <f t="shared" si="104"/>
        <v>0</v>
      </c>
      <c r="K162" s="90"/>
      <c r="L162" s="90"/>
      <c r="M162" s="90"/>
      <c r="N162" s="116"/>
      <c r="O162" s="16">
        <f t="shared" si="105"/>
        <v>0</v>
      </c>
      <c r="P162" s="90"/>
      <c r="Q162" s="90"/>
      <c r="R162" s="90"/>
      <c r="S162" s="116"/>
      <c r="T162" s="16">
        <f t="shared" si="106"/>
        <v>0</v>
      </c>
      <c r="U162" s="90"/>
      <c r="V162" s="90"/>
      <c r="W162" s="90"/>
      <c r="X162" s="116"/>
      <c r="Y162" s="16">
        <f t="shared" si="107"/>
        <v>0</v>
      </c>
      <c r="Z162" s="90"/>
      <c r="AA162" s="90"/>
      <c r="AB162" s="90"/>
      <c r="AC162" s="116"/>
      <c r="AD162" s="16">
        <f t="shared" si="108"/>
        <v>0</v>
      </c>
      <c r="AE162" s="90"/>
      <c r="AF162" s="90"/>
      <c r="AG162" s="90"/>
      <c r="AH162" s="116"/>
      <c r="AI162" s="16">
        <f t="shared" si="109"/>
        <v>0</v>
      </c>
      <c r="AJ162" s="90"/>
      <c r="AK162" s="90"/>
      <c r="AL162" s="90"/>
      <c r="AM162" s="116"/>
      <c r="AN162" s="16">
        <f t="shared" si="110"/>
        <v>0</v>
      </c>
      <c r="AO162" s="90"/>
      <c r="AP162" s="90"/>
      <c r="AQ162" s="90"/>
      <c r="AR162" s="116"/>
      <c r="AS162" s="16">
        <f t="shared" si="111"/>
        <v>0</v>
      </c>
      <c r="AT162" s="90"/>
      <c r="AU162" s="90"/>
      <c r="AV162" s="90"/>
      <c r="AW162" s="116"/>
      <c r="AX162" s="16">
        <f t="shared" si="112"/>
        <v>0</v>
      </c>
      <c r="AY162" s="90"/>
      <c r="AZ162" s="90"/>
      <c r="BA162" s="90"/>
      <c r="BB162" s="116"/>
      <c r="BC162" s="16">
        <f t="shared" si="113"/>
        <v>0</v>
      </c>
      <c r="BD162" s="90"/>
      <c r="BE162" s="90"/>
      <c r="BF162" s="90"/>
      <c r="BG162" s="116"/>
      <c r="BH162" s="16">
        <f t="shared" si="114"/>
        <v>0</v>
      </c>
      <c r="BI162" s="90"/>
      <c r="BJ162" s="90"/>
      <c r="BK162" s="90"/>
      <c r="BL162" s="116"/>
      <c r="BM162" s="16">
        <f t="shared" si="115"/>
        <v>0</v>
      </c>
      <c r="BN162" s="90"/>
      <c r="BO162" s="90"/>
      <c r="BP162" s="90"/>
      <c r="BQ162" s="116"/>
      <c r="BR162" s="16">
        <f t="shared" si="116"/>
        <v>0</v>
      </c>
      <c r="BS162" s="90"/>
      <c r="BT162" s="90"/>
      <c r="BU162" s="90"/>
      <c r="BV162" s="116"/>
      <c r="BW162" s="16">
        <f t="shared" si="117"/>
        <v>0</v>
      </c>
      <c r="BX162" s="90"/>
      <c r="BY162" s="90"/>
      <c r="BZ162" s="90"/>
      <c r="CA162" s="116"/>
      <c r="CB162" s="16">
        <f t="shared" si="118"/>
        <v>0</v>
      </c>
      <c r="CC162" s="90"/>
      <c r="CD162" s="90"/>
      <c r="CE162" s="90"/>
      <c r="CF162" s="116"/>
      <c r="CG162" s="16">
        <f t="shared" si="119"/>
        <v>0</v>
      </c>
      <c r="CH162" s="90"/>
      <c r="CI162" s="90"/>
      <c r="CJ162" s="90"/>
      <c r="CK162" s="116"/>
      <c r="CL162" s="16">
        <f t="shared" si="120"/>
        <v>0</v>
      </c>
      <c r="CM162" s="90"/>
      <c r="CN162" s="90"/>
      <c r="CO162" s="90"/>
      <c r="CP162" s="116"/>
      <c r="CQ162" s="16">
        <f t="shared" si="121"/>
        <v>0</v>
      </c>
      <c r="CR162" s="90"/>
      <c r="CS162" s="90"/>
      <c r="CT162" s="90"/>
      <c r="CU162" s="116"/>
      <c r="CV162" s="16">
        <f t="shared" si="122"/>
        <v>0</v>
      </c>
      <c r="CW162" s="90"/>
      <c r="CX162" s="90"/>
      <c r="CY162" s="90"/>
      <c r="CZ162" s="116"/>
      <c r="DA162" s="16">
        <f t="shared" si="123"/>
        <v>0</v>
      </c>
      <c r="DB162" s="90"/>
      <c r="DC162" s="90"/>
      <c r="DD162" s="90"/>
      <c r="DE162" s="116"/>
      <c r="DF162" s="16">
        <f t="shared" si="124"/>
        <v>0</v>
      </c>
      <c r="DG162" s="90"/>
      <c r="DH162" s="90"/>
      <c r="DI162" s="90"/>
      <c r="DJ162" s="116"/>
      <c r="DK162" s="16">
        <f t="shared" si="125"/>
        <v>0</v>
      </c>
      <c r="DL162" s="90"/>
      <c r="DM162" s="90"/>
      <c r="DN162" s="90"/>
      <c r="DO162" s="116"/>
      <c r="DP162" s="16">
        <f t="shared" si="126"/>
        <v>0</v>
      </c>
      <c r="DQ162" s="90"/>
      <c r="DR162" s="90"/>
      <c r="DS162" s="90"/>
      <c r="DT162" s="116"/>
      <c r="DU162" s="16">
        <f t="shared" si="127"/>
        <v>0</v>
      </c>
      <c r="DV162" s="90"/>
      <c r="DW162" s="90"/>
      <c r="DX162" s="90"/>
      <c r="DY162" s="116"/>
      <c r="DZ162" s="16">
        <f t="shared" si="128"/>
        <v>0</v>
      </c>
      <c r="EA162" s="90"/>
      <c r="EB162" s="90"/>
      <c r="EC162" s="90"/>
      <c r="ED162" s="116"/>
      <c r="EE162" s="16">
        <f t="shared" si="129"/>
        <v>0</v>
      </c>
      <c r="EF162" s="90"/>
      <c r="EG162" s="90"/>
      <c r="EH162" s="90"/>
      <c r="EI162" s="116"/>
      <c r="EJ162" s="16">
        <f t="shared" si="130"/>
        <v>0</v>
      </c>
      <c r="EK162" s="90"/>
      <c r="EL162" s="90"/>
      <c r="EM162" s="90"/>
      <c r="EN162" s="116"/>
      <c r="EO162" s="16">
        <f t="shared" si="131"/>
        <v>0</v>
      </c>
      <c r="EP162" s="90"/>
      <c r="EQ162" s="90"/>
      <c r="ER162" s="90"/>
      <c r="ES162" s="116"/>
      <c r="ET162" s="16">
        <f t="shared" si="132"/>
        <v>0</v>
      </c>
      <c r="EU162" s="90"/>
      <c r="EV162" s="90"/>
      <c r="EW162" s="90"/>
      <c r="EX162" s="116"/>
      <c r="EY162" s="16">
        <f t="shared" si="133"/>
        <v>0</v>
      </c>
      <c r="EZ162" s="90"/>
      <c r="FA162" s="90"/>
      <c r="FB162" s="90"/>
      <c r="FC162" s="116"/>
      <c r="FD162" s="16">
        <f t="shared" si="134"/>
        <v>0</v>
      </c>
      <c r="FE162" s="90"/>
      <c r="FF162" s="90"/>
      <c r="FG162" s="90"/>
      <c r="FH162" s="116"/>
      <c r="FI162" s="16">
        <f t="shared" si="135"/>
        <v>0</v>
      </c>
      <c r="FJ162" s="90"/>
      <c r="FK162" s="90"/>
      <c r="FL162" s="90"/>
      <c r="FM162" s="116"/>
      <c r="FN162" s="16">
        <f t="shared" si="136"/>
        <v>0</v>
      </c>
      <c r="FO162" s="90"/>
      <c r="FP162" s="90"/>
      <c r="FQ162" s="90"/>
      <c r="FR162" s="116"/>
      <c r="FS162" s="16">
        <f t="shared" si="137"/>
        <v>0</v>
      </c>
      <c r="FT162" s="90"/>
      <c r="FU162" s="90"/>
      <c r="FV162" s="90"/>
      <c r="FW162" s="116"/>
      <c r="FX162" s="16">
        <f t="shared" si="138"/>
        <v>0</v>
      </c>
      <c r="FY162" s="90"/>
      <c r="FZ162" s="90"/>
      <c r="GA162" s="90"/>
      <c r="GB162" s="116"/>
      <c r="GC162" s="16">
        <f t="shared" si="139"/>
        <v>0</v>
      </c>
      <c r="GD162" s="90"/>
      <c r="GE162" s="90"/>
      <c r="GF162" s="90"/>
      <c r="GG162" s="116"/>
      <c r="GH162" s="16">
        <f t="shared" si="140"/>
        <v>0</v>
      </c>
      <c r="GI162" s="90"/>
      <c r="GJ162" s="90"/>
      <c r="GK162" s="90"/>
      <c r="GL162" s="116"/>
      <c r="GM162" s="16">
        <f t="shared" si="141"/>
        <v>0</v>
      </c>
      <c r="GN162" s="90"/>
      <c r="GO162" s="90"/>
      <c r="GP162" s="90"/>
      <c r="GQ162" s="116"/>
      <c r="GR162" s="16">
        <f t="shared" si="142"/>
        <v>0</v>
      </c>
      <c r="GS162" s="90"/>
      <c r="GT162" s="90"/>
      <c r="GU162" s="90"/>
      <c r="GV162" s="116"/>
      <c r="GW162" s="16">
        <f t="shared" si="143"/>
        <v>0</v>
      </c>
      <c r="GX162" s="90"/>
      <c r="GY162" s="90"/>
      <c r="GZ162" s="90"/>
      <c r="HA162" s="116"/>
      <c r="HB162" s="16">
        <f t="shared" si="144"/>
        <v>0</v>
      </c>
      <c r="HC162" s="90"/>
      <c r="HD162" s="90"/>
      <c r="HE162" s="90"/>
      <c r="HF162" s="116"/>
      <c r="HG162" s="16">
        <f t="shared" si="145"/>
        <v>0</v>
      </c>
      <c r="HH162" s="90"/>
      <c r="HI162" s="90"/>
      <c r="HJ162" s="90"/>
      <c r="HK162" s="116"/>
      <c r="HL162" s="16">
        <f t="shared" si="146"/>
        <v>0</v>
      </c>
      <c r="HM162" s="90"/>
      <c r="HN162" s="90"/>
      <c r="HO162" s="90"/>
      <c r="HP162" s="116"/>
      <c r="HQ162" s="16">
        <f t="shared" si="147"/>
        <v>0</v>
      </c>
      <c r="HR162" s="90"/>
      <c r="HS162" s="90"/>
      <c r="HT162" s="90"/>
      <c r="HU162" s="116"/>
      <c r="HV162" s="16">
        <f t="shared" si="148"/>
        <v>0</v>
      </c>
      <c r="HW162" s="90"/>
      <c r="HX162" s="90"/>
      <c r="HY162" s="90"/>
      <c r="HZ162" s="116"/>
      <c r="IA162" s="16">
        <f t="shared" si="149"/>
        <v>0</v>
      </c>
      <c r="IB162" s="90"/>
      <c r="IC162" s="90"/>
      <c r="ID162" s="90"/>
      <c r="IE162" s="116"/>
      <c r="IF162" s="16">
        <f t="shared" si="150"/>
        <v>0</v>
      </c>
      <c r="IG162" s="90"/>
      <c r="IH162" s="90"/>
      <c r="II162" s="90"/>
      <c r="IJ162" s="116"/>
      <c r="IK162" s="16">
        <f t="shared" si="151"/>
        <v>0</v>
      </c>
      <c r="IL162" s="90"/>
      <c r="IM162" s="90"/>
      <c r="IN162" s="90"/>
      <c r="IO162" s="116"/>
      <c r="IP162" s="16">
        <f t="shared" si="152"/>
        <v>0</v>
      </c>
    </row>
    <row r="163" spans="1:250" x14ac:dyDescent="0.25">
      <c r="A163" s="90"/>
      <c r="B163" s="90"/>
      <c r="C163" s="90"/>
      <c r="D163" s="116"/>
      <c r="E163" s="16">
        <f t="shared" si="103"/>
        <v>0</v>
      </c>
      <c r="F163" s="90"/>
      <c r="G163" s="90"/>
      <c r="H163" s="90"/>
      <c r="I163" s="116"/>
      <c r="J163" s="16">
        <f t="shared" si="104"/>
        <v>0</v>
      </c>
      <c r="K163" s="90"/>
      <c r="L163" s="90"/>
      <c r="M163" s="90"/>
      <c r="N163" s="116"/>
      <c r="O163" s="16">
        <f t="shared" si="105"/>
        <v>0</v>
      </c>
      <c r="P163" s="90"/>
      <c r="Q163" s="90"/>
      <c r="R163" s="90"/>
      <c r="S163" s="116"/>
      <c r="T163" s="16">
        <f t="shared" si="106"/>
        <v>0</v>
      </c>
      <c r="U163" s="90"/>
      <c r="V163" s="90"/>
      <c r="W163" s="90"/>
      <c r="X163" s="116"/>
      <c r="Y163" s="16">
        <f t="shared" si="107"/>
        <v>0</v>
      </c>
      <c r="Z163" s="90"/>
      <c r="AA163" s="90"/>
      <c r="AB163" s="90"/>
      <c r="AC163" s="116"/>
      <c r="AD163" s="16">
        <f t="shared" si="108"/>
        <v>0</v>
      </c>
      <c r="AE163" s="90"/>
      <c r="AF163" s="90"/>
      <c r="AG163" s="90"/>
      <c r="AH163" s="116"/>
      <c r="AI163" s="16">
        <f t="shared" si="109"/>
        <v>0</v>
      </c>
      <c r="AJ163" s="90"/>
      <c r="AK163" s="90"/>
      <c r="AL163" s="90"/>
      <c r="AM163" s="116"/>
      <c r="AN163" s="16">
        <f t="shared" si="110"/>
        <v>0</v>
      </c>
      <c r="AO163" s="90"/>
      <c r="AP163" s="90"/>
      <c r="AQ163" s="90"/>
      <c r="AR163" s="116"/>
      <c r="AS163" s="16">
        <f t="shared" si="111"/>
        <v>0</v>
      </c>
      <c r="AT163" s="90"/>
      <c r="AU163" s="90"/>
      <c r="AV163" s="90"/>
      <c r="AW163" s="116"/>
      <c r="AX163" s="16">
        <f t="shared" si="112"/>
        <v>0</v>
      </c>
      <c r="AY163" s="90"/>
      <c r="AZ163" s="90"/>
      <c r="BA163" s="90"/>
      <c r="BB163" s="116"/>
      <c r="BC163" s="16">
        <f t="shared" si="113"/>
        <v>0</v>
      </c>
      <c r="BD163" s="90"/>
      <c r="BE163" s="90"/>
      <c r="BF163" s="90"/>
      <c r="BG163" s="116"/>
      <c r="BH163" s="16">
        <f t="shared" si="114"/>
        <v>0</v>
      </c>
      <c r="BI163" s="90"/>
      <c r="BJ163" s="90"/>
      <c r="BK163" s="90"/>
      <c r="BL163" s="116"/>
      <c r="BM163" s="16">
        <f t="shared" si="115"/>
        <v>0</v>
      </c>
      <c r="BN163" s="90"/>
      <c r="BO163" s="90"/>
      <c r="BP163" s="90"/>
      <c r="BQ163" s="116"/>
      <c r="BR163" s="16">
        <f t="shared" si="116"/>
        <v>0</v>
      </c>
      <c r="BS163" s="90"/>
      <c r="BT163" s="90"/>
      <c r="BU163" s="90"/>
      <c r="BV163" s="116"/>
      <c r="BW163" s="16">
        <f t="shared" si="117"/>
        <v>0</v>
      </c>
      <c r="BX163" s="90"/>
      <c r="BY163" s="90"/>
      <c r="BZ163" s="90"/>
      <c r="CA163" s="116"/>
      <c r="CB163" s="16">
        <f t="shared" si="118"/>
        <v>0</v>
      </c>
      <c r="CC163" s="90"/>
      <c r="CD163" s="90"/>
      <c r="CE163" s="90"/>
      <c r="CF163" s="116"/>
      <c r="CG163" s="16">
        <f t="shared" si="119"/>
        <v>0</v>
      </c>
      <c r="CH163" s="90"/>
      <c r="CI163" s="90"/>
      <c r="CJ163" s="90"/>
      <c r="CK163" s="116"/>
      <c r="CL163" s="16">
        <f t="shared" si="120"/>
        <v>0</v>
      </c>
      <c r="CM163" s="90"/>
      <c r="CN163" s="90"/>
      <c r="CO163" s="90"/>
      <c r="CP163" s="116"/>
      <c r="CQ163" s="16">
        <f t="shared" si="121"/>
        <v>0</v>
      </c>
      <c r="CR163" s="90"/>
      <c r="CS163" s="90"/>
      <c r="CT163" s="90"/>
      <c r="CU163" s="116"/>
      <c r="CV163" s="16">
        <f t="shared" si="122"/>
        <v>0</v>
      </c>
      <c r="CW163" s="90"/>
      <c r="CX163" s="90"/>
      <c r="CY163" s="90"/>
      <c r="CZ163" s="116"/>
      <c r="DA163" s="16">
        <f t="shared" si="123"/>
        <v>0</v>
      </c>
      <c r="DB163" s="90"/>
      <c r="DC163" s="90"/>
      <c r="DD163" s="90"/>
      <c r="DE163" s="116"/>
      <c r="DF163" s="16">
        <f t="shared" si="124"/>
        <v>0</v>
      </c>
      <c r="DG163" s="90"/>
      <c r="DH163" s="90"/>
      <c r="DI163" s="90"/>
      <c r="DJ163" s="116"/>
      <c r="DK163" s="16">
        <f t="shared" si="125"/>
        <v>0</v>
      </c>
      <c r="DL163" s="90"/>
      <c r="DM163" s="90"/>
      <c r="DN163" s="90"/>
      <c r="DO163" s="116"/>
      <c r="DP163" s="16">
        <f t="shared" si="126"/>
        <v>0</v>
      </c>
      <c r="DQ163" s="90"/>
      <c r="DR163" s="90"/>
      <c r="DS163" s="90"/>
      <c r="DT163" s="116"/>
      <c r="DU163" s="16">
        <f t="shared" si="127"/>
        <v>0</v>
      </c>
      <c r="DV163" s="90"/>
      <c r="DW163" s="90"/>
      <c r="DX163" s="90"/>
      <c r="DY163" s="116"/>
      <c r="DZ163" s="16">
        <f t="shared" si="128"/>
        <v>0</v>
      </c>
      <c r="EA163" s="90"/>
      <c r="EB163" s="90"/>
      <c r="EC163" s="90"/>
      <c r="ED163" s="116"/>
      <c r="EE163" s="16">
        <f t="shared" si="129"/>
        <v>0</v>
      </c>
      <c r="EF163" s="90"/>
      <c r="EG163" s="90"/>
      <c r="EH163" s="90"/>
      <c r="EI163" s="116"/>
      <c r="EJ163" s="16">
        <f t="shared" si="130"/>
        <v>0</v>
      </c>
      <c r="EK163" s="90"/>
      <c r="EL163" s="90"/>
      <c r="EM163" s="90"/>
      <c r="EN163" s="116"/>
      <c r="EO163" s="16">
        <f t="shared" si="131"/>
        <v>0</v>
      </c>
      <c r="EP163" s="90"/>
      <c r="EQ163" s="90"/>
      <c r="ER163" s="90"/>
      <c r="ES163" s="116"/>
      <c r="ET163" s="16">
        <f t="shared" si="132"/>
        <v>0</v>
      </c>
      <c r="EU163" s="90"/>
      <c r="EV163" s="90"/>
      <c r="EW163" s="90"/>
      <c r="EX163" s="116"/>
      <c r="EY163" s="16">
        <f t="shared" si="133"/>
        <v>0</v>
      </c>
      <c r="EZ163" s="90"/>
      <c r="FA163" s="90"/>
      <c r="FB163" s="90"/>
      <c r="FC163" s="116"/>
      <c r="FD163" s="16">
        <f t="shared" si="134"/>
        <v>0</v>
      </c>
      <c r="FE163" s="90"/>
      <c r="FF163" s="90"/>
      <c r="FG163" s="90"/>
      <c r="FH163" s="116"/>
      <c r="FI163" s="16">
        <f t="shared" si="135"/>
        <v>0</v>
      </c>
      <c r="FJ163" s="90"/>
      <c r="FK163" s="90"/>
      <c r="FL163" s="90"/>
      <c r="FM163" s="116"/>
      <c r="FN163" s="16">
        <f t="shared" si="136"/>
        <v>0</v>
      </c>
      <c r="FO163" s="90"/>
      <c r="FP163" s="90"/>
      <c r="FQ163" s="90"/>
      <c r="FR163" s="116"/>
      <c r="FS163" s="16">
        <f t="shared" si="137"/>
        <v>0</v>
      </c>
      <c r="FT163" s="90"/>
      <c r="FU163" s="90"/>
      <c r="FV163" s="90"/>
      <c r="FW163" s="116"/>
      <c r="FX163" s="16">
        <f t="shared" si="138"/>
        <v>0</v>
      </c>
      <c r="FY163" s="90"/>
      <c r="FZ163" s="90"/>
      <c r="GA163" s="90"/>
      <c r="GB163" s="116"/>
      <c r="GC163" s="16">
        <f t="shared" si="139"/>
        <v>0</v>
      </c>
      <c r="GD163" s="90"/>
      <c r="GE163" s="90"/>
      <c r="GF163" s="90"/>
      <c r="GG163" s="116"/>
      <c r="GH163" s="16">
        <f t="shared" si="140"/>
        <v>0</v>
      </c>
      <c r="GI163" s="90"/>
      <c r="GJ163" s="90"/>
      <c r="GK163" s="90"/>
      <c r="GL163" s="116"/>
      <c r="GM163" s="16">
        <f t="shared" si="141"/>
        <v>0</v>
      </c>
      <c r="GN163" s="90"/>
      <c r="GO163" s="90"/>
      <c r="GP163" s="90"/>
      <c r="GQ163" s="116"/>
      <c r="GR163" s="16">
        <f t="shared" si="142"/>
        <v>0</v>
      </c>
      <c r="GS163" s="90"/>
      <c r="GT163" s="90"/>
      <c r="GU163" s="90"/>
      <c r="GV163" s="116"/>
      <c r="GW163" s="16">
        <f t="shared" si="143"/>
        <v>0</v>
      </c>
      <c r="GX163" s="90"/>
      <c r="GY163" s="90"/>
      <c r="GZ163" s="90"/>
      <c r="HA163" s="116"/>
      <c r="HB163" s="16">
        <f t="shared" si="144"/>
        <v>0</v>
      </c>
      <c r="HC163" s="90"/>
      <c r="HD163" s="90"/>
      <c r="HE163" s="90"/>
      <c r="HF163" s="116"/>
      <c r="HG163" s="16">
        <f t="shared" si="145"/>
        <v>0</v>
      </c>
      <c r="HH163" s="90"/>
      <c r="HI163" s="90"/>
      <c r="HJ163" s="90"/>
      <c r="HK163" s="116"/>
      <c r="HL163" s="16">
        <f t="shared" si="146"/>
        <v>0</v>
      </c>
      <c r="HM163" s="90"/>
      <c r="HN163" s="90"/>
      <c r="HO163" s="90"/>
      <c r="HP163" s="116"/>
      <c r="HQ163" s="16">
        <f t="shared" si="147"/>
        <v>0</v>
      </c>
      <c r="HR163" s="90"/>
      <c r="HS163" s="90"/>
      <c r="HT163" s="90"/>
      <c r="HU163" s="116"/>
      <c r="HV163" s="16">
        <f t="shared" si="148"/>
        <v>0</v>
      </c>
      <c r="HW163" s="90"/>
      <c r="HX163" s="90"/>
      <c r="HY163" s="90"/>
      <c r="HZ163" s="116"/>
      <c r="IA163" s="16">
        <f t="shared" si="149"/>
        <v>0</v>
      </c>
      <c r="IB163" s="90"/>
      <c r="IC163" s="90"/>
      <c r="ID163" s="90"/>
      <c r="IE163" s="116"/>
      <c r="IF163" s="16">
        <f t="shared" si="150"/>
        <v>0</v>
      </c>
      <c r="IG163" s="90"/>
      <c r="IH163" s="90"/>
      <c r="II163" s="90"/>
      <c r="IJ163" s="116"/>
      <c r="IK163" s="16">
        <f t="shared" si="151"/>
        <v>0</v>
      </c>
      <c r="IL163" s="90"/>
      <c r="IM163" s="90"/>
      <c r="IN163" s="90"/>
      <c r="IO163" s="116"/>
      <c r="IP163" s="16">
        <f t="shared" si="152"/>
        <v>0</v>
      </c>
    </row>
    <row r="164" spans="1:250" x14ac:dyDescent="0.25">
      <c r="A164" s="90"/>
      <c r="B164" s="90"/>
      <c r="C164" s="90"/>
      <c r="D164" s="116"/>
      <c r="E164" s="16">
        <f t="shared" si="103"/>
        <v>0</v>
      </c>
      <c r="F164" s="90"/>
      <c r="G164" s="90"/>
      <c r="H164" s="90"/>
      <c r="I164" s="116"/>
      <c r="J164" s="16">
        <f t="shared" si="104"/>
        <v>0</v>
      </c>
      <c r="K164" s="90"/>
      <c r="L164" s="90"/>
      <c r="M164" s="90"/>
      <c r="N164" s="116"/>
      <c r="O164" s="16">
        <f t="shared" si="105"/>
        <v>0</v>
      </c>
      <c r="P164" s="90"/>
      <c r="Q164" s="90"/>
      <c r="R164" s="90"/>
      <c r="S164" s="116"/>
      <c r="T164" s="16">
        <f t="shared" si="106"/>
        <v>0</v>
      </c>
      <c r="U164" s="90"/>
      <c r="V164" s="90"/>
      <c r="W164" s="90"/>
      <c r="X164" s="116"/>
      <c r="Y164" s="16">
        <f t="shared" si="107"/>
        <v>0</v>
      </c>
      <c r="Z164" s="90"/>
      <c r="AA164" s="90"/>
      <c r="AB164" s="90"/>
      <c r="AC164" s="116"/>
      <c r="AD164" s="16">
        <f t="shared" si="108"/>
        <v>0</v>
      </c>
      <c r="AE164" s="90"/>
      <c r="AF164" s="90"/>
      <c r="AG164" s="90"/>
      <c r="AH164" s="116"/>
      <c r="AI164" s="16">
        <f t="shared" si="109"/>
        <v>0</v>
      </c>
      <c r="AJ164" s="90"/>
      <c r="AK164" s="90"/>
      <c r="AL164" s="90"/>
      <c r="AM164" s="116"/>
      <c r="AN164" s="16">
        <f t="shared" si="110"/>
        <v>0</v>
      </c>
      <c r="AO164" s="90"/>
      <c r="AP164" s="90"/>
      <c r="AQ164" s="90"/>
      <c r="AR164" s="116"/>
      <c r="AS164" s="16">
        <f t="shared" si="111"/>
        <v>0</v>
      </c>
      <c r="AT164" s="90"/>
      <c r="AU164" s="90"/>
      <c r="AV164" s="90"/>
      <c r="AW164" s="116"/>
      <c r="AX164" s="16">
        <f t="shared" si="112"/>
        <v>0</v>
      </c>
      <c r="AY164" s="90"/>
      <c r="AZ164" s="90"/>
      <c r="BA164" s="90"/>
      <c r="BB164" s="116"/>
      <c r="BC164" s="16">
        <f t="shared" si="113"/>
        <v>0</v>
      </c>
      <c r="BD164" s="90"/>
      <c r="BE164" s="90"/>
      <c r="BF164" s="90"/>
      <c r="BG164" s="116"/>
      <c r="BH164" s="16">
        <f t="shared" si="114"/>
        <v>0</v>
      </c>
      <c r="BI164" s="90"/>
      <c r="BJ164" s="90"/>
      <c r="BK164" s="90"/>
      <c r="BL164" s="116"/>
      <c r="BM164" s="16">
        <f t="shared" si="115"/>
        <v>0</v>
      </c>
      <c r="BN164" s="90"/>
      <c r="BO164" s="90"/>
      <c r="BP164" s="90"/>
      <c r="BQ164" s="116"/>
      <c r="BR164" s="16">
        <f t="shared" si="116"/>
        <v>0</v>
      </c>
      <c r="BS164" s="90"/>
      <c r="BT164" s="90"/>
      <c r="BU164" s="90"/>
      <c r="BV164" s="116"/>
      <c r="BW164" s="16">
        <f t="shared" si="117"/>
        <v>0</v>
      </c>
      <c r="BX164" s="90"/>
      <c r="BY164" s="90"/>
      <c r="BZ164" s="90"/>
      <c r="CA164" s="116"/>
      <c r="CB164" s="16">
        <f t="shared" si="118"/>
        <v>0</v>
      </c>
      <c r="CC164" s="90"/>
      <c r="CD164" s="90"/>
      <c r="CE164" s="90"/>
      <c r="CF164" s="116"/>
      <c r="CG164" s="16">
        <f t="shared" si="119"/>
        <v>0</v>
      </c>
      <c r="CH164" s="90"/>
      <c r="CI164" s="90"/>
      <c r="CJ164" s="90"/>
      <c r="CK164" s="116"/>
      <c r="CL164" s="16">
        <f t="shared" si="120"/>
        <v>0</v>
      </c>
      <c r="CM164" s="90"/>
      <c r="CN164" s="90"/>
      <c r="CO164" s="90"/>
      <c r="CP164" s="116"/>
      <c r="CQ164" s="16">
        <f t="shared" si="121"/>
        <v>0</v>
      </c>
      <c r="CR164" s="90"/>
      <c r="CS164" s="90"/>
      <c r="CT164" s="90"/>
      <c r="CU164" s="116"/>
      <c r="CV164" s="16">
        <f t="shared" si="122"/>
        <v>0</v>
      </c>
      <c r="CW164" s="90"/>
      <c r="CX164" s="90"/>
      <c r="CY164" s="90"/>
      <c r="CZ164" s="116"/>
      <c r="DA164" s="16">
        <f t="shared" si="123"/>
        <v>0</v>
      </c>
      <c r="DB164" s="90"/>
      <c r="DC164" s="90"/>
      <c r="DD164" s="90"/>
      <c r="DE164" s="116"/>
      <c r="DF164" s="16">
        <f t="shared" si="124"/>
        <v>0</v>
      </c>
      <c r="DG164" s="90"/>
      <c r="DH164" s="90"/>
      <c r="DI164" s="90"/>
      <c r="DJ164" s="116"/>
      <c r="DK164" s="16">
        <f t="shared" si="125"/>
        <v>0</v>
      </c>
      <c r="DL164" s="90"/>
      <c r="DM164" s="90"/>
      <c r="DN164" s="90"/>
      <c r="DO164" s="116"/>
      <c r="DP164" s="16">
        <f t="shared" si="126"/>
        <v>0</v>
      </c>
      <c r="DQ164" s="90"/>
      <c r="DR164" s="90"/>
      <c r="DS164" s="90"/>
      <c r="DT164" s="116"/>
      <c r="DU164" s="16">
        <f t="shared" si="127"/>
        <v>0</v>
      </c>
      <c r="DV164" s="90"/>
      <c r="DW164" s="90"/>
      <c r="DX164" s="90"/>
      <c r="DY164" s="116"/>
      <c r="DZ164" s="16">
        <f t="shared" si="128"/>
        <v>0</v>
      </c>
      <c r="EA164" s="90"/>
      <c r="EB164" s="90"/>
      <c r="EC164" s="90"/>
      <c r="ED164" s="116"/>
      <c r="EE164" s="16">
        <f t="shared" si="129"/>
        <v>0</v>
      </c>
      <c r="EF164" s="90"/>
      <c r="EG164" s="90"/>
      <c r="EH164" s="90"/>
      <c r="EI164" s="116"/>
      <c r="EJ164" s="16">
        <f t="shared" si="130"/>
        <v>0</v>
      </c>
      <c r="EK164" s="90"/>
      <c r="EL164" s="90"/>
      <c r="EM164" s="90"/>
      <c r="EN164" s="116"/>
      <c r="EO164" s="16">
        <f t="shared" si="131"/>
        <v>0</v>
      </c>
      <c r="EP164" s="90"/>
      <c r="EQ164" s="90"/>
      <c r="ER164" s="90"/>
      <c r="ES164" s="116"/>
      <c r="ET164" s="16">
        <f t="shared" si="132"/>
        <v>0</v>
      </c>
      <c r="EU164" s="90"/>
      <c r="EV164" s="90"/>
      <c r="EW164" s="90"/>
      <c r="EX164" s="116"/>
      <c r="EY164" s="16">
        <f t="shared" si="133"/>
        <v>0</v>
      </c>
      <c r="EZ164" s="90"/>
      <c r="FA164" s="90"/>
      <c r="FB164" s="90"/>
      <c r="FC164" s="116"/>
      <c r="FD164" s="16">
        <f t="shared" si="134"/>
        <v>0</v>
      </c>
      <c r="FE164" s="90"/>
      <c r="FF164" s="90"/>
      <c r="FG164" s="90"/>
      <c r="FH164" s="116"/>
      <c r="FI164" s="16">
        <f t="shared" si="135"/>
        <v>0</v>
      </c>
      <c r="FJ164" s="90"/>
      <c r="FK164" s="90"/>
      <c r="FL164" s="90"/>
      <c r="FM164" s="116"/>
      <c r="FN164" s="16">
        <f t="shared" si="136"/>
        <v>0</v>
      </c>
      <c r="FO164" s="90"/>
      <c r="FP164" s="90"/>
      <c r="FQ164" s="90"/>
      <c r="FR164" s="116"/>
      <c r="FS164" s="16">
        <f t="shared" si="137"/>
        <v>0</v>
      </c>
      <c r="FT164" s="90"/>
      <c r="FU164" s="90"/>
      <c r="FV164" s="90"/>
      <c r="FW164" s="116"/>
      <c r="FX164" s="16">
        <f t="shared" si="138"/>
        <v>0</v>
      </c>
      <c r="FY164" s="90"/>
      <c r="FZ164" s="90"/>
      <c r="GA164" s="90"/>
      <c r="GB164" s="116"/>
      <c r="GC164" s="16">
        <f t="shared" si="139"/>
        <v>0</v>
      </c>
      <c r="GD164" s="90"/>
      <c r="GE164" s="90"/>
      <c r="GF164" s="90"/>
      <c r="GG164" s="116"/>
      <c r="GH164" s="16">
        <f t="shared" si="140"/>
        <v>0</v>
      </c>
      <c r="GI164" s="90"/>
      <c r="GJ164" s="90"/>
      <c r="GK164" s="90"/>
      <c r="GL164" s="116"/>
      <c r="GM164" s="16">
        <f t="shared" si="141"/>
        <v>0</v>
      </c>
      <c r="GN164" s="90"/>
      <c r="GO164" s="90"/>
      <c r="GP164" s="90"/>
      <c r="GQ164" s="116"/>
      <c r="GR164" s="16">
        <f t="shared" si="142"/>
        <v>0</v>
      </c>
      <c r="GS164" s="90"/>
      <c r="GT164" s="90"/>
      <c r="GU164" s="90"/>
      <c r="GV164" s="116"/>
      <c r="GW164" s="16">
        <f t="shared" si="143"/>
        <v>0</v>
      </c>
      <c r="GX164" s="90"/>
      <c r="GY164" s="90"/>
      <c r="GZ164" s="90"/>
      <c r="HA164" s="116"/>
      <c r="HB164" s="16">
        <f t="shared" si="144"/>
        <v>0</v>
      </c>
      <c r="HC164" s="90"/>
      <c r="HD164" s="90"/>
      <c r="HE164" s="90"/>
      <c r="HF164" s="116"/>
      <c r="HG164" s="16">
        <f t="shared" si="145"/>
        <v>0</v>
      </c>
      <c r="HH164" s="90"/>
      <c r="HI164" s="90"/>
      <c r="HJ164" s="90"/>
      <c r="HK164" s="116"/>
      <c r="HL164" s="16">
        <f t="shared" si="146"/>
        <v>0</v>
      </c>
      <c r="HM164" s="90"/>
      <c r="HN164" s="90"/>
      <c r="HO164" s="90"/>
      <c r="HP164" s="116"/>
      <c r="HQ164" s="16">
        <f t="shared" si="147"/>
        <v>0</v>
      </c>
      <c r="HR164" s="90"/>
      <c r="HS164" s="90"/>
      <c r="HT164" s="90"/>
      <c r="HU164" s="116"/>
      <c r="HV164" s="16">
        <f t="shared" si="148"/>
        <v>0</v>
      </c>
      <c r="HW164" s="90"/>
      <c r="HX164" s="90"/>
      <c r="HY164" s="90"/>
      <c r="HZ164" s="116"/>
      <c r="IA164" s="16">
        <f t="shared" si="149"/>
        <v>0</v>
      </c>
      <c r="IB164" s="90"/>
      <c r="IC164" s="90"/>
      <c r="ID164" s="90"/>
      <c r="IE164" s="116"/>
      <c r="IF164" s="16">
        <f t="shared" si="150"/>
        <v>0</v>
      </c>
      <c r="IG164" s="90"/>
      <c r="IH164" s="90"/>
      <c r="II164" s="90"/>
      <c r="IJ164" s="116"/>
      <c r="IK164" s="16">
        <f t="shared" si="151"/>
        <v>0</v>
      </c>
      <c r="IL164" s="90"/>
      <c r="IM164" s="90"/>
      <c r="IN164" s="90"/>
      <c r="IO164" s="116"/>
      <c r="IP164" s="16">
        <f t="shared" si="152"/>
        <v>0</v>
      </c>
    </row>
    <row r="165" spans="1:250" x14ac:dyDescent="0.25">
      <c r="A165" s="90"/>
      <c r="B165" s="90"/>
      <c r="C165" s="90"/>
      <c r="D165" s="116"/>
      <c r="E165" s="16">
        <f t="shared" si="103"/>
        <v>0</v>
      </c>
      <c r="F165" s="90"/>
      <c r="G165" s="90"/>
      <c r="H165" s="90"/>
      <c r="I165" s="116"/>
      <c r="J165" s="16">
        <f t="shared" si="104"/>
        <v>0</v>
      </c>
      <c r="K165" s="90"/>
      <c r="L165" s="90"/>
      <c r="M165" s="90"/>
      <c r="N165" s="116"/>
      <c r="O165" s="16">
        <f t="shared" si="105"/>
        <v>0</v>
      </c>
      <c r="P165" s="90"/>
      <c r="Q165" s="90"/>
      <c r="R165" s="90"/>
      <c r="S165" s="116"/>
      <c r="T165" s="16">
        <f t="shared" si="106"/>
        <v>0</v>
      </c>
      <c r="U165" s="90"/>
      <c r="V165" s="90"/>
      <c r="W165" s="90"/>
      <c r="X165" s="116"/>
      <c r="Y165" s="16">
        <f t="shared" si="107"/>
        <v>0</v>
      </c>
      <c r="Z165" s="90"/>
      <c r="AA165" s="90"/>
      <c r="AB165" s="90"/>
      <c r="AC165" s="116"/>
      <c r="AD165" s="16">
        <f t="shared" si="108"/>
        <v>0</v>
      </c>
      <c r="AE165" s="90"/>
      <c r="AF165" s="90"/>
      <c r="AG165" s="90"/>
      <c r="AH165" s="116"/>
      <c r="AI165" s="16">
        <f t="shared" si="109"/>
        <v>0</v>
      </c>
      <c r="AJ165" s="90"/>
      <c r="AK165" s="90"/>
      <c r="AL165" s="90"/>
      <c r="AM165" s="116"/>
      <c r="AN165" s="16">
        <f t="shared" si="110"/>
        <v>0</v>
      </c>
      <c r="AO165" s="90"/>
      <c r="AP165" s="90"/>
      <c r="AQ165" s="90"/>
      <c r="AR165" s="116"/>
      <c r="AS165" s="16">
        <f t="shared" si="111"/>
        <v>0</v>
      </c>
      <c r="AT165" s="90"/>
      <c r="AU165" s="90"/>
      <c r="AV165" s="90"/>
      <c r="AW165" s="116"/>
      <c r="AX165" s="16">
        <f t="shared" si="112"/>
        <v>0</v>
      </c>
      <c r="AY165" s="90"/>
      <c r="AZ165" s="90"/>
      <c r="BA165" s="90"/>
      <c r="BB165" s="116"/>
      <c r="BC165" s="16">
        <f t="shared" si="113"/>
        <v>0</v>
      </c>
      <c r="BD165" s="90"/>
      <c r="BE165" s="90"/>
      <c r="BF165" s="90"/>
      <c r="BG165" s="116"/>
      <c r="BH165" s="16">
        <f t="shared" si="114"/>
        <v>0</v>
      </c>
      <c r="BI165" s="90"/>
      <c r="BJ165" s="90"/>
      <c r="BK165" s="90"/>
      <c r="BL165" s="116"/>
      <c r="BM165" s="16">
        <f t="shared" si="115"/>
        <v>0</v>
      </c>
      <c r="BN165" s="90"/>
      <c r="BO165" s="90"/>
      <c r="BP165" s="90"/>
      <c r="BQ165" s="116"/>
      <c r="BR165" s="16">
        <f t="shared" si="116"/>
        <v>0</v>
      </c>
      <c r="BS165" s="90"/>
      <c r="BT165" s="90"/>
      <c r="BU165" s="90"/>
      <c r="BV165" s="116"/>
      <c r="BW165" s="16">
        <f t="shared" si="117"/>
        <v>0</v>
      </c>
      <c r="BX165" s="90"/>
      <c r="BY165" s="90"/>
      <c r="BZ165" s="90"/>
      <c r="CA165" s="116"/>
      <c r="CB165" s="16">
        <f t="shared" si="118"/>
        <v>0</v>
      </c>
      <c r="CC165" s="90"/>
      <c r="CD165" s="90"/>
      <c r="CE165" s="90"/>
      <c r="CF165" s="116"/>
      <c r="CG165" s="16">
        <f t="shared" si="119"/>
        <v>0</v>
      </c>
      <c r="CH165" s="90"/>
      <c r="CI165" s="90"/>
      <c r="CJ165" s="90"/>
      <c r="CK165" s="116"/>
      <c r="CL165" s="16">
        <f t="shared" si="120"/>
        <v>0</v>
      </c>
      <c r="CM165" s="90"/>
      <c r="CN165" s="90"/>
      <c r="CO165" s="90"/>
      <c r="CP165" s="116"/>
      <c r="CQ165" s="16">
        <f t="shared" si="121"/>
        <v>0</v>
      </c>
      <c r="CR165" s="90"/>
      <c r="CS165" s="90"/>
      <c r="CT165" s="90"/>
      <c r="CU165" s="116"/>
      <c r="CV165" s="16">
        <f t="shared" si="122"/>
        <v>0</v>
      </c>
      <c r="CW165" s="90"/>
      <c r="CX165" s="90"/>
      <c r="CY165" s="90"/>
      <c r="CZ165" s="116"/>
      <c r="DA165" s="16">
        <f t="shared" si="123"/>
        <v>0</v>
      </c>
      <c r="DB165" s="90"/>
      <c r="DC165" s="90"/>
      <c r="DD165" s="90"/>
      <c r="DE165" s="116"/>
      <c r="DF165" s="16">
        <f t="shared" si="124"/>
        <v>0</v>
      </c>
      <c r="DG165" s="90"/>
      <c r="DH165" s="90"/>
      <c r="DI165" s="90"/>
      <c r="DJ165" s="116"/>
      <c r="DK165" s="16">
        <f t="shared" si="125"/>
        <v>0</v>
      </c>
      <c r="DL165" s="90"/>
      <c r="DM165" s="90"/>
      <c r="DN165" s="90"/>
      <c r="DO165" s="116"/>
      <c r="DP165" s="16">
        <f t="shared" si="126"/>
        <v>0</v>
      </c>
      <c r="DQ165" s="90"/>
      <c r="DR165" s="90"/>
      <c r="DS165" s="90"/>
      <c r="DT165" s="116"/>
      <c r="DU165" s="16">
        <f t="shared" si="127"/>
        <v>0</v>
      </c>
      <c r="DV165" s="90"/>
      <c r="DW165" s="90"/>
      <c r="DX165" s="90"/>
      <c r="DY165" s="116"/>
      <c r="DZ165" s="16">
        <f t="shared" si="128"/>
        <v>0</v>
      </c>
      <c r="EA165" s="90"/>
      <c r="EB165" s="90"/>
      <c r="EC165" s="90"/>
      <c r="ED165" s="116"/>
      <c r="EE165" s="16">
        <f t="shared" si="129"/>
        <v>0</v>
      </c>
      <c r="EF165" s="90"/>
      <c r="EG165" s="90"/>
      <c r="EH165" s="90"/>
      <c r="EI165" s="116"/>
      <c r="EJ165" s="16">
        <f t="shared" si="130"/>
        <v>0</v>
      </c>
      <c r="EK165" s="90"/>
      <c r="EL165" s="90"/>
      <c r="EM165" s="90"/>
      <c r="EN165" s="116"/>
      <c r="EO165" s="16">
        <f t="shared" si="131"/>
        <v>0</v>
      </c>
      <c r="EP165" s="90"/>
      <c r="EQ165" s="90"/>
      <c r="ER165" s="90"/>
      <c r="ES165" s="116"/>
      <c r="ET165" s="16">
        <f t="shared" si="132"/>
        <v>0</v>
      </c>
      <c r="EU165" s="90"/>
      <c r="EV165" s="90"/>
      <c r="EW165" s="90"/>
      <c r="EX165" s="116"/>
      <c r="EY165" s="16">
        <f t="shared" si="133"/>
        <v>0</v>
      </c>
      <c r="EZ165" s="90"/>
      <c r="FA165" s="90"/>
      <c r="FB165" s="90"/>
      <c r="FC165" s="116"/>
      <c r="FD165" s="16">
        <f t="shared" si="134"/>
        <v>0</v>
      </c>
      <c r="FE165" s="90"/>
      <c r="FF165" s="90"/>
      <c r="FG165" s="90"/>
      <c r="FH165" s="116"/>
      <c r="FI165" s="16">
        <f t="shared" si="135"/>
        <v>0</v>
      </c>
      <c r="FJ165" s="90"/>
      <c r="FK165" s="90"/>
      <c r="FL165" s="90"/>
      <c r="FM165" s="116"/>
      <c r="FN165" s="16">
        <f t="shared" si="136"/>
        <v>0</v>
      </c>
      <c r="FO165" s="90"/>
      <c r="FP165" s="90"/>
      <c r="FQ165" s="90"/>
      <c r="FR165" s="116"/>
      <c r="FS165" s="16">
        <f t="shared" si="137"/>
        <v>0</v>
      </c>
      <c r="FT165" s="90"/>
      <c r="FU165" s="90"/>
      <c r="FV165" s="90"/>
      <c r="FW165" s="116"/>
      <c r="FX165" s="16">
        <f t="shared" si="138"/>
        <v>0</v>
      </c>
      <c r="FY165" s="90"/>
      <c r="FZ165" s="90"/>
      <c r="GA165" s="90"/>
      <c r="GB165" s="116"/>
      <c r="GC165" s="16">
        <f t="shared" si="139"/>
        <v>0</v>
      </c>
      <c r="GD165" s="90"/>
      <c r="GE165" s="90"/>
      <c r="GF165" s="90"/>
      <c r="GG165" s="116"/>
      <c r="GH165" s="16">
        <f t="shared" si="140"/>
        <v>0</v>
      </c>
      <c r="GI165" s="90"/>
      <c r="GJ165" s="90"/>
      <c r="GK165" s="90"/>
      <c r="GL165" s="116"/>
      <c r="GM165" s="16">
        <f t="shared" si="141"/>
        <v>0</v>
      </c>
      <c r="GN165" s="90"/>
      <c r="GO165" s="90"/>
      <c r="GP165" s="90"/>
      <c r="GQ165" s="116"/>
      <c r="GR165" s="16">
        <f t="shared" si="142"/>
        <v>0</v>
      </c>
      <c r="GS165" s="90"/>
      <c r="GT165" s="90"/>
      <c r="GU165" s="90"/>
      <c r="GV165" s="116"/>
      <c r="GW165" s="16">
        <f t="shared" si="143"/>
        <v>0</v>
      </c>
      <c r="GX165" s="90"/>
      <c r="GY165" s="90"/>
      <c r="GZ165" s="90"/>
      <c r="HA165" s="116"/>
      <c r="HB165" s="16">
        <f t="shared" si="144"/>
        <v>0</v>
      </c>
      <c r="HC165" s="90"/>
      <c r="HD165" s="90"/>
      <c r="HE165" s="90"/>
      <c r="HF165" s="116"/>
      <c r="HG165" s="16">
        <f t="shared" si="145"/>
        <v>0</v>
      </c>
      <c r="HH165" s="90"/>
      <c r="HI165" s="90"/>
      <c r="HJ165" s="90"/>
      <c r="HK165" s="116"/>
      <c r="HL165" s="16">
        <f t="shared" si="146"/>
        <v>0</v>
      </c>
      <c r="HM165" s="90"/>
      <c r="HN165" s="90"/>
      <c r="HO165" s="90"/>
      <c r="HP165" s="116"/>
      <c r="HQ165" s="16">
        <f t="shared" si="147"/>
        <v>0</v>
      </c>
      <c r="HR165" s="90"/>
      <c r="HS165" s="90"/>
      <c r="HT165" s="90"/>
      <c r="HU165" s="116"/>
      <c r="HV165" s="16">
        <f t="shared" si="148"/>
        <v>0</v>
      </c>
      <c r="HW165" s="90"/>
      <c r="HX165" s="90"/>
      <c r="HY165" s="90"/>
      <c r="HZ165" s="116"/>
      <c r="IA165" s="16">
        <f t="shared" si="149"/>
        <v>0</v>
      </c>
      <c r="IB165" s="90"/>
      <c r="IC165" s="90"/>
      <c r="ID165" s="90"/>
      <c r="IE165" s="116"/>
      <c r="IF165" s="16">
        <f t="shared" si="150"/>
        <v>0</v>
      </c>
      <c r="IG165" s="90"/>
      <c r="IH165" s="90"/>
      <c r="II165" s="90"/>
      <c r="IJ165" s="116"/>
      <c r="IK165" s="16">
        <f t="shared" si="151"/>
        <v>0</v>
      </c>
      <c r="IL165" s="90"/>
      <c r="IM165" s="90"/>
      <c r="IN165" s="90"/>
      <c r="IO165" s="116"/>
      <c r="IP165" s="16">
        <f t="shared" si="152"/>
        <v>0</v>
      </c>
    </row>
    <row r="166" spans="1:250" x14ac:dyDescent="0.25">
      <c r="A166" s="90"/>
      <c r="B166" s="90"/>
      <c r="C166" s="90"/>
      <c r="D166" s="116"/>
      <c r="E166" s="16">
        <f t="shared" si="103"/>
        <v>0</v>
      </c>
      <c r="F166" s="90"/>
      <c r="G166" s="90"/>
      <c r="H166" s="90"/>
      <c r="I166" s="116"/>
      <c r="J166" s="16">
        <f t="shared" si="104"/>
        <v>0</v>
      </c>
      <c r="K166" s="90"/>
      <c r="L166" s="90"/>
      <c r="M166" s="90"/>
      <c r="N166" s="116"/>
      <c r="O166" s="16">
        <f t="shared" si="105"/>
        <v>0</v>
      </c>
      <c r="P166" s="90"/>
      <c r="Q166" s="90"/>
      <c r="R166" s="90"/>
      <c r="S166" s="116"/>
      <c r="T166" s="16">
        <f t="shared" si="106"/>
        <v>0</v>
      </c>
      <c r="U166" s="90"/>
      <c r="V166" s="90"/>
      <c r="W166" s="90"/>
      <c r="X166" s="116"/>
      <c r="Y166" s="16">
        <f t="shared" si="107"/>
        <v>0</v>
      </c>
      <c r="Z166" s="90"/>
      <c r="AA166" s="90"/>
      <c r="AB166" s="90"/>
      <c r="AC166" s="116"/>
      <c r="AD166" s="16">
        <f t="shared" si="108"/>
        <v>0</v>
      </c>
      <c r="AE166" s="90"/>
      <c r="AF166" s="90"/>
      <c r="AG166" s="90"/>
      <c r="AH166" s="116"/>
      <c r="AI166" s="16">
        <f t="shared" si="109"/>
        <v>0</v>
      </c>
      <c r="AJ166" s="90"/>
      <c r="AK166" s="90"/>
      <c r="AL166" s="90"/>
      <c r="AM166" s="116"/>
      <c r="AN166" s="16">
        <f t="shared" si="110"/>
        <v>0</v>
      </c>
      <c r="AO166" s="90"/>
      <c r="AP166" s="90"/>
      <c r="AQ166" s="90"/>
      <c r="AR166" s="116"/>
      <c r="AS166" s="16">
        <f t="shared" si="111"/>
        <v>0</v>
      </c>
      <c r="AT166" s="90"/>
      <c r="AU166" s="90"/>
      <c r="AV166" s="90"/>
      <c r="AW166" s="116"/>
      <c r="AX166" s="16">
        <f t="shared" si="112"/>
        <v>0</v>
      </c>
      <c r="AY166" s="90"/>
      <c r="AZ166" s="90"/>
      <c r="BA166" s="90"/>
      <c r="BB166" s="116"/>
      <c r="BC166" s="16">
        <f t="shared" si="113"/>
        <v>0</v>
      </c>
      <c r="BD166" s="90"/>
      <c r="BE166" s="90"/>
      <c r="BF166" s="90"/>
      <c r="BG166" s="116"/>
      <c r="BH166" s="16">
        <f t="shared" si="114"/>
        <v>0</v>
      </c>
      <c r="BI166" s="90"/>
      <c r="BJ166" s="90"/>
      <c r="BK166" s="90"/>
      <c r="BL166" s="116"/>
      <c r="BM166" s="16">
        <f t="shared" si="115"/>
        <v>0</v>
      </c>
      <c r="BN166" s="90"/>
      <c r="BO166" s="90"/>
      <c r="BP166" s="90"/>
      <c r="BQ166" s="116"/>
      <c r="BR166" s="16">
        <f t="shared" si="116"/>
        <v>0</v>
      </c>
      <c r="BS166" s="90"/>
      <c r="BT166" s="90"/>
      <c r="BU166" s="90"/>
      <c r="BV166" s="116"/>
      <c r="BW166" s="16">
        <f t="shared" si="117"/>
        <v>0</v>
      </c>
      <c r="BX166" s="90"/>
      <c r="BY166" s="90"/>
      <c r="BZ166" s="90"/>
      <c r="CA166" s="116"/>
      <c r="CB166" s="16">
        <f t="shared" si="118"/>
        <v>0</v>
      </c>
      <c r="CC166" s="90"/>
      <c r="CD166" s="90"/>
      <c r="CE166" s="90"/>
      <c r="CF166" s="116"/>
      <c r="CG166" s="16">
        <f t="shared" si="119"/>
        <v>0</v>
      </c>
      <c r="CH166" s="90"/>
      <c r="CI166" s="90"/>
      <c r="CJ166" s="90"/>
      <c r="CK166" s="116"/>
      <c r="CL166" s="16">
        <f t="shared" si="120"/>
        <v>0</v>
      </c>
      <c r="CM166" s="90"/>
      <c r="CN166" s="90"/>
      <c r="CO166" s="90"/>
      <c r="CP166" s="116"/>
      <c r="CQ166" s="16">
        <f t="shared" si="121"/>
        <v>0</v>
      </c>
      <c r="CR166" s="90"/>
      <c r="CS166" s="90"/>
      <c r="CT166" s="90"/>
      <c r="CU166" s="116"/>
      <c r="CV166" s="16">
        <f t="shared" si="122"/>
        <v>0</v>
      </c>
      <c r="CW166" s="90"/>
      <c r="CX166" s="90"/>
      <c r="CY166" s="90"/>
      <c r="CZ166" s="116"/>
      <c r="DA166" s="16">
        <f t="shared" si="123"/>
        <v>0</v>
      </c>
      <c r="DB166" s="90"/>
      <c r="DC166" s="90"/>
      <c r="DD166" s="90"/>
      <c r="DE166" s="116"/>
      <c r="DF166" s="16">
        <f t="shared" si="124"/>
        <v>0</v>
      </c>
      <c r="DG166" s="90"/>
      <c r="DH166" s="90"/>
      <c r="DI166" s="90"/>
      <c r="DJ166" s="116"/>
      <c r="DK166" s="16">
        <f t="shared" si="125"/>
        <v>0</v>
      </c>
      <c r="DL166" s="90"/>
      <c r="DM166" s="90"/>
      <c r="DN166" s="90"/>
      <c r="DO166" s="116"/>
      <c r="DP166" s="16">
        <f t="shared" si="126"/>
        <v>0</v>
      </c>
      <c r="DQ166" s="90"/>
      <c r="DR166" s="90"/>
      <c r="DS166" s="90"/>
      <c r="DT166" s="116"/>
      <c r="DU166" s="16">
        <f t="shared" si="127"/>
        <v>0</v>
      </c>
      <c r="DV166" s="90"/>
      <c r="DW166" s="90"/>
      <c r="DX166" s="90"/>
      <c r="DY166" s="116"/>
      <c r="DZ166" s="16">
        <f t="shared" si="128"/>
        <v>0</v>
      </c>
      <c r="EA166" s="90"/>
      <c r="EB166" s="90"/>
      <c r="EC166" s="90"/>
      <c r="ED166" s="116"/>
      <c r="EE166" s="16">
        <f t="shared" si="129"/>
        <v>0</v>
      </c>
      <c r="EF166" s="90"/>
      <c r="EG166" s="90"/>
      <c r="EH166" s="90"/>
      <c r="EI166" s="116"/>
      <c r="EJ166" s="16">
        <f t="shared" si="130"/>
        <v>0</v>
      </c>
      <c r="EK166" s="90"/>
      <c r="EL166" s="90"/>
      <c r="EM166" s="90"/>
      <c r="EN166" s="116"/>
      <c r="EO166" s="16">
        <f t="shared" si="131"/>
        <v>0</v>
      </c>
      <c r="EP166" s="90"/>
      <c r="EQ166" s="90"/>
      <c r="ER166" s="90"/>
      <c r="ES166" s="116"/>
      <c r="ET166" s="16">
        <f t="shared" si="132"/>
        <v>0</v>
      </c>
      <c r="EU166" s="90"/>
      <c r="EV166" s="90"/>
      <c r="EW166" s="90"/>
      <c r="EX166" s="116"/>
      <c r="EY166" s="16">
        <f t="shared" si="133"/>
        <v>0</v>
      </c>
      <c r="EZ166" s="90"/>
      <c r="FA166" s="90"/>
      <c r="FB166" s="90"/>
      <c r="FC166" s="116"/>
      <c r="FD166" s="16">
        <f t="shared" si="134"/>
        <v>0</v>
      </c>
      <c r="FE166" s="90"/>
      <c r="FF166" s="90"/>
      <c r="FG166" s="90"/>
      <c r="FH166" s="116"/>
      <c r="FI166" s="16">
        <f t="shared" si="135"/>
        <v>0</v>
      </c>
      <c r="FJ166" s="90"/>
      <c r="FK166" s="90"/>
      <c r="FL166" s="90"/>
      <c r="FM166" s="116"/>
      <c r="FN166" s="16">
        <f t="shared" si="136"/>
        <v>0</v>
      </c>
      <c r="FO166" s="90"/>
      <c r="FP166" s="90"/>
      <c r="FQ166" s="90"/>
      <c r="FR166" s="116"/>
      <c r="FS166" s="16">
        <f t="shared" si="137"/>
        <v>0</v>
      </c>
      <c r="FT166" s="90"/>
      <c r="FU166" s="90"/>
      <c r="FV166" s="90"/>
      <c r="FW166" s="116"/>
      <c r="FX166" s="16">
        <f t="shared" si="138"/>
        <v>0</v>
      </c>
      <c r="FY166" s="90"/>
      <c r="FZ166" s="90"/>
      <c r="GA166" s="90"/>
      <c r="GB166" s="116"/>
      <c r="GC166" s="16">
        <f t="shared" si="139"/>
        <v>0</v>
      </c>
      <c r="GD166" s="90"/>
      <c r="GE166" s="90"/>
      <c r="GF166" s="90"/>
      <c r="GG166" s="116"/>
      <c r="GH166" s="16">
        <f t="shared" si="140"/>
        <v>0</v>
      </c>
      <c r="GI166" s="90"/>
      <c r="GJ166" s="90"/>
      <c r="GK166" s="90"/>
      <c r="GL166" s="116"/>
      <c r="GM166" s="16">
        <f t="shared" si="141"/>
        <v>0</v>
      </c>
      <c r="GN166" s="90"/>
      <c r="GO166" s="90"/>
      <c r="GP166" s="90"/>
      <c r="GQ166" s="116"/>
      <c r="GR166" s="16">
        <f t="shared" si="142"/>
        <v>0</v>
      </c>
      <c r="GS166" s="90"/>
      <c r="GT166" s="90"/>
      <c r="GU166" s="90"/>
      <c r="GV166" s="116"/>
      <c r="GW166" s="16">
        <f t="shared" si="143"/>
        <v>0</v>
      </c>
      <c r="GX166" s="90"/>
      <c r="GY166" s="90"/>
      <c r="GZ166" s="90"/>
      <c r="HA166" s="116"/>
      <c r="HB166" s="16">
        <f t="shared" si="144"/>
        <v>0</v>
      </c>
      <c r="HC166" s="90"/>
      <c r="HD166" s="90"/>
      <c r="HE166" s="90"/>
      <c r="HF166" s="116"/>
      <c r="HG166" s="16">
        <f t="shared" si="145"/>
        <v>0</v>
      </c>
      <c r="HH166" s="90"/>
      <c r="HI166" s="90"/>
      <c r="HJ166" s="90"/>
      <c r="HK166" s="116"/>
      <c r="HL166" s="16">
        <f t="shared" si="146"/>
        <v>0</v>
      </c>
      <c r="HM166" s="90"/>
      <c r="HN166" s="90"/>
      <c r="HO166" s="90"/>
      <c r="HP166" s="116"/>
      <c r="HQ166" s="16">
        <f t="shared" si="147"/>
        <v>0</v>
      </c>
      <c r="HR166" s="90"/>
      <c r="HS166" s="90"/>
      <c r="HT166" s="90"/>
      <c r="HU166" s="116"/>
      <c r="HV166" s="16">
        <f t="shared" si="148"/>
        <v>0</v>
      </c>
      <c r="HW166" s="90"/>
      <c r="HX166" s="90"/>
      <c r="HY166" s="90"/>
      <c r="HZ166" s="116"/>
      <c r="IA166" s="16">
        <f t="shared" si="149"/>
        <v>0</v>
      </c>
      <c r="IB166" s="90"/>
      <c r="IC166" s="90"/>
      <c r="ID166" s="90"/>
      <c r="IE166" s="116"/>
      <c r="IF166" s="16">
        <f t="shared" si="150"/>
        <v>0</v>
      </c>
      <c r="IG166" s="90"/>
      <c r="IH166" s="90"/>
      <c r="II166" s="90"/>
      <c r="IJ166" s="116"/>
      <c r="IK166" s="16">
        <f t="shared" si="151"/>
        <v>0</v>
      </c>
      <c r="IL166" s="90"/>
      <c r="IM166" s="90"/>
      <c r="IN166" s="90"/>
      <c r="IO166" s="116"/>
      <c r="IP166" s="16">
        <f t="shared" si="152"/>
        <v>0</v>
      </c>
    </row>
    <row r="167" spans="1:250" x14ac:dyDescent="0.25">
      <c r="A167" s="90"/>
      <c r="B167" s="90"/>
      <c r="C167" s="90"/>
      <c r="D167" s="116"/>
      <c r="E167" s="16">
        <f t="shared" si="103"/>
        <v>0</v>
      </c>
      <c r="F167" s="90"/>
      <c r="G167" s="90"/>
      <c r="H167" s="90"/>
      <c r="I167" s="116"/>
      <c r="J167" s="16">
        <f t="shared" si="104"/>
        <v>0</v>
      </c>
      <c r="K167" s="90"/>
      <c r="L167" s="90"/>
      <c r="M167" s="90"/>
      <c r="N167" s="116"/>
      <c r="O167" s="16">
        <f t="shared" si="105"/>
        <v>0</v>
      </c>
      <c r="P167" s="90"/>
      <c r="Q167" s="90"/>
      <c r="R167" s="90"/>
      <c r="S167" s="116"/>
      <c r="T167" s="16">
        <f t="shared" si="106"/>
        <v>0</v>
      </c>
      <c r="U167" s="90"/>
      <c r="V167" s="90"/>
      <c r="W167" s="90"/>
      <c r="X167" s="116"/>
      <c r="Y167" s="16">
        <f t="shared" si="107"/>
        <v>0</v>
      </c>
      <c r="Z167" s="90"/>
      <c r="AA167" s="90"/>
      <c r="AB167" s="90"/>
      <c r="AC167" s="116"/>
      <c r="AD167" s="16">
        <f t="shared" si="108"/>
        <v>0</v>
      </c>
      <c r="AE167" s="90"/>
      <c r="AF167" s="90"/>
      <c r="AG167" s="90"/>
      <c r="AH167" s="116"/>
      <c r="AI167" s="16">
        <f t="shared" si="109"/>
        <v>0</v>
      </c>
      <c r="AJ167" s="90"/>
      <c r="AK167" s="90"/>
      <c r="AL167" s="90"/>
      <c r="AM167" s="116"/>
      <c r="AN167" s="16">
        <f t="shared" si="110"/>
        <v>0</v>
      </c>
      <c r="AO167" s="90"/>
      <c r="AP167" s="90"/>
      <c r="AQ167" s="90"/>
      <c r="AR167" s="116"/>
      <c r="AS167" s="16">
        <f t="shared" si="111"/>
        <v>0</v>
      </c>
      <c r="AT167" s="90"/>
      <c r="AU167" s="90"/>
      <c r="AV167" s="90"/>
      <c r="AW167" s="116"/>
      <c r="AX167" s="16">
        <f t="shared" si="112"/>
        <v>0</v>
      </c>
      <c r="AY167" s="90"/>
      <c r="AZ167" s="90"/>
      <c r="BA167" s="90"/>
      <c r="BB167" s="116"/>
      <c r="BC167" s="16">
        <f t="shared" si="113"/>
        <v>0</v>
      </c>
      <c r="BD167" s="90"/>
      <c r="BE167" s="90"/>
      <c r="BF167" s="90"/>
      <c r="BG167" s="116"/>
      <c r="BH167" s="16">
        <f t="shared" si="114"/>
        <v>0</v>
      </c>
      <c r="BI167" s="90"/>
      <c r="BJ167" s="90"/>
      <c r="BK167" s="90"/>
      <c r="BL167" s="116"/>
      <c r="BM167" s="16">
        <f t="shared" si="115"/>
        <v>0</v>
      </c>
      <c r="BN167" s="90"/>
      <c r="BO167" s="90"/>
      <c r="BP167" s="90"/>
      <c r="BQ167" s="116"/>
      <c r="BR167" s="16">
        <f t="shared" si="116"/>
        <v>0</v>
      </c>
      <c r="BS167" s="90"/>
      <c r="BT167" s="90"/>
      <c r="BU167" s="90"/>
      <c r="BV167" s="116"/>
      <c r="BW167" s="16">
        <f t="shared" si="117"/>
        <v>0</v>
      </c>
      <c r="BX167" s="90"/>
      <c r="BY167" s="90"/>
      <c r="BZ167" s="90"/>
      <c r="CA167" s="116"/>
      <c r="CB167" s="16">
        <f t="shared" si="118"/>
        <v>0</v>
      </c>
      <c r="CC167" s="90"/>
      <c r="CD167" s="90"/>
      <c r="CE167" s="90"/>
      <c r="CF167" s="116"/>
      <c r="CG167" s="16">
        <f t="shared" si="119"/>
        <v>0</v>
      </c>
      <c r="CH167" s="90"/>
      <c r="CI167" s="90"/>
      <c r="CJ167" s="90"/>
      <c r="CK167" s="116"/>
      <c r="CL167" s="16">
        <f t="shared" si="120"/>
        <v>0</v>
      </c>
      <c r="CM167" s="90"/>
      <c r="CN167" s="90"/>
      <c r="CO167" s="90"/>
      <c r="CP167" s="116"/>
      <c r="CQ167" s="16">
        <f t="shared" si="121"/>
        <v>0</v>
      </c>
      <c r="CR167" s="90"/>
      <c r="CS167" s="90"/>
      <c r="CT167" s="90"/>
      <c r="CU167" s="116"/>
      <c r="CV167" s="16">
        <f t="shared" si="122"/>
        <v>0</v>
      </c>
      <c r="CW167" s="90"/>
      <c r="CX167" s="90"/>
      <c r="CY167" s="90"/>
      <c r="CZ167" s="116"/>
      <c r="DA167" s="16">
        <f t="shared" si="123"/>
        <v>0</v>
      </c>
      <c r="DB167" s="90"/>
      <c r="DC167" s="90"/>
      <c r="DD167" s="90"/>
      <c r="DE167" s="116"/>
      <c r="DF167" s="16">
        <f t="shared" si="124"/>
        <v>0</v>
      </c>
      <c r="DG167" s="90"/>
      <c r="DH167" s="90"/>
      <c r="DI167" s="90"/>
      <c r="DJ167" s="116"/>
      <c r="DK167" s="16">
        <f t="shared" si="125"/>
        <v>0</v>
      </c>
      <c r="DL167" s="90"/>
      <c r="DM167" s="90"/>
      <c r="DN167" s="90"/>
      <c r="DO167" s="116"/>
      <c r="DP167" s="16">
        <f t="shared" si="126"/>
        <v>0</v>
      </c>
      <c r="DQ167" s="90"/>
      <c r="DR167" s="90"/>
      <c r="DS167" s="90"/>
      <c r="DT167" s="116"/>
      <c r="DU167" s="16">
        <f t="shared" si="127"/>
        <v>0</v>
      </c>
      <c r="DV167" s="90"/>
      <c r="DW167" s="90"/>
      <c r="DX167" s="90"/>
      <c r="DY167" s="116"/>
      <c r="DZ167" s="16">
        <f t="shared" si="128"/>
        <v>0</v>
      </c>
      <c r="EA167" s="90"/>
      <c r="EB167" s="90"/>
      <c r="EC167" s="90"/>
      <c r="ED167" s="116"/>
      <c r="EE167" s="16">
        <f t="shared" si="129"/>
        <v>0</v>
      </c>
      <c r="EF167" s="90"/>
      <c r="EG167" s="90"/>
      <c r="EH167" s="90"/>
      <c r="EI167" s="116"/>
      <c r="EJ167" s="16">
        <f t="shared" si="130"/>
        <v>0</v>
      </c>
      <c r="EK167" s="90"/>
      <c r="EL167" s="90"/>
      <c r="EM167" s="90"/>
      <c r="EN167" s="116"/>
      <c r="EO167" s="16">
        <f t="shared" si="131"/>
        <v>0</v>
      </c>
      <c r="EP167" s="90"/>
      <c r="EQ167" s="90"/>
      <c r="ER167" s="90"/>
      <c r="ES167" s="116"/>
      <c r="ET167" s="16">
        <f t="shared" si="132"/>
        <v>0</v>
      </c>
      <c r="EU167" s="90"/>
      <c r="EV167" s="90"/>
      <c r="EW167" s="90"/>
      <c r="EX167" s="116"/>
      <c r="EY167" s="16">
        <f t="shared" si="133"/>
        <v>0</v>
      </c>
      <c r="EZ167" s="90"/>
      <c r="FA167" s="90"/>
      <c r="FB167" s="90"/>
      <c r="FC167" s="116"/>
      <c r="FD167" s="16">
        <f t="shared" si="134"/>
        <v>0</v>
      </c>
      <c r="FE167" s="90"/>
      <c r="FF167" s="90"/>
      <c r="FG167" s="90"/>
      <c r="FH167" s="116"/>
      <c r="FI167" s="16">
        <f t="shared" si="135"/>
        <v>0</v>
      </c>
      <c r="FJ167" s="90"/>
      <c r="FK167" s="90"/>
      <c r="FL167" s="90"/>
      <c r="FM167" s="116"/>
      <c r="FN167" s="16">
        <f t="shared" si="136"/>
        <v>0</v>
      </c>
      <c r="FO167" s="90"/>
      <c r="FP167" s="90"/>
      <c r="FQ167" s="90"/>
      <c r="FR167" s="116"/>
      <c r="FS167" s="16">
        <f t="shared" si="137"/>
        <v>0</v>
      </c>
      <c r="FT167" s="90"/>
      <c r="FU167" s="90"/>
      <c r="FV167" s="90"/>
      <c r="FW167" s="116"/>
      <c r="FX167" s="16">
        <f t="shared" si="138"/>
        <v>0</v>
      </c>
      <c r="FY167" s="90"/>
      <c r="FZ167" s="90"/>
      <c r="GA167" s="90"/>
      <c r="GB167" s="116"/>
      <c r="GC167" s="16">
        <f t="shared" si="139"/>
        <v>0</v>
      </c>
      <c r="GD167" s="90"/>
      <c r="GE167" s="90"/>
      <c r="GF167" s="90"/>
      <c r="GG167" s="116"/>
      <c r="GH167" s="16">
        <f t="shared" si="140"/>
        <v>0</v>
      </c>
      <c r="GI167" s="90"/>
      <c r="GJ167" s="90"/>
      <c r="GK167" s="90"/>
      <c r="GL167" s="116"/>
      <c r="GM167" s="16">
        <f t="shared" si="141"/>
        <v>0</v>
      </c>
      <c r="GN167" s="90"/>
      <c r="GO167" s="90"/>
      <c r="GP167" s="90"/>
      <c r="GQ167" s="116"/>
      <c r="GR167" s="16">
        <f t="shared" si="142"/>
        <v>0</v>
      </c>
      <c r="GS167" s="90"/>
      <c r="GT167" s="90"/>
      <c r="GU167" s="90"/>
      <c r="GV167" s="116"/>
      <c r="GW167" s="16">
        <f t="shared" si="143"/>
        <v>0</v>
      </c>
      <c r="GX167" s="90"/>
      <c r="GY167" s="90"/>
      <c r="GZ167" s="90"/>
      <c r="HA167" s="116"/>
      <c r="HB167" s="16">
        <f t="shared" si="144"/>
        <v>0</v>
      </c>
      <c r="HC167" s="90"/>
      <c r="HD167" s="90"/>
      <c r="HE167" s="90"/>
      <c r="HF167" s="116"/>
      <c r="HG167" s="16">
        <f t="shared" si="145"/>
        <v>0</v>
      </c>
      <c r="HH167" s="90"/>
      <c r="HI167" s="90"/>
      <c r="HJ167" s="90"/>
      <c r="HK167" s="116"/>
      <c r="HL167" s="16">
        <f t="shared" si="146"/>
        <v>0</v>
      </c>
      <c r="HM167" s="90"/>
      <c r="HN167" s="90"/>
      <c r="HO167" s="90"/>
      <c r="HP167" s="116"/>
      <c r="HQ167" s="16">
        <f t="shared" si="147"/>
        <v>0</v>
      </c>
      <c r="HR167" s="90"/>
      <c r="HS167" s="90"/>
      <c r="HT167" s="90"/>
      <c r="HU167" s="116"/>
      <c r="HV167" s="16">
        <f t="shared" si="148"/>
        <v>0</v>
      </c>
      <c r="HW167" s="90"/>
      <c r="HX167" s="90"/>
      <c r="HY167" s="90"/>
      <c r="HZ167" s="116"/>
      <c r="IA167" s="16">
        <f t="shared" si="149"/>
        <v>0</v>
      </c>
      <c r="IB167" s="90"/>
      <c r="IC167" s="90"/>
      <c r="ID167" s="90"/>
      <c r="IE167" s="116"/>
      <c r="IF167" s="16">
        <f t="shared" si="150"/>
        <v>0</v>
      </c>
      <c r="IG167" s="90"/>
      <c r="IH167" s="90"/>
      <c r="II167" s="90"/>
      <c r="IJ167" s="116"/>
      <c r="IK167" s="16">
        <f t="shared" si="151"/>
        <v>0</v>
      </c>
      <c r="IL167" s="90"/>
      <c r="IM167" s="90"/>
      <c r="IN167" s="90"/>
      <c r="IO167" s="116"/>
      <c r="IP167" s="16">
        <f t="shared" si="152"/>
        <v>0</v>
      </c>
    </row>
    <row r="168" spans="1:250" x14ac:dyDescent="0.25">
      <c r="A168" s="90"/>
      <c r="B168" s="90"/>
      <c r="C168" s="90"/>
      <c r="D168" s="116"/>
      <c r="E168" s="16">
        <f t="shared" si="103"/>
        <v>0</v>
      </c>
      <c r="F168" s="90"/>
      <c r="G168" s="90"/>
      <c r="H168" s="90"/>
      <c r="I168" s="116"/>
      <c r="J168" s="16">
        <f t="shared" si="104"/>
        <v>0</v>
      </c>
      <c r="K168" s="90"/>
      <c r="L168" s="90"/>
      <c r="M168" s="90"/>
      <c r="N168" s="116"/>
      <c r="O168" s="16">
        <f t="shared" si="105"/>
        <v>0</v>
      </c>
      <c r="P168" s="90"/>
      <c r="Q168" s="90"/>
      <c r="R168" s="90"/>
      <c r="S168" s="116"/>
      <c r="T168" s="16">
        <f t="shared" si="106"/>
        <v>0</v>
      </c>
      <c r="U168" s="90"/>
      <c r="V168" s="90"/>
      <c r="W168" s="90"/>
      <c r="X168" s="116"/>
      <c r="Y168" s="16">
        <f t="shared" si="107"/>
        <v>0</v>
      </c>
      <c r="Z168" s="90"/>
      <c r="AA168" s="90"/>
      <c r="AB168" s="90"/>
      <c r="AC168" s="116"/>
      <c r="AD168" s="16">
        <f t="shared" si="108"/>
        <v>0</v>
      </c>
      <c r="AE168" s="90"/>
      <c r="AF168" s="90"/>
      <c r="AG168" s="90"/>
      <c r="AH168" s="116"/>
      <c r="AI168" s="16">
        <f t="shared" si="109"/>
        <v>0</v>
      </c>
      <c r="AJ168" s="90"/>
      <c r="AK168" s="90"/>
      <c r="AL168" s="90"/>
      <c r="AM168" s="116"/>
      <c r="AN168" s="16">
        <f t="shared" si="110"/>
        <v>0</v>
      </c>
      <c r="AO168" s="90"/>
      <c r="AP168" s="90"/>
      <c r="AQ168" s="90"/>
      <c r="AR168" s="116"/>
      <c r="AS168" s="16">
        <f t="shared" si="111"/>
        <v>0</v>
      </c>
      <c r="AT168" s="90"/>
      <c r="AU168" s="90"/>
      <c r="AV168" s="90"/>
      <c r="AW168" s="116"/>
      <c r="AX168" s="16">
        <f t="shared" si="112"/>
        <v>0</v>
      </c>
      <c r="AY168" s="90"/>
      <c r="AZ168" s="90"/>
      <c r="BA168" s="90"/>
      <c r="BB168" s="116"/>
      <c r="BC168" s="16">
        <f t="shared" si="113"/>
        <v>0</v>
      </c>
      <c r="BD168" s="90"/>
      <c r="BE168" s="90"/>
      <c r="BF168" s="90"/>
      <c r="BG168" s="116"/>
      <c r="BH168" s="16">
        <f t="shared" si="114"/>
        <v>0</v>
      </c>
      <c r="BI168" s="90"/>
      <c r="BJ168" s="90"/>
      <c r="BK168" s="90"/>
      <c r="BL168" s="116"/>
      <c r="BM168" s="16">
        <f t="shared" si="115"/>
        <v>0</v>
      </c>
      <c r="BN168" s="90"/>
      <c r="BO168" s="90"/>
      <c r="BP168" s="90"/>
      <c r="BQ168" s="116"/>
      <c r="BR168" s="16">
        <f t="shared" si="116"/>
        <v>0</v>
      </c>
      <c r="BS168" s="90"/>
      <c r="BT168" s="90"/>
      <c r="BU168" s="90"/>
      <c r="BV168" s="116"/>
      <c r="BW168" s="16">
        <f t="shared" si="117"/>
        <v>0</v>
      </c>
      <c r="BX168" s="90"/>
      <c r="BY168" s="90"/>
      <c r="BZ168" s="90"/>
      <c r="CA168" s="116"/>
      <c r="CB168" s="16">
        <f t="shared" si="118"/>
        <v>0</v>
      </c>
      <c r="CC168" s="90"/>
      <c r="CD168" s="90"/>
      <c r="CE168" s="90"/>
      <c r="CF168" s="116"/>
      <c r="CG168" s="16">
        <f t="shared" si="119"/>
        <v>0</v>
      </c>
      <c r="CH168" s="90"/>
      <c r="CI168" s="90"/>
      <c r="CJ168" s="90"/>
      <c r="CK168" s="116"/>
      <c r="CL168" s="16">
        <f t="shared" si="120"/>
        <v>0</v>
      </c>
      <c r="CM168" s="90"/>
      <c r="CN168" s="90"/>
      <c r="CO168" s="90"/>
      <c r="CP168" s="116"/>
      <c r="CQ168" s="16">
        <f t="shared" si="121"/>
        <v>0</v>
      </c>
      <c r="CR168" s="90"/>
      <c r="CS168" s="90"/>
      <c r="CT168" s="90"/>
      <c r="CU168" s="116"/>
      <c r="CV168" s="16">
        <f t="shared" si="122"/>
        <v>0</v>
      </c>
      <c r="CW168" s="90"/>
      <c r="CX168" s="90"/>
      <c r="CY168" s="90"/>
      <c r="CZ168" s="116"/>
      <c r="DA168" s="16">
        <f t="shared" si="123"/>
        <v>0</v>
      </c>
      <c r="DB168" s="90"/>
      <c r="DC168" s="90"/>
      <c r="DD168" s="90"/>
      <c r="DE168" s="116"/>
      <c r="DF168" s="16">
        <f t="shared" si="124"/>
        <v>0</v>
      </c>
      <c r="DG168" s="90"/>
      <c r="DH168" s="90"/>
      <c r="DI168" s="90"/>
      <c r="DJ168" s="116"/>
      <c r="DK168" s="16">
        <f t="shared" si="125"/>
        <v>0</v>
      </c>
      <c r="DL168" s="90"/>
      <c r="DM168" s="90"/>
      <c r="DN168" s="90"/>
      <c r="DO168" s="116"/>
      <c r="DP168" s="16">
        <f t="shared" si="126"/>
        <v>0</v>
      </c>
      <c r="DQ168" s="90"/>
      <c r="DR168" s="90"/>
      <c r="DS168" s="90"/>
      <c r="DT168" s="116"/>
      <c r="DU168" s="16">
        <f t="shared" si="127"/>
        <v>0</v>
      </c>
      <c r="DV168" s="90"/>
      <c r="DW168" s="90"/>
      <c r="DX168" s="90"/>
      <c r="DY168" s="116"/>
      <c r="DZ168" s="16">
        <f t="shared" si="128"/>
        <v>0</v>
      </c>
      <c r="EA168" s="90"/>
      <c r="EB168" s="90"/>
      <c r="EC168" s="90"/>
      <c r="ED168" s="116"/>
      <c r="EE168" s="16">
        <f t="shared" si="129"/>
        <v>0</v>
      </c>
      <c r="EF168" s="90"/>
      <c r="EG168" s="90"/>
      <c r="EH168" s="90"/>
      <c r="EI168" s="116"/>
      <c r="EJ168" s="16">
        <f t="shared" si="130"/>
        <v>0</v>
      </c>
      <c r="EK168" s="90"/>
      <c r="EL168" s="90"/>
      <c r="EM168" s="90"/>
      <c r="EN168" s="116"/>
      <c r="EO168" s="16">
        <f t="shared" si="131"/>
        <v>0</v>
      </c>
      <c r="EP168" s="90"/>
      <c r="EQ168" s="90"/>
      <c r="ER168" s="90"/>
      <c r="ES168" s="116"/>
      <c r="ET168" s="16">
        <f t="shared" si="132"/>
        <v>0</v>
      </c>
      <c r="EU168" s="90"/>
      <c r="EV168" s="90"/>
      <c r="EW168" s="90"/>
      <c r="EX168" s="116"/>
      <c r="EY168" s="16">
        <f t="shared" si="133"/>
        <v>0</v>
      </c>
      <c r="EZ168" s="90"/>
      <c r="FA168" s="90"/>
      <c r="FB168" s="90"/>
      <c r="FC168" s="116"/>
      <c r="FD168" s="16">
        <f t="shared" si="134"/>
        <v>0</v>
      </c>
      <c r="FE168" s="90"/>
      <c r="FF168" s="90"/>
      <c r="FG168" s="90"/>
      <c r="FH168" s="116"/>
      <c r="FI168" s="16">
        <f t="shared" si="135"/>
        <v>0</v>
      </c>
      <c r="FJ168" s="90"/>
      <c r="FK168" s="90"/>
      <c r="FL168" s="90"/>
      <c r="FM168" s="116"/>
      <c r="FN168" s="16">
        <f t="shared" si="136"/>
        <v>0</v>
      </c>
      <c r="FO168" s="90"/>
      <c r="FP168" s="90"/>
      <c r="FQ168" s="90"/>
      <c r="FR168" s="116"/>
      <c r="FS168" s="16">
        <f t="shared" si="137"/>
        <v>0</v>
      </c>
      <c r="FT168" s="90"/>
      <c r="FU168" s="90"/>
      <c r="FV168" s="90"/>
      <c r="FW168" s="116"/>
      <c r="FX168" s="16">
        <f t="shared" si="138"/>
        <v>0</v>
      </c>
      <c r="FY168" s="90"/>
      <c r="FZ168" s="90"/>
      <c r="GA168" s="90"/>
      <c r="GB168" s="116"/>
      <c r="GC168" s="16">
        <f t="shared" si="139"/>
        <v>0</v>
      </c>
      <c r="GD168" s="90"/>
      <c r="GE168" s="90"/>
      <c r="GF168" s="90"/>
      <c r="GG168" s="116"/>
      <c r="GH168" s="16">
        <f t="shared" si="140"/>
        <v>0</v>
      </c>
      <c r="GI168" s="90"/>
      <c r="GJ168" s="90"/>
      <c r="GK168" s="90"/>
      <c r="GL168" s="116"/>
      <c r="GM168" s="16">
        <f t="shared" si="141"/>
        <v>0</v>
      </c>
      <c r="GN168" s="90"/>
      <c r="GO168" s="90"/>
      <c r="GP168" s="90"/>
      <c r="GQ168" s="116"/>
      <c r="GR168" s="16">
        <f t="shared" si="142"/>
        <v>0</v>
      </c>
      <c r="GS168" s="90"/>
      <c r="GT168" s="90"/>
      <c r="GU168" s="90"/>
      <c r="GV168" s="116"/>
      <c r="GW168" s="16">
        <f t="shared" si="143"/>
        <v>0</v>
      </c>
      <c r="GX168" s="90"/>
      <c r="GY168" s="90"/>
      <c r="GZ168" s="90"/>
      <c r="HA168" s="116"/>
      <c r="HB168" s="16">
        <f t="shared" si="144"/>
        <v>0</v>
      </c>
      <c r="HC168" s="90"/>
      <c r="HD168" s="90"/>
      <c r="HE168" s="90"/>
      <c r="HF168" s="116"/>
      <c r="HG168" s="16">
        <f t="shared" si="145"/>
        <v>0</v>
      </c>
      <c r="HH168" s="90"/>
      <c r="HI168" s="90"/>
      <c r="HJ168" s="90"/>
      <c r="HK168" s="116"/>
      <c r="HL168" s="16">
        <f t="shared" si="146"/>
        <v>0</v>
      </c>
      <c r="HM168" s="90"/>
      <c r="HN168" s="90"/>
      <c r="HO168" s="90"/>
      <c r="HP168" s="116"/>
      <c r="HQ168" s="16">
        <f t="shared" si="147"/>
        <v>0</v>
      </c>
      <c r="HR168" s="90"/>
      <c r="HS168" s="90"/>
      <c r="HT168" s="90"/>
      <c r="HU168" s="116"/>
      <c r="HV168" s="16">
        <f t="shared" si="148"/>
        <v>0</v>
      </c>
      <c r="HW168" s="90"/>
      <c r="HX168" s="90"/>
      <c r="HY168" s="90"/>
      <c r="HZ168" s="116"/>
      <c r="IA168" s="16">
        <f t="shared" si="149"/>
        <v>0</v>
      </c>
      <c r="IB168" s="90"/>
      <c r="IC168" s="90"/>
      <c r="ID168" s="90"/>
      <c r="IE168" s="116"/>
      <c r="IF168" s="16">
        <f t="shared" si="150"/>
        <v>0</v>
      </c>
      <c r="IG168" s="90"/>
      <c r="IH168" s="90"/>
      <c r="II168" s="90"/>
      <c r="IJ168" s="116"/>
      <c r="IK168" s="16">
        <f t="shared" si="151"/>
        <v>0</v>
      </c>
      <c r="IL168" s="90"/>
      <c r="IM168" s="90"/>
      <c r="IN168" s="90"/>
      <c r="IO168" s="116"/>
      <c r="IP168" s="16">
        <f t="shared" si="152"/>
        <v>0</v>
      </c>
    </row>
    <row r="169" spans="1:250" x14ac:dyDescent="0.25">
      <c r="A169" s="90"/>
      <c r="B169" s="90"/>
      <c r="C169" s="90"/>
      <c r="D169" s="116"/>
      <c r="E169" s="16">
        <f t="shared" si="103"/>
        <v>0</v>
      </c>
      <c r="F169" s="90"/>
      <c r="G169" s="90"/>
      <c r="H169" s="90"/>
      <c r="I169" s="116"/>
      <c r="J169" s="16">
        <f t="shared" si="104"/>
        <v>0</v>
      </c>
      <c r="K169" s="90"/>
      <c r="L169" s="90"/>
      <c r="M169" s="90"/>
      <c r="N169" s="116"/>
      <c r="O169" s="16">
        <f t="shared" si="105"/>
        <v>0</v>
      </c>
      <c r="P169" s="90"/>
      <c r="Q169" s="90"/>
      <c r="R169" s="90"/>
      <c r="S169" s="116"/>
      <c r="T169" s="16">
        <f t="shared" si="106"/>
        <v>0</v>
      </c>
      <c r="U169" s="90"/>
      <c r="V169" s="90"/>
      <c r="W169" s="90"/>
      <c r="X169" s="116"/>
      <c r="Y169" s="16">
        <f t="shared" si="107"/>
        <v>0</v>
      </c>
      <c r="Z169" s="90"/>
      <c r="AA169" s="90"/>
      <c r="AB169" s="90"/>
      <c r="AC169" s="116"/>
      <c r="AD169" s="16">
        <f t="shared" si="108"/>
        <v>0</v>
      </c>
      <c r="AE169" s="90"/>
      <c r="AF169" s="90"/>
      <c r="AG169" s="90"/>
      <c r="AH169" s="116"/>
      <c r="AI169" s="16">
        <f t="shared" si="109"/>
        <v>0</v>
      </c>
      <c r="AJ169" s="90"/>
      <c r="AK169" s="90"/>
      <c r="AL169" s="90"/>
      <c r="AM169" s="116"/>
      <c r="AN169" s="16">
        <f t="shared" si="110"/>
        <v>0</v>
      </c>
      <c r="AO169" s="90"/>
      <c r="AP169" s="90"/>
      <c r="AQ169" s="90"/>
      <c r="AR169" s="116"/>
      <c r="AS169" s="16">
        <f t="shared" si="111"/>
        <v>0</v>
      </c>
      <c r="AT169" s="90"/>
      <c r="AU169" s="90"/>
      <c r="AV169" s="90"/>
      <c r="AW169" s="116"/>
      <c r="AX169" s="16">
        <f t="shared" si="112"/>
        <v>0</v>
      </c>
      <c r="AY169" s="90"/>
      <c r="AZ169" s="90"/>
      <c r="BA169" s="90"/>
      <c r="BB169" s="116"/>
      <c r="BC169" s="16">
        <f t="shared" si="113"/>
        <v>0</v>
      </c>
      <c r="BD169" s="90"/>
      <c r="BE169" s="90"/>
      <c r="BF169" s="90"/>
      <c r="BG169" s="116"/>
      <c r="BH169" s="16">
        <f t="shared" si="114"/>
        <v>0</v>
      </c>
      <c r="BI169" s="90"/>
      <c r="BJ169" s="90"/>
      <c r="BK169" s="90"/>
      <c r="BL169" s="116"/>
      <c r="BM169" s="16">
        <f t="shared" si="115"/>
        <v>0</v>
      </c>
      <c r="BN169" s="90"/>
      <c r="BO169" s="90"/>
      <c r="BP169" s="90"/>
      <c r="BQ169" s="116"/>
      <c r="BR169" s="16">
        <f t="shared" si="116"/>
        <v>0</v>
      </c>
      <c r="BS169" s="90"/>
      <c r="BT169" s="90"/>
      <c r="BU169" s="90"/>
      <c r="BV169" s="116"/>
      <c r="BW169" s="16">
        <f t="shared" si="117"/>
        <v>0</v>
      </c>
      <c r="BX169" s="90"/>
      <c r="BY169" s="90"/>
      <c r="BZ169" s="90"/>
      <c r="CA169" s="116"/>
      <c r="CB169" s="16">
        <f t="shared" si="118"/>
        <v>0</v>
      </c>
      <c r="CC169" s="90"/>
      <c r="CD169" s="90"/>
      <c r="CE169" s="90"/>
      <c r="CF169" s="116"/>
      <c r="CG169" s="16">
        <f t="shared" si="119"/>
        <v>0</v>
      </c>
      <c r="CH169" s="90"/>
      <c r="CI169" s="90"/>
      <c r="CJ169" s="90"/>
      <c r="CK169" s="116"/>
      <c r="CL169" s="16">
        <f t="shared" si="120"/>
        <v>0</v>
      </c>
      <c r="CM169" s="90"/>
      <c r="CN169" s="90"/>
      <c r="CO169" s="90"/>
      <c r="CP169" s="116"/>
      <c r="CQ169" s="16">
        <f t="shared" si="121"/>
        <v>0</v>
      </c>
      <c r="CR169" s="90"/>
      <c r="CS169" s="90"/>
      <c r="CT169" s="90"/>
      <c r="CU169" s="116"/>
      <c r="CV169" s="16">
        <f t="shared" si="122"/>
        <v>0</v>
      </c>
      <c r="CW169" s="90"/>
      <c r="CX169" s="90"/>
      <c r="CY169" s="90"/>
      <c r="CZ169" s="116"/>
      <c r="DA169" s="16">
        <f t="shared" si="123"/>
        <v>0</v>
      </c>
      <c r="DB169" s="90"/>
      <c r="DC169" s="90"/>
      <c r="DD169" s="90"/>
      <c r="DE169" s="116"/>
      <c r="DF169" s="16">
        <f t="shared" si="124"/>
        <v>0</v>
      </c>
      <c r="DG169" s="90"/>
      <c r="DH169" s="90"/>
      <c r="DI169" s="90"/>
      <c r="DJ169" s="116"/>
      <c r="DK169" s="16">
        <f t="shared" si="125"/>
        <v>0</v>
      </c>
      <c r="DL169" s="90"/>
      <c r="DM169" s="90"/>
      <c r="DN169" s="90"/>
      <c r="DO169" s="116"/>
      <c r="DP169" s="16">
        <f t="shared" si="126"/>
        <v>0</v>
      </c>
      <c r="DQ169" s="90"/>
      <c r="DR169" s="90"/>
      <c r="DS169" s="90"/>
      <c r="DT169" s="116"/>
      <c r="DU169" s="16">
        <f t="shared" si="127"/>
        <v>0</v>
      </c>
      <c r="DV169" s="90"/>
      <c r="DW169" s="90"/>
      <c r="DX169" s="90"/>
      <c r="DY169" s="116"/>
      <c r="DZ169" s="16">
        <f t="shared" si="128"/>
        <v>0</v>
      </c>
      <c r="EA169" s="90"/>
      <c r="EB169" s="90"/>
      <c r="EC169" s="90"/>
      <c r="ED169" s="116"/>
      <c r="EE169" s="16">
        <f t="shared" si="129"/>
        <v>0</v>
      </c>
      <c r="EF169" s="90"/>
      <c r="EG169" s="90"/>
      <c r="EH169" s="90"/>
      <c r="EI169" s="116"/>
      <c r="EJ169" s="16">
        <f t="shared" si="130"/>
        <v>0</v>
      </c>
      <c r="EK169" s="90"/>
      <c r="EL169" s="90"/>
      <c r="EM169" s="90"/>
      <c r="EN169" s="116"/>
      <c r="EO169" s="16">
        <f t="shared" si="131"/>
        <v>0</v>
      </c>
      <c r="EP169" s="90"/>
      <c r="EQ169" s="90"/>
      <c r="ER169" s="90"/>
      <c r="ES169" s="116"/>
      <c r="ET169" s="16">
        <f t="shared" si="132"/>
        <v>0</v>
      </c>
      <c r="EU169" s="90"/>
      <c r="EV169" s="90"/>
      <c r="EW169" s="90"/>
      <c r="EX169" s="116"/>
      <c r="EY169" s="16">
        <f t="shared" si="133"/>
        <v>0</v>
      </c>
      <c r="EZ169" s="90"/>
      <c r="FA169" s="90"/>
      <c r="FB169" s="90"/>
      <c r="FC169" s="116"/>
      <c r="FD169" s="16">
        <f t="shared" si="134"/>
        <v>0</v>
      </c>
      <c r="FE169" s="90"/>
      <c r="FF169" s="90"/>
      <c r="FG169" s="90"/>
      <c r="FH169" s="116"/>
      <c r="FI169" s="16">
        <f t="shared" si="135"/>
        <v>0</v>
      </c>
      <c r="FJ169" s="90"/>
      <c r="FK169" s="90"/>
      <c r="FL169" s="90"/>
      <c r="FM169" s="116"/>
      <c r="FN169" s="16">
        <f t="shared" si="136"/>
        <v>0</v>
      </c>
      <c r="FO169" s="90"/>
      <c r="FP169" s="90"/>
      <c r="FQ169" s="90"/>
      <c r="FR169" s="116"/>
      <c r="FS169" s="16">
        <f t="shared" si="137"/>
        <v>0</v>
      </c>
      <c r="FT169" s="90"/>
      <c r="FU169" s="90"/>
      <c r="FV169" s="90"/>
      <c r="FW169" s="116"/>
      <c r="FX169" s="16">
        <f t="shared" si="138"/>
        <v>0</v>
      </c>
      <c r="FY169" s="90"/>
      <c r="FZ169" s="90"/>
      <c r="GA169" s="90"/>
      <c r="GB169" s="116"/>
      <c r="GC169" s="16">
        <f t="shared" si="139"/>
        <v>0</v>
      </c>
      <c r="GD169" s="90"/>
      <c r="GE169" s="90"/>
      <c r="GF169" s="90"/>
      <c r="GG169" s="116"/>
      <c r="GH169" s="16">
        <f t="shared" si="140"/>
        <v>0</v>
      </c>
      <c r="GI169" s="90"/>
      <c r="GJ169" s="90"/>
      <c r="GK169" s="90"/>
      <c r="GL169" s="116"/>
      <c r="GM169" s="16">
        <f t="shared" si="141"/>
        <v>0</v>
      </c>
      <c r="GN169" s="90"/>
      <c r="GO169" s="90"/>
      <c r="GP169" s="90"/>
      <c r="GQ169" s="116"/>
      <c r="GR169" s="16">
        <f t="shared" si="142"/>
        <v>0</v>
      </c>
      <c r="GS169" s="90"/>
      <c r="GT169" s="90"/>
      <c r="GU169" s="90"/>
      <c r="GV169" s="116"/>
      <c r="GW169" s="16">
        <f t="shared" si="143"/>
        <v>0</v>
      </c>
      <c r="GX169" s="90"/>
      <c r="GY169" s="90"/>
      <c r="GZ169" s="90"/>
      <c r="HA169" s="116"/>
      <c r="HB169" s="16">
        <f t="shared" si="144"/>
        <v>0</v>
      </c>
      <c r="HC169" s="90"/>
      <c r="HD169" s="90"/>
      <c r="HE169" s="90"/>
      <c r="HF169" s="116"/>
      <c r="HG169" s="16">
        <f t="shared" si="145"/>
        <v>0</v>
      </c>
      <c r="HH169" s="90"/>
      <c r="HI169" s="90"/>
      <c r="HJ169" s="90"/>
      <c r="HK169" s="116"/>
      <c r="HL169" s="16">
        <f t="shared" si="146"/>
        <v>0</v>
      </c>
      <c r="HM169" s="90"/>
      <c r="HN169" s="90"/>
      <c r="HO169" s="90"/>
      <c r="HP169" s="116"/>
      <c r="HQ169" s="16">
        <f t="shared" si="147"/>
        <v>0</v>
      </c>
      <c r="HR169" s="90"/>
      <c r="HS169" s="90"/>
      <c r="HT169" s="90"/>
      <c r="HU169" s="116"/>
      <c r="HV169" s="16">
        <f t="shared" si="148"/>
        <v>0</v>
      </c>
      <c r="HW169" s="90"/>
      <c r="HX169" s="90"/>
      <c r="HY169" s="90"/>
      <c r="HZ169" s="116"/>
      <c r="IA169" s="16">
        <f t="shared" si="149"/>
        <v>0</v>
      </c>
      <c r="IB169" s="90"/>
      <c r="IC169" s="90"/>
      <c r="ID169" s="90"/>
      <c r="IE169" s="116"/>
      <c r="IF169" s="16">
        <f t="shared" si="150"/>
        <v>0</v>
      </c>
      <c r="IG169" s="90"/>
      <c r="IH169" s="90"/>
      <c r="II169" s="90"/>
      <c r="IJ169" s="116"/>
      <c r="IK169" s="16">
        <f t="shared" si="151"/>
        <v>0</v>
      </c>
      <c r="IL169" s="90"/>
      <c r="IM169" s="90"/>
      <c r="IN169" s="90"/>
      <c r="IO169" s="116"/>
      <c r="IP169" s="16">
        <f t="shared" si="152"/>
        <v>0</v>
      </c>
    </row>
    <row r="170" spans="1:250" x14ac:dyDescent="0.25">
      <c r="A170" s="90"/>
      <c r="B170" s="90"/>
      <c r="C170" s="90"/>
      <c r="D170" s="116"/>
      <c r="E170" s="16">
        <f t="shared" si="103"/>
        <v>0</v>
      </c>
      <c r="F170" s="90"/>
      <c r="G170" s="90"/>
      <c r="H170" s="90"/>
      <c r="I170" s="116"/>
      <c r="J170" s="16">
        <f t="shared" si="104"/>
        <v>0</v>
      </c>
      <c r="K170" s="90"/>
      <c r="L170" s="90"/>
      <c r="M170" s="90"/>
      <c r="N170" s="116"/>
      <c r="O170" s="16">
        <f t="shared" si="105"/>
        <v>0</v>
      </c>
      <c r="P170" s="90"/>
      <c r="Q170" s="90"/>
      <c r="R170" s="90"/>
      <c r="S170" s="116"/>
      <c r="T170" s="16">
        <f t="shared" si="106"/>
        <v>0</v>
      </c>
      <c r="U170" s="90"/>
      <c r="V170" s="90"/>
      <c r="W170" s="90"/>
      <c r="X170" s="116"/>
      <c r="Y170" s="16">
        <f t="shared" si="107"/>
        <v>0</v>
      </c>
      <c r="Z170" s="90"/>
      <c r="AA170" s="90"/>
      <c r="AB170" s="90"/>
      <c r="AC170" s="116"/>
      <c r="AD170" s="16">
        <f t="shared" si="108"/>
        <v>0</v>
      </c>
      <c r="AE170" s="90"/>
      <c r="AF170" s="90"/>
      <c r="AG170" s="90"/>
      <c r="AH170" s="116"/>
      <c r="AI170" s="16">
        <f t="shared" si="109"/>
        <v>0</v>
      </c>
      <c r="AJ170" s="90"/>
      <c r="AK170" s="90"/>
      <c r="AL170" s="90"/>
      <c r="AM170" s="116"/>
      <c r="AN170" s="16">
        <f t="shared" si="110"/>
        <v>0</v>
      </c>
      <c r="AO170" s="90"/>
      <c r="AP170" s="90"/>
      <c r="AQ170" s="90"/>
      <c r="AR170" s="116"/>
      <c r="AS170" s="16">
        <f t="shared" si="111"/>
        <v>0</v>
      </c>
      <c r="AT170" s="90"/>
      <c r="AU170" s="90"/>
      <c r="AV170" s="90"/>
      <c r="AW170" s="116"/>
      <c r="AX170" s="16">
        <f t="shared" si="112"/>
        <v>0</v>
      </c>
      <c r="AY170" s="90"/>
      <c r="AZ170" s="90"/>
      <c r="BA170" s="90"/>
      <c r="BB170" s="116"/>
      <c r="BC170" s="16">
        <f t="shared" si="113"/>
        <v>0</v>
      </c>
      <c r="BD170" s="90"/>
      <c r="BE170" s="90"/>
      <c r="BF170" s="90"/>
      <c r="BG170" s="116"/>
      <c r="BH170" s="16">
        <f t="shared" si="114"/>
        <v>0</v>
      </c>
      <c r="BI170" s="90"/>
      <c r="BJ170" s="90"/>
      <c r="BK170" s="90"/>
      <c r="BL170" s="116"/>
      <c r="BM170" s="16">
        <f t="shared" si="115"/>
        <v>0</v>
      </c>
      <c r="BN170" s="90"/>
      <c r="BO170" s="90"/>
      <c r="BP170" s="90"/>
      <c r="BQ170" s="116"/>
      <c r="BR170" s="16">
        <f t="shared" si="116"/>
        <v>0</v>
      </c>
      <c r="BS170" s="90"/>
      <c r="BT170" s="90"/>
      <c r="BU170" s="90"/>
      <c r="BV170" s="116"/>
      <c r="BW170" s="16">
        <f t="shared" si="117"/>
        <v>0</v>
      </c>
      <c r="BX170" s="90"/>
      <c r="BY170" s="90"/>
      <c r="BZ170" s="90"/>
      <c r="CA170" s="116"/>
      <c r="CB170" s="16">
        <f t="shared" si="118"/>
        <v>0</v>
      </c>
      <c r="CC170" s="90"/>
      <c r="CD170" s="90"/>
      <c r="CE170" s="90"/>
      <c r="CF170" s="116"/>
      <c r="CG170" s="16">
        <f t="shared" si="119"/>
        <v>0</v>
      </c>
      <c r="CH170" s="90"/>
      <c r="CI170" s="90"/>
      <c r="CJ170" s="90"/>
      <c r="CK170" s="116"/>
      <c r="CL170" s="16">
        <f t="shared" si="120"/>
        <v>0</v>
      </c>
      <c r="CM170" s="90"/>
      <c r="CN170" s="90"/>
      <c r="CO170" s="90"/>
      <c r="CP170" s="116"/>
      <c r="CQ170" s="16">
        <f t="shared" si="121"/>
        <v>0</v>
      </c>
      <c r="CR170" s="90"/>
      <c r="CS170" s="90"/>
      <c r="CT170" s="90"/>
      <c r="CU170" s="116"/>
      <c r="CV170" s="16">
        <f t="shared" si="122"/>
        <v>0</v>
      </c>
      <c r="CW170" s="90"/>
      <c r="CX170" s="90"/>
      <c r="CY170" s="90"/>
      <c r="CZ170" s="116"/>
      <c r="DA170" s="16">
        <f t="shared" si="123"/>
        <v>0</v>
      </c>
      <c r="DB170" s="90"/>
      <c r="DC170" s="90"/>
      <c r="DD170" s="90"/>
      <c r="DE170" s="116"/>
      <c r="DF170" s="16">
        <f t="shared" si="124"/>
        <v>0</v>
      </c>
      <c r="DG170" s="90"/>
      <c r="DH170" s="90"/>
      <c r="DI170" s="90"/>
      <c r="DJ170" s="116"/>
      <c r="DK170" s="16">
        <f t="shared" si="125"/>
        <v>0</v>
      </c>
      <c r="DL170" s="90"/>
      <c r="DM170" s="90"/>
      <c r="DN170" s="90"/>
      <c r="DO170" s="116"/>
      <c r="DP170" s="16">
        <f t="shared" si="126"/>
        <v>0</v>
      </c>
      <c r="DQ170" s="90"/>
      <c r="DR170" s="90"/>
      <c r="DS170" s="90"/>
      <c r="DT170" s="116"/>
      <c r="DU170" s="16">
        <f t="shared" si="127"/>
        <v>0</v>
      </c>
      <c r="DV170" s="90"/>
      <c r="DW170" s="90"/>
      <c r="DX170" s="90"/>
      <c r="DY170" s="116"/>
      <c r="DZ170" s="16">
        <f t="shared" si="128"/>
        <v>0</v>
      </c>
      <c r="EA170" s="90"/>
      <c r="EB170" s="90"/>
      <c r="EC170" s="90"/>
      <c r="ED170" s="116"/>
      <c r="EE170" s="16">
        <f t="shared" si="129"/>
        <v>0</v>
      </c>
      <c r="EF170" s="90"/>
      <c r="EG170" s="90"/>
      <c r="EH170" s="90"/>
      <c r="EI170" s="116"/>
      <c r="EJ170" s="16">
        <f t="shared" si="130"/>
        <v>0</v>
      </c>
      <c r="EK170" s="90"/>
      <c r="EL170" s="90"/>
      <c r="EM170" s="90"/>
      <c r="EN170" s="116"/>
      <c r="EO170" s="16">
        <f t="shared" si="131"/>
        <v>0</v>
      </c>
      <c r="EP170" s="90"/>
      <c r="EQ170" s="90"/>
      <c r="ER170" s="90"/>
      <c r="ES170" s="116"/>
      <c r="ET170" s="16">
        <f t="shared" si="132"/>
        <v>0</v>
      </c>
      <c r="EU170" s="90"/>
      <c r="EV170" s="90"/>
      <c r="EW170" s="90"/>
      <c r="EX170" s="116"/>
      <c r="EY170" s="16">
        <f t="shared" si="133"/>
        <v>0</v>
      </c>
      <c r="EZ170" s="90"/>
      <c r="FA170" s="90"/>
      <c r="FB170" s="90"/>
      <c r="FC170" s="116"/>
      <c r="FD170" s="16">
        <f t="shared" si="134"/>
        <v>0</v>
      </c>
      <c r="FE170" s="90"/>
      <c r="FF170" s="90"/>
      <c r="FG170" s="90"/>
      <c r="FH170" s="116"/>
      <c r="FI170" s="16">
        <f t="shared" si="135"/>
        <v>0</v>
      </c>
      <c r="FJ170" s="90"/>
      <c r="FK170" s="90"/>
      <c r="FL170" s="90"/>
      <c r="FM170" s="116"/>
      <c r="FN170" s="16">
        <f t="shared" si="136"/>
        <v>0</v>
      </c>
      <c r="FO170" s="90"/>
      <c r="FP170" s="90"/>
      <c r="FQ170" s="90"/>
      <c r="FR170" s="116"/>
      <c r="FS170" s="16">
        <f t="shared" si="137"/>
        <v>0</v>
      </c>
      <c r="FT170" s="90"/>
      <c r="FU170" s="90"/>
      <c r="FV170" s="90"/>
      <c r="FW170" s="116"/>
      <c r="FX170" s="16">
        <f t="shared" si="138"/>
        <v>0</v>
      </c>
      <c r="FY170" s="90"/>
      <c r="FZ170" s="90"/>
      <c r="GA170" s="90"/>
      <c r="GB170" s="116"/>
      <c r="GC170" s="16">
        <f t="shared" si="139"/>
        <v>0</v>
      </c>
      <c r="GD170" s="90"/>
      <c r="GE170" s="90"/>
      <c r="GF170" s="90"/>
      <c r="GG170" s="116"/>
      <c r="GH170" s="16">
        <f t="shared" si="140"/>
        <v>0</v>
      </c>
      <c r="GI170" s="90"/>
      <c r="GJ170" s="90"/>
      <c r="GK170" s="90"/>
      <c r="GL170" s="116"/>
      <c r="GM170" s="16">
        <f t="shared" si="141"/>
        <v>0</v>
      </c>
      <c r="GN170" s="90"/>
      <c r="GO170" s="90"/>
      <c r="GP170" s="90"/>
      <c r="GQ170" s="116"/>
      <c r="GR170" s="16">
        <f t="shared" si="142"/>
        <v>0</v>
      </c>
      <c r="GS170" s="90"/>
      <c r="GT170" s="90"/>
      <c r="GU170" s="90"/>
      <c r="GV170" s="116"/>
      <c r="GW170" s="16">
        <f t="shared" si="143"/>
        <v>0</v>
      </c>
      <c r="GX170" s="90"/>
      <c r="GY170" s="90"/>
      <c r="GZ170" s="90"/>
      <c r="HA170" s="116"/>
      <c r="HB170" s="16">
        <f t="shared" si="144"/>
        <v>0</v>
      </c>
      <c r="HC170" s="90"/>
      <c r="HD170" s="90"/>
      <c r="HE170" s="90"/>
      <c r="HF170" s="116"/>
      <c r="HG170" s="16">
        <f t="shared" si="145"/>
        <v>0</v>
      </c>
      <c r="HH170" s="90"/>
      <c r="HI170" s="90"/>
      <c r="HJ170" s="90"/>
      <c r="HK170" s="116"/>
      <c r="HL170" s="16">
        <f t="shared" si="146"/>
        <v>0</v>
      </c>
      <c r="HM170" s="90"/>
      <c r="HN170" s="90"/>
      <c r="HO170" s="90"/>
      <c r="HP170" s="116"/>
      <c r="HQ170" s="16">
        <f t="shared" si="147"/>
        <v>0</v>
      </c>
      <c r="HR170" s="90"/>
      <c r="HS170" s="90"/>
      <c r="HT170" s="90"/>
      <c r="HU170" s="116"/>
      <c r="HV170" s="16">
        <f t="shared" si="148"/>
        <v>0</v>
      </c>
      <c r="HW170" s="90"/>
      <c r="HX170" s="90"/>
      <c r="HY170" s="90"/>
      <c r="HZ170" s="116"/>
      <c r="IA170" s="16">
        <f t="shared" si="149"/>
        <v>0</v>
      </c>
      <c r="IB170" s="90"/>
      <c r="IC170" s="90"/>
      <c r="ID170" s="90"/>
      <c r="IE170" s="116"/>
      <c r="IF170" s="16">
        <f t="shared" si="150"/>
        <v>0</v>
      </c>
      <c r="IG170" s="90"/>
      <c r="IH170" s="90"/>
      <c r="II170" s="90"/>
      <c r="IJ170" s="116"/>
      <c r="IK170" s="16">
        <f t="shared" si="151"/>
        <v>0</v>
      </c>
      <c r="IL170" s="90"/>
      <c r="IM170" s="90"/>
      <c r="IN170" s="90"/>
      <c r="IO170" s="116"/>
      <c r="IP170" s="16">
        <f t="shared" si="152"/>
        <v>0</v>
      </c>
    </row>
    <row r="171" spans="1:250" x14ac:dyDescent="0.25">
      <c r="A171" s="90"/>
      <c r="B171" s="90"/>
      <c r="C171" s="90"/>
      <c r="D171" s="116"/>
      <c r="E171" s="16">
        <f t="shared" si="103"/>
        <v>0</v>
      </c>
      <c r="F171" s="90"/>
      <c r="G171" s="90"/>
      <c r="H171" s="90"/>
      <c r="I171" s="116"/>
      <c r="J171" s="16">
        <f t="shared" si="104"/>
        <v>0</v>
      </c>
      <c r="K171" s="90"/>
      <c r="L171" s="90"/>
      <c r="M171" s="90"/>
      <c r="N171" s="116"/>
      <c r="O171" s="16">
        <f t="shared" si="105"/>
        <v>0</v>
      </c>
      <c r="P171" s="90"/>
      <c r="Q171" s="90"/>
      <c r="R171" s="90"/>
      <c r="S171" s="116"/>
      <c r="T171" s="16">
        <f t="shared" si="106"/>
        <v>0</v>
      </c>
      <c r="U171" s="90"/>
      <c r="V171" s="90"/>
      <c r="W171" s="90"/>
      <c r="X171" s="116"/>
      <c r="Y171" s="16">
        <f t="shared" si="107"/>
        <v>0</v>
      </c>
      <c r="Z171" s="90"/>
      <c r="AA171" s="90"/>
      <c r="AB171" s="90"/>
      <c r="AC171" s="116"/>
      <c r="AD171" s="16">
        <f t="shared" si="108"/>
        <v>0</v>
      </c>
      <c r="AE171" s="90"/>
      <c r="AF171" s="90"/>
      <c r="AG171" s="90"/>
      <c r="AH171" s="116"/>
      <c r="AI171" s="16">
        <f t="shared" si="109"/>
        <v>0</v>
      </c>
      <c r="AJ171" s="90"/>
      <c r="AK171" s="90"/>
      <c r="AL171" s="90"/>
      <c r="AM171" s="116"/>
      <c r="AN171" s="16">
        <f t="shared" si="110"/>
        <v>0</v>
      </c>
      <c r="AO171" s="90"/>
      <c r="AP171" s="90"/>
      <c r="AQ171" s="90"/>
      <c r="AR171" s="116"/>
      <c r="AS171" s="16">
        <f t="shared" si="111"/>
        <v>0</v>
      </c>
      <c r="AT171" s="90"/>
      <c r="AU171" s="90"/>
      <c r="AV171" s="90"/>
      <c r="AW171" s="116"/>
      <c r="AX171" s="16">
        <f t="shared" si="112"/>
        <v>0</v>
      </c>
      <c r="AY171" s="90"/>
      <c r="AZ171" s="90"/>
      <c r="BA171" s="90"/>
      <c r="BB171" s="116"/>
      <c r="BC171" s="16">
        <f t="shared" si="113"/>
        <v>0</v>
      </c>
      <c r="BD171" s="90"/>
      <c r="BE171" s="90"/>
      <c r="BF171" s="90"/>
      <c r="BG171" s="116"/>
      <c r="BH171" s="16">
        <f t="shared" si="114"/>
        <v>0</v>
      </c>
      <c r="BI171" s="90"/>
      <c r="BJ171" s="90"/>
      <c r="BK171" s="90"/>
      <c r="BL171" s="116"/>
      <c r="BM171" s="16">
        <f t="shared" si="115"/>
        <v>0</v>
      </c>
      <c r="BN171" s="90"/>
      <c r="BO171" s="90"/>
      <c r="BP171" s="90"/>
      <c r="BQ171" s="116"/>
      <c r="BR171" s="16">
        <f t="shared" si="116"/>
        <v>0</v>
      </c>
      <c r="BS171" s="90"/>
      <c r="BT171" s="90"/>
      <c r="BU171" s="90"/>
      <c r="BV171" s="116"/>
      <c r="BW171" s="16">
        <f t="shared" si="117"/>
        <v>0</v>
      </c>
      <c r="BX171" s="90"/>
      <c r="BY171" s="90"/>
      <c r="BZ171" s="90"/>
      <c r="CA171" s="116"/>
      <c r="CB171" s="16">
        <f t="shared" si="118"/>
        <v>0</v>
      </c>
      <c r="CC171" s="90"/>
      <c r="CD171" s="90"/>
      <c r="CE171" s="90"/>
      <c r="CF171" s="116"/>
      <c r="CG171" s="16">
        <f t="shared" si="119"/>
        <v>0</v>
      </c>
      <c r="CH171" s="90"/>
      <c r="CI171" s="90"/>
      <c r="CJ171" s="90"/>
      <c r="CK171" s="116"/>
      <c r="CL171" s="16">
        <f t="shared" si="120"/>
        <v>0</v>
      </c>
      <c r="CM171" s="90"/>
      <c r="CN171" s="90"/>
      <c r="CO171" s="90"/>
      <c r="CP171" s="116"/>
      <c r="CQ171" s="16">
        <f t="shared" si="121"/>
        <v>0</v>
      </c>
      <c r="CR171" s="90"/>
      <c r="CS171" s="90"/>
      <c r="CT171" s="90"/>
      <c r="CU171" s="116"/>
      <c r="CV171" s="16">
        <f t="shared" si="122"/>
        <v>0</v>
      </c>
      <c r="CW171" s="90"/>
      <c r="CX171" s="90"/>
      <c r="CY171" s="90"/>
      <c r="CZ171" s="116"/>
      <c r="DA171" s="16">
        <f t="shared" si="123"/>
        <v>0</v>
      </c>
      <c r="DB171" s="90"/>
      <c r="DC171" s="90"/>
      <c r="DD171" s="90"/>
      <c r="DE171" s="116"/>
      <c r="DF171" s="16">
        <f t="shared" si="124"/>
        <v>0</v>
      </c>
      <c r="DG171" s="90"/>
      <c r="DH171" s="90"/>
      <c r="DI171" s="90"/>
      <c r="DJ171" s="116"/>
      <c r="DK171" s="16">
        <f t="shared" si="125"/>
        <v>0</v>
      </c>
      <c r="DL171" s="90"/>
      <c r="DM171" s="90"/>
      <c r="DN171" s="90"/>
      <c r="DO171" s="116"/>
      <c r="DP171" s="16">
        <f t="shared" si="126"/>
        <v>0</v>
      </c>
      <c r="DQ171" s="90"/>
      <c r="DR171" s="90"/>
      <c r="DS171" s="90"/>
      <c r="DT171" s="116"/>
      <c r="DU171" s="16">
        <f t="shared" si="127"/>
        <v>0</v>
      </c>
      <c r="DV171" s="90"/>
      <c r="DW171" s="90"/>
      <c r="DX171" s="90"/>
      <c r="DY171" s="116"/>
      <c r="DZ171" s="16">
        <f t="shared" si="128"/>
        <v>0</v>
      </c>
      <c r="EA171" s="90"/>
      <c r="EB171" s="90"/>
      <c r="EC171" s="90"/>
      <c r="ED171" s="116"/>
      <c r="EE171" s="16">
        <f t="shared" si="129"/>
        <v>0</v>
      </c>
      <c r="EF171" s="90"/>
      <c r="EG171" s="90"/>
      <c r="EH171" s="90"/>
      <c r="EI171" s="116"/>
      <c r="EJ171" s="16">
        <f t="shared" si="130"/>
        <v>0</v>
      </c>
      <c r="EK171" s="90"/>
      <c r="EL171" s="90"/>
      <c r="EM171" s="90"/>
      <c r="EN171" s="116"/>
      <c r="EO171" s="16">
        <f t="shared" si="131"/>
        <v>0</v>
      </c>
      <c r="EP171" s="90"/>
      <c r="EQ171" s="90"/>
      <c r="ER171" s="90"/>
      <c r="ES171" s="116"/>
      <c r="ET171" s="16">
        <f t="shared" si="132"/>
        <v>0</v>
      </c>
      <c r="EU171" s="90"/>
      <c r="EV171" s="90"/>
      <c r="EW171" s="90"/>
      <c r="EX171" s="116"/>
      <c r="EY171" s="16">
        <f t="shared" si="133"/>
        <v>0</v>
      </c>
      <c r="EZ171" s="90"/>
      <c r="FA171" s="90"/>
      <c r="FB171" s="90"/>
      <c r="FC171" s="116"/>
      <c r="FD171" s="16">
        <f t="shared" si="134"/>
        <v>0</v>
      </c>
      <c r="FE171" s="90"/>
      <c r="FF171" s="90"/>
      <c r="FG171" s="90"/>
      <c r="FH171" s="116"/>
      <c r="FI171" s="16">
        <f t="shared" si="135"/>
        <v>0</v>
      </c>
      <c r="FJ171" s="90"/>
      <c r="FK171" s="90"/>
      <c r="FL171" s="90"/>
      <c r="FM171" s="116"/>
      <c r="FN171" s="16">
        <f t="shared" si="136"/>
        <v>0</v>
      </c>
      <c r="FO171" s="90"/>
      <c r="FP171" s="90"/>
      <c r="FQ171" s="90"/>
      <c r="FR171" s="116"/>
      <c r="FS171" s="16">
        <f t="shared" si="137"/>
        <v>0</v>
      </c>
      <c r="FT171" s="90"/>
      <c r="FU171" s="90"/>
      <c r="FV171" s="90"/>
      <c r="FW171" s="116"/>
      <c r="FX171" s="16">
        <f t="shared" si="138"/>
        <v>0</v>
      </c>
      <c r="FY171" s="90"/>
      <c r="FZ171" s="90"/>
      <c r="GA171" s="90"/>
      <c r="GB171" s="116"/>
      <c r="GC171" s="16">
        <f t="shared" si="139"/>
        <v>0</v>
      </c>
      <c r="GD171" s="90"/>
      <c r="GE171" s="90"/>
      <c r="GF171" s="90"/>
      <c r="GG171" s="116"/>
      <c r="GH171" s="16">
        <f t="shared" si="140"/>
        <v>0</v>
      </c>
      <c r="GI171" s="90"/>
      <c r="GJ171" s="90"/>
      <c r="GK171" s="90"/>
      <c r="GL171" s="116"/>
      <c r="GM171" s="16">
        <f t="shared" si="141"/>
        <v>0</v>
      </c>
      <c r="GN171" s="90"/>
      <c r="GO171" s="90"/>
      <c r="GP171" s="90"/>
      <c r="GQ171" s="116"/>
      <c r="GR171" s="16">
        <f t="shared" si="142"/>
        <v>0</v>
      </c>
      <c r="GS171" s="90"/>
      <c r="GT171" s="90"/>
      <c r="GU171" s="90"/>
      <c r="GV171" s="116"/>
      <c r="GW171" s="16">
        <f t="shared" si="143"/>
        <v>0</v>
      </c>
      <c r="GX171" s="90"/>
      <c r="GY171" s="90"/>
      <c r="GZ171" s="90"/>
      <c r="HA171" s="116"/>
      <c r="HB171" s="16">
        <f t="shared" si="144"/>
        <v>0</v>
      </c>
      <c r="HC171" s="90"/>
      <c r="HD171" s="90"/>
      <c r="HE171" s="90"/>
      <c r="HF171" s="116"/>
      <c r="HG171" s="16">
        <f t="shared" si="145"/>
        <v>0</v>
      </c>
      <c r="HH171" s="90"/>
      <c r="HI171" s="90"/>
      <c r="HJ171" s="90"/>
      <c r="HK171" s="116"/>
      <c r="HL171" s="16">
        <f t="shared" si="146"/>
        <v>0</v>
      </c>
      <c r="HM171" s="90"/>
      <c r="HN171" s="90"/>
      <c r="HO171" s="90"/>
      <c r="HP171" s="116"/>
      <c r="HQ171" s="16">
        <f t="shared" si="147"/>
        <v>0</v>
      </c>
      <c r="HR171" s="90"/>
      <c r="HS171" s="90"/>
      <c r="HT171" s="90"/>
      <c r="HU171" s="116"/>
      <c r="HV171" s="16">
        <f t="shared" si="148"/>
        <v>0</v>
      </c>
      <c r="HW171" s="90"/>
      <c r="HX171" s="90"/>
      <c r="HY171" s="90"/>
      <c r="HZ171" s="116"/>
      <c r="IA171" s="16">
        <f t="shared" si="149"/>
        <v>0</v>
      </c>
      <c r="IB171" s="90"/>
      <c r="IC171" s="90"/>
      <c r="ID171" s="90"/>
      <c r="IE171" s="116"/>
      <c r="IF171" s="16">
        <f t="shared" si="150"/>
        <v>0</v>
      </c>
      <c r="IG171" s="90"/>
      <c r="IH171" s="90"/>
      <c r="II171" s="90"/>
      <c r="IJ171" s="116"/>
      <c r="IK171" s="16">
        <f t="shared" si="151"/>
        <v>0</v>
      </c>
      <c r="IL171" s="90"/>
      <c r="IM171" s="90"/>
      <c r="IN171" s="90"/>
      <c r="IO171" s="116"/>
      <c r="IP171" s="16">
        <f t="shared" si="152"/>
        <v>0</v>
      </c>
    </row>
    <row r="172" spans="1:250" x14ac:dyDescent="0.25">
      <c r="A172" s="90"/>
      <c r="B172" s="90"/>
      <c r="C172" s="90"/>
      <c r="D172" s="116"/>
      <c r="E172" s="16">
        <f t="shared" si="103"/>
        <v>0</v>
      </c>
      <c r="F172" s="90"/>
      <c r="G172" s="90"/>
      <c r="H172" s="90"/>
      <c r="I172" s="116"/>
      <c r="J172" s="16">
        <f t="shared" si="104"/>
        <v>0</v>
      </c>
      <c r="K172" s="90"/>
      <c r="L172" s="90"/>
      <c r="M172" s="90"/>
      <c r="N172" s="116"/>
      <c r="O172" s="16">
        <f t="shared" si="105"/>
        <v>0</v>
      </c>
      <c r="P172" s="90"/>
      <c r="Q172" s="90"/>
      <c r="R172" s="90"/>
      <c r="S172" s="116"/>
      <c r="T172" s="16">
        <f t="shared" si="106"/>
        <v>0</v>
      </c>
      <c r="U172" s="90"/>
      <c r="V172" s="90"/>
      <c r="W172" s="90"/>
      <c r="X172" s="116"/>
      <c r="Y172" s="16">
        <f t="shared" si="107"/>
        <v>0</v>
      </c>
      <c r="Z172" s="90"/>
      <c r="AA172" s="90"/>
      <c r="AB172" s="90"/>
      <c r="AC172" s="116"/>
      <c r="AD172" s="16">
        <f t="shared" si="108"/>
        <v>0</v>
      </c>
      <c r="AE172" s="90"/>
      <c r="AF172" s="90"/>
      <c r="AG172" s="90"/>
      <c r="AH172" s="116"/>
      <c r="AI172" s="16">
        <f t="shared" si="109"/>
        <v>0</v>
      </c>
      <c r="AJ172" s="90"/>
      <c r="AK172" s="90"/>
      <c r="AL172" s="90"/>
      <c r="AM172" s="116"/>
      <c r="AN172" s="16">
        <f t="shared" si="110"/>
        <v>0</v>
      </c>
      <c r="AO172" s="90"/>
      <c r="AP172" s="90"/>
      <c r="AQ172" s="90"/>
      <c r="AR172" s="116"/>
      <c r="AS172" s="16">
        <f t="shared" si="111"/>
        <v>0</v>
      </c>
      <c r="AT172" s="90"/>
      <c r="AU172" s="90"/>
      <c r="AV172" s="90"/>
      <c r="AW172" s="116"/>
      <c r="AX172" s="16">
        <f t="shared" si="112"/>
        <v>0</v>
      </c>
      <c r="AY172" s="90"/>
      <c r="AZ172" s="90"/>
      <c r="BA172" s="90"/>
      <c r="BB172" s="116"/>
      <c r="BC172" s="16">
        <f t="shared" si="113"/>
        <v>0</v>
      </c>
      <c r="BD172" s="90"/>
      <c r="BE172" s="90"/>
      <c r="BF172" s="90"/>
      <c r="BG172" s="116"/>
      <c r="BH172" s="16">
        <f t="shared" si="114"/>
        <v>0</v>
      </c>
      <c r="BI172" s="90"/>
      <c r="BJ172" s="90"/>
      <c r="BK172" s="90"/>
      <c r="BL172" s="116"/>
      <c r="BM172" s="16">
        <f t="shared" si="115"/>
        <v>0</v>
      </c>
      <c r="BN172" s="90"/>
      <c r="BO172" s="90"/>
      <c r="BP172" s="90"/>
      <c r="BQ172" s="116"/>
      <c r="BR172" s="16">
        <f t="shared" si="116"/>
        <v>0</v>
      </c>
      <c r="BS172" s="90"/>
      <c r="BT172" s="90"/>
      <c r="BU172" s="90"/>
      <c r="BV172" s="116"/>
      <c r="BW172" s="16">
        <f t="shared" si="117"/>
        <v>0</v>
      </c>
      <c r="BX172" s="90"/>
      <c r="BY172" s="90"/>
      <c r="BZ172" s="90"/>
      <c r="CA172" s="116"/>
      <c r="CB172" s="16">
        <f t="shared" si="118"/>
        <v>0</v>
      </c>
      <c r="CC172" s="90"/>
      <c r="CD172" s="90"/>
      <c r="CE172" s="90"/>
      <c r="CF172" s="116"/>
      <c r="CG172" s="16">
        <f t="shared" si="119"/>
        <v>0</v>
      </c>
      <c r="CH172" s="90"/>
      <c r="CI172" s="90"/>
      <c r="CJ172" s="90"/>
      <c r="CK172" s="116"/>
      <c r="CL172" s="16">
        <f t="shared" si="120"/>
        <v>0</v>
      </c>
      <c r="CM172" s="90"/>
      <c r="CN172" s="90"/>
      <c r="CO172" s="90"/>
      <c r="CP172" s="116"/>
      <c r="CQ172" s="16">
        <f t="shared" si="121"/>
        <v>0</v>
      </c>
      <c r="CR172" s="90"/>
      <c r="CS172" s="90"/>
      <c r="CT172" s="90"/>
      <c r="CU172" s="116"/>
      <c r="CV172" s="16">
        <f t="shared" si="122"/>
        <v>0</v>
      </c>
      <c r="CW172" s="90"/>
      <c r="CX172" s="90"/>
      <c r="CY172" s="90"/>
      <c r="CZ172" s="116"/>
      <c r="DA172" s="16">
        <f t="shared" si="123"/>
        <v>0</v>
      </c>
      <c r="DB172" s="90"/>
      <c r="DC172" s="90"/>
      <c r="DD172" s="90"/>
      <c r="DE172" s="116"/>
      <c r="DF172" s="16">
        <f t="shared" si="124"/>
        <v>0</v>
      </c>
      <c r="DG172" s="90"/>
      <c r="DH172" s="90"/>
      <c r="DI172" s="90"/>
      <c r="DJ172" s="116"/>
      <c r="DK172" s="16">
        <f t="shared" si="125"/>
        <v>0</v>
      </c>
      <c r="DL172" s="90"/>
      <c r="DM172" s="90"/>
      <c r="DN172" s="90"/>
      <c r="DO172" s="116"/>
      <c r="DP172" s="16">
        <f t="shared" si="126"/>
        <v>0</v>
      </c>
      <c r="DQ172" s="90"/>
      <c r="DR172" s="90"/>
      <c r="DS172" s="90"/>
      <c r="DT172" s="116"/>
      <c r="DU172" s="16">
        <f t="shared" si="127"/>
        <v>0</v>
      </c>
      <c r="DV172" s="90"/>
      <c r="DW172" s="90"/>
      <c r="DX172" s="90"/>
      <c r="DY172" s="116"/>
      <c r="DZ172" s="16">
        <f t="shared" si="128"/>
        <v>0</v>
      </c>
      <c r="EA172" s="90"/>
      <c r="EB172" s="90"/>
      <c r="EC172" s="90"/>
      <c r="ED172" s="116"/>
      <c r="EE172" s="16">
        <f t="shared" si="129"/>
        <v>0</v>
      </c>
      <c r="EF172" s="90"/>
      <c r="EG172" s="90"/>
      <c r="EH172" s="90"/>
      <c r="EI172" s="116"/>
      <c r="EJ172" s="16">
        <f t="shared" si="130"/>
        <v>0</v>
      </c>
      <c r="EK172" s="90"/>
      <c r="EL172" s="90"/>
      <c r="EM172" s="90"/>
      <c r="EN172" s="116"/>
      <c r="EO172" s="16">
        <f t="shared" si="131"/>
        <v>0</v>
      </c>
      <c r="EP172" s="90"/>
      <c r="EQ172" s="90"/>
      <c r="ER172" s="90"/>
      <c r="ES172" s="116"/>
      <c r="ET172" s="16">
        <f t="shared" si="132"/>
        <v>0</v>
      </c>
      <c r="EU172" s="90"/>
      <c r="EV172" s="90"/>
      <c r="EW172" s="90"/>
      <c r="EX172" s="116"/>
      <c r="EY172" s="16">
        <f t="shared" si="133"/>
        <v>0</v>
      </c>
      <c r="EZ172" s="90"/>
      <c r="FA172" s="90"/>
      <c r="FB172" s="90"/>
      <c r="FC172" s="116"/>
      <c r="FD172" s="16">
        <f t="shared" si="134"/>
        <v>0</v>
      </c>
      <c r="FE172" s="90"/>
      <c r="FF172" s="90"/>
      <c r="FG172" s="90"/>
      <c r="FH172" s="116"/>
      <c r="FI172" s="16">
        <f t="shared" si="135"/>
        <v>0</v>
      </c>
      <c r="FJ172" s="90"/>
      <c r="FK172" s="90"/>
      <c r="FL172" s="90"/>
      <c r="FM172" s="116"/>
      <c r="FN172" s="16">
        <f t="shared" si="136"/>
        <v>0</v>
      </c>
      <c r="FO172" s="90"/>
      <c r="FP172" s="90"/>
      <c r="FQ172" s="90"/>
      <c r="FR172" s="116"/>
      <c r="FS172" s="16">
        <f t="shared" si="137"/>
        <v>0</v>
      </c>
      <c r="FT172" s="90"/>
      <c r="FU172" s="90"/>
      <c r="FV172" s="90"/>
      <c r="FW172" s="116"/>
      <c r="FX172" s="16">
        <f t="shared" si="138"/>
        <v>0</v>
      </c>
      <c r="FY172" s="90"/>
      <c r="FZ172" s="90"/>
      <c r="GA172" s="90"/>
      <c r="GB172" s="116"/>
      <c r="GC172" s="16">
        <f t="shared" si="139"/>
        <v>0</v>
      </c>
      <c r="GD172" s="90"/>
      <c r="GE172" s="90"/>
      <c r="GF172" s="90"/>
      <c r="GG172" s="116"/>
      <c r="GH172" s="16">
        <f t="shared" si="140"/>
        <v>0</v>
      </c>
      <c r="GI172" s="90"/>
      <c r="GJ172" s="90"/>
      <c r="GK172" s="90"/>
      <c r="GL172" s="116"/>
      <c r="GM172" s="16">
        <f t="shared" si="141"/>
        <v>0</v>
      </c>
      <c r="GN172" s="90"/>
      <c r="GO172" s="90"/>
      <c r="GP172" s="90"/>
      <c r="GQ172" s="116"/>
      <c r="GR172" s="16">
        <f t="shared" si="142"/>
        <v>0</v>
      </c>
      <c r="GS172" s="90"/>
      <c r="GT172" s="90"/>
      <c r="GU172" s="90"/>
      <c r="GV172" s="116"/>
      <c r="GW172" s="16">
        <f t="shared" si="143"/>
        <v>0</v>
      </c>
      <c r="GX172" s="90"/>
      <c r="GY172" s="90"/>
      <c r="GZ172" s="90"/>
      <c r="HA172" s="116"/>
      <c r="HB172" s="16">
        <f t="shared" si="144"/>
        <v>0</v>
      </c>
      <c r="HC172" s="90"/>
      <c r="HD172" s="90"/>
      <c r="HE172" s="90"/>
      <c r="HF172" s="116"/>
      <c r="HG172" s="16">
        <f t="shared" si="145"/>
        <v>0</v>
      </c>
      <c r="HH172" s="90"/>
      <c r="HI172" s="90"/>
      <c r="HJ172" s="90"/>
      <c r="HK172" s="116"/>
      <c r="HL172" s="16">
        <f t="shared" si="146"/>
        <v>0</v>
      </c>
      <c r="HM172" s="90"/>
      <c r="HN172" s="90"/>
      <c r="HO172" s="90"/>
      <c r="HP172" s="116"/>
      <c r="HQ172" s="16">
        <f t="shared" si="147"/>
        <v>0</v>
      </c>
      <c r="HR172" s="90"/>
      <c r="HS172" s="90"/>
      <c r="HT172" s="90"/>
      <c r="HU172" s="116"/>
      <c r="HV172" s="16">
        <f t="shared" si="148"/>
        <v>0</v>
      </c>
      <c r="HW172" s="90"/>
      <c r="HX172" s="90"/>
      <c r="HY172" s="90"/>
      <c r="HZ172" s="116"/>
      <c r="IA172" s="16">
        <f t="shared" si="149"/>
        <v>0</v>
      </c>
      <c r="IB172" s="90"/>
      <c r="IC172" s="90"/>
      <c r="ID172" s="90"/>
      <c r="IE172" s="116"/>
      <c r="IF172" s="16">
        <f t="shared" si="150"/>
        <v>0</v>
      </c>
      <c r="IG172" s="90"/>
      <c r="IH172" s="90"/>
      <c r="II172" s="90"/>
      <c r="IJ172" s="116"/>
      <c r="IK172" s="16">
        <f t="shared" si="151"/>
        <v>0</v>
      </c>
      <c r="IL172" s="90"/>
      <c r="IM172" s="90"/>
      <c r="IN172" s="90"/>
      <c r="IO172" s="116"/>
      <c r="IP172" s="16">
        <f t="shared" si="152"/>
        <v>0</v>
      </c>
    </row>
    <row r="173" spans="1:250" x14ac:dyDescent="0.25">
      <c r="A173" s="90"/>
      <c r="B173" s="90"/>
      <c r="C173" s="90"/>
      <c r="D173" s="116"/>
      <c r="E173" s="16">
        <f t="shared" si="103"/>
        <v>0</v>
      </c>
      <c r="F173" s="90"/>
      <c r="G173" s="90"/>
      <c r="H173" s="90"/>
      <c r="I173" s="116"/>
      <c r="J173" s="16">
        <f t="shared" si="104"/>
        <v>0</v>
      </c>
      <c r="K173" s="90"/>
      <c r="L173" s="90"/>
      <c r="M173" s="90"/>
      <c r="N173" s="116"/>
      <c r="O173" s="16">
        <f t="shared" si="105"/>
        <v>0</v>
      </c>
      <c r="P173" s="90"/>
      <c r="Q173" s="90"/>
      <c r="R173" s="90"/>
      <c r="S173" s="116"/>
      <c r="T173" s="16">
        <f t="shared" si="106"/>
        <v>0</v>
      </c>
      <c r="U173" s="90"/>
      <c r="V173" s="90"/>
      <c r="W173" s="90"/>
      <c r="X173" s="116"/>
      <c r="Y173" s="16">
        <f t="shared" si="107"/>
        <v>0</v>
      </c>
      <c r="Z173" s="90"/>
      <c r="AA173" s="90"/>
      <c r="AB173" s="90"/>
      <c r="AC173" s="116"/>
      <c r="AD173" s="16">
        <f t="shared" si="108"/>
        <v>0</v>
      </c>
      <c r="AE173" s="90"/>
      <c r="AF173" s="90"/>
      <c r="AG173" s="90"/>
      <c r="AH173" s="116"/>
      <c r="AI173" s="16">
        <f t="shared" si="109"/>
        <v>0</v>
      </c>
      <c r="AJ173" s="90"/>
      <c r="AK173" s="90"/>
      <c r="AL173" s="90"/>
      <c r="AM173" s="116"/>
      <c r="AN173" s="16">
        <f t="shared" si="110"/>
        <v>0</v>
      </c>
      <c r="AO173" s="90"/>
      <c r="AP173" s="90"/>
      <c r="AQ173" s="90"/>
      <c r="AR173" s="116"/>
      <c r="AS173" s="16">
        <f t="shared" si="111"/>
        <v>0</v>
      </c>
      <c r="AT173" s="90"/>
      <c r="AU173" s="90"/>
      <c r="AV173" s="90"/>
      <c r="AW173" s="116"/>
      <c r="AX173" s="16">
        <f t="shared" si="112"/>
        <v>0</v>
      </c>
      <c r="AY173" s="90"/>
      <c r="AZ173" s="90"/>
      <c r="BA173" s="90"/>
      <c r="BB173" s="116"/>
      <c r="BC173" s="16">
        <f t="shared" si="113"/>
        <v>0</v>
      </c>
      <c r="BD173" s="90"/>
      <c r="BE173" s="90"/>
      <c r="BF173" s="90"/>
      <c r="BG173" s="116"/>
      <c r="BH173" s="16">
        <f t="shared" si="114"/>
        <v>0</v>
      </c>
      <c r="BI173" s="90"/>
      <c r="BJ173" s="90"/>
      <c r="BK173" s="90"/>
      <c r="BL173" s="116"/>
      <c r="BM173" s="16">
        <f t="shared" si="115"/>
        <v>0</v>
      </c>
      <c r="BN173" s="90"/>
      <c r="BO173" s="90"/>
      <c r="BP173" s="90"/>
      <c r="BQ173" s="116"/>
      <c r="BR173" s="16">
        <f t="shared" si="116"/>
        <v>0</v>
      </c>
      <c r="BS173" s="90"/>
      <c r="BT173" s="90"/>
      <c r="BU173" s="90"/>
      <c r="BV173" s="116"/>
      <c r="BW173" s="16">
        <f t="shared" si="117"/>
        <v>0</v>
      </c>
      <c r="BX173" s="90"/>
      <c r="BY173" s="90"/>
      <c r="BZ173" s="90"/>
      <c r="CA173" s="116"/>
      <c r="CB173" s="16">
        <f t="shared" si="118"/>
        <v>0</v>
      </c>
      <c r="CC173" s="90"/>
      <c r="CD173" s="90"/>
      <c r="CE173" s="90"/>
      <c r="CF173" s="116"/>
      <c r="CG173" s="16">
        <f t="shared" si="119"/>
        <v>0</v>
      </c>
      <c r="CH173" s="90"/>
      <c r="CI173" s="90"/>
      <c r="CJ173" s="90"/>
      <c r="CK173" s="116"/>
      <c r="CL173" s="16">
        <f t="shared" si="120"/>
        <v>0</v>
      </c>
      <c r="CM173" s="90"/>
      <c r="CN173" s="90"/>
      <c r="CO173" s="90"/>
      <c r="CP173" s="116"/>
      <c r="CQ173" s="16">
        <f t="shared" si="121"/>
        <v>0</v>
      </c>
      <c r="CR173" s="90"/>
      <c r="CS173" s="90"/>
      <c r="CT173" s="90"/>
      <c r="CU173" s="116"/>
      <c r="CV173" s="16">
        <f t="shared" si="122"/>
        <v>0</v>
      </c>
      <c r="CW173" s="90"/>
      <c r="CX173" s="90"/>
      <c r="CY173" s="90"/>
      <c r="CZ173" s="116"/>
      <c r="DA173" s="16">
        <f t="shared" si="123"/>
        <v>0</v>
      </c>
      <c r="DB173" s="90"/>
      <c r="DC173" s="90"/>
      <c r="DD173" s="90"/>
      <c r="DE173" s="116"/>
      <c r="DF173" s="16">
        <f t="shared" si="124"/>
        <v>0</v>
      </c>
      <c r="DG173" s="90"/>
      <c r="DH173" s="90"/>
      <c r="DI173" s="90"/>
      <c r="DJ173" s="116"/>
      <c r="DK173" s="16">
        <f t="shared" si="125"/>
        <v>0</v>
      </c>
      <c r="DL173" s="90"/>
      <c r="DM173" s="90"/>
      <c r="DN173" s="90"/>
      <c r="DO173" s="116"/>
      <c r="DP173" s="16">
        <f t="shared" si="126"/>
        <v>0</v>
      </c>
      <c r="DQ173" s="90"/>
      <c r="DR173" s="90"/>
      <c r="DS173" s="90"/>
      <c r="DT173" s="116"/>
      <c r="DU173" s="16">
        <f t="shared" si="127"/>
        <v>0</v>
      </c>
      <c r="DV173" s="90"/>
      <c r="DW173" s="90"/>
      <c r="DX173" s="90"/>
      <c r="DY173" s="116"/>
      <c r="DZ173" s="16">
        <f t="shared" si="128"/>
        <v>0</v>
      </c>
      <c r="EA173" s="90"/>
      <c r="EB173" s="90"/>
      <c r="EC173" s="90"/>
      <c r="ED173" s="116"/>
      <c r="EE173" s="16">
        <f t="shared" si="129"/>
        <v>0</v>
      </c>
      <c r="EF173" s="90"/>
      <c r="EG173" s="90"/>
      <c r="EH173" s="90"/>
      <c r="EI173" s="116"/>
      <c r="EJ173" s="16">
        <f t="shared" si="130"/>
        <v>0</v>
      </c>
      <c r="EK173" s="90"/>
      <c r="EL173" s="90"/>
      <c r="EM173" s="90"/>
      <c r="EN173" s="116"/>
      <c r="EO173" s="16">
        <f t="shared" si="131"/>
        <v>0</v>
      </c>
      <c r="EP173" s="90"/>
      <c r="EQ173" s="90"/>
      <c r="ER173" s="90"/>
      <c r="ES173" s="116"/>
      <c r="ET173" s="16">
        <f t="shared" si="132"/>
        <v>0</v>
      </c>
      <c r="EU173" s="90"/>
      <c r="EV173" s="90"/>
      <c r="EW173" s="90"/>
      <c r="EX173" s="116"/>
      <c r="EY173" s="16">
        <f t="shared" si="133"/>
        <v>0</v>
      </c>
      <c r="EZ173" s="90"/>
      <c r="FA173" s="90"/>
      <c r="FB173" s="90"/>
      <c r="FC173" s="116"/>
      <c r="FD173" s="16">
        <f t="shared" si="134"/>
        <v>0</v>
      </c>
      <c r="FE173" s="90"/>
      <c r="FF173" s="90"/>
      <c r="FG173" s="90"/>
      <c r="FH173" s="116"/>
      <c r="FI173" s="16">
        <f t="shared" si="135"/>
        <v>0</v>
      </c>
      <c r="FJ173" s="90"/>
      <c r="FK173" s="90"/>
      <c r="FL173" s="90"/>
      <c r="FM173" s="116"/>
      <c r="FN173" s="16">
        <f t="shared" si="136"/>
        <v>0</v>
      </c>
      <c r="FO173" s="90"/>
      <c r="FP173" s="90"/>
      <c r="FQ173" s="90"/>
      <c r="FR173" s="116"/>
      <c r="FS173" s="16">
        <f t="shared" si="137"/>
        <v>0</v>
      </c>
      <c r="FT173" s="90"/>
      <c r="FU173" s="90"/>
      <c r="FV173" s="90"/>
      <c r="FW173" s="116"/>
      <c r="FX173" s="16">
        <f t="shared" si="138"/>
        <v>0</v>
      </c>
      <c r="FY173" s="90"/>
      <c r="FZ173" s="90"/>
      <c r="GA173" s="90"/>
      <c r="GB173" s="116"/>
      <c r="GC173" s="16">
        <f t="shared" si="139"/>
        <v>0</v>
      </c>
      <c r="GD173" s="90"/>
      <c r="GE173" s="90"/>
      <c r="GF173" s="90"/>
      <c r="GG173" s="116"/>
      <c r="GH173" s="16">
        <f t="shared" si="140"/>
        <v>0</v>
      </c>
      <c r="GI173" s="90"/>
      <c r="GJ173" s="90"/>
      <c r="GK173" s="90"/>
      <c r="GL173" s="116"/>
      <c r="GM173" s="16">
        <f t="shared" si="141"/>
        <v>0</v>
      </c>
      <c r="GN173" s="90"/>
      <c r="GO173" s="90"/>
      <c r="GP173" s="90"/>
      <c r="GQ173" s="116"/>
      <c r="GR173" s="16">
        <f t="shared" si="142"/>
        <v>0</v>
      </c>
      <c r="GS173" s="90"/>
      <c r="GT173" s="90"/>
      <c r="GU173" s="90"/>
      <c r="GV173" s="116"/>
      <c r="GW173" s="16">
        <f t="shared" si="143"/>
        <v>0</v>
      </c>
      <c r="GX173" s="90"/>
      <c r="GY173" s="90"/>
      <c r="GZ173" s="90"/>
      <c r="HA173" s="116"/>
      <c r="HB173" s="16">
        <f t="shared" si="144"/>
        <v>0</v>
      </c>
      <c r="HC173" s="90"/>
      <c r="HD173" s="90"/>
      <c r="HE173" s="90"/>
      <c r="HF173" s="116"/>
      <c r="HG173" s="16">
        <f t="shared" si="145"/>
        <v>0</v>
      </c>
      <c r="HH173" s="90"/>
      <c r="HI173" s="90"/>
      <c r="HJ173" s="90"/>
      <c r="HK173" s="116"/>
      <c r="HL173" s="16">
        <f t="shared" si="146"/>
        <v>0</v>
      </c>
      <c r="HM173" s="90"/>
      <c r="HN173" s="90"/>
      <c r="HO173" s="90"/>
      <c r="HP173" s="116"/>
      <c r="HQ173" s="16">
        <f t="shared" si="147"/>
        <v>0</v>
      </c>
      <c r="HR173" s="90"/>
      <c r="HS173" s="90"/>
      <c r="HT173" s="90"/>
      <c r="HU173" s="116"/>
      <c r="HV173" s="16">
        <f t="shared" si="148"/>
        <v>0</v>
      </c>
      <c r="HW173" s="90"/>
      <c r="HX173" s="90"/>
      <c r="HY173" s="90"/>
      <c r="HZ173" s="116"/>
      <c r="IA173" s="16">
        <f t="shared" si="149"/>
        <v>0</v>
      </c>
      <c r="IB173" s="90"/>
      <c r="IC173" s="90"/>
      <c r="ID173" s="90"/>
      <c r="IE173" s="116"/>
      <c r="IF173" s="16">
        <f t="shared" si="150"/>
        <v>0</v>
      </c>
      <c r="IG173" s="90"/>
      <c r="IH173" s="90"/>
      <c r="II173" s="90"/>
      <c r="IJ173" s="116"/>
      <c r="IK173" s="16">
        <f t="shared" si="151"/>
        <v>0</v>
      </c>
      <c r="IL173" s="90"/>
      <c r="IM173" s="90"/>
      <c r="IN173" s="90"/>
      <c r="IO173" s="116"/>
      <c r="IP173" s="16">
        <f t="shared" si="152"/>
        <v>0</v>
      </c>
    </row>
    <row r="174" spans="1:250" x14ac:dyDescent="0.25">
      <c r="A174" s="90"/>
      <c r="B174" s="90"/>
      <c r="C174" s="90"/>
      <c r="D174" s="116"/>
      <c r="E174" s="16">
        <f t="shared" si="103"/>
        <v>0</v>
      </c>
      <c r="F174" s="90"/>
      <c r="G174" s="90"/>
      <c r="H174" s="90"/>
      <c r="I174" s="116"/>
      <c r="J174" s="16">
        <f t="shared" si="104"/>
        <v>0</v>
      </c>
      <c r="K174" s="90"/>
      <c r="L174" s="90"/>
      <c r="M174" s="90"/>
      <c r="N174" s="116"/>
      <c r="O174" s="16">
        <f t="shared" si="105"/>
        <v>0</v>
      </c>
      <c r="P174" s="90"/>
      <c r="Q174" s="90"/>
      <c r="R174" s="90"/>
      <c r="S174" s="116"/>
      <c r="T174" s="16">
        <f t="shared" si="106"/>
        <v>0</v>
      </c>
      <c r="U174" s="90"/>
      <c r="V174" s="90"/>
      <c r="W174" s="90"/>
      <c r="X174" s="116"/>
      <c r="Y174" s="16">
        <f t="shared" si="107"/>
        <v>0</v>
      </c>
      <c r="Z174" s="90"/>
      <c r="AA174" s="90"/>
      <c r="AB174" s="90"/>
      <c r="AC174" s="116"/>
      <c r="AD174" s="16">
        <f t="shared" si="108"/>
        <v>0</v>
      </c>
      <c r="AE174" s="90"/>
      <c r="AF174" s="90"/>
      <c r="AG174" s="90"/>
      <c r="AH174" s="116"/>
      <c r="AI174" s="16">
        <f t="shared" si="109"/>
        <v>0</v>
      </c>
      <c r="AJ174" s="90"/>
      <c r="AK174" s="90"/>
      <c r="AL174" s="90"/>
      <c r="AM174" s="116"/>
      <c r="AN174" s="16">
        <f t="shared" si="110"/>
        <v>0</v>
      </c>
      <c r="AO174" s="90"/>
      <c r="AP174" s="90"/>
      <c r="AQ174" s="90"/>
      <c r="AR174" s="116"/>
      <c r="AS174" s="16">
        <f t="shared" si="111"/>
        <v>0</v>
      </c>
      <c r="AT174" s="90"/>
      <c r="AU174" s="90"/>
      <c r="AV174" s="90"/>
      <c r="AW174" s="116"/>
      <c r="AX174" s="16">
        <f t="shared" si="112"/>
        <v>0</v>
      </c>
      <c r="AY174" s="90"/>
      <c r="AZ174" s="90"/>
      <c r="BA174" s="90"/>
      <c r="BB174" s="116"/>
      <c r="BC174" s="16">
        <f t="shared" si="113"/>
        <v>0</v>
      </c>
      <c r="BD174" s="90"/>
      <c r="BE174" s="90"/>
      <c r="BF174" s="90"/>
      <c r="BG174" s="116"/>
      <c r="BH174" s="16">
        <f t="shared" si="114"/>
        <v>0</v>
      </c>
      <c r="BI174" s="90"/>
      <c r="BJ174" s="90"/>
      <c r="BK174" s="90"/>
      <c r="BL174" s="116"/>
      <c r="BM174" s="16">
        <f t="shared" si="115"/>
        <v>0</v>
      </c>
      <c r="BN174" s="90"/>
      <c r="BO174" s="90"/>
      <c r="BP174" s="90"/>
      <c r="BQ174" s="116"/>
      <c r="BR174" s="16">
        <f t="shared" si="116"/>
        <v>0</v>
      </c>
      <c r="BS174" s="90"/>
      <c r="BT174" s="90"/>
      <c r="BU174" s="90"/>
      <c r="BV174" s="116"/>
      <c r="BW174" s="16">
        <f t="shared" si="117"/>
        <v>0</v>
      </c>
      <c r="BX174" s="90"/>
      <c r="BY174" s="90"/>
      <c r="BZ174" s="90"/>
      <c r="CA174" s="116"/>
      <c r="CB174" s="16">
        <f t="shared" si="118"/>
        <v>0</v>
      </c>
      <c r="CC174" s="90"/>
      <c r="CD174" s="90"/>
      <c r="CE174" s="90"/>
      <c r="CF174" s="116"/>
      <c r="CG174" s="16">
        <f t="shared" si="119"/>
        <v>0</v>
      </c>
      <c r="CH174" s="90"/>
      <c r="CI174" s="90"/>
      <c r="CJ174" s="90"/>
      <c r="CK174" s="116"/>
      <c r="CL174" s="16">
        <f t="shared" si="120"/>
        <v>0</v>
      </c>
      <c r="CM174" s="90"/>
      <c r="CN174" s="90"/>
      <c r="CO174" s="90"/>
      <c r="CP174" s="116"/>
      <c r="CQ174" s="16">
        <f t="shared" si="121"/>
        <v>0</v>
      </c>
      <c r="CR174" s="90"/>
      <c r="CS174" s="90"/>
      <c r="CT174" s="90"/>
      <c r="CU174" s="116"/>
      <c r="CV174" s="16">
        <f t="shared" si="122"/>
        <v>0</v>
      </c>
      <c r="CW174" s="90"/>
      <c r="CX174" s="90"/>
      <c r="CY174" s="90"/>
      <c r="CZ174" s="116"/>
      <c r="DA174" s="16">
        <f t="shared" si="123"/>
        <v>0</v>
      </c>
      <c r="DB174" s="90"/>
      <c r="DC174" s="90"/>
      <c r="DD174" s="90"/>
      <c r="DE174" s="116"/>
      <c r="DF174" s="16">
        <f t="shared" si="124"/>
        <v>0</v>
      </c>
      <c r="DG174" s="90"/>
      <c r="DH174" s="90"/>
      <c r="DI174" s="90"/>
      <c r="DJ174" s="116"/>
      <c r="DK174" s="16">
        <f t="shared" si="125"/>
        <v>0</v>
      </c>
      <c r="DL174" s="90"/>
      <c r="DM174" s="90"/>
      <c r="DN174" s="90"/>
      <c r="DO174" s="116"/>
      <c r="DP174" s="16">
        <f t="shared" si="126"/>
        <v>0</v>
      </c>
      <c r="DQ174" s="90"/>
      <c r="DR174" s="90"/>
      <c r="DS174" s="90"/>
      <c r="DT174" s="116"/>
      <c r="DU174" s="16">
        <f t="shared" si="127"/>
        <v>0</v>
      </c>
      <c r="DV174" s="90"/>
      <c r="DW174" s="90"/>
      <c r="DX174" s="90"/>
      <c r="DY174" s="116"/>
      <c r="DZ174" s="16">
        <f t="shared" si="128"/>
        <v>0</v>
      </c>
      <c r="EA174" s="90"/>
      <c r="EB174" s="90"/>
      <c r="EC174" s="90"/>
      <c r="ED174" s="116"/>
      <c r="EE174" s="16">
        <f t="shared" si="129"/>
        <v>0</v>
      </c>
      <c r="EF174" s="90"/>
      <c r="EG174" s="90"/>
      <c r="EH174" s="90"/>
      <c r="EI174" s="116"/>
      <c r="EJ174" s="16">
        <f t="shared" si="130"/>
        <v>0</v>
      </c>
      <c r="EK174" s="90"/>
      <c r="EL174" s="90"/>
      <c r="EM174" s="90"/>
      <c r="EN174" s="116"/>
      <c r="EO174" s="16">
        <f t="shared" si="131"/>
        <v>0</v>
      </c>
      <c r="EP174" s="90"/>
      <c r="EQ174" s="90"/>
      <c r="ER174" s="90"/>
      <c r="ES174" s="116"/>
      <c r="ET174" s="16">
        <f t="shared" si="132"/>
        <v>0</v>
      </c>
      <c r="EU174" s="90"/>
      <c r="EV174" s="90"/>
      <c r="EW174" s="90"/>
      <c r="EX174" s="116"/>
      <c r="EY174" s="16">
        <f t="shared" si="133"/>
        <v>0</v>
      </c>
      <c r="EZ174" s="90"/>
      <c r="FA174" s="90"/>
      <c r="FB174" s="90"/>
      <c r="FC174" s="116"/>
      <c r="FD174" s="16">
        <f t="shared" si="134"/>
        <v>0</v>
      </c>
      <c r="FE174" s="90"/>
      <c r="FF174" s="90"/>
      <c r="FG174" s="90"/>
      <c r="FH174" s="116"/>
      <c r="FI174" s="16">
        <f t="shared" si="135"/>
        <v>0</v>
      </c>
      <c r="FJ174" s="90"/>
      <c r="FK174" s="90"/>
      <c r="FL174" s="90"/>
      <c r="FM174" s="116"/>
      <c r="FN174" s="16">
        <f t="shared" si="136"/>
        <v>0</v>
      </c>
      <c r="FO174" s="90"/>
      <c r="FP174" s="90"/>
      <c r="FQ174" s="90"/>
      <c r="FR174" s="116"/>
      <c r="FS174" s="16">
        <f t="shared" si="137"/>
        <v>0</v>
      </c>
      <c r="FT174" s="90"/>
      <c r="FU174" s="90"/>
      <c r="FV174" s="90"/>
      <c r="FW174" s="116"/>
      <c r="FX174" s="16">
        <f t="shared" si="138"/>
        <v>0</v>
      </c>
      <c r="FY174" s="90"/>
      <c r="FZ174" s="90"/>
      <c r="GA174" s="90"/>
      <c r="GB174" s="116"/>
      <c r="GC174" s="16">
        <f t="shared" si="139"/>
        <v>0</v>
      </c>
      <c r="GD174" s="90"/>
      <c r="GE174" s="90"/>
      <c r="GF174" s="90"/>
      <c r="GG174" s="116"/>
      <c r="GH174" s="16">
        <f t="shared" si="140"/>
        <v>0</v>
      </c>
      <c r="GI174" s="90"/>
      <c r="GJ174" s="90"/>
      <c r="GK174" s="90"/>
      <c r="GL174" s="116"/>
      <c r="GM174" s="16">
        <f t="shared" si="141"/>
        <v>0</v>
      </c>
      <c r="GN174" s="90"/>
      <c r="GO174" s="90"/>
      <c r="GP174" s="90"/>
      <c r="GQ174" s="116"/>
      <c r="GR174" s="16">
        <f t="shared" si="142"/>
        <v>0</v>
      </c>
      <c r="GS174" s="90"/>
      <c r="GT174" s="90"/>
      <c r="GU174" s="90"/>
      <c r="GV174" s="116"/>
      <c r="GW174" s="16">
        <f t="shared" si="143"/>
        <v>0</v>
      </c>
      <c r="GX174" s="90"/>
      <c r="GY174" s="90"/>
      <c r="GZ174" s="90"/>
      <c r="HA174" s="116"/>
      <c r="HB174" s="16">
        <f t="shared" si="144"/>
        <v>0</v>
      </c>
      <c r="HC174" s="90"/>
      <c r="HD174" s="90"/>
      <c r="HE174" s="90"/>
      <c r="HF174" s="116"/>
      <c r="HG174" s="16">
        <f t="shared" si="145"/>
        <v>0</v>
      </c>
      <c r="HH174" s="90"/>
      <c r="HI174" s="90"/>
      <c r="HJ174" s="90"/>
      <c r="HK174" s="116"/>
      <c r="HL174" s="16">
        <f t="shared" si="146"/>
        <v>0</v>
      </c>
      <c r="HM174" s="90"/>
      <c r="HN174" s="90"/>
      <c r="HO174" s="90"/>
      <c r="HP174" s="116"/>
      <c r="HQ174" s="16">
        <f t="shared" si="147"/>
        <v>0</v>
      </c>
      <c r="HR174" s="90"/>
      <c r="HS174" s="90"/>
      <c r="HT174" s="90"/>
      <c r="HU174" s="116"/>
      <c r="HV174" s="16">
        <f t="shared" si="148"/>
        <v>0</v>
      </c>
      <c r="HW174" s="90"/>
      <c r="HX174" s="90"/>
      <c r="HY174" s="90"/>
      <c r="HZ174" s="116"/>
      <c r="IA174" s="16">
        <f t="shared" si="149"/>
        <v>0</v>
      </c>
      <c r="IB174" s="90"/>
      <c r="IC174" s="90"/>
      <c r="ID174" s="90"/>
      <c r="IE174" s="116"/>
      <c r="IF174" s="16">
        <f t="shared" si="150"/>
        <v>0</v>
      </c>
      <c r="IG174" s="90"/>
      <c r="IH174" s="90"/>
      <c r="II174" s="90"/>
      <c r="IJ174" s="116"/>
      <c r="IK174" s="16">
        <f t="shared" si="151"/>
        <v>0</v>
      </c>
      <c r="IL174" s="90"/>
      <c r="IM174" s="90"/>
      <c r="IN174" s="90"/>
      <c r="IO174" s="116"/>
      <c r="IP174" s="16">
        <f t="shared" si="152"/>
        <v>0</v>
      </c>
    </row>
    <row r="175" spans="1:250" x14ac:dyDescent="0.25">
      <c r="A175" s="90"/>
      <c r="B175" s="90"/>
      <c r="C175" s="90"/>
      <c r="D175" s="116"/>
      <c r="E175" s="16">
        <f t="shared" si="103"/>
        <v>0</v>
      </c>
      <c r="F175" s="90"/>
      <c r="G175" s="90"/>
      <c r="H175" s="90"/>
      <c r="I175" s="116"/>
      <c r="J175" s="16">
        <f t="shared" si="104"/>
        <v>0</v>
      </c>
      <c r="K175" s="90"/>
      <c r="L175" s="90"/>
      <c r="M175" s="90"/>
      <c r="N175" s="116"/>
      <c r="O175" s="16">
        <f t="shared" si="105"/>
        <v>0</v>
      </c>
      <c r="P175" s="90"/>
      <c r="Q175" s="90"/>
      <c r="R175" s="90"/>
      <c r="S175" s="116"/>
      <c r="T175" s="16">
        <f t="shared" si="106"/>
        <v>0</v>
      </c>
      <c r="U175" s="90"/>
      <c r="V175" s="90"/>
      <c r="W175" s="90"/>
      <c r="X175" s="116"/>
      <c r="Y175" s="16">
        <f t="shared" si="107"/>
        <v>0</v>
      </c>
      <c r="Z175" s="90"/>
      <c r="AA175" s="90"/>
      <c r="AB175" s="90"/>
      <c r="AC175" s="116"/>
      <c r="AD175" s="16">
        <f t="shared" si="108"/>
        <v>0</v>
      </c>
      <c r="AE175" s="90"/>
      <c r="AF175" s="90"/>
      <c r="AG175" s="90"/>
      <c r="AH175" s="116"/>
      <c r="AI175" s="16">
        <f t="shared" si="109"/>
        <v>0</v>
      </c>
      <c r="AJ175" s="90"/>
      <c r="AK175" s="90"/>
      <c r="AL175" s="90"/>
      <c r="AM175" s="116"/>
      <c r="AN175" s="16">
        <f t="shared" si="110"/>
        <v>0</v>
      </c>
      <c r="AO175" s="90"/>
      <c r="AP175" s="90"/>
      <c r="AQ175" s="90"/>
      <c r="AR175" s="116"/>
      <c r="AS175" s="16">
        <f t="shared" si="111"/>
        <v>0</v>
      </c>
      <c r="AT175" s="90"/>
      <c r="AU175" s="90"/>
      <c r="AV175" s="90"/>
      <c r="AW175" s="116"/>
      <c r="AX175" s="16">
        <f t="shared" si="112"/>
        <v>0</v>
      </c>
      <c r="AY175" s="90"/>
      <c r="AZ175" s="90"/>
      <c r="BA175" s="90"/>
      <c r="BB175" s="116"/>
      <c r="BC175" s="16">
        <f t="shared" si="113"/>
        <v>0</v>
      </c>
      <c r="BD175" s="90"/>
      <c r="BE175" s="90"/>
      <c r="BF175" s="90"/>
      <c r="BG175" s="116"/>
      <c r="BH175" s="16">
        <f t="shared" si="114"/>
        <v>0</v>
      </c>
      <c r="BI175" s="90"/>
      <c r="BJ175" s="90"/>
      <c r="BK175" s="90"/>
      <c r="BL175" s="116"/>
      <c r="BM175" s="16">
        <f t="shared" si="115"/>
        <v>0</v>
      </c>
      <c r="BN175" s="90"/>
      <c r="BO175" s="90"/>
      <c r="BP175" s="90"/>
      <c r="BQ175" s="116"/>
      <c r="BR175" s="16">
        <f t="shared" si="116"/>
        <v>0</v>
      </c>
      <c r="BS175" s="90"/>
      <c r="BT175" s="90"/>
      <c r="BU175" s="90"/>
      <c r="BV175" s="116"/>
      <c r="BW175" s="16">
        <f t="shared" si="117"/>
        <v>0</v>
      </c>
      <c r="BX175" s="90"/>
      <c r="BY175" s="90"/>
      <c r="BZ175" s="90"/>
      <c r="CA175" s="116"/>
      <c r="CB175" s="16">
        <f t="shared" si="118"/>
        <v>0</v>
      </c>
      <c r="CC175" s="90"/>
      <c r="CD175" s="90"/>
      <c r="CE175" s="90"/>
      <c r="CF175" s="116"/>
      <c r="CG175" s="16">
        <f t="shared" si="119"/>
        <v>0</v>
      </c>
      <c r="CH175" s="90"/>
      <c r="CI175" s="90"/>
      <c r="CJ175" s="90"/>
      <c r="CK175" s="116"/>
      <c r="CL175" s="16">
        <f t="shared" si="120"/>
        <v>0</v>
      </c>
      <c r="CM175" s="90"/>
      <c r="CN175" s="90"/>
      <c r="CO175" s="90"/>
      <c r="CP175" s="116"/>
      <c r="CQ175" s="16">
        <f t="shared" si="121"/>
        <v>0</v>
      </c>
      <c r="CR175" s="90"/>
      <c r="CS175" s="90"/>
      <c r="CT175" s="90"/>
      <c r="CU175" s="116"/>
      <c r="CV175" s="16">
        <f t="shared" si="122"/>
        <v>0</v>
      </c>
      <c r="CW175" s="90"/>
      <c r="CX175" s="90"/>
      <c r="CY175" s="90"/>
      <c r="CZ175" s="116"/>
      <c r="DA175" s="16">
        <f t="shared" si="123"/>
        <v>0</v>
      </c>
      <c r="DB175" s="90"/>
      <c r="DC175" s="90"/>
      <c r="DD175" s="90"/>
      <c r="DE175" s="116"/>
      <c r="DF175" s="16">
        <f t="shared" si="124"/>
        <v>0</v>
      </c>
      <c r="DG175" s="90"/>
      <c r="DH175" s="90"/>
      <c r="DI175" s="90"/>
      <c r="DJ175" s="116"/>
      <c r="DK175" s="16">
        <f t="shared" si="125"/>
        <v>0</v>
      </c>
      <c r="DL175" s="90"/>
      <c r="DM175" s="90"/>
      <c r="DN175" s="90"/>
      <c r="DO175" s="116"/>
      <c r="DP175" s="16">
        <f t="shared" si="126"/>
        <v>0</v>
      </c>
      <c r="DQ175" s="90"/>
      <c r="DR175" s="90"/>
      <c r="DS175" s="90"/>
      <c r="DT175" s="116"/>
      <c r="DU175" s="16">
        <f t="shared" si="127"/>
        <v>0</v>
      </c>
      <c r="DV175" s="90"/>
      <c r="DW175" s="90"/>
      <c r="DX175" s="90"/>
      <c r="DY175" s="116"/>
      <c r="DZ175" s="16">
        <f t="shared" si="128"/>
        <v>0</v>
      </c>
      <c r="EA175" s="90"/>
      <c r="EB175" s="90"/>
      <c r="EC175" s="90"/>
      <c r="ED175" s="116"/>
      <c r="EE175" s="16">
        <f t="shared" si="129"/>
        <v>0</v>
      </c>
      <c r="EF175" s="90"/>
      <c r="EG175" s="90"/>
      <c r="EH175" s="90"/>
      <c r="EI175" s="116"/>
      <c r="EJ175" s="16">
        <f t="shared" si="130"/>
        <v>0</v>
      </c>
      <c r="EK175" s="90"/>
      <c r="EL175" s="90"/>
      <c r="EM175" s="90"/>
      <c r="EN175" s="116"/>
      <c r="EO175" s="16">
        <f t="shared" si="131"/>
        <v>0</v>
      </c>
      <c r="EP175" s="90"/>
      <c r="EQ175" s="90"/>
      <c r="ER175" s="90"/>
      <c r="ES175" s="116"/>
      <c r="ET175" s="16">
        <f t="shared" si="132"/>
        <v>0</v>
      </c>
      <c r="EU175" s="90"/>
      <c r="EV175" s="90"/>
      <c r="EW175" s="90"/>
      <c r="EX175" s="116"/>
      <c r="EY175" s="16">
        <f t="shared" si="133"/>
        <v>0</v>
      </c>
      <c r="EZ175" s="90"/>
      <c r="FA175" s="90"/>
      <c r="FB175" s="90"/>
      <c r="FC175" s="116"/>
      <c r="FD175" s="16">
        <f t="shared" si="134"/>
        <v>0</v>
      </c>
      <c r="FE175" s="90"/>
      <c r="FF175" s="90"/>
      <c r="FG175" s="90"/>
      <c r="FH175" s="116"/>
      <c r="FI175" s="16">
        <f t="shared" si="135"/>
        <v>0</v>
      </c>
      <c r="FJ175" s="90"/>
      <c r="FK175" s="90"/>
      <c r="FL175" s="90"/>
      <c r="FM175" s="116"/>
      <c r="FN175" s="16">
        <f t="shared" si="136"/>
        <v>0</v>
      </c>
      <c r="FO175" s="90"/>
      <c r="FP175" s="90"/>
      <c r="FQ175" s="90"/>
      <c r="FR175" s="116"/>
      <c r="FS175" s="16">
        <f t="shared" si="137"/>
        <v>0</v>
      </c>
      <c r="FT175" s="90"/>
      <c r="FU175" s="90"/>
      <c r="FV175" s="90"/>
      <c r="FW175" s="116"/>
      <c r="FX175" s="16">
        <f t="shared" si="138"/>
        <v>0</v>
      </c>
      <c r="FY175" s="90"/>
      <c r="FZ175" s="90"/>
      <c r="GA175" s="90"/>
      <c r="GB175" s="116"/>
      <c r="GC175" s="16">
        <f t="shared" si="139"/>
        <v>0</v>
      </c>
      <c r="GD175" s="90"/>
      <c r="GE175" s="90"/>
      <c r="GF175" s="90"/>
      <c r="GG175" s="116"/>
      <c r="GH175" s="16">
        <f t="shared" si="140"/>
        <v>0</v>
      </c>
      <c r="GI175" s="90"/>
      <c r="GJ175" s="90"/>
      <c r="GK175" s="90"/>
      <c r="GL175" s="116"/>
      <c r="GM175" s="16">
        <f t="shared" si="141"/>
        <v>0</v>
      </c>
      <c r="GN175" s="90"/>
      <c r="GO175" s="90"/>
      <c r="GP175" s="90"/>
      <c r="GQ175" s="116"/>
      <c r="GR175" s="16">
        <f t="shared" si="142"/>
        <v>0</v>
      </c>
      <c r="GS175" s="90"/>
      <c r="GT175" s="90"/>
      <c r="GU175" s="90"/>
      <c r="GV175" s="116"/>
      <c r="GW175" s="16">
        <f t="shared" si="143"/>
        <v>0</v>
      </c>
      <c r="GX175" s="90"/>
      <c r="GY175" s="90"/>
      <c r="GZ175" s="90"/>
      <c r="HA175" s="116"/>
      <c r="HB175" s="16">
        <f t="shared" si="144"/>
        <v>0</v>
      </c>
      <c r="HC175" s="90"/>
      <c r="HD175" s="90"/>
      <c r="HE175" s="90"/>
      <c r="HF175" s="116"/>
      <c r="HG175" s="16">
        <f t="shared" si="145"/>
        <v>0</v>
      </c>
      <c r="HH175" s="90"/>
      <c r="HI175" s="90"/>
      <c r="HJ175" s="90"/>
      <c r="HK175" s="116"/>
      <c r="HL175" s="16">
        <f t="shared" si="146"/>
        <v>0</v>
      </c>
      <c r="HM175" s="90"/>
      <c r="HN175" s="90"/>
      <c r="HO175" s="90"/>
      <c r="HP175" s="116"/>
      <c r="HQ175" s="16">
        <f t="shared" si="147"/>
        <v>0</v>
      </c>
      <c r="HR175" s="90"/>
      <c r="HS175" s="90"/>
      <c r="HT175" s="90"/>
      <c r="HU175" s="116"/>
      <c r="HV175" s="16">
        <f t="shared" si="148"/>
        <v>0</v>
      </c>
      <c r="HW175" s="90"/>
      <c r="HX175" s="90"/>
      <c r="HY175" s="90"/>
      <c r="HZ175" s="116"/>
      <c r="IA175" s="16">
        <f t="shared" si="149"/>
        <v>0</v>
      </c>
      <c r="IB175" s="90"/>
      <c r="IC175" s="90"/>
      <c r="ID175" s="90"/>
      <c r="IE175" s="116"/>
      <c r="IF175" s="16">
        <f t="shared" si="150"/>
        <v>0</v>
      </c>
      <c r="IG175" s="90"/>
      <c r="IH175" s="90"/>
      <c r="II175" s="90"/>
      <c r="IJ175" s="116"/>
      <c r="IK175" s="16">
        <f t="shared" si="151"/>
        <v>0</v>
      </c>
      <c r="IL175" s="90"/>
      <c r="IM175" s="90"/>
      <c r="IN175" s="90"/>
      <c r="IO175" s="116"/>
      <c r="IP175" s="16">
        <f t="shared" si="152"/>
        <v>0</v>
      </c>
    </row>
    <row r="176" spans="1:250" x14ac:dyDescent="0.25">
      <c r="A176" s="90"/>
      <c r="B176" s="90"/>
      <c r="C176" s="90"/>
      <c r="D176" s="116"/>
      <c r="E176" s="16">
        <f t="shared" si="103"/>
        <v>0</v>
      </c>
      <c r="F176" s="90"/>
      <c r="G176" s="90"/>
      <c r="H176" s="90"/>
      <c r="I176" s="116"/>
      <c r="J176" s="16">
        <f t="shared" si="104"/>
        <v>0</v>
      </c>
      <c r="K176" s="90"/>
      <c r="L176" s="90"/>
      <c r="M176" s="90"/>
      <c r="N176" s="116"/>
      <c r="O176" s="16">
        <f t="shared" si="105"/>
        <v>0</v>
      </c>
      <c r="P176" s="90"/>
      <c r="Q176" s="90"/>
      <c r="R176" s="90"/>
      <c r="S176" s="116"/>
      <c r="T176" s="16">
        <f t="shared" si="106"/>
        <v>0</v>
      </c>
      <c r="U176" s="90"/>
      <c r="V176" s="90"/>
      <c r="W176" s="90"/>
      <c r="X176" s="116"/>
      <c r="Y176" s="16">
        <f t="shared" si="107"/>
        <v>0</v>
      </c>
      <c r="Z176" s="90"/>
      <c r="AA176" s="90"/>
      <c r="AB176" s="90"/>
      <c r="AC176" s="116"/>
      <c r="AD176" s="16">
        <f t="shared" si="108"/>
        <v>0</v>
      </c>
      <c r="AE176" s="90"/>
      <c r="AF176" s="90"/>
      <c r="AG176" s="90"/>
      <c r="AH176" s="116"/>
      <c r="AI176" s="16">
        <f t="shared" si="109"/>
        <v>0</v>
      </c>
      <c r="AJ176" s="90"/>
      <c r="AK176" s="90"/>
      <c r="AL176" s="90"/>
      <c r="AM176" s="116"/>
      <c r="AN176" s="16">
        <f t="shared" si="110"/>
        <v>0</v>
      </c>
      <c r="AO176" s="90"/>
      <c r="AP176" s="90"/>
      <c r="AQ176" s="90"/>
      <c r="AR176" s="116"/>
      <c r="AS176" s="16">
        <f t="shared" si="111"/>
        <v>0</v>
      </c>
      <c r="AT176" s="90"/>
      <c r="AU176" s="90"/>
      <c r="AV176" s="90"/>
      <c r="AW176" s="116"/>
      <c r="AX176" s="16">
        <f t="shared" si="112"/>
        <v>0</v>
      </c>
      <c r="AY176" s="90"/>
      <c r="AZ176" s="90"/>
      <c r="BA176" s="90"/>
      <c r="BB176" s="116"/>
      <c r="BC176" s="16">
        <f t="shared" si="113"/>
        <v>0</v>
      </c>
      <c r="BD176" s="90"/>
      <c r="BE176" s="90"/>
      <c r="BF176" s="90"/>
      <c r="BG176" s="116"/>
      <c r="BH176" s="16">
        <f t="shared" si="114"/>
        <v>0</v>
      </c>
      <c r="BI176" s="90"/>
      <c r="BJ176" s="90"/>
      <c r="BK176" s="90"/>
      <c r="BL176" s="116"/>
      <c r="BM176" s="16">
        <f t="shared" si="115"/>
        <v>0</v>
      </c>
      <c r="BN176" s="90"/>
      <c r="BO176" s="90"/>
      <c r="BP176" s="90"/>
      <c r="BQ176" s="116"/>
      <c r="BR176" s="16">
        <f t="shared" si="116"/>
        <v>0</v>
      </c>
      <c r="BS176" s="90"/>
      <c r="BT176" s="90"/>
      <c r="BU176" s="90"/>
      <c r="BV176" s="116"/>
      <c r="BW176" s="16">
        <f t="shared" si="117"/>
        <v>0</v>
      </c>
      <c r="BX176" s="90"/>
      <c r="BY176" s="90"/>
      <c r="BZ176" s="90"/>
      <c r="CA176" s="116"/>
      <c r="CB176" s="16">
        <f t="shared" si="118"/>
        <v>0</v>
      </c>
      <c r="CC176" s="90"/>
      <c r="CD176" s="90"/>
      <c r="CE176" s="90"/>
      <c r="CF176" s="116"/>
      <c r="CG176" s="16">
        <f t="shared" si="119"/>
        <v>0</v>
      </c>
      <c r="CH176" s="90"/>
      <c r="CI176" s="90"/>
      <c r="CJ176" s="90"/>
      <c r="CK176" s="116"/>
      <c r="CL176" s="16">
        <f t="shared" si="120"/>
        <v>0</v>
      </c>
      <c r="CM176" s="90"/>
      <c r="CN176" s="90"/>
      <c r="CO176" s="90"/>
      <c r="CP176" s="116"/>
      <c r="CQ176" s="16">
        <f t="shared" si="121"/>
        <v>0</v>
      </c>
      <c r="CR176" s="90"/>
      <c r="CS176" s="90"/>
      <c r="CT176" s="90"/>
      <c r="CU176" s="116"/>
      <c r="CV176" s="16">
        <f t="shared" si="122"/>
        <v>0</v>
      </c>
      <c r="CW176" s="90"/>
      <c r="CX176" s="90"/>
      <c r="CY176" s="90"/>
      <c r="CZ176" s="116"/>
      <c r="DA176" s="16">
        <f t="shared" si="123"/>
        <v>0</v>
      </c>
      <c r="DB176" s="90"/>
      <c r="DC176" s="90"/>
      <c r="DD176" s="90"/>
      <c r="DE176" s="116"/>
      <c r="DF176" s="16">
        <f t="shared" si="124"/>
        <v>0</v>
      </c>
      <c r="DG176" s="90"/>
      <c r="DH176" s="90"/>
      <c r="DI176" s="90"/>
      <c r="DJ176" s="116"/>
      <c r="DK176" s="16">
        <f t="shared" si="125"/>
        <v>0</v>
      </c>
      <c r="DL176" s="90"/>
      <c r="DM176" s="90"/>
      <c r="DN176" s="90"/>
      <c r="DO176" s="116"/>
      <c r="DP176" s="16">
        <f t="shared" si="126"/>
        <v>0</v>
      </c>
      <c r="DQ176" s="90"/>
      <c r="DR176" s="90"/>
      <c r="DS176" s="90"/>
      <c r="DT176" s="116"/>
      <c r="DU176" s="16">
        <f t="shared" si="127"/>
        <v>0</v>
      </c>
      <c r="DV176" s="90"/>
      <c r="DW176" s="90"/>
      <c r="DX176" s="90"/>
      <c r="DY176" s="116"/>
      <c r="DZ176" s="16">
        <f t="shared" si="128"/>
        <v>0</v>
      </c>
      <c r="EA176" s="90"/>
      <c r="EB176" s="90"/>
      <c r="EC176" s="90"/>
      <c r="ED176" s="116"/>
      <c r="EE176" s="16">
        <f t="shared" si="129"/>
        <v>0</v>
      </c>
      <c r="EF176" s="90"/>
      <c r="EG176" s="90"/>
      <c r="EH176" s="90"/>
      <c r="EI176" s="116"/>
      <c r="EJ176" s="16">
        <f t="shared" si="130"/>
        <v>0</v>
      </c>
      <c r="EK176" s="90"/>
      <c r="EL176" s="90"/>
      <c r="EM176" s="90"/>
      <c r="EN176" s="116"/>
      <c r="EO176" s="16">
        <f t="shared" si="131"/>
        <v>0</v>
      </c>
      <c r="EP176" s="90"/>
      <c r="EQ176" s="90"/>
      <c r="ER176" s="90"/>
      <c r="ES176" s="116"/>
      <c r="ET176" s="16">
        <f t="shared" si="132"/>
        <v>0</v>
      </c>
      <c r="EU176" s="90"/>
      <c r="EV176" s="90"/>
      <c r="EW176" s="90"/>
      <c r="EX176" s="116"/>
      <c r="EY176" s="16">
        <f t="shared" si="133"/>
        <v>0</v>
      </c>
      <c r="EZ176" s="90"/>
      <c r="FA176" s="90"/>
      <c r="FB176" s="90"/>
      <c r="FC176" s="116"/>
      <c r="FD176" s="16">
        <f t="shared" si="134"/>
        <v>0</v>
      </c>
      <c r="FE176" s="90"/>
      <c r="FF176" s="90"/>
      <c r="FG176" s="90"/>
      <c r="FH176" s="116"/>
      <c r="FI176" s="16">
        <f t="shared" si="135"/>
        <v>0</v>
      </c>
      <c r="FJ176" s="90"/>
      <c r="FK176" s="90"/>
      <c r="FL176" s="90"/>
      <c r="FM176" s="116"/>
      <c r="FN176" s="16">
        <f t="shared" si="136"/>
        <v>0</v>
      </c>
      <c r="FO176" s="90"/>
      <c r="FP176" s="90"/>
      <c r="FQ176" s="90"/>
      <c r="FR176" s="116"/>
      <c r="FS176" s="16">
        <f t="shared" si="137"/>
        <v>0</v>
      </c>
      <c r="FT176" s="90"/>
      <c r="FU176" s="90"/>
      <c r="FV176" s="90"/>
      <c r="FW176" s="116"/>
      <c r="FX176" s="16">
        <f t="shared" si="138"/>
        <v>0</v>
      </c>
      <c r="FY176" s="90"/>
      <c r="FZ176" s="90"/>
      <c r="GA176" s="90"/>
      <c r="GB176" s="116"/>
      <c r="GC176" s="16">
        <f t="shared" si="139"/>
        <v>0</v>
      </c>
      <c r="GD176" s="90"/>
      <c r="GE176" s="90"/>
      <c r="GF176" s="90"/>
      <c r="GG176" s="116"/>
      <c r="GH176" s="16">
        <f t="shared" si="140"/>
        <v>0</v>
      </c>
      <c r="GI176" s="90"/>
      <c r="GJ176" s="90"/>
      <c r="GK176" s="90"/>
      <c r="GL176" s="116"/>
      <c r="GM176" s="16">
        <f t="shared" si="141"/>
        <v>0</v>
      </c>
      <c r="GN176" s="90"/>
      <c r="GO176" s="90"/>
      <c r="GP176" s="90"/>
      <c r="GQ176" s="116"/>
      <c r="GR176" s="16">
        <f t="shared" si="142"/>
        <v>0</v>
      </c>
      <c r="GS176" s="90"/>
      <c r="GT176" s="90"/>
      <c r="GU176" s="90"/>
      <c r="GV176" s="116"/>
      <c r="GW176" s="16">
        <f t="shared" si="143"/>
        <v>0</v>
      </c>
      <c r="GX176" s="90"/>
      <c r="GY176" s="90"/>
      <c r="GZ176" s="90"/>
      <c r="HA176" s="116"/>
      <c r="HB176" s="16">
        <f t="shared" si="144"/>
        <v>0</v>
      </c>
      <c r="HC176" s="90"/>
      <c r="HD176" s="90"/>
      <c r="HE176" s="90"/>
      <c r="HF176" s="116"/>
      <c r="HG176" s="16">
        <f t="shared" si="145"/>
        <v>0</v>
      </c>
      <c r="HH176" s="90"/>
      <c r="HI176" s="90"/>
      <c r="HJ176" s="90"/>
      <c r="HK176" s="116"/>
      <c r="HL176" s="16">
        <f t="shared" si="146"/>
        <v>0</v>
      </c>
      <c r="HM176" s="90"/>
      <c r="HN176" s="90"/>
      <c r="HO176" s="90"/>
      <c r="HP176" s="116"/>
      <c r="HQ176" s="16">
        <f t="shared" si="147"/>
        <v>0</v>
      </c>
      <c r="HR176" s="90"/>
      <c r="HS176" s="90"/>
      <c r="HT176" s="90"/>
      <c r="HU176" s="116"/>
      <c r="HV176" s="16">
        <f t="shared" si="148"/>
        <v>0</v>
      </c>
      <c r="HW176" s="90"/>
      <c r="HX176" s="90"/>
      <c r="HY176" s="90"/>
      <c r="HZ176" s="116"/>
      <c r="IA176" s="16">
        <f t="shared" si="149"/>
        <v>0</v>
      </c>
      <c r="IB176" s="90"/>
      <c r="IC176" s="90"/>
      <c r="ID176" s="90"/>
      <c r="IE176" s="116"/>
      <c r="IF176" s="16">
        <f t="shared" si="150"/>
        <v>0</v>
      </c>
      <c r="IG176" s="90"/>
      <c r="IH176" s="90"/>
      <c r="II176" s="90"/>
      <c r="IJ176" s="116"/>
      <c r="IK176" s="16">
        <f t="shared" si="151"/>
        <v>0</v>
      </c>
      <c r="IL176" s="90"/>
      <c r="IM176" s="90"/>
      <c r="IN176" s="90"/>
      <c r="IO176" s="116"/>
      <c r="IP176" s="16">
        <f t="shared" si="152"/>
        <v>0</v>
      </c>
    </row>
    <row r="177" spans="1:250" x14ac:dyDescent="0.25">
      <c r="A177" s="90"/>
      <c r="B177" s="90"/>
      <c r="C177" s="90"/>
      <c r="D177" s="116"/>
      <c r="E177" s="16">
        <f t="shared" si="103"/>
        <v>0</v>
      </c>
      <c r="F177" s="90"/>
      <c r="G177" s="90"/>
      <c r="H177" s="90"/>
      <c r="I177" s="116"/>
      <c r="J177" s="16">
        <f t="shared" si="104"/>
        <v>0</v>
      </c>
      <c r="K177" s="90"/>
      <c r="L177" s="90"/>
      <c r="M177" s="90"/>
      <c r="N177" s="116"/>
      <c r="O177" s="16">
        <f t="shared" si="105"/>
        <v>0</v>
      </c>
      <c r="P177" s="90"/>
      <c r="Q177" s="90"/>
      <c r="R177" s="90"/>
      <c r="S177" s="116"/>
      <c r="T177" s="16">
        <f t="shared" si="106"/>
        <v>0</v>
      </c>
      <c r="U177" s="90"/>
      <c r="V177" s="90"/>
      <c r="W177" s="90"/>
      <c r="X177" s="116"/>
      <c r="Y177" s="16">
        <f t="shared" si="107"/>
        <v>0</v>
      </c>
      <c r="Z177" s="90"/>
      <c r="AA177" s="90"/>
      <c r="AB177" s="90"/>
      <c r="AC177" s="116"/>
      <c r="AD177" s="16">
        <f t="shared" si="108"/>
        <v>0</v>
      </c>
      <c r="AE177" s="90"/>
      <c r="AF177" s="90"/>
      <c r="AG177" s="90"/>
      <c r="AH177" s="116"/>
      <c r="AI177" s="16">
        <f t="shared" si="109"/>
        <v>0</v>
      </c>
      <c r="AJ177" s="90"/>
      <c r="AK177" s="90"/>
      <c r="AL177" s="90"/>
      <c r="AM177" s="116"/>
      <c r="AN177" s="16">
        <f t="shared" si="110"/>
        <v>0</v>
      </c>
      <c r="AO177" s="90"/>
      <c r="AP177" s="90"/>
      <c r="AQ177" s="90"/>
      <c r="AR177" s="116"/>
      <c r="AS177" s="16">
        <f t="shared" si="111"/>
        <v>0</v>
      </c>
      <c r="AT177" s="90"/>
      <c r="AU177" s="90"/>
      <c r="AV177" s="90"/>
      <c r="AW177" s="116"/>
      <c r="AX177" s="16">
        <f t="shared" si="112"/>
        <v>0</v>
      </c>
      <c r="AY177" s="90"/>
      <c r="AZ177" s="90"/>
      <c r="BA177" s="90"/>
      <c r="BB177" s="116"/>
      <c r="BC177" s="16">
        <f t="shared" si="113"/>
        <v>0</v>
      </c>
      <c r="BD177" s="90"/>
      <c r="BE177" s="90"/>
      <c r="BF177" s="90"/>
      <c r="BG177" s="116"/>
      <c r="BH177" s="16">
        <f t="shared" si="114"/>
        <v>0</v>
      </c>
      <c r="BI177" s="90"/>
      <c r="BJ177" s="90"/>
      <c r="BK177" s="90"/>
      <c r="BL177" s="116"/>
      <c r="BM177" s="16">
        <f t="shared" si="115"/>
        <v>0</v>
      </c>
      <c r="BN177" s="90"/>
      <c r="BO177" s="90"/>
      <c r="BP177" s="90"/>
      <c r="BQ177" s="116"/>
      <c r="BR177" s="16">
        <f t="shared" si="116"/>
        <v>0</v>
      </c>
      <c r="BS177" s="90"/>
      <c r="BT177" s="90"/>
      <c r="BU177" s="90"/>
      <c r="BV177" s="116"/>
      <c r="BW177" s="16">
        <f t="shared" si="117"/>
        <v>0</v>
      </c>
      <c r="BX177" s="90"/>
      <c r="BY177" s="90"/>
      <c r="BZ177" s="90"/>
      <c r="CA177" s="116"/>
      <c r="CB177" s="16">
        <f t="shared" si="118"/>
        <v>0</v>
      </c>
      <c r="CC177" s="90"/>
      <c r="CD177" s="90"/>
      <c r="CE177" s="90"/>
      <c r="CF177" s="116"/>
      <c r="CG177" s="16">
        <f t="shared" si="119"/>
        <v>0</v>
      </c>
      <c r="CH177" s="90"/>
      <c r="CI177" s="90"/>
      <c r="CJ177" s="90"/>
      <c r="CK177" s="116"/>
      <c r="CL177" s="16">
        <f t="shared" si="120"/>
        <v>0</v>
      </c>
      <c r="CM177" s="90"/>
      <c r="CN177" s="90"/>
      <c r="CO177" s="90"/>
      <c r="CP177" s="116"/>
      <c r="CQ177" s="16">
        <f t="shared" si="121"/>
        <v>0</v>
      </c>
      <c r="CR177" s="90"/>
      <c r="CS177" s="90"/>
      <c r="CT177" s="90"/>
      <c r="CU177" s="116"/>
      <c r="CV177" s="16">
        <f t="shared" si="122"/>
        <v>0</v>
      </c>
      <c r="CW177" s="90"/>
      <c r="CX177" s="90"/>
      <c r="CY177" s="90"/>
      <c r="CZ177" s="116"/>
      <c r="DA177" s="16">
        <f t="shared" si="123"/>
        <v>0</v>
      </c>
      <c r="DB177" s="90"/>
      <c r="DC177" s="90"/>
      <c r="DD177" s="90"/>
      <c r="DE177" s="116"/>
      <c r="DF177" s="16">
        <f t="shared" si="124"/>
        <v>0</v>
      </c>
      <c r="DG177" s="90"/>
      <c r="DH177" s="90"/>
      <c r="DI177" s="90"/>
      <c r="DJ177" s="116"/>
      <c r="DK177" s="16">
        <f t="shared" si="125"/>
        <v>0</v>
      </c>
      <c r="DL177" s="90"/>
      <c r="DM177" s="90"/>
      <c r="DN177" s="90"/>
      <c r="DO177" s="116"/>
      <c r="DP177" s="16">
        <f t="shared" si="126"/>
        <v>0</v>
      </c>
      <c r="DQ177" s="90"/>
      <c r="DR177" s="90"/>
      <c r="DS177" s="90"/>
      <c r="DT177" s="116"/>
      <c r="DU177" s="16">
        <f t="shared" si="127"/>
        <v>0</v>
      </c>
      <c r="DV177" s="90"/>
      <c r="DW177" s="90"/>
      <c r="DX177" s="90"/>
      <c r="DY177" s="116"/>
      <c r="DZ177" s="16">
        <f t="shared" si="128"/>
        <v>0</v>
      </c>
      <c r="EA177" s="90"/>
      <c r="EB177" s="90"/>
      <c r="EC177" s="90"/>
      <c r="ED177" s="116"/>
      <c r="EE177" s="16">
        <f t="shared" si="129"/>
        <v>0</v>
      </c>
      <c r="EF177" s="90"/>
      <c r="EG177" s="90"/>
      <c r="EH177" s="90"/>
      <c r="EI177" s="116"/>
      <c r="EJ177" s="16">
        <f t="shared" si="130"/>
        <v>0</v>
      </c>
      <c r="EK177" s="90"/>
      <c r="EL177" s="90"/>
      <c r="EM177" s="90"/>
      <c r="EN177" s="116"/>
      <c r="EO177" s="16">
        <f t="shared" si="131"/>
        <v>0</v>
      </c>
      <c r="EP177" s="90"/>
      <c r="EQ177" s="90"/>
      <c r="ER177" s="90"/>
      <c r="ES177" s="116"/>
      <c r="ET177" s="16">
        <f t="shared" si="132"/>
        <v>0</v>
      </c>
      <c r="EU177" s="90"/>
      <c r="EV177" s="90"/>
      <c r="EW177" s="90"/>
      <c r="EX177" s="116"/>
      <c r="EY177" s="16">
        <f t="shared" si="133"/>
        <v>0</v>
      </c>
      <c r="EZ177" s="90"/>
      <c r="FA177" s="90"/>
      <c r="FB177" s="90"/>
      <c r="FC177" s="116"/>
      <c r="FD177" s="16">
        <f t="shared" si="134"/>
        <v>0</v>
      </c>
      <c r="FE177" s="90"/>
      <c r="FF177" s="90"/>
      <c r="FG177" s="90"/>
      <c r="FH177" s="116"/>
      <c r="FI177" s="16">
        <f t="shared" si="135"/>
        <v>0</v>
      </c>
      <c r="FJ177" s="90"/>
      <c r="FK177" s="90"/>
      <c r="FL177" s="90"/>
      <c r="FM177" s="116"/>
      <c r="FN177" s="16">
        <f t="shared" si="136"/>
        <v>0</v>
      </c>
      <c r="FO177" s="90"/>
      <c r="FP177" s="90"/>
      <c r="FQ177" s="90"/>
      <c r="FR177" s="116"/>
      <c r="FS177" s="16">
        <f t="shared" si="137"/>
        <v>0</v>
      </c>
      <c r="FT177" s="90"/>
      <c r="FU177" s="90"/>
      <c r="FV177" s="90"/>
      <c r="FW177" s="116"/>
      <c r="FX177" s="16">
        <f t="shared" si="138"/>
        <v>0</v>
      </c>
      <c r="FY177" s="90"/>
      <c r="FZ177" s="90"/>
      <c r="GA177" s="90"/>
      <c r="GB177" s="116"/>
      <c r="GC177" s="16">
        <f t="shared" si="139"/>
        <v>0</v>
      </c>
      <c r="GD177" s="90"/>
      <c r="GE177" s="90"/>
      <c r="GF177" s="90"/>
      <c r="GG177" s="116"/>
      <c r="GH177" s="16">
        <f t="shared" si="140"/>
        <v>0</v>
      </c>
      <c r="GI177" s="90"/>
      <c r="GJ177" s="90"/>
      <c r="GK177" s="90"/>
      <c r="GL177" s="116"/>
      <c r="GM177" s="16">
        <f t="shared" si="141"/>
        <v>0</v>
      </c>
      <c r="GN177" s="90"/>
      <c r="GO177" s="90"/>
      <c r="GP177" s="90"/>
      <c r="GQ177" s="116"/>
      <c r="GR177" s="16">
        <f t="shared" si="142"/>
        <v>0</v>
      </c>
      <c r="GS177" s="90"/>
      <c r="GT177" s="90"/>
      <c r="GU177" s="90"/>
      <c r="GV177" s="116"/>
      <c r="GW177" s="16">
        <f t="shared" si="143"/>
        <v>0</v>
      </c>
      <c r="GX177" s="90"/>
      <c r="GY177" s="90"/>
      <c r="GZ177" s="90"/>
      <c r="HA177" s="116"/>
      <c r="HB177" s="16">
        <f t="shared" si="144"/>
        <v>0</v>
      </c>
      <c r="HC177" s="90"/>
      <c r="HD177" s="90"/>
      <c r="HE177" s="90"/>
      <c r="HF177" s="116"/>
      <c r="HG177" s="16">
        <f t="shared" si="145"/>
        <v>0</v>
      </c>
      <c r="HH177" s="90"/>
      <c r="HI177" s="90"/>
      <c r="HJ177" s="90"/>
      <c r="HK177" s="116"/>
      <c r="HL177" s="16">
        <f t="shared" si="146"/>
        <v>0</v>
      </c>
      <c r="HM177" s="90"/>
      <c r="HN177" s="90"/>
      <c r="HO177" s="90"/>
      <c r="HP177" s="116"/>
      <c r="HQ177" s="16">
        <f t="shared" si="147"/>
        <v>0</v>
      </c>
      <c r="HR177" s="90"/>
      <c r="HS177" s="90"/>
      <c r="HT177" s="90"/>
      <c r="HU177" s="116"/>
      <c r="HV177" s="16">
        <f t="shared" si="148"/>
        <v>0</v>
      </c>
      <c r="HW177" s="90"/>
      <c r="HX177" s="90"/>
      <c r="HY177" s="90"/>
      <c r="HZ177" s="116"/>
      <c r="IA177" s="16">
        <f t="shared" si="149"/>
        <v>0</v>
      </c>
      <c r="IB177" s="90"/>
      <c r="IC177" s="90"/>
      <c r="ID177" s="90"/>
      <c r="IE177" s="116"/>
      <c r="IF177" s="16">
        <f t="shared" si="150"/>
        <v>0</v>
      </c>
      <c r="IG177" s="90"/>
      <c r="IH177" s="90"/>
      <c r="II177" s="90"/>
      <c r="IJ177" s="116"/>
      <c r="IK177" s="16">
        <f t="shared" si="151"/>
        <v>0</v>
      </c>
      <c r="IL177" s="90"/>
      <c r="IM177" s="90"/>
      <c r="IN177" s="90"/>
      <c r="IO177" s="116"/>
      <c r="IP177" s="16">
        <f t="shared" si="152"/>
        <v>0</v>
      </c>
    </row>
    <row r="178" spans="1:250" x14ac:dyDescent="0.25">
      <c r="A178" s="90"/>
      <c r="B178" s="90"/>
      <c r="C178" s="90"/>
      <c r="D178" s="116"/>
      <c r="E178" s="16">
        <f t="shared" si="103"/>
        <v>0</v>
      </c>
      <c r="F178" s="90"/>
      <c r="G178" s="90"/>
      <c r="H178" s="90"/>
      <c r="I178" s="116"/>
      <c r="J178" s="16">
        <f t="shared" si="104"/>
        <v>0</v>
      </c>
      <c r="K178" s="90"/>
      <c r="L178" s="90"/>
      <c r="M178" s="90"/>
      <c r="N178" s="116"/>
      <c r="O178" s="16">
        <f t="shared" si="105"/>
        <v>0</v>
      </c>
      <c r="P178" s="90"/>
      <c r="Q178" s="90"/>
      <c r="R178" s="90"/>
      <c r="S178" s="116"/>
      <c r="T178" s="16">
        <f t="shared" si="106"/>
        <v>0</v>
      </c>
      <c r="U178" s="90"/>
      <c r="V178" s="90"/>
      <c r="W178" s="90"/>
      <c r="X178" s="116"/>
      <c r="Y178" s="16">
        <f t="shared" si="107"/>
        <v>0</v>
      </c>
      <c r="Z178" s="90"/>
      <c r="AA178" s="90"/>
      <c r="AB178" s="90"/>
      <c r="AC178" s="116"/>
      <c r="AD178" s="16">
        <f t="shared" si="108"/>
        <v>0</v>
      </c>
      <c r="AE178" s="90"/>
      <c r="AF178" s="90"/>
      <c r="AG178" s="90"/>
      <c r="AH178" s="116"/>
      <c r="AI178" s="16">
        <f t="shared" si="109"/>
        <v>0</v>
      </c>
      <c r="AJ178" s="90"/>
      <c r="AK178" s="90"/>
      <c r="AL178" s="90"/>
      <c r="AM178" s="116"/>
      <c r="AN178" s="16">
        <f t="shared" si="110"/>
        <v>0</v>
      </c>
      <c r="AO178" s="90"/>
      <c r="AP178" s="90"/>
      <c r="AQ178" s="90"/>
      <c r="AR178" s="116"/>
      <c r="AS178" s="16">
        <f t="shared" si="111"/>
        <v>0</v>
      </c>
      <c r="AT178" s="90"/>
      <c r="AU178" s="90"/>
      <c r="AV178" s="90"/>
      <c r="AW178" s="116"/>
      <c r="AX178" s="16">
        <f t="shared" si="112"/>
        <v>0</v>
      </c>
      <c r="AY178" s="90"/>
      <c r="AZ178" s="90"/>
      <c r="BA178" s="90"/>
      <c r="BB178" s="116"/>
      <c r="BC178" s="16">
        <f t="shared" si="113"/>
        <v>0</v>
      </c>
      <c r="BD178" s="90"/>
      <c r="BE178" s="90"/>
      <c r="BF178" s="90"/>
      <c r="BG178" s="116"/>
      <c r="BH178" s="16">
        <f t="shared" si="114"/>
        <v>0</v>
      </c>
      <c r="BI178" s="90"/>
      <c r="BJ178" s="90"/>
      <c r="BK178" s="90"/>
      <c r="BL178" s="116"/>
      <c r="BM178" s="16">
        <f t="shared" si="115"/>
        <v>0</v>
      </c>
      <c r="BN178" s="90"/>
      <c r="BO178" s="90"/>
      <c r="BP178" s="90"/>
      <c r="BQ178" s="116"/>
      <c r="BR178" s="16">
        <f t="shared" si="116"/>
        <v>0</v>
      </c>
      <c r="BS178" s="90"/>
      <c r="BT178" s="90"/>
      <c r="BU178" s="90"/>
      <c r="BV178" s="116"/>
      <c r="BW178" s="16">
        <f t="shared" si="117"/>
        <v>0</v>
      </c>
      <c r="BX178" s="90"/>
      <c r="BY178" s="90"/>
      <c r="BZ178" s="90"/>
      <c r="CA178" s="116"/>
      <c r="CB178" s="16">
        <f t="shared" si="118"/>
        <v>0</v>
      </c>
      <c r="CC178" s="90"/>
      <c r="CD178" s="90"/>
      <c r="CE178" s="90"/>
      <c r="CF178" s="116"/>
      <c r="CG178" s="16">
        <f t="shared" si="119"/>
        <v>0</v>
      </c>
      <c r="CH178" s="90"/>
      <c r="CI178" s="90"/>
      <c r="CJ178" s="90"/>
      <c r="CK178" s="116"/>
      <c r="CL178" s="16">
        <f t="shared" si="120"/>
        <v>0</v>
      </c>
      <c r="CM178" s="90"/>
      <c r="CN178" s="90"/>
      <c r="CO178" s="90"/>
      <c r="CP178" s="116"/>
      <c r="CQ178" s="16">
        <f t="shared" si="121"/>
        <v>0</v>
      </c>
      <c r="CR178" s="90"/>
      <c r="CS178" s="90"/>
      <c r="CT178" s="90"/>
      <c r="CU178" s="116"/>
      <c r="CV178" s="16">
        <f t="shared" si="122"/>
        <v>0</v>
      </c>
      <c r="CW178" s="90"/>
      <c r="CX178" s="90"/>
      <c r="CY178" s="90"/>
      <c r="CZ178" s="116"/>
      <c r="DA178" s="16">
        <f t="shared" si="123"/>
        <v>0</v>
      </c>
      <c r="DB178" s="90"/>
      <c r="DC178" s="90"/>
      <c r="DD178" s="90"/>
      <c r="DE178" s="116"/>
      <c r="DF178" s="16">
        <f t="shared" si="124"/>
        <v>0</v>
      </c>
      <c r="DG178" s="90"/>
      <c r="DH178" s="90"/>
      <c r="DI178" s="90"/>
      <c r="DJ178" s="116"/>
      <c r="DK178" s="16">
        <f t="shared" si="125"/>
        <v>0</v>
      </c>
      <c r="DL178" s="90"/>
      <c r="DM178" s="90"/>
      <c r="DN178" s="90"/>
      <c r="DO178" s="116"/>
      <c r="DP178" s="16">
        <f t="shared" si="126"/>
        <v>0</v>
      </c>
      <c r="DQ178" s="90"/>
      <c r="DR178" s="90"/>
      <c r="DS178" s="90"/>
      <c r="DT178" s="116"/>
      <c r="DU178" s="16">
        <f t="shared" si="127"/>
        <v>0</v>
      </c>
      <c r="DV178" s="90"/>
      <c r="DW178" s="90"/>
      <c r="DX178" s="90"/>
      <c r="DY178" s="116"/>
      <c r="DZ178" s="16">
        <f t="shared" si="128"/>
        <v>0</v>
      </c>
      <c r="EA178" s="90"/>
      <c r="EB178" s="90"/>
      <c r="EC178" s="90"/>
      <c r="ED178" s="116"/>
      <c r="EE178" s="16">
        <f t="shared" si="129"/>
        <v>0</v>
      </c>
      <c r="EF178" s="90"/>
      <c r="EG178" s="90"/>
      <c r="EH178" s="90"/>
      <c r="EI178" s="116"/>
      <c r="EJ178" s="16">
        <f t="shared" si="130"/>
        <v>0</v>
      </c>
      <c r="EK178" s="90"/>
      <c r="EL178" s="90"/>
      <c r="EM178" s="90"/>
      <c r="EN178" s="116"/>
      <c r="EO178" s="16">
        <f t="shared" si="131"/>
        <v>0</v>
      </c>
      <c r="EP178" s="90"/>
      <c r="EQ178" s="90"/>
      <c r="ER178" s="90"/>
      <c r="ES178" s="116"/>
      <c r="ET178" s="16">
        <f t="shared" si="132"/>
        <v>0</v>
      </c>
      <c r="EU178" s="90"/>
      <c r="EV178" s="90"/>
      <c r="EW178" s="90"/>
      <c r="EX178" s="116"/>
      <c r="EY178" s="16">
        <f t="shared" si="133"/>
        <v>0</v>
      </c>
      <c r="EZ178" s="90"/>
      <c r="FA178" s="90"/>
      <c r="FB178" s="90"/>
      <c r="FC178" s="116"/>
      <c r="FD178" s="16">
        <f t="shared" si="134"/>
        <v>0</v>
      </c>
      <c r="FE178" s="90"/>
      <c r="FF178" s="90"/>
      <c r="FG178" s="90"/>
      <c r="FH178" s="116"/>
      <c r="FI178" s="16">
        <f t="shared" si="135"/>
        <v>0</v>
      </c>
      <c r="FJ178" s="90"/>
      <c r="FK178" s="90"/>
      <c r="FL178" s="90"/>
      <c r="FM178" s="116"/>
      <c r="FN178" s="16">
        <f t="shared" si="136"/>
        <v>0</v>
      </c>
      <c r="FO178" s="90"/>
      <c r="FP178" s="90"/>
      <c r="FQ178" s="90"/>
      <c r="FR178" s="116"/>
      <c r="FS178" s="16">
        <f t="shared" si="137"/>
        <v>0</v>
      </c>
      <c r="FT178" s="90"/>
      <c r="FU178" s="90"/>
      <c r="FV178" s="90"/>
      <c r="FW178" s="116"/>
      <c r="FX178" s="16">
        <f t="shared" si="138"/>
        <v>0</v>
      </c>
      <c r="FY178" s="90"/>
      <c r="FZ178" s="90"/>
      <c r="GA178" s="90"/>
      <c r="GB178" s="116"/>
      <c r="GC178" s="16">
        <f t="shared" si="139"/>
        <v>0</v>
      </c>
      <c r="GD178" s="90"/>
      <c r="GE178" s="90"/>
      <c r="GF178" s="90"/>
      <c r="GG178" s="116"/>
      <c r="GH178" s="16">
        <f t="shared" si="140"/>
        <v>0</v>
      </c>
      <c r="GI178" s="90"/>
      <c r="GJ178" s="90"/>
      <c r="GK178" s="90"/>
      <c r="GL178" s="116"/>
      <c r="GM178" s="16">
        <f t="shared" si="141"/>
        <v>0</v>
      </c>
      <c r="GN178" s="90"/>
      <c r="GO178" s="90"/>
      <c r="GP178" s="90"/>
      <c r="GQ178" s="116"/>
      <c r="GR178" s="16">
        <f t="shared" si="142"/>
        <v>0</v>
      </c>
      <c r="GS178" s="90"/>
      <c r="GT178" s="90"/>
      <c r="GU178" s="90"/>
      <c r="GV178" s="116"/>
      <c r="GW178" s="16">
        <f t="shared" si="143"/>
        <v>0</v>
      </c>
      <c r="GX178" s="90"/>
      <c r="GY178" s="90"/>
      <c r="GZ178" s="90"/>
      <c r="HA178" s="116"/>
      <c r="HB178" s="16">
        <f t="shared" si="144"/>
        <v>0</v>
      </c>
      <c r="HC178" s="90"/>
      <c r="HD178" s="90"/>
      <c r="HE178" s="90"/>
      <c r="HF178" s="116"/>
      <c r="HG178" s="16">
        <f t="shared" si="145"/>
        <v>0</v>
      </c>
      <c r="HH178" s="90"/>
      <c r="HI178" s="90"/>
      <c r="HJ178" s="90"/>
      <c r="HK178" s="116"/>
      <c r="HL178" s="16">
        <f t="shared" si="146"/>
        <v>0</v>
      </c>
      <c r="HM178" s="90"/>
      <c r="HN178" s="90"/>
      <c r="HO178" s="90"/>
      <c r="HP178" s="116"/>
      <c r="HQ178" s="16">
        <f t="shared" si="147"/>
        <v>0</v>
      </c>
      <c r="HR178" s="90"/>
      <c r="HS178" s="90"/>
      <c r="HT178" s="90"/>
      <c r="HU178" s="116"/>
      <c r="HV178" s="16">
        <f t="shared" si="148"/>
        <v>0</v>
      </c>
      <c r="HW178" s="90"/>
      <c r="HX178" s="90"/>
      <c r="HY178" s="90"/>
      <c r="HZ178" s="116"/>
      <c r="IA178" s="16">
        <f t="shared" si="149"/>
        <v>0</v>
      </c>
      <c r="IB178" s="90"/>
      <c r="IC178" s="90"/>
      <c r="ID178" s="90"/>
      <c r="IE178" s="116"/>
      <c r="IF178" s="16">
        <f t="shared" si="150"/>
        <v>0</v>
      </c>
      <c r="IG178" s="90"/>
      <c r="IH178" s="90"/>
      <c r="II178" s="90"/>
      <c r="IJ178" s="116"/>
      <c r="IK178" s="16">
        <f t="shared" si="151"/>
        <v>0</v>
      </c>
      <c r="IL178" s="90"/>
      <c r="IM178" s="90"/>
      <c r="IN178" s="90"/>
      <c r="IO178" s="116"/>
      <c r="IP178" s="16">
        <f t="shared" si="152"/>
        <v>0</v>
      </c>
    </row>
    <row r="179" spans="1:250" x14ac:dyDescent="0.25">
      <c r="A179" s="90"/>
      <c r="B179" s="90"/>
      <c r="C179" s="90"/>
      <c r="D179" s="116"/>
      <c r="E179" s="16">
        <f t="shared" si="103"/>
        <v>0</v>
      </c>
      <c r="F179" s="90"/>
      <c r="G179" s="90"/>
      <c r="H179" s="90"/>
      <c r="I179" s="116"/>
      <c r="J179" s="16">
        <f t="shared" si="104"/>
        <v>0</v>
      </c>
      <c r="K179" s="90"/>
      <c r="L179" s="90"/>
      <c r="M179" s="90"/>
      <c r="N179" s="116"/>
      <c r="O179" s="16">
        <f t="shared" si="105"/>
        <v>0</v>
      </c>
      <c r="P179" s="90"/>
      <c r="Q179" s="90"/>
      <c r="R179" s="90"/>
      <c r="S179" s="116"/>
      <c r="T179" s="16">
        <f t="shared" si="106"/>
        <v>0</v>
      </c>
      <c r="U179" s="90"/>
      <c r="V179" s="90"/>
      <c r="W179" s="90"/>
      <c r="X179" s="116"/>
      <c r="Y179" s="16">
        <f t="shared" si="107"/>
        <v>0</v>
      </c>
      <c r="Z179" s="90"/>
      <c r="AA179" s="90"/>
      <c r="AB179" s="90"/>
      <c r="AC179" s="116"/>
      <c r="AD179" s="16">
        <f t="shared" si="108"/>
        <v>0</v>
      </c>
      <c r="AE179" s="90"/>
      <c r="AF179" s="90"/>
      <c r="AG179" s="90"/>
      <c r="AH179" s="116"/>
      <c r="AI179" s="16">
        <f t="shared" si="109"/>
        <v>0</v>
      </c>
      <c r="AJ179" s="90"/>
      <c r="AK179" s="90"/>
      <c r="AL179" s="90"/>
      <c r="AM179" s="116"/>
      <c r="AN179" s="16">
        <f t="shared" si="110"/>
        <v>0</v>
      </c>
      <c r="AO179" s="90"/>
      <c r="AP179" s="90"/>
      <c r="AQ179" s="90"/>
      <c r="AR179" s="116"/>
      <c r="AS179" s="16">
        <f t="shared" si="111"/>
        <v>0</v>
      </c>
      <c r="AT179" s="90"/>
      <c r="AU179" s="90"/>
      <c r="AV179" s="90"/>
      <c r="AW179" s="116"/>
      <c r="AX179" s="16">
        <f t="shared" si="112"/>
        <v>0</v>
      </c>
      <c r="AY179" s="90"/>
      <c r="AZ179" s="90"/>
      <c r="BA179" s="90"/>
      <c r="BB179" s="116"/>
      <c r="BC179" s="16">
        <f t="shared" si="113"/>
        <v>0</v>
      </c>
      <c r="BD179" s="90"/>
      <c r="BE179" s="90"/>
      <c r="BF179" s="90"/>
      <c r="BG179" s="116"/>
      <c r="BH179" s="16">
        <f t="shared" si="114"/>
        <v>0</v>
      </c>
      <c r="BI179" s="90"/>
      <c r="BJ179" s="90"/>
      <c r="BK179" s="90"/>
      <c r="BL179" s="116"/>
      <c r="BM179" s="16">
        <f t="shared" si="115"/>
        <v>0</v>
      </c>
      <c r="BN179" s="90"/>
      <c r="BO179" s="90"/>
      <c r="BP179" s="90"/>
      <c r="BQ179" s="116"/>
      <c r="BR179" s="16">
        <f t="shared" si="116"/>
        <v>0</v>
      </c>
      <c r="BS179" s="90"/>
      <c r="BT179" s="90"/>
      <c r="BU179" s="90"/>
      <c r="BV179" s="116"/>
      <c r="BW179" s="16">
        <f t="shared" si="117"/>
        <v>0</v>
      </c>
      <c r="BX179" s="90"/>
      <c r="BY179" s="90"/>
      <c r="BZ179" s="90"/>
      <c r="CA179" s="116"/>
      <c r="CB179" s="16">
        <f t="shared" si="118"/>
        <v>0</v>
      </c>
      <c r="CC179" s="90"/>
      <c r="CD179" s="90"/>
      <c r="CE179" s="90"/>
      <c r="CF179" s="116"/>
      <c r="CG179" s="16">
        <f t="shared" si="119"/>
        <v>0</v>
      </c>
      <c r="CH179" s="90"/>
      <c r="CI179" s="90"/>
      <c r="CJ179" s="90"/>
      <c r="CK179" s="116"/>
      <c r="CL179" s="16">
        <f t="shared" si="120"/>
        <v>0</v>
      </c>
      <c r="CM179" s="90"/>
      <c r="CN179" s="90"/>
      <c r="CO179" s="90"/>
      <c r="CP179" s="116"/>
      <c r="CQ179" s="16">
        <f t="shared" si="121"/>
        <v>0</v>
      </c>
      <c r="CR179" s="90"/>
      <c r="CS179" s="90"/>
      <c r="CT179" s="90"/>
      <c r="CU179" s="116"/>
      <c r="CV179" s="16">
        <f t="shared" si="122"/>
        <v>0</v>
      </c>
      <c r="CW179" s="90"/>
      <c r="CX179" s="90"/>
      <c r="CY179" s="90"/>
      <c r="CZ179" s="116"/>
      <c r="DA179" s="16">
        <f t="shared" si="123"/>
        <v>0</v>
      </c>
      <c r="DB179" s="90"/>
      <c r="DC179" s="90"/>
      <c r="DD179" s="90"/>
      <c r="DE179" s="116"/>
      <c r="DF179" s="16">
        <f t="shared" si="124"/>
        <v>0</v>
      </c>
      <c r="DG179" s="90"/>
      <c r="DH179" s="90"/>
      <c r="DI179" s="90"/>
      <c r="DJ179" s="116"/>
      <c r="DK179" s="16">
        <f t="shared" si="125"/>
        <v>0</v>
      </c>
      <c r="DL179" s="90"/>
      <c r="DM179" s="90"/>
      <c r="DN179" s="90"/>
      <c r="DO179" s="116"/>
      <c r="DP179" s="16">
        <f t="shared" si="126"/>
        <v>0</v>
      </c>
      <c r="DQ179" s="90"/>
      <c r="DR179" s="90"/>
      <c r="DS179" s="90"/>
      <c r="DT179" s="116"/>
      <c r="DU179" s="16">
        <f t="shared" si="127"/>
        <v>0</v>
      </c>
      <c r="DV179" s="90"/>
      <c r="DW179" s="90"/>
      <c r="DX179" s="90"/>
      <c r="DY179" s="116"/>
      <c r="DZ179" s="16">
        <f t="shared" si="128"/>
        <v>0</v>
      </c>
      <c r="EA179" s="90"/>
      <c r="EB179" s="90"/>
      <c r="EC179" s="90"/>
      <c r="ED179" s="116"/>
      <c r="EE179" s="16">
        <f t="shared" si="129"/>
        <v>0</v>
      </c>
      <c r="EF179" s="90"/>
      <c r="EG179" s="90"/>
      <c r="EH179" s="90"/>
      <c r="EI179" s="116"/>
      <c r="EJ179" s="16">
        <f t="shared" si="130"/>
        <v>0</v>
      </c>
      <c r="EK179" s="90"/>
      <c r="EL179" s="90"/>
      <c r="EM179" s="90"/>
      <c r="EN179" s="116"/>
      <c r="EO179" s="16">
        <f t="shared" si="131"/>
        <v>0</v>
      </c>
      <c r="EP179" s="90"/>
      <c r="EQ179" s="90"/>
      <c r="ER179" s="90"/>
      <c r="ES179" s="116"/>
      <c r="ET179" s="16">
        <f t="shared" si="132"/>
        <v>0</v>
      </c>
      <c r="EU179" s="90"/>
      <c r="EV179" s="90"/>
      <c r="EW179" s="90"/>
      <c r="EX179" s="116"/>
      <c r="EY179" s="16">
        <f t="shared" si="133"/>
        <v>0</v>
      </c>
      <c r="EZ179" s="90"/>
      <c r="FA179" s="90"/>
      <c r="FB179" s="90"/>
      <c r="FC179" s="116"/>
      <c r="FD179" s="16">
        <f t="shared" si="134"/>
        <v>0</v>
      </c>
      <c r="FE179" s="90"/>
      <c r="FF179" s="90"/>
      <c r="FG179" s="90"/>
      <c r="FH179" s="116"/>
      <c r="FI179" s="16">
        <f t="shared" si="135"/>
        <v>0</v>
      </c>
      <c r="FJ179" s="90"/>
      <c r="FK179" s="90"/>
      <c r="FL179" s="90"/>
      <c r="FM179" s="116"/>
      <c r="FN179" s="16">
        <f t="shared" si="136"/>
        <v>0</v>
      </c>
      <c r="FO179" s="90"/>
      <c r="FP179" s="90"/>
      <c r="FQ179" s="90"/>
      <c r="FR179" s="116"/>
      <c r="FS179" s="16">
        <f t="shared" si="137"/>
        <v>0</v>
      </c>
      <c r="FT179" s="90"/>
      <c r="FU179" s="90"/>
      <c r="FV179" s="90"/>
      <c r="FW179" s="116"/>
      <c r="FX179" s="16">
        <f t="shared" si="138"/>
        <v>0</v>
      </c>
      <c r="FY179" s="90"/>
      <c r="FZ179" s="90"/>
      <c r="GA179" s="90"/>
      <c r="GB179" s="116"/>
      <c r="GC179" s="16">
        <f t="shared" si="139"/>
        <v>0</v>
      </c>
      <c r="GD179" s="90"/>
      <c r="GE179" s="90"/>
      <c r="GF179" s="90"/>
      <c r="GG179" s="116"/>
      <c r="GH179" s="16">
        <f t="shared" si="140"/>
        <v>0</v>
      </c>
      <c r="GI179" s="90"/>
      <c r="GJ179" s="90"/>
      <c r="GK179" s="90"/>
      <c r="GL179" s="116"/>
      <c r="GM179" s="16">
        <f t="shared" si="141"/>
        <v>0</v>
      </c>
      <c r="GN179" s="90"/>
      <c r="GO179" s="90"/>
      <c r="GP179" s="90"/>
      <c r="GQ179" s="116"/>
      <c r="GR179" s="16">
        <f t="shared" si="142"/>
        <v>0</v>
      </c>
      <c r="GS179" s="90"/>
      <c r="GT179" s="90"/>
      <c r="GU179" s="90"/>
      <c r="GV179" s="116"/>
      <c r="GW179" s="16">
        <f t="shared" si="143"/>
        <v>0</v>
      </c>
      <c r="GX179" s="90"/>
      <c r="GY179" s="90"/>
      <c r="GZ179" s="90"/>
      <c r="HA179" s="116"/>
      <c r="HB179" s="16">
        <f t="shared" si="144"/>
        <v>0</v>
      </c>
      <c r="HC179" s="90"/>
      <c r="HD179" s="90"/>
      <c r="HE179" s="90"/>
      <c r="HF179" s="116"/>
      <c r="HG179" s="16">
        <f t="shared" si="145"/>
        <v>0</v>
      </c>
      <c r="HH179" s="90"/>
      <c r="HI179" s="90"/>
      <c r="HJ179" s="90"/>
      <c r="HK179" s="116"/>
      <c r="HL179" s="16">
        <f t="shared" si="146"/>
        <v>0</v>
      </c>
      <c r="HM179" s="90"/>
      <c r="HN179" s="90"/>
      <c r="HO179" s="90"/>
      <c r="HP179" s="116"/>
      <c r="HQ179" s="16">
        <f t="shared" si="147"/>
        <v>0</v>
      </c>
      <c r="HR179" s="90"/>
      <c r="HS179" s="90"/>
      <c r="HT179" s="90"/>
      <c r="HU179" s="116"/>
      <c r="HV179" s="16">
        <f t="shared" si="148"/>
        <v>0</v>
      </c>
      <c r="HW179" s="90"/>
      <c r="HX179" s="90"/>
      <c r="HY179" s="90"/>
      <c r="HZ179" s="116"/>
      <c r="IA179" s="16">
        <f t="shared" si="149"/>
        <v>0</v>
      </c>
      <c r="IB179" s="90"/>
      <c r="IC179" s="90"/>
      <c r="ID179" s="90"/>
      <c r="IE179" s="116"/>
      <c r="IF179" s="16">
        <f t="shared" si="150"/>
        <v>0</v>
      </c>
      <c r="IG179" s="90"/>
      <c r="IH179" s="90"/>
      <c r="II179" s="90"/>
      <c r="IJ179" s="116"/>
      <c r="IK179" s="16">
        <f t="shared" si="151"/>
        <v>0</v>
      </c>
      <c r="IL179" s="90"/>
      <c r="IM179" s="90"/>
      <c r="IN179" s="90"/>
      <c r="IO179" s="116"/>
      <c r="IP179" s="16">
        <f t="shared" si="152"/>
        <v>0</v>
      </c>
    </row>
    <row r="180" spans="1:250" x14ac:dyDescent="0.25">
      <c r="A180" s="90"/>
      <c r="B180" s="90"/>
      <c r="C180" s="90"/>
      <c r="D180" s="116"/>
      <c r="E180" s="16">
        <f t="shared" si="103"/>
        <v>0</v>
      </c>
      <c r="F180" s="90"/>
      <c r="G180" s="90"/>
      <c r="H180" s="90"/>
      <c r="I180" s="116"/>
      <c r="J180" s="16">
        <f t="shared" si="104"/>
        <v>0</v>
      </c>
      <c r="K180" s="90"/>
      <c r="L180" s="90"/>
      <c r="M180" s="90"/>
      <c r="N180" s="116"/>
      <c r="O180" s="16">
        <f t="shared" si="105"/>
        <v>0</v>
      </c>
      <c r="P180" s="90"/>
      <c r="Q180" s="90"/>
      <c r="R180" s="90"/>
      <c r="S180" s="116"/>
      <c r="T180" s="16">
        <f t="shared" si="106"/>
        <v>0</v>
      </c>
      <c r="U180" s="90"/>
      <c r="V180" s="90"/>
      <c r="W180" s="90"/>
      <c r="X180" s="116"/>
      <c r="Y180" s="16">
        <f t="shared" si="107"/>
        <v>0</v>
      </c>
      <c r="Z180" s="90"/>
      <c r="AA180" s="90"/>
      <c r="AB180" s="90"/>
      <c r="AC180" s="116"/>
      <c r="AD180" s="16">
        <f t="shared" si="108"/>
        <v>0</v>
      </c>
      <c r="AE180" s="90"/>
      <c r="AF180" s="90"/>
      <c r="AG180" s="90"/>
      <c r="AH180" s="116"/>
      <c r="AI180" s="16">
        <f t="shared" si="109"/>
        <v>0</v>
      </c>
      <c r="AJ180" s="90"/>
      <c r="AK180" s="90"/>
      <c r="AL180" s="90"/>
      <c r="AM180" s="116"/>
      <c r="AN180" s="16">
        <f t="shared" si="110"/>
        <v>0</v>
      </c>
      <c r="AO180" s="90"/>
      <c r="AP180" s="90"/>
      <c r="AQ180" s="90"/>
      <c r="AR180" s="116"/>
      <c r="AS180" s="16">
        <f t="shared" si="111"/>
        <v>0</v>
      </c>
      <c r="AT180" s="90"/>
      <c r="AU180" s="90"/>
      <c r="AV180" s="90"/>
      <c r="AW180" s="116"/>
      <c r="AX180" s="16">
        <f t="shared" si="112"/>
        <v>0</v>
      </c>
      <c r="AY180" s="90"/>
      <c r="AZ180" s="90"/>
      <c r="BA180" s="90"/>
      <c r="BB180" s="116"/>
      <c r="BC180" s="16">
        <f t="shared" si="113"/>
        <v>0</v>
      </c>
      <c r="BD180" s="90"/>
      <c r="BE180" s="90"/>
      <c r="BF180" s="90"/>
      <c r="BG180" s="116"/>
      <c r="BH180" s="16">
        <f t="shared" si="114"/>
        <v>0</v>
      </c>
      <c r="BI180" s="90"/>
      <c r="BJ180" s="90"/>
      <c r="BK180" s="90"/>
      <c r="BL180" s="116"/>
      <c r="BM180" s="16">
        <f t="shared" si="115"/>
        <v>0</v>
      </c>
      <c r="BN180" s="90"/>
      <c r="BO180" s="90"/>
      <c r="BP180" s="90"/>
      <c r="BQ180" s="116"/>
      <c r="BR180" s="16">
        <f t="shared" si="116"/>
        <v>0</v>
      </c>
      <c r="BS180" s="90"/>
      <c r="BT180" s="90"/>
      <c r="BU180" s="90"/>
      <c r="BV180" s="116"/>
      <c r="BW180" s="16">
        <f t="shared" si="117"/>
        <v>0</v>
      </c>
      <c r="BX180" s="90"/>
      <c r="BY180" s="90"/>
      <c r="BZ180" s="90"/>
      <c r="CA180" s="116"/>
      <c r="CB180" s="16">
        <f t="shared" si="118"/>
        <v>0</v>
      </c>
      <c r="CC180" s="90"/>
      <c r="CD180" s="90"/>
      <c r="CE180" s="90"/>
      <c r="CF180" s="116"/>
      <c r="CG180" s="16">
        <f t="shared" si="119"/>
        <v>0</v>
      </c>
      <c r="CH180" s="90"/>
      <c r="CI180" s="90"/>
      <c r="CJ180" s="90"/>
      <c r="CK180" s="116"/>
      <c r="CL180" s="16">
        <f t="shared" si="120"/>
        <v>0</v>
      </c>
      <c r="CM180" s="90"/>
      <c r="CN180" s="90"/>
      <c r="CO180" s="90"/>
      <c r="CP180" s="116"/>
      <c r="CQ180" s="16">
        <f t="shared" si="121"/>
        <v>0</v>
      </c>
      <c r="CR180" s="90"/>
      <c r="CS180" s="90"/>
      <c r="CT180" s="90"/>
      <c r="CU180" s="116"/>
      <c r="CV180" s="16">
        <f t="shared" si="122"/>
        <v>0</v>
      </c>
      <c r="CW180" s="90"/>
      <c r="CX180" s="90"/>
      <c r="CY180" s="90"/>
      <c r="CZ180" s="116"/>
      <c r="DA180" s="16">
        <f t="shared" si="123"/>
        <v>0</v>
      </c>
      <c r="DB180" s="90"/>
      <c r="DC180" s="90"/>
      <c r="DD180" s="90"/>
      <c r="DE180" s="116"/>
      <c r="DF180" s="16">
        <f t="shared" si="124"/>
        <v>0</v>
      </c>
      <c r="DG180" s="90"/>
      <c r="DH180" s="90"/>
      <c r="DI180" s="90"/>
      <c r="DJ180" s="116"/>
      <c r="DK180" s="16">
        <f t="shared" si="125"/>
        <v>0</v>
      </c>
      <c r="DL180" s="90"/>
      <c r="DM180" s="90"/>
      <c r="DN180" s="90"/>
      <c r="DO180" s="116"/>
      <c r="DP180" s="16">
        <f t="shared" si="126"/>
        <v>0</v>
      </c>
      <c r="DQ180" s="90"/>
      <c r="DR180" s="90"/>
      <c r="DS180" s="90"/>
      <c r="DT180" s="116"/>
      <c r="DU180" s="16">
        <f t="shared" si="127"/>
        <v>0</v>
      </c>
      <c r="DV180" s="90"/>
      <c r="DW180" s="90"/>
      <c r="DX180" s="90"/>
      <c r="DY180" s="116"/>
      <c r="DZ180" s="16">
        <f t="shared" si="128"/>
        <v>0</v>
      </c>
      <c r="EA180" s="90"/>
      <c r="EB180" s="90"/>
      <c r="EC180" s="90"/>
      <c r="ED180" s="116"/>
      <c r="EE180" s="16">
        <f t="shared" si="129"/>
        <v>0</v>
      </c>
      <c r="EF180" s="90"/>
      <c r="EG180" s="90"/>
      <c r="EH180" s="90"/>
      <c r="EI180" s="116"/>
      <c r="EJ180" s="16">
        <f t="shared" si="130"/>
        <v>0</v>
      </c>
      <c r="EK180" s="90"/>
      <c r="EL180" s="90"/>
      <c r="EM180" s="90"/>
      <c r="EN180" s="116"/>
      <c r="EO180" s="16">
        <f t="shared" si="131"/>
        <v>0</v>
      </c>
      <c r="EP180" s="90"/>
      <c r="EQ180" s="90"/>
      <c r="ER180" s="90"/>
      <c r="ES180" s="116"/>
      <c r="ET180" s="16">
        <f t="shared" si="132"/>
        <v>0</v>
      </c>
      <c r="EU180" s="90"/>
      <c r="EV180" s="90"/>
      <c r="EW180" s="90"/>
      <c r="EX180" s="116"/>
      <c r="EY180" s="16">
        <f t="shared" si="133"/>
        <v>0</v>
      </c>
      <c r="EZ180" s="90"/>
      <c r="FA180" s="90"/>
      <c r="FB180" s="90"/>
      <c r="FC180" s="116"/>
      <c r="FD180" s="16">
        <f t="shared" si="134"/>
        <v>0</v>
      </c>
      <c r="FE180" s="90"/>
      <c r="FF180" s="90"/>
      <c r="FG180" s="90"/>
      <c r="FH180" s="116"/>
      <c r="FI180" s="16">
        <f t="shared" si="135"/>
        <v>0</v>
      </c>
      <c r="FJ180" s="90"/>
      <c r="FK180" s="90"/>
      <c r="FL180" s="90"/>
      <c r="FM180" s="116"/>
      <c r="FN180" s="16">
        <f t="shared" si="136"/>
        <v>0</v>
      </c>
      <c r="FO180" s="90"/>
      <c r="FP180" s="90"/>
      <c r="FQ180" s="90"/>
      <c r="FR180" s="116"/>
      <c r="FS180" s="16">
        <f t="shared" si="137"/>
        <v>0</v>
      </c>
      <c r="FT180" s="90"/>
      <c r="FU180" s="90"/>
      <c r="FV180" s="90"/>
      <c r="FW180" s="116"/>
      <c r="FX180" s="16">
        <f t="shared" si="138"/>
        <v>0</v>
      </c>
      <c r="FY180" s="90"/>
      <c r="FZ180" s="90"/>
      <c r="GA180" s="90"/>
      <c r="GB180" s="116"/>
      <c r="GC180" s="16">
        <f t="shared" si="139"/>
        <v>0</v>
      </c>
      <c r="GD180" s="90"/>
      <c r="GE180" s="90"/>
      <c r="GF180" s="90"/>
      <c r="GG180" s="116"/>
      <c r="GH180" s="16">
        <f t="shared" si="140"/>
        <v>0</v>
      </c>
      <c r="GI180" s="90"/>
      <c r="GJ180" s="90"/>
      <c r="GK180" s="90"/>
      <c r="GL180" s="116"/>
      <c r="GM180" s="16">
        <f t="shared" si="141"/>
        <v>0</v>
      </c>
      <c r="GN180" s="90"/>
      <c r="GO180" s="90"/>
      <c r="GP180" s="90"/>
      <c r="GQ180" s="116"/>
      <c r="GR180" s="16">
        <f t="shared" si="142"/>
        <v>0</v>
      </c>
      <c r="GS180" s="90"/>
      <c r="GT180" s="90"/>
      <c r="GU180" s="90"/>
      <c r="GV180" s="116"/>
      <c r="GW180" s="16">
        <f t="shared" si="143"/>
        <v>0</v>
      </c>
      <c r="GX180" s="90"/>
      <c r="GY180" s="90"/>
      <c r="GZ180" s="90"/>
      <c r="HA180" s="116"/>
      <c r="HB180" s="16">
        <f t="shared" si="144"/>
        <v>0</v>
      </c>
      <c r="HC180" s="90"/>
      <c r="HD180" s="90"/>
      <c r="HE180" s="90"/>
      <c r="HF180" s="116"/>
      <c r="HG180" s="16">
        <f t="shared" si="145"/>
        <v>0</v>
      </c>
      <c r="HH180" s="90"/>
      <c r="HI180" s="90"/>
      <c r="HJ180" s="90"/>
      <c r="HK180" s="116"/>
      <c r="HL180" s="16">
        <f t="shared" si="146"/>
        <v>0</v>
      </c>
      <c r="HM180" s="90"/>
      <c r="HN180" s="90"/>
      <c r="HO180" s="90"/>
      <c r="HP180" s="116"/>
      <c r="HQ180" s="16">
        <f t="shared" si="147"/>
        <v>0</v>
      </c>
      <c r="HR180" s="90"/>
      <c r="HS180" s="90"/>
      <c r="HT180" s="90"/>
      <c r="HU180" s="116"/>
      <c r="HV180" s="16">
        <f t="shared" si="148"/>
        <v>0</v>
      </c>
      <c r="HW180" s="90"/>
      <c r="HX180" s="90"/>
      <c r="HY180" s="90"/>
      <c r="HZ180" s="116"/>
      <c r="IA180" s="16">
        <f t="shared" si="149"/>
        <v>0</v>
      </c>
      <c r="IB180" s="90"/>
      <c r="IC180" s="90"/>
      <c r="ID180" s="90"/>
      <c r="IE180" s="116"/>
      <c r="IF180" s="16">
        <f t="shared" si="150"/>
        <v>0</v>
      </c>
      <c r="IG180" s="90"/>
      <c r="IH180" s="90"/>
      <c r="II180" s="90"/>
      <c r="IJ180" s="116"/>
      <c r="IK180" s="16">
        <f t="shared" si="151"/>
        <v>0</v>
      </c>
      <c r="IL180" s="90"/>
      <c r="IM180" s="90"/>
      <c r="IN180" s="90"/>
      <c r="IO180" s="116"/>
      <c r="IP180" s="16">
        <f t="shared" si="152"/>
        <v>0</v>
      </c>
    </row>
    <row r="181" spans="1:250" x14ac:dyDescent="0.25">
      <c r="A181" s="90"/>
      <c r="B181" s="90"/>
      <c r="C181" s="90"/>
      <c r="D181" s="116"/>
      <c r="E181" s="16">
        <f t="shared" si="103"/>
        <v>0</v>
      </c>
      <c r="F181" s="90"/>
      <c r="G181" s="90"/>
      <c r="H181" s="90"/>
      <c r="I181" s="116"/>
      <c r="J181" s="16">
        <f t="shared" si="104"/>
        <v>0</v>
      </c>
      <c r="K181" s="90"/>
      <c r="L181" s="90"/>
      <c r="M181" s="90"/>
      <c r="N181" s="116"/>
      <c r="O181" s="16">
        <f t="shared" si="105"/>
        <v>0</v>
      </c>
      <c r="P181" s="90"/>
      <c r="Q181" s="90"/>
      <c r="R181" s="90"/>
      <c r="S181" s="116"/>
      <c r="T181" s="16">
        <f t="shared" si="106"/>
        <v>0</v>
      </c>
      <c r="U181" s="90"/>
      <c r="V181" s="90"/>
      <c r="W181" s="90"/>
      <c r="X181" s="116"/>
      <c r="Y181" s="16">
        <f t="shared" si="107"/>
        <v>0</v>
      </c>
      <c r="Z181" s="90"/>
      <c r="AA181" s="90"/>
      <c r="AB181" s="90"/>
      <c r="AC181" s="116"/>
      <c r="AD181" s="16">
        <f t="shared" si="108"/>
        <v>0</v>
      </c>
      <c r="AE181" s="90"/>
      <c r="AF181" s="90"/>
      <c r="AG181" s="90"/>
      <c r="AH181" s="116"/>
      <c r="AI181" s="16">
        <f t="shared" si="109"/>
        <v>0</v>
      </c>
      <c r="AJ181" s="90"/>
      <c r="AK181" s="90"/>
      <c r="AL181" s="90"/>
      <c r="AM181" s="116"/>
      <c r="AN181" s="16">
        <f t="shared" si="110"/>
        <v>0</v>
      </c>
      <c r="AO181" s="90"/>
      <c r="AP181" s="90"/>
      <c r="AQ181" s="90"/>
      <c r="AR181" s="116"/>
      <c r="AS181" s="16">
        <f t="shared" si="111"/>
        <v>0</v>
      </c>
      <c r="AT181" s="90"/>
      <c r="AU181" s="90"/>
      <c r="AV181" s="90"/>
      <c r="AW181" s="116"/>
      <c r="AX181" s="16">
        <f t="shared" si="112"/>
        <v>0</v>
      </c>
      <c r="AY181" s="90"/>
      <c r="AZ181" s="90"/>
      <c r="BA181" s="90"/>
      <c r="BB181" s="116"/>
      <c r="BC181" s="16">
        <f t="shared" si="113"/>
        <v>0</v>
      </c>
      <c r="BD181" s="90"/>
      <c r="BE181" s="90"/>
      <c r="BF181" s="90"/>
      <c r="BG181" s="116"/>
      <c r="BH181" s="16">
        <f t="shared" si="114"/>
        <v>0</v>
      </c>
      <c r="BI181" s="90"/>
      <c r="BJ181" s="90"/>
      <c r="BK181" s="90"/>
      <c r="BL181" s="116"/>
      <c r="BM181" s="16">
        <f t="shared" si="115"/>
        <v>0</v>
      </c>
      <c r="BN181" s="90"/>
      <c r="BO181" s="90"/>
      <c r="BP181" s="90"/>
      <c r="BQ181" s="116"/>
      <c r="BR181" s="16">
        <f t="shared" si="116"/>
        <v>0</v>
      </c>
      <c r="BS181" s="90"/>
      <c r="BT181" s="90"/>
      <c r="BU181" s="90"/>
      <c r="BV181" s="116"/>
      <c r="BW181" s="16">
        <f t="shared" si="117"/>
        <v>0</v>
      </c>
      <c r="BX181" s="90"/>
      <c r="BY181" s="90"/>
      <c r="BZ181" s="90"/>
      <c r="CA181" s="116"/>
      <c r="CB181" s="16">
        <f t="shared" si="118"/>
        <v>0</v>
      </c>
      <c r="CC181" s="90"/>
      <c r="CD181" s="90"/>
      <c r="CE181" s="90"/>
      <c r="CF181" s="116"/>
      <c r="CG181" s="16">
        <f t="shared" si="119"/>
        <v>0</v>
      </c>
      <c r="CH181" s="90"/>
      <c r="CI181" s="90"/>
      <c r="CJ181" s="90"/>
      <c r="CK181" s="116"/>
      <c r="CL181" s="16">
        <f t="shared" si="120"/>
        <v>0</v>
      </c>
      <c r="CM181" s="90"/>
      <c r="CN181" s="90"/>
      <c r="CO181" s="90"/>
      <c r="CP181" s="116"/>
      <c r="CQ181" s="16">
        <f t="shared" si="121"/>
        <v>0</v>
      </c>
      <c r="CR181" s="90"/>
      <c r="CS181" s="90"/>
      <c r="CT181" s="90"/>
      <c r="CU181" s="116"/>
      <c r="CV181" s="16">
        <f t="shared" si="122"/>
        <v>0</v>
      </c>
      <c r="CW181" s="90"/>
      <c r="CX181" s="90"/>
      <c r="CY181" s="90"/>
      <c r="CZ181" s="116"/>
      <c r="DA181" s="16">
        <f t="shared" si="123"/>
        <v>0</v>
      </c>
      <c r="DB181" s="90"/>
      <c r="DC181" s="90"/>
      <c r="DD181" s="90"/>
      <c r="DE181" s="116"/>
      <c r="DF181" s="16">
        <f t="shared" si="124"/>
        <v>0</v>
      </c>
      <c r="DG181" s="90"/>
      <c r="DH181" s="90"/>
      <c r="DI181" s="90"/>
      <c r="DJ181" s="116"/>
      <c r="DK181" s="16">
        <f t="shared" si="125"/>
        <v>0</v>
      </c>
      <c r="DL181" s="90"/>
      <c r="DM181" s="90"/>
      <c r="DN181" s="90"/>
      <c r="DO181" s="116"/>
      <c r="DP181" s="16">
        <f t="shared" si="126"/>
        <v>0</v>
      </c>
      <c r="DQ181" s="90"/>
      <c r="DR181" s="90"/>
      <c r="DS181" s="90"/>
      <c r="DT181" s="116"/>
      <c r="DU181" s="16">
        <f t="shared" si="127"/>
        <v>0</v>
      </c>
      <c r="DV181" s="90"/>
      <c r="DW181" s="90"/>
      <c r="DX181" s="90"/>
      <c r="DY181" s="116"/>
      <c r="DZ181" s="16">
        <f t="shared" si="128"/>
        <v>0</v>
      </c>
      <c r="EA181" s="90"/>
      <c r="EB181" s="90"/>
      <c r="EC181" s="90"/>
      <c r="ED181" s="116"/>
      <c r="EE181" s="16">
        <f t="shared" si="129"/>
        <v>0</v>
      </c>
      <c r="EF181" s="90"/>
      <c r="EG181" s="90"/>
      <c r="EH181" s="90"/>
      <c r="EI181" s="116"/>
      <c r="EJ181" s="16">
        <f t="shared" si="130"/>
        <v>0</v>
      </c>
      <c r="EK181" s="90"/>
      <c r="EL181" s="90"/>
      <c r="EM181" s="90"/>
      <c r="EN181" s="116"/>
      <c r="EO181" s="16">
        <f t="shared" si="131"/>
        <v>0</v>
      </c>
      <c r="EP181" s="90"/>
      <c r="EQ181" s="90"/>
      <c r="ER181" s="90"/>
      <c r="ES181" s="116"/>
      <c r="ET181" s="16">
        <f t="shared" si="132"/>
        <v>0</v>
      </c>
      <c r="EU181" s="90"/>
      <c r="EV181" s="90"/>
      <c r="EW181" s="90"/>
      <c r="EX181" s="116"/>
      <c r="EY181" s="16">
        <f t="shared" si="133"/>
        <v>0</v>
      </c>
      <c r="EZ181" s="90"/>
      <c r="FA181" s="90"/>
      <c r="FB181" s="90"/>
      <c r="FC181" s="116"/>
      <c r="FD181" s="16">
        <f t="shared" si="134"/>
        <v>0</v>
      </c>
      <c r="FE181" s="90"/>
      <c r="FF181" s="90"/>
      <c r="FG181" s="90"/>
      <c r="FH181" s="116"/>
      <c r="FI181" s="16">
        <f t="shared" si="135"/>
        <v>0</v>
      </c>
      <c r="FJ181" s="90"/>
      <c r="FK181" s="90"/>
      <c r="FL181" s="90"/>
      <c r="FM181" s="116"/>
      <c r="FN181" s="16">
        <f t="shared" si="136"/>
        <v>0</v>
      </c>
      <c r="FO181" s="90"/>
      <c r="FP181" s="90"/>
      <c r="FQ181" s="90"/>
      <c r="FR181" s="116"/>
      <c r="FS181" s="16">
        <f t="shared" si="137"/>
        <v>0</v>
      </c>
      <c r="FT181" s="90"/>
      <c r="FU181" s="90"/>
      <c r="FV181" s="90"/>
      <c r="FW181" s="116"/>
      <c r="FX181" s="16">
        <f t="shared" si="138"/>
        <v>0</v>
      </c>
      <c r="FY181" s="90"/>
      <c r="FZ181" s="90"/>
      <c r="GA181" s="90"/>
      <c r="GB181" s="116"/>
      <c r="GC181" s="16">
        <f t="shared" si="139"/>
        <v>0</v>
      </c>
      <c r="GD181" s="90"/>
      <c r="GE181" s="90"/>
      <c r="GF181" s="90"/>
      <c r="GG181" s="116"/>
      <c r="GH181" s="16">
        <f t="shared" si="140"/>
        <v>0</v>
      </c>
      <c r="GI181" s="90"/>
      <c r="GJ181" s="90"/>
      <c r="GK181" s="90"/>
      <c r="GL181" s="116"/>
      <c r="GM181" s="16">
        <f t="shared" si="141"/>
        <v>0</v>
      </c>
      <c r="GN181" s="90"/>
      <c r="GO181" s="90"/>
      <c r="GP181" s="90"/>
      <c r="GQ181" s="116"/>
      <c r="GR181" s="16">
        <f t="shared" si="142"/>
        <v>0</v>
      </c>
      <c r="GS181" s="90"/>
      <c r="GT181" s="90"/>
      <c r="GU181" s="90"/>
      <c r="GV181" s="116"/>
      <c r="GW181" s="16">
        <f t="shared" si="143"/>
        <v>0</v>
      </c>
      <c r="GX181" s="90"/>
      <c r="GY181" s="90"/>
      <c r="GZ181" s="90"/>
      <c r="HA181" s="116"/>
      <c r="HB181" s="16">
        <f t="shared" si="144"/>
        <v>0</v>
      </c>
      <c r="HC181" s="90"/>
      <c r="HD181" s="90"/>
      <c r="HE181" s="90"/>
      <c r="HF181" s="116"/>
      <c r="HG181" s="16">
        <f t="shared" si="145"/>
        <v>0</v>
      </c>
      <c r="HH181" s="90"/>
      <c r="HI181" s="90"/>
      <c r="HJ181" s="90"/>
      <c r="HK181" s="116"/>
      <c r="HL181" s="16">
        <f t="shared" si="146"/>
        <v>0</v>
      </c>
      <c r="HM181" s="90"/>
      <c r="HN181" s="90"/>
      <c r="HO181" s="90"/>
      <c r="HP181" s="116"/>
      <c r="HQ181" s="16">
        <f t="shared" si="147"/>
        <v>0</v>
      </c>
      <c r="HR181" s="90"/>
      <c r="HS181" s="90"/>
      <c r="HT181" s="90"/>
      <c r="HU181" s="116"/>
      <c r="HV181" s="16">
        <f t="shared" si="148"/>
        <v>0</v>
      </c>
      <c r="HW181" s="90"/>
      <c r="HX181" s="90"/>
      <c r="HY181" s="90"/>
      <c r="HZ181" s="116"/>
      <c r="IA181" s="16">
        <f t="shared" si="149"/>
        <v>0</v>
      </c>
      <c r="IB181" s="90"/>
      <c r="IC181" s="90"/>
      <c r="ID181" s="90"/>
      <c r="IE181" s="116"/>
      <c r="IF181" s="16">
        <f t="shared" si="150"/>
        <v>0</v>
      </c>
      <c r="IG181" s="90"/>
      <c r="IH181" s="90"/>
      <c r="II181" s="90"/>
      <c r="IJ181" s="116"/>
      <c r="IK181" s="16">
        <f t="shared" si="151"/>
        <v>0</v>
      </c>
      <c r="IL181" s="90"/>
      <c r="IM181" s="90"/>
      <c r="IN181" s="90"/>
      <c r="IO181" s="116"/>
      <c r="IP181" s="16">
        <f t="shared" si="152"/>
        <v>0</v>
      </c>
    </row>
    <row r="182" spans="1:250" x14ac:dyDescent="0.25">
      <c r="A182" s="90"/>
      <c r="B182" s="90"/>
      <c r="C182" s="90"/>
      <c r="D182" s="116"/>
      <c r="E182" s="16">
        <f t="shared" si="103"/>
        <v>0</v>
      </c>
      <c r="F182" s="90"/>
      <c r="G182" s="90"/>
      <c r="H182" s="90"/>
      <c r="I182" s="116"/>
      <c r="J182" s="16">
        <f t="shared" si="104"/>
        <v>0</v>
      </c>
      <c r="K182" s="90"/>
      <c r="L182" s="90"/>
      <c r="M182" s="90"/>
      <c r="N182" s="116"/>
      <c r="O182" s="16">
        <f t="shared" si="105"/>
        <v>0</v>
      </c>
      <c r="P182" s="90"/>
      <c r="Q182" s="90"/>
      <c r="R182" s="90"/>
      <c r="S182" s="116"/>
      <c r="T182" s="16">
        <f t="shared" si="106"/>
        <v>0</v>
      </c>
      <c r="U182" s="90"/>
      <c r="V182" s="90"/>
      <c r="W182" s="90"/>
      <c r="X182" s="116"/>
      <c r="Y182" s="16">
        <f t="shared" si="107"/>
        <v>0</v>
      </c>
      <c r="Z182" s="90"/>
      <c r="AA182" s="90"/>
      <c r="AB182" s="90"/>
      <c r="AC182" s="116"/>
      <c r="AD182" s="16">
        <f t="shared" si="108"/>
        <v>0</v>
      </c>
      <c r="AE182" s="90"/>
      <c r="AF182" s="90"/>
      <c r="AG182" s="90"/>
      <c r="AH182" s="116"/>
      <c r="AI182" s="16">
        <f t="shared" si="109"/>
        <v>0</v>
      </c>
      <c r="AJ182" s="90"/>
      <c r="AK182" s="90"/>
      <c r="AL182" s="90"/>
      <c r="AM182" s="116"/>
      <c r="AN182" s="16">
        <f t="shared" si="110"/>
        <v>0</v>
      </c>
      <c r="AO182" s="90"/>
      <c r="AP182" s="90"/>
      <c r="AQ182" s="90"/>
      <c r="AR182" s="116"/>
      <c r="AS182" s="16">
        <f t="shared" si="111"/>
        <v>0</v>
      </c>
      <c r="AT182" s="90"/>
      <c r="AU182" s="90"/>
      <c r="AV182" s="90"/>
      <c r="AW182" s="116"/>
      <c r="AX182" s="16">
        <f t="shared" si="112"/>
        <v>0</v>
      </c>
      <c r="AY182" s="90"/>
      <c r="AZ182" s="90"/>
      <c r="BA182" s="90"/>
      <c r="BB182" s="116"/>
      <c r="BC182" s="16">
        <f t="shared" si="113"/>
        <v>0</v>
      </c>
      <c r="BD182" s="90"/>
      <c r="BE182" s="90"/>
      <c r="BF182" s="90"/>
      <c r="BG182" s="116"/>
      <c r="BH182" s="16">
        <f t="shared" si="114"/>
        <v>0</v>
      </c>
      <c r="BI182" s="90"/>
      <c r="BJ182" s="90"/>
      <c r="BK182" s="90"/>
      <c r="BL182" s="116"/>
      <c r="BM182" s="16">
        <f t="shared" si="115"/>
        <v>0</v>
      </c>
      <c r="BN182" s="90"/>
      <c r="BO182" s="90"/>
      <c r="BP182" s="90"/>
      <c r="BQ182" s="116"/>
      <c r="BR182" s="16">
        <f t="shared" si="116"/>
        <v>0</v>
      </c>
      <c r="BS182" s="90"/>
      <c r="BT182" s="90"/>
      <c r="BU182" s="90"/>
      <c r="BV182" s="116"/>
      <c r="BW182" s="16">
        <f t="shared" si="117"/>
        <v>0</v>
      </c>
      <c r="BX182" s="90"/>
      <c r="BY182" s="90"/>
      <c r="BZ182" s="90"/>
      <c r="CA182" s="116"/>
      <c r="CB182" s="16">
        <f t="shared" si="118"/>
        <v>0</v>
      </c>
      <c r="CC182" s="90"/>
      <c r="CD182" s="90"/>
      <c r="CE182" s="90"/>
      <c r="CF182" s="116"/>
      <c r="CG182" s="16">
        <f t="shared" si="119"/>
        <v>0</v>
      </c>
      <c r="CH182" s="90"/>
      <c r="CI182" s="90"/>
      <c r="CJ182" s="90"/>
      <c r="CK182" s="116"/>
      <c r="CL182" s="16">
        <f t="shared" si="120"/>
        <v>0</v>
      </c>
      <c r="CM182" s="90"/>
      <c r="CN182" s="90"/>
      <c r="CO182" s="90"/>
      <c r="CP182" s="116"/>
      <c r="CQ182" s="16">
        <f t="shared" si="121"/>
        <v>0</v>
      </c>
      <c r="CR182" s="90"/>
      <c r="CS182" s="90"/>
      <c r="CT182" s="90"/>
      <c r="CU182" s="116"/>
      <c r="CV182" s="16">
        <f t="shared" si="122"/>
        <v>0</v>
      </c>
      <c r="CW182" s="90"/>
      <c r="CX182" s="90"/>
      <c r="CY182" s="90"/>
      <c r="CZ182" s="116"/>
      <c r="DA182" s="16">
        <f t="shared" si="123"/>
        <v>0</v>
      </c>
      <c r="DB182" s="90"/>
      <c r="DC182" s="90"/>
      <c r="DD182" s="90"/>
      <c r="DE182" s="116"/>
      <c r="DF182" s="16">
        <f t="shared" si="124"/>
        <v>0</v>
      </c>
      <c r="DG182" s="90"/>
      <c r="DH182" s="90"/>
      <c r="DI182" s="90"/>
      <c r="DJ182" s="116"/>
      <c r="DK182" s="16">
        <f t="shared" si="125"/>
        <v>0</v>
      </c>
      <c r="DL182" s="90"/>
      <c r="DM182" s="90"/>
      <c r="DN182" s="90"/>
      <c r="DO182" s="116"/>
      <c r="DP182" s="16">
        <f t="shared" si="126"/>
        <v>0</v>
      </c>
      <c r="DQ182" s="90"/>
      <c r="DR182" s="90"/>
      <c r="DS182" s="90"/>
      <c r="DT182" s="116"/>
      <c r="DU182" s="16">
        <f t="shared" si="127"/>
        <v>0</v>
      </c>
      <c r="DV182" s="90"/>
      <c r="DW182" s="90"/>
      <c r="DX182" s="90"/>
      <c r="DY182" s="116"/>
      <c r="DZ182" s="16">
        <f t="shared" si="128"/>
        <v>0</v>
      </c>
      <c r="EA182" s="90"/>
      <c r="EB182" s="90"/>
      <c r="EC182" s="90"/>
      <c r="ED182" s="116"/>
      <c r="EE182" s="16">
        <f t="shared" si="129"/>
        <v>0</v>
      </c>
      <c r="EF182" s="90"/>
      <c r="EG182" s="90"/>
      <c r="EH182" s="90"/>
      <c r="EI182" s="116"/>
      <c r="EJ182" s="16">
        <f t="shared" si="130"/>
        <v>0</v>
      </c>
      <c r="EK182" s="90"/>
      <c r="EL182" s="90"/>
      <c r="EM182" s="90"/>
      <c r="EN182" s="116"/>
      <c r="EO182" s="16">
        <f t="shared" si="131"/>
        <v>0</v>
      </c>
      <c r="EP182" s="90"/>
      <c r="EQ182" s="90"/>
      <c r="ER182" s="90"/>
      <c r="ES182" s="116"/>
      <c r="ET182" s="16">
        <f t="shared" si="132"/>
        <v>0</v>
      </c>
      <c r="EU182" s="90"/>
      <c r="EV182" s="90"/>
      <c r="EW182" s="90"/>
      <c r="EX182" s="116"/>
      <c r="EY182" s="16">
        <f t="shared" si="133"/>
        <v>0</v>
      </c>
      <c r="EZ182" s="90"/>
      <c r="FA182" s="90"/>
      <c r="FB182" s="90"/>
      <c r="FC182" s="116"/>
      <c r="FD182" s="16">
        <f t="shared" si="134"/>
        <v>0</v>
      </c>
      <c r="FE182" s="90"/>
      <c r="FF182" s="90"/>
      <c r="FG182" s="90"/>
      <c r="FH182" s="116"/>
      <c r="FI182" s="16">
        <f t="shared" si="135"/>
        <v>0</v>
      </c>
      <c r="FJ182" s="90"/>
      <c r="FK182" s="90"/>
      <c r="FL182" s="90"/>
      <c r="FM182" s="116"/>
      <c r="FN182" s="16">
        <f t="shared" si="136"/>
        <v>0</v>
      </c>
      <c r="FO182" s="90"/>
      <c r="FP182" s="90"/>
      <c r="FQ182" s="90"/>
      <c r="FR182" s="116"/>
      <c r="FS182" s="16">
        <f t="shared" si="137"/>
        <v>0</v>
      </c>
      <c r="FT182" s="90"/>
      <c r="FU182" s="90"/>
      <c r="FV182" s="90"/>
      <c r="FW182" s="116"/>
      <c r="FX182" s="16">
        <f t="shared" si="138"/>
        <v>0</v>
      </c>
      <c r="FY182" s="90"/>
      <c r="FZ182" s="90"/>
      <c r="GA182" s="90"/>
      <c r="GB182" s="116"/>
      <c r="GC182" s="16">
        <f t="shared" si="139"/>
        <v>0</v>
      </c>
      <c r="GD182" s="90"/>
      <c r="GE182" s="90"/>
      <c r="GF182" s="90"/>
      <c r="GG182" s="116"/>
      <c r="GH182" s="16">
        <f t="shared" si="140"/>
        <v>0</v>
      </c>
      <c r="GI182" s="90"/>
      <c r="GJ182" s="90"/>
      <c r="GK182" s="90"/>
      <c r="GL182" s="116"/>
      <c r="GM182" s="16">
        <f t="shared" si="141"/>
        <v>0</v>
      </c>
      <c r="GN182" s="90"/>
      <c r="GO182" s="90"/>
      <c r="GP182" s="90"/>
      <c r="GQ182" s="116"/>
      <c r="GR182" s="16">
        <f t="shared" si="142"/>
        <v>0</v>
      </c>
      <c r="GS182" s="90"/>
      <c r="GT182" s="90"/>
      <c r="GU182" s="90"/>
      <c r="GV182" s="116"/>
      <c r="GW182" s="16">
        <f t="shared" si="143"/>
        <v>0</v>
      </c>
      <c r="GX182" s="90"/>
      <c r="GY182" s="90"/>
      <c r="GZ182" s="90"/>
      <c r="HA182" s="116"/>
      <c r="HB182" s="16">
        <f t="shared" si="144"/>
        <v>0</v>
      </c>
      <c r="HC182" s="90"/>
      <c r="HD182" s="90"/>
      <c r="HE182" s="90"/>
      <c r="HF182" s="116"/>
      <c r="HG182" s="16">
        <f t="shared" si="145"/>
        <v>0</v>
      </c>
      <c r="HH182" s="90"/>
      <c r="HI182" s="90"/>
      <c r="HJ182" s="90"/>
      <c r="HK182" s="116"/>
      <c r="HL182" s="16">
        <f t="shared" si="146"/>
        <v>0</v>
      </c>
      <c r="HM182" s="90"/>
      <c r="HN182" s="90"/>
      <c r="HO182" s="90"/>
      <c r="HP182" s="116"/>
      <c r="HQ182" s="16">
        <f t="shared" si="147"/>
        <v>0</v>
      </c>
      <c r="HR182" s="90"/>
      <c r="HS182" s="90"/>
      <c r="HT182" s="90"/>
      <c r="HU182" s="116"/>
      <c r="HV182" s="16">
        <f t="shared" si="148"/>
        <v>0</v>
      </c>
      <c r="HW182" s="90"/>
      <c r="HX182" s="90"/>
      <c r="HY182" s="90"/>
      <c r="HZ182" s="116"/>
      <c r="IA182" s="16">
        <f t="shared" si="149"/>
        <v>0</v>
      </c>
      <c r="IB182" s="90"/>
      <c r="IC182" s="90"/>
      <c r="ID182" s="90"/>
      <c r="IE182" s="116"/>
      <c r="IF182" s="16">
        <f t="shared" si="150"/>
        <v>0</v>
      </c>
      <c r="IG182" s="90"/>
      <c r="IH182" s="90"/>
      <c r="II182" s="90"/>
      <c r="IJ182" s="116"/>
      <c r="IK182" s="16">
        <f t="shared" si="151"/>
        <v>0</v>
      </c>
      <c r="IL182" s="90"/>
      <c r="IM182" s="90"/>
      <c r="IN182" s="90"/>
      <c r="IO182" s="116"/>
      <c r="IP182" s="16">
        <f t="shared" si="152"/>
        <v>0</v>
      </c>
    </row>
    <row r="183" spans="1:250" x14ac:dyDescent="0.25">
      <c r="A183" s="90"/>
      <c r="B183" s="90"/>
      <c r="C183" s="90"/>
      <c r="D183" s="116"/>
      <c r="E183" s="16">
        <f t="shared" si="103"/>
        <v>0</v>
      </c>
      <c r="F183" s="90"/>
      <c r="G183" s="90"/>
      <c r="H183" s="90"/>
      <c r="I183" s="116"/>
      <c r="J183" s="16">
        <f t="shared" si="104"/>
        <v>0</v>
      </c>
      <c r="K183" s="90"/>
      <c r="L183" s="90"/>
      <c r="M183" s="90"/>
      <c r="N183" s="116"/>
      <c r="O183" s="16">
        <f t="shared" si="105"/>
        <v>0</v>
      </c>
      <c r="P183" s="90"/>
      <c r="Q183" s="90"/>
      <c r="R183" s="90"/>
      <c r="S183" s="116"/>
      <c r="T183" s="16">
        <f t="shared" si="106"/>
        <v>0</v>
      </c>
      <c r="U183" s="90"/>
      <c r="V183" s="90"/>
      <c r="W183" s="90"/>
      <c r="X183" s="116"/>
      <c r="Y183" s="16">
        <f t="shared" si="107"/>
        <v>0</v>
      </c>
      <c r="Z183" s="90"/>
      <c r="AA183" s="90"/>
      <c r="AB183" s="90"/>
      <c r="AC183" s="116"/>
      <c r="AD183" s="16">
        <f t="shared" si="108"/>
        <v>0</v>
      </c>
      <c r="AE183" s="90"/>
      <c r="AF183" s="90"/>
      <c r="AG183" s="90"/>
      <c r="AH183" s="116"/>
      <c r="AI183" s="16">
        <f t="shared" si="109"/>
        <v>0</v>
      </c>
      <c r="AJ183" s="90"/>
      <c r="AK183" s="90"/>
      <c r="AL183" s="90"/>
      <c r="AM183" s="116"/>
      <c r="AN183" s="16">
        <f t="shared" si="110"/>
        <v>0</v>
      </c>
      <c r="AO183" s="90"/>
      <c r="AP183" s="90"/>
      <c r="AQ183" s="90"/>
      <c r="AR183" s="116"/>
      <c r="AS183" s="16">
        <f t="shared" si="111"/>
        <v>0</v>
      </c>
      <c r="AT183" s="90"/>
      <c r="AU183" s="90"/>
      <c r="AV183" s="90"/>
      <c r="AW183" s="116"/>
      <c r="AX183" s="16">
        <f t="shared" si="112"/>
        <v>0</v>
      </c>
      <c r="AY183" s="90"/>
      <c r="AZ183" s="90"/>
      <c r="BA183" s="90"/>
      <c r="BB183" s="116"/>
      <c r="BC183" s="16">
        <f t="shared" si="113"/>
        <v>0</v>
      </c>
      <c r="BD183" s="90"/>
      <c r="BE183" s="90"/>
      <c r="BF183" s="90"/>
      <c r="BG183" s="116"/>
      <c r="BH183" s="16">
        <f t="shared" si="114"/>
        <v>0</v>
      </c>
      <c r="BI183" s="90"/>
      <c r="BJ183" s="90"/>
      <c r="BK183" s="90"/>
      <c r="BL183" s="116"/>
      <c r="BM183" s="16">
        <f t="shared" si="115"/>
        <v>0</v>
      </c>
      <c r="BN183" s="90"/>
      <c r="BO183" s="90"/>
      <c r="BP183" s="90"/>
      <c r="BQ183" s="116"/>
      <c r="BR183" s="16">
        <f t="shared" si="116"/>
        <v>0</v>
      </c>
      <c r="BS183" s="90"/>
      <c r="BT183" s="90"/>
      <c r="BU183" s="90"/>
      <c r="BV183" s="116"/>
      <c r="BW183" s="16">
        <f t="shared" si="117"/>
        <v>0</v>
      </c>
      <c r="BX183" s="90"/>
      <c r="BY183" s="90"/>
      <c r="BZ183" s="90"/>
      <c r="CA183" s="116"/>
      <c r="CB183" s="16">
        <f t="shared" si="118"/>
        <v>0</v>
      </c>
      <c r="CC183" s="90"/>
      <c r="CD183" s="90"/>
      <c r="CE183" s="90"/>
      <c r="CF183" s="116"/>
      <c r="CG183" s="16">
        <f t="shared" si="119"/>
        <v>0</v>
      </c>
      <c r="CH183" s="90"/>
      <c r="CI183" s="90"/>
      <c r="CJ183" s="90"/>
      <c r="CK183" s="116"/>
      <c r="CL183" s="16">
        <f t="shared" si="120"/>
        <v>0</v>
      </c>
      <c r="CM183" s="90"/>
      <c r="CN183" s="90"/>
      <c r="CO183" s="90"/>
      <c r="CP183" s="116"/>
      <c r="CQ183" s="16">
        <f t="shared" si="121"/>
        <v>0</v>
      </c>
      <c r="CR183" s="90"/>
      <c r="CS183" s="90"/>
      <c r="CT183" s="90"/>
      <c r="CU183" s="116"/>
      <c r="CV183" s="16">
        <f t="shared" si="122"/>
        <v>0</v>
      </c>
      <c r="CW183" s="90"/>
      <c r="CX183" s="90"/>
      <c r="CY183" s="90"/>
      <c r="CZ183" s="116"/>
      <c r="DA183" s="16">
        <f t="shared" si="123"/>
        <v>0</v>
      </c>
      <c r="DB183" s="90"/>
      <c r="DC183" s="90"/>
      <c r="DD183" s="90"/>
      <c r="DE183" s="116"/>
      <c r="DF183" s="16">
        <f t="shared" si="124"/>
        <v>0</v>
      </c>
      <c r="DG183" s="90"/>
      <c r="DH183" s="90"/>
      <c r="DI183" s="90"/>
      <c r="DJ183" s="116"/>
      <c r="DK183" s="16">
        <f t="shared" si="125"/>
        <v>0</v>
      </c>
      <c r="DL183" s="90"/>
      <c r="DM183" s="90"/>
      <c r="DN183" s="90"/>
      <c r="DO183" s="116"/>
      <c r="DP183" s="16">
        <f t="shared" si="126"/>
        <v>0</v>
      </c>
      <c r="DQ183" s="90"/>
      <c r="DR183" s="90"/>
      <c r="DS183" s="90"/>
      <c r="DT183" s="116"/>
      <c r="DU183" s="16">
        <f t="shared" si="127"/>
        <v>0</v>
      </c>
      <c r="DV183" s="90"/>
      <c r="DW183" s="90"/>
      <c r="DX183" s="90"/>
      <c r="DY183" s="116"/>
      <c r="DZ183" s="16">
        <f t="shared" si="128"/>
        <v>0</v>
      </c>
      <c r="EA183" s="90"/>
      <c r="EB183" s="90"/>
      <c r="EC183" s="90"/>
      <c r="ED183" s="116"/>
      <c r="EE183" s="16">
        <f t="shared" si="129"/>
        <v>0</v>
      </c>
      <c r="EF183" s="90"/>
      <c r="EG183" s="90"/>
      <c r="EH183" s="90"/>
      <c r="EI183" s="116"/>
      <c r="EJ183" s="16">
        <f t="shared" si="130"/>
        <v>0</v>
      </c>
      <c r="EK183" s="90"/>
      <c r="EL183" s="90"/>
      <c r="EM183" s="90"/>
      <c r="EN183" s="116"/>
      <c r="EO183" s="16">
        <f t="shared" si="131"/>
        <v>0</v>
      </c>
      <c r="EP183" s="90"/>
      <c r="EQ183" s="90"/>
      <c r="ER183" s="90"/>
      <c r="ES183" s="116"/>
      <c r="ET183" s="16">
        <f t="shared" si="132"/>
        <v>0</v>
      </c>
      <c r="EU183" s="90"/>
      <c r="EV183" s="90"/>
      <c r="EW183" s="90"/>
      <c r="EX183" s="116"/>
      <c r="EY183" s="16">
        <f t="shared" si="133"/>
        <v>0</v>
      </c>
      <c r="EZ183" s="90"/>
      <c r="FA183" s="90"/>
      <c r="FB183" s="90"/>
      <c r="FC183" s="116"/>
      <c r="FD183" s="16">
        <f t="shared" si="134"/>
        <v>0</v>
      </c>
      <c r="FE183" s="90"/>
      <c r="FF183" s="90"/>
      <c r="FG183" s="90"/>
      <c r="FH183" s="116"/>
      <c r="FI183" s="16">
        <f t="shared" si="135"/>
        <v>0</v>
      </c>
      <c r="FJ183" s="90"/>
      <c r="FK183" s="90"/>
      <c r="FL183" s="90"/>
      <c r="FM183" s="116"/>
      <c r="FN183" s="16">
        <f t="shared" si="136"/>
        <v>0</v>
      </c>
      <c r="FO183" s="90"/>
      <c r="FP183" s="90"/>
      <c r="FQ183" s="90"/>
      <c r="FR183" s="116"/>
      <c r="FS183" s="16">
        <f t="shared" si="137"/>
        <v>0</v>
      </c>
      <c r="FT183" s="90"/>
      <c r="FU183" s="90"/>
      <c r="FV183" s="90"/>
      <c r="FW183" s="116"/>
      <c r="FX183" s="16">
        <f t="shared" si="138"/>
        <v>0</v>
      </c>
      <c r="FY183" s="90"/>
      <c r="FZ183" s="90"/>
      <c r="GA183" s="90"/>
      <c r="GB183" s="116"/>
      <c r="GC183" s="16">
        <f t="shared" si="139"/>
        <v>0</v>
      </c>
      <c r="GD183" s="90"/>
      <c r="GE183" s="90"/>
      <c r="GF183" s="90"/>
      <c r="GG183" s="116"/>
      <c r="GH183" s="16">
        <f t="shared" si="140"/>
        <v>0</v>
      </c>
      <c r="GI183" s="90"/>
      <c r="GJ183" s="90"/>
      <c r="GK183" s="90"/>
      <c r="GL183" s="116"/>
      <c r="GM183" s="16">
        <f t="shared" si="141"/>
        <v>0</v>
      </c>
      <c r="GN183" s="90"/>
      <c r="GO183" s="90"/>
      <c r="GP183" s="90"/>
      <c r="GQ183" s="116"/>
      <c r="GR183" s="16">
        <f t="shared" si="142"/>
        <v>0</v>
      </c>
      <c r="GS183" s="90"/>
      <c r="GT183" s="90"/>
      <c r="GU183" s="90"/>
      <c r="GV183" s="116"/>
      <c r="GW183" s="16">
        <f t="shared" si="143"/>
        <v>0</v>
      </c>
      <c r="GX183" s="90"/>
      <c r="GY183" s="90"/>
      <c r="GZ183" s="90"/>
      <c r="HA183" s="116"/>
      <c r="HB183" s="16">
        <f t="shared" si="144"/>
        <v>0</v>
      </c>
      <c r="HC183" s="90"/>
      <c r="HD183" s="90"/>
      <c r="HE183" s="90"/>
      <c r="HF183" s="116"/>
      <c r="HG183" s="16">
        <f t="shared" si="145"/>
        <v>0</v>
      </c>
      <c r="HH183" s="90"/>
      <c r="HI183" s="90"/>
      <c r="HJ183" s="90"/>
      <c r="HK183" s="116"/>
      <c r="HL183" s="16">
        <f t="shared" si="146"/>
        <v>0</v>
      </c>
      <c r="HM183" s="90"/>
      <c r="HN183" s="90"/>
      <c r="HO183" s="90"/>
      <c r="HP183" s="116"/>
      <c r="HQ183" s="16">
        <f t="shared" si="147"/>
        <v>0</v>
      </c>
      <c r="HR183" s="90"/>
      <c r="HS183" s="90"/>
      <c r="HT183" s="90"/>
      <c r="HU183" s="116"/>
      <c r="HV183" s="16">
        <f t="shared" si="148"/>
        <v>0</v>
      </c>
      <c r="HW183" s="90"/>
      <c r="HX183" s="90"/>
      <c r="HY183" s="90"/>
      <c r="HZ183" s="116"/>
      <c r="IA183" s="16">
        <f t="shared" si="149"/>
        <v>0</v>
      </c>
      <c r="IB183" s="90"/>
      <c r="IC183" s="90"/>
      <c r="ID183" s="90"/>
      <c r="IE183" s="116"/>
      <c r="IF183" s="16">
        <f t="shared" si="150"/>
        <v>0</v>
      </c>
      <c r="IG183" s="90"/>
      <c r="IH183" s="90"/>
      <c r="II183" s="90"/>
      <c r="IJ183" s="116"/>
      <c r="IK183" s="16">
        <f t="shared" si="151"/>
        <v>0</v>
      </c>
      <c r="IL183" s="90"/>
      <c r="IM183" s="90"/>
      <c r="IN183" s="90"/>
      <c r="IO183" s="116"/>
      <c r="IP183" s="16">
        <f t="shared" si="152"/>
        <v>0</v>
      </c>
    </row>
    <row r="184" spans="1:250" x14ac:dyDescent="0.25">
      <c r="A184" s="90"/>
      <c r="B184" s="90"/>
      <c r="C184" s="90"/>
      <c r="D184" s="116"/>
      <c r="E184" s="16">
        <f t="shared" si="103"/>
        <v>0</v>
      </c>
      <c r="F184" s="90"/>
      <c r="G184" s="90"/>
      <c r="H184" s="90"/>
      <c r="I184" s="116"/>
      <c r="J184" s="16">
        <f t="shared" si="104"/>
        <v>0</v>
      </c>
      <c r="K184" s="90"/>
      <c r="L184" s="90"/>
      <c r="M184" s="90"/>
      <c r="N184" s="116"/>
      <c r="O184" s="16">
        <f t="shared" si="105"/>
        <v>0</v>
      </c>
      <c r="P184" s="90"/>
      <c r="Q184" s="90"/>
      <c r="R184" s="90"/>
      <c r="S184" s="116"/>
      <c r="T184" s="16">
        <f t="shared" si="106"/>
        <v>0</v>
      </c>
      <c r="U184" s="90"/>
      <c r="V184" s="90"/>
      <c r="W184" s="90"/>
      <c r="X184" s="116"/>
      <c r="Y184" s="16">
        <f t="shared" si="107"/>
        <v>0</v>
      </c>
      <c r="Z184" s="90"/>
      <c r="AA184" s="90"/>
      <c r="AB184" s="90"/>
      <c r="AC184" s="116"/>
      <c r="AD184" s="16">
        <f t="shared" si="108"/>
        <v>0</v>
      </c>
      <c r="AE184" s="90"/>
      <c r="AF184" s="90"/>
      <c r="AG184" s="90"/>
      <c r="AH184" s="116"/>
      <c r="AI184" s="16">
        <f t="shared" si="109"/>
        <v>0</v>
      </c>
      <c r="AJ184" s="90"/>
      <c r="AK184" s="90"/>
      <c r="AL184" s="90"/>
      <c r="AM184" s="116"/>
      <c r="AN184" s="16">
        <f t="shared" si="110"/>
        <v>0</v>
      </c>
      <c r="AO184" s="90"/>
      <c r="AP184" s="90"/>
      <c r="AQ184" s="90"/>
      <c r="AR184" s="116"/>
      <c r="AS184" s="16">
        <f t="shared" si="111"/>
        <v>0</v>
      </c>
      <c r="AT184" s="90"/>
      <c r="AU184" s="90"/>
      <c r="AV184" s="90"/>
      <c r="AW184" s="116"/>
      <c r="AX184" s="16">
        <f t="shared" si="112"/>
        <v>0</v>
      </c>
      <c r="AY184" s="90"/>
      <c r="AZ184" s="90"/>
      <c r="BA184" s="90"/>
      <c r="BB184" s="116"/>
      <c r="BC184" s="16">
        <f t="shared" si="113"/>
        <v>0</v>
      </c>
      <c r="BD184" s="90"/>
      <c r="BE184" s="90"/>
      <c r="BF184" s="90"/>
      <c r="BG184" s="116"/>
      <c r="BH184" s="16">
        <f t="shared" si="114"/>
        <v>0</v>
      </c>
      <c r="BI184" s="90"/>
      <c r="BJ184" s="90"/>
      <c r="BK184" s="90"/>
      <c r="BL184" s="116"/>
      <c r="BM184" s="16">
        <f t="shared" si="115"/>
        <v>0</v>
      </c>
      <c r="BN184" s="90"/>
      <c r="BO184" s="90"/>
      <c r="BP184" s="90"/>
      <c r="BQ184" s="116"/>
      <c r="BR184" s="16">
        <f t="shared" si="116"/>
        <v>0</v>
      </c>
      <c r="BS184" s="90"/>
      <c r="BT184" s="90"/>
      <c r="BU184" s="90"/>
      <c r="BV184" s="116"/>
      <c r="BW184" s="16">
        <f t="shared" si="117"/>
        <v>0</v>
      </c>
      <c r="BX184" s="90"/>
      <c r="BY184" s="90"/>
      <c r="BZ184" s="90"/>
      <c r="CA184" s="116"/>
      <c r="CB184" s="16">
        <f t="shared" si="118"/>
        <v>0</v>
      </c>
      <c r="CC184" s="90"/>
      <c r="CD184" s="90"/>
      <c r="CE184" s="90"/>
      <c r="CF184" s="116"/>
      <c r="CG184" s="16">
        <f t="shared" si="119"/>
        <v>0</v>
      </c>
      <c r="CH184" s="90"/>
      <c r="CI184" s="90"/>
      <c r="CJ184" s="90"/>
      <c r="CK184" s="116"/>
      <c r="CL184" s="16">
        <f t="shared" si="120"/>
        <v>0</v>
      </c>
      <c r="CM184" s="90"/>
      <c r="CN184" s="90"/>
      <c r="CO184" s="90"/>
      <c r="CP184" s="116"/>
      <c r="CQ184" s="16">
        <f t="shared" si="121"/>
        <v>0</v>
      </c>
      <c r="CR184" s="90"/>
      <c r="CS184" s="90"/>
      <c r="CT184" s="90"/>
      <c r="CU184" s="116"/>
      <c r="CV184" s="16">
        <f t="shared" si="122"/>
        <v>0</v>
      </c>
      <c r="CW184" s="90"/>
      <c r="CX184" s="90"/>
      <c r="CY184" s="90"/>
      <c r="CZ184" s="116"/>
      <c r="DA184" s="16">
        <f t="shared" si="123"/>
        <v>0</v>
      </c>
      <c r="DB184" s="90"/>
      <c r="DC184" s="90"/>
      <c r="DD184" s="90"/>
      <c r="DE184" s="116"/>
      <c r="DF184" s="16">
        <f t="shared" si="124"/>
        <v>0</v>
      </c>
      <c r="DG184" s="90"/>
      <c r="DH184" s="90"/>
      <c r="DI184" s="90"/>
      <c r="DJ184" s="116"/>
      <c r="DK184" s="16">
        <f t="shared" si="125"/>
        <v>0</v>
      </c>
      <c r="DL184" s="90"/>
      <c r="DM184" s="90"/>
      <c r="DN184" s="90"/>
      <c r="DO184" s="116"/>
      <c r="DP184" s="16">
        <f t="shared" si="126"/>
        <v>0</v>
      </c>
      <c r="DQ184" s="90"/>
      <c r="DR184" s="90"/>
      <c r="DS184" s="90"/>
      <c r="DT184" s="116"/>
      <c r="DU184" s="16">
        <f t="shared" si="127"/>
        <v>0</v>
      </c>
      <c r="DV184" s="90"/>
      <c r="DW184" s="90"/>
      <c r="DX184" s="90"/>
      <c r="DY184" s="116"/>
      <c r="DZ184" s="16">
        <f t="shared" si="128"/>
        <v>0</v>
      </c>
      <c r="EA184" s="90"/>
      <c r="EB184" s="90"/>
      <c r="EC184" s="90"/>
      <c r="ED184" s="116"/>
      <c r="EE184" s="16">
        <f t="shared" si="129"/>
        <v>0</v>
      </c>
      <c r="EF184" s="90"/>
      <c r="EG184" s="90"/>
      <c r="EH184" s="90"/>
      <c r="EI184" s="116"/>
      <c r="EJ184" s="16">
        <f t="shared" si="130"/>
        <v>0</v>
      </c>
      <c r="EK184" s="90"/>
      <c r="EL184" s="90"/>
      <c r="EM184" s="90"/>
      <c r="EN184" s="116"/>
      <c r="EO184" s="16">
        <f t="shared" si="131"/>
        <v>0</v>
      </c>
      <c r="EP184" s="90"/>
      <c r="EQ184" s="90"/>
      <c r="ER184" s="90"/>
      <c r="ES184" s="116"/>
      <c r="ET184" s="16">
        <f t="shared" si="132"/>
        <v>0</v>
      </c>
      <c r="EU184" s="90"/>
      <c r="EV184" s="90"/>
      <c r="EW184" s="90"/>
      <c r="EX184" s="116"/>
      <c r="EY184" s="16">
        <f t="shared" si="133"/>
        <v>0</v>
      </c>
      <c r="EZ184" s="90"/>
      <c r="FA184" s="90"/>
      <c r="FB184" s="90"/>
      <c r="FC184" s="116"/>
      <c r="FD184" s="16">
        <f t="shared" si="134"/>
        <v>0</v>
      </c>
      <c r="FE184" s="90"/>
      <c r="FF184" s="90"/>
      <c r="FG184" s="90"/>
      <c r="FH184" s="116"/>
      <c r="FI184" s="16">
        <f t="shared" si="135"/>
        <v>0</v>
      </c>
      <c r="FJ184" s="90"/>
      <c r="FK184" s="90"/>
      <c r="FL184" s="90"/>
      <c r="FM184" s="116"/>
      <c r="FN184" s="16">
        <f t="shared" si="136"/>
        <v>0</v>
      </c>
      <c r="FO184" s="90"/>
      <c r="FP184" s="90"/>
      <c r="FQ184" s="90"/>
      <c r="FR184" s="116"/>
      <c r="FS184" s="16">
        <f t="shared" si="137"/>
        <v>0</v>
      </c>
      <c r="FT184" s="90"/>
      <c r="FU184" s="90"/>
      <c r="FV184" s="90"/>
      <c r="FW184" s="116"/>
      <c r="FX184" s="16">
        <f t="shared" si="138"/>
        <v>0</v>
      </c>
      <c r="FY184" s="90"/>
      <c r="FZ184" s="90"/>
      <c r="GA184" s="90"/>
      <c r="GB184" s="116"/>
      <c r="GC184" s="16">
        <f t="shared" si="139"/>
        <v>0</v>
      </c>
      <c r="GD184" s="90"/>
      <c r="GE184" s="90"/>
      <c r="GF184" s="90"/>
      <c r="GG184" s="116"/>
      <c r="GH184" s="16">
        <f t="shared" si="140"/>
        <v>0</v>
      </c>
      <c r="GI184" s="90"/>
      <c r="GJ184" s="90"/>
      <c r="GK184" s="90"/>
      <c r="GL184" s="116"/>
      <c r="GM184" s="16">
        <f t="shared" si="141"/>
        <v>0</v>
      </c>
      <c r="GN184" s="90"/>
      <c r="GO184" s="90"/>
      <c r="GP184" s="90"/>
      <c r="GQ184" s="116"/>
      <c r="GR184" s="16">
        <f t="shared" si="142"/>
        <v>0</v>
      </c>
      <c r="GS184" s="90"/>
      <c r="GT184" s="90"/>
      <c r="GU184" s="90"/>
      <c r="GV184" s="116"/>
      <c r="GW184" s="16">
        <f t="shared" si="143"/>
        <v>0</v>
      </c>
      <c r="GX184" s="90"/>
      <c r="GY184" s="90"/>
      <c r="GZ184" s="90"/>
      <c r="HA184" s="116"/>
      <c r="HB184" s="16">
        <f t="shared" si="144"/>
        <v>0</v>
      </c>
      <c r="HC184" s="90"/>
      <c r="HD184" s="90"/>
      <c r="HE184" s="90"/>
      <c r="HF184" s="116"/>
      <c r="HG184" s="16">
        <f t="shared" si="145"/>
        <v>0</v>
      </c>
      <c r="HH184" s="90"/>
      <c r="HI184" s="90"/>
      <c r="HJ184" s="90"/>
      <c r="HK184" s="116"/>
      <c r="HL184" s="16">
        <f t="shared" si="146"/>
        <v>0</v>
      </c>
      <c r="HM184" s="90"/>
      <c r="HN184" s="90"/>
      <c r="HO184" s="90"/>
      <c r="HP184" s="116"/>
      <c r="HQ184" s="16">
        <f t="shared" si="147"/>
        <v>0</v>
      </c>
      <c r="HR184" s="90"/>
      <c r="HS184" s="90"/>
      <c r="HT184" s="90"/>
      <c r="HU184" s="116"/>
      <c r="HV184" s="16">
        <f t="shared" si="148"/>
        <v>0</v>
      </c>
      <c r="HW184" s="90"/>
      <c r="HX184" s="90"/>
      <c r="HY184" s="90"/>
      <c r="HZ184" s="116"/>
      <c r="IA184" s="16">
        <f t="shared" si="149"/>
        <v>0</v>
      </c>
      <c r="IB184" s="90"/>
      <c r="IC184" s="90"/>
      <c r="ID184" s="90"/>
      <c r="IE184" s="116"/>
      <c r="IF184" s="16">
        <f t="shared" si="150"/>
        <v>0</v>
      </c>
      <c r="IG184" s="90"/>
      <c r="IH184" s="90"/>
      <c r="II184" s="90"/>
      <c r="IJ184" s="116"/>
      <c r="IK184" s="16">
        <f t="shared" si="151"/>
        <v>0</v>
      </c>
      <c r="IL184" s="90"/>
      <c r="IM184" s="90"/>
      <c r="IN184" s="90"/>
      <c r="IO184" s="116"/>
      <c r="IP184" s="16">
        <f t="shared" si="152"/>
        <v>0</v>
      </c>
    </row>
    <row r="185" spans="1:250" x14ac:dyDescent="0.25">
      <c r="A185" s="90"/>
      <c r="B185" s="90"/>
      <c r="C185" s="90"/>
      <c r="D185" s="116"/>
      <c r="E185" s="16">
        <f t="shared" si="103"/>
        <v>0</v>
      </c>
      <c r="F185" s="90"/>
      <c r="G185" s="90"/>
      <c r="H185" s="90"/>
      <c r="I185" s="116"/>
      <c r="J185" s="16">
        <f t="shared" si="104"/>
        <v>0</v>
      </c>
      <c r="K185" s="90"/>
      <c r="L185" s="90"/>
      <c r="M185" s="90"/>
      <c r="N185" s="116"/>
      <c r="O185" s="16">
        <f t="shared" si="105"/>
        <v>0</v>
      </c>
      <c r="P185" s="90"/>
      <c r="Q185" s="90"/>
      <c r="R185" s="90"/>
      <c r="S185" s="116"/>
      <c r="T185" s="16">
        <f t="shared" si="106"/>
        <v>0</v>
      </c>
      <c r="U185" s="90"/>
      <c r="V185" s="90"/>
      <c r="W185" s="90"/>
      <c r="X185" s="116"/>
      <c r="Y185" s="16">
        <f t="shared" si="107"/>
        <v>0</v>
      </c>
      <c r="Z185" s="90"/>
      <c r="AA185" s="90"/>
      <c r="AB185" s="90"/>
      <c r="AC185" s="116"/>
      <c r="AD185" s="16">
        <f t="shared" si="108"/>
        <v>0</v>
      </c>
      <c r="AE185" s="90"/>
      <c r="AF185" s="90"/>
      <c r="AG185" s="90"/>
      <c r="AH185" s="116"/>
      <c r="AI185" s="16">
        <f t="shared" si="109"/>
        <v>0</v>
      </c>
      <c r="AJ185" s="90"/>
      <c r="AK185" s="90"/>
      <c r="AL185" s="90"/>
      <c r="AM185" s="116"/>
      <c r="AN185" s="16">
        <f t="shared" si="110"/>
        <v>0</v>
      </c>
      <c r="AO185" s="90"/>
      <c r="AP185" s="90"/>
      <c r="AQ185" s="90"/>
      <c r="AR185" s="116"/>
      <c r="AS185" s="16">
        <f t="shared" si="111"/>
        <v>0</v>
      </c>
      <c r="AT185" s="90"/>
      <c r="AU185" s="90"/>
      <c r="AV185" s="90"/>
      <c r="AW185" s="116"/>
      <c r="AX185" s="16">
        <f t="shared" si="112"/>
        <v>0</v>
      </c>
      <c r="AY185" s="90"/>
      <c r="AZ185" s="90"/>
      <c r="BA185" s="90"/>
      <c r="BB185" s="116"/>
      <c r="BC185" s="16">
        <f t="shared" si="113"/>
        <v>0</v>
      </c>
      <c r="BD185" s="90"/>
      <c r="BE185" s="90"/>
      <c r="BF185" s="90"/>
      <c r="BG185" s="116"/>
      <c r="BH185" s="16">
        <f t="shared" si="114"/>
        <v>0</v>
      </c>
      <c r="BI185" s="90"/>
      <c r="BJ185" s="90"/>
      <c r="BK185" s="90"/>
      <c r="BL185" s="116"/>
      <c r="BM185" s="16">
        <f t="shared" si="115"/>
        <v>0</v>
      </c>
      <c r="BN185" s="90"/>
      <c r="BO185" s="90"/>
      <c r="BP185" s="90"/>
      <c r="BQ185" s="116"/>
      <c r="BR185" s="16">
        <f t="shared" si="116"/>
        <v>0</v>
      </c>
      <c r="BS185" s="90"/>
      <c r="BT185" s="90"/>
      <c r="BU185" s="90"/>
      <c r="BV185" s="116"/>
      <c r="BW185" s="16">
        <f t="shared" si="117"/>
        <v>0</v>
      </c>
      <c r="BX185" s="90"/>
      <c r="BY185" s="90"/>
      <c r="BZ185" s="90"/>
      <c r="CA185" s="116"/>
      <c r="CB185" s="16">
        <f t="shared" si="118"/>
        <v>0</v>
      </c>
      <c r="CC185" s="90"/>
      <c r="CD185" s="90"/>
      <c r="CE185" s="90"/>
      <c r="CF185" s="116"/>
      <c r="CG185" s="16">
        <f t="shared" si="119"/>
        <v>0</v>
      </c>
      <c r="CH185" s="90"/>
      <c r="CI185" s="90"/>
      <c r="CJ185" s="90"/>
      <c r="CK185" s="116"/>
      <c r="CL185" s="16">
        <f t="shared" si="120"/>
        <v>0</v>
      </c>
      <c r="CM185" s="90"/>
      <c r="CN185" s="90"/>
      <c r="CO185" s="90"/>
      <c r="CP185" s="116"/>
      <c r="CQ185" s="16">
        <f t="shared" si="121"/>
        <v>0</v>
      </c>
      <c r="CR185" s="90"/>
      <c r="CS185" s="90"/>
      <c r="CT185" s="90"/>
      <c r="CU185" s="116"/>
      <c r="CV185" s="16">
        <f t="shared" si="122"/>
        <v>0</v>
      </c>
      <c r="CW185" s="90"/>
      <c r="CX185" s="90"/>
      <c r="CY185" s="90"/>
      <c r="CZ185" s="116"/>
      <c r="DA185" s="16">
        <f t="shared" si="123"/>
        <v>0</v>
      </c>
      <c r="DB185" s="90"/>
      <c r="DC185" s="90"/>
      <c r="DD185" s="90"/>
      <c r="DE185" s="116"/>
      <c r="DF185" s="16">
        <f t="shared" si="124"/>
        <v>0</v>
      </c>
      <c r="DG185" s="90"/>
      <c r="DH185" s="90"/>
      <c r="DI185" s="90"/>
      <c r="DJ185" s="116"/>
      <c r="DK185" s="16">
        <f t="shared" si="125"/>
        <v>0</v>
      </c>
      <c r="DL185" s="90"/>
      <c r="DM185" s="90"/>
      <c r="DN185" s="90"/>
      <c r="DO185" s="116"/>
      <c r="DP185" s="16">
        <f t="shared" si="126"/>
        <v>0</v>
      </c>
      <c r="DQ185" s="90"/>
      <c r="DR185" s="90"/>
      <c r="DS185" s="90"/>
      <c r="DT185" s="116"/>
      <c r="DU185" s="16">
        <f t="shared" si="127"/>
        <v>0</v>
      </c>
      <c r="DV185" s="90"/>
      <c r="DW185" s="90"/>
      <c r="DX185" s="90"/>
      <c r="DY185" s="116"/>
      <c r="DZ185" s="16">
        <f t="shared" si="128"/>
        <v>0</v>
      </c>
      <c r="EA185" s="90"/>
      <c r="EB185" s="90"/>
      <c r="EC185" s="90"/>
      <c r="ED185" s="116"/>
      <c r="EE185" s="16">
        <f t="shared" si="129"/>
        <v>0</v>
      </c>
      <c r="EF185" s="90"/>
      <c r="EG185" s="90"/>
      <c r="EH185" s="90"/>
      <c r="EI185" s="116"/>
      <c r="EJ185" s="16">
        <f t="shared" si="130"/>
        <v>0</v>
      </c>
      <c r="EK185" s="90"/>
      <c r="EL185" s="90"/>
      <c r="EM185" s="90"/>
      <c r="EN185" s="116"/>
      <c r="EO185" s="16">
        <f t="shared" si="131"/>
        <v>0</v>
      </c>
      <c r="EP185" s="90"/>
      <c r="EQ185" s="90"/>
      <c r="ER185" s="90"/>
      <c r="ES185" s="116"/>
      <c r="ET185" s="16">
        <f t="shared" si="132"/>
        <v>0</v>
      </c>
      <c r="EU185" s="90"/>
      <c r="EV185" s="90"/>
      <c r="EW185" s="90"/>
      <c r="EX185" s="116"/>
      <c r="EY185" s="16">
        <f t="shared" si="133"/>
        <v>0</v>
      </c>
      <c r="EZ185" s="90"/>
      <c r="FA185" s="90"/>
      <c r="FB185" s="90"/>
      <c r="FC185" s="116"/>
      <c r="FD185" s="16">
        <f t="shared" si="134"/>
        <v>0</v>
      </c>
      <c r="FE185" s="90"/>
      <c r="FF185" s="90"/>
      <c r="FG185" s="90"/>
      <c r="FH185" s="116"/>
      <c r="FI185" s="16">
        <f t="shared" si="135"/>
        <v>0</v>
      </c>
      <c r="FJ185" s="90"/>
      <c r="FK185" s="90"/>
      <c r="FL185" s="90"/>
      <c r="FM185" s="116"/>
      <c r="FN185" s="16">
        <f t="shared" si="136"/>
        <v>0</v>
      </c>
      <c r="FO185" s="90"/>
      <c r="FP185" s="90"/>
      <c r="FQ185" s="90"/>
      <c r="FR185" s="116"/>
      <c r="FS185" s="16">
        <f t="shared" si="137"/>
        <v>0</v>
      </c>
      <c r="FT185" s="90"/>
      <c r="FU185" s="90"/>
      <c r="FV185" s="90"/>
      <c r="FW185" s="116"/>
      <c r="FX185" s="16">
        <f t="shared" si="138"/>
        <v>0</v>
      </c>
      <c r="FY185" s="90"/>
      <c r="FZ185" s="90"/>
      <c r="GA185" s="90"/>
      <c r="GB185" s="116"/>
      <c r="GC185" s="16">
        <f t="shared" si="139"/>
        <v>0</v>
      </c>
      <c r="GD185" s="90"/>
      <c r="GE185" s="90"/>
      <c r="GF185" s="90"/>
      <c r="GG185" s="116"/>
      <c r="GH185" s="16">
        <f t="shared" si="140"/>
        <v>0</v>
      </c>
      <c r="GI185" s="90"/>
      <c r="GJ185" s="90"/>
      <c r="GK185" s="90"/>
      <c r="GL185" s="116"/>
      <c r="GM185" s="16">
        <f t="shared" si="141"/>
        <v>0</v>
      </c>
      <c r="GN185" s="90"/>
      <c r="GO185" s="90"/>
      <c r="GP185" s="90"/>
      <c r="GQ185" s="116"/>
      <c r="GR185" s="16">
        <f t="shared" si="142"/>
        <v>0</v>
      </c>
      <c r="GS185" s="90"/>
      <c r="GT185" s="90"/>
      <c r="GU185" s="90"/>
      <c r="GV185" s="116"/>
      <c r="GW185" s="16">
        <f t="shared" si="143"/>
        <v>0</v>
      </c>
      <c r="GX185" s="90"/>
      <c r="GY185" s="90"/>
      <c r="GZ185" s="90"/>
      <c r="HA185" s="116"/>
      <c r="HB185" s="16">
        <f t="shared" si="144"/>
        <v>0</v>
      </c>
      <c r="HC185" s="90"/>
      <c r="HD185" s="90"/>
      <c r="HE185" s="90"/>
      <c r="HF185" s="116"/>
      <c r="HG185" s="16">
        <f t="shared" si="145"/>
        <v>0</v>
      </c>
      <c r="HH185" s="90"/>
      <c r="HI185" s="90"/>
      <c r="HJ185" s="90"/>
      <c r="HK185" s="116"/>
      <c r="HL185" s="16">
        <f t="shared" si="146"/>
        <v>0</v>
      </c>
      <c r="HM185" s="90"/>
      <c r="HN185" s="90"/>
      <c r="HO185" s="90"/>
      <c r="HP185" s="116"/>
      <c r="HQ185" s="16">
        <f t="shared" si="147"/>
        <v>0</v>
      </c>
      <c r="HR185" s="90"/>
      <c r="HS185" s="90"/>
      <c r="HT185" s="90"/>
      <c r="HU185" s="116"/>
      <c r="HV185" s="16">
        <f t="shared" si="148"/>
        <v>0</v>
      </c>
      <c r="HW185" s="90"/>
      <c r="HX185" s="90"/>
      <c r="HY185" s="90"/>
      <c r="HZ185" s="116"/>
      <c r="IA185" s="16">
        <f t="shared" si="149"/>
        <v>0</v>
      </c>
      <c r="IB185" s="90"/>
      <c r="IC185" s="90"/>
      <c r="ID185" s="90"/>
      <c r="IE185" s="116"/>
      <c r="IF185" s="16">
        <f t="shared" si="150"/>
        <v>0</v>
      </c>
      <c r="IG185" s="90"/>
      <c r="IH185" s="90"/>
      <c r="II185" s="90"/>
      <c r="IJ185" s="116"/>
      <c r="IK185" s="16">
        <f t="shared" si="151"/>
        <v>0</v>
      </c>
      <c r="IL185" s="90"/>
      <c r="IM185" s="90"/>
      <c r="IN185" s="90"/>
      <c r="IO185" s="116"/>
      <c r="IP185" s="16">
        <f t="shared" si="152"/>
        <v>0</v>
      </c>
    </row>
    <row r="186" spans="1:250" x14ac:dyDescent="0.25">
      <c r="A186" s="90"/>
      <c r="B186" s="90"/>
      <c r="C186" s="90"/>
      <c r="D186" s="116"/>
      <c r="E186" s="16">
        <f t="shared" si="103"/>
        <v>0</v>
      </c>
      <c r="F186" s="90"/>
      <c r="G186" s="90"/>
      <c r="H186" s="90"/>
      <c r="I186" s="116"/>
      <c r="J186" s="16">
        <f t="shared" si="104"/>
        <v>0</v>
      </c>
      <c r="K186" s="90"/>
      <c r="L186" s="90"/>
      <c r="M186" s="90"/>
      <c r="N186" s="116"/>
      <c r="O186" s="16">
        <f t="shared" si="105"/>
        <v>0</v>
      </c>
      <c r="P186" s="90"/>
      <c r="Q186" s="90"/>
      <c r="R186" s="90"/>
      <c r="S186" s="116"/>
      <c r="T186" s="16">
        <f t="shared" si="106"/>
        <v>0</v>
      </c>
      <c r="U186" s="90"/>
      <c r="V186" s="90"/>
      <c r="W186" s="90"/>
      <c r="X186" s="116"/>
      <c r="Y186" s="16">
        <f t="shared" si="107"/>
        <v>0</v>
      </c>
      <c r="Z186" s="90"/>
      <c r="AA186" s="90"/>
      <c r="AB186" s="90"/>
      <c r="AC186" s="116"/>
      <c r="AD186" s="16">
        <f t="shared" si="108"/>
        <v>0</v>
      </c>
      <c r="AE186" s="90"/>
      <c r="AF186" s="90"/>
      <c r="AG186" s="90"/>
      <c r="AH186" s="116"/>
      <c r="AI186" s="16">
        <f t="shared" si="109"/>
        <v>0</v>
      </c>
      <c r="AJ186" s="90"/>
      <c r="AK186" s="90"/>
      <c r="AL186" s="90"/>
      <c r="AM186" s="116"/>
      <c r="AN186" s="16">
        <f t="shared" si="110"/>
        <v>0</v>
      </c>
      <c r="AO186" s="90"/>
      <c r="AP186" s="90"/>
      <c r="AQ186" s="90"/>
      <c r="AR186" s="116"/>
      <c r="AS186" s="16">
        <f t="shared" si="111"/>
        <v>0</v>
      </c>
      <c r="AT186" s="90"/>
      <c r="AU186" s="90"/>
      <c r="AV186" s="90"/>
      <c r="AW186" s="116"/>
      <c r="AX186" s="16">
        <f t="shared" si="112"/>
        <v>0</v>
      </c>
      <c r="AY186" s="90"/>
      <c r="AZ186" s="90"/>
      <c r="BA186" s="90"/>
      <c r="BB186" s="116"/>
      <c r="BC186" s="16">
        <f t="shared" si="113"/>
        <v>0</v>
      </c>
      <c r="BD186" s="90"/>
      <c r="BE186" s="90"/>
      <c r="BF186" s="90"/>
      <c r="BG186" s="116"/>
      <c r="BH186" s="16">
        <f t="shared" si="114"/>
        <v>0</v>
      </c>
      <c r="BI186" s="90"/>
      <c r="BJ186" s="90"/>
      <c r="BK186" s="90"/>
      <c r="BL186" s="116"/>
      <c r="BM186" s="16">
        <f t="shared" si="115"/>
        <v>0</v>
      </c>
      <c r="BN186" s="90"/>
      <c r="BO186" s="90"/>
      <c r="BP186" s="90"/>
      <c r="BQ186" s="116"/>
      <c r="BR186" s="16">
        <f t="shared" si="116"/>
        <v>0</v>
      </c>
      <c r="BS186" s="90"/>
      <c r="BT186" s="90"/>
      <c r="BU186" s="90"/>
      <c r="BV186" s="116"/>
      <c r="BW186" s="16">
        <f t="shared" si="117"/>
        <v>0</v>
      </c>
      <c r="BX186" s="90"/>
      <c r="BY186" s="90"/>
      <c r="BZ186" s="90"/>
      <c r="CA186" s="116"/>
      <c r="CB186" s="16">
        <f t="shared" si="118"/>
        <v>0</v>
      </c>
      <c r="CC186" s="90"/>
      <c r="CD186" s="90"/>
      <c r="CE186" s="90"/>
      <c r="CF186" s="116"/>
      <c r="CG186" s="16">
        <f t="shared" si="119"/>
        <v>0</v>
      </c>
      <c r="CH186" s="90"/>
      <c r="CI186" s="90"/>
      <c r="CJ186" s="90"/>
      <c r="CK186" s="116"/>
      <c r="CL186" s="16">
        <f t="shared" si="120"/>
        <v>0</v>
      </c>
      <c r="CM186" s="90"/>
      <c r="CN186" s="90"/>
      <c r="CO186" s="90"/>
      <c r="CP186" s="116"/>
      <c r="CQ186" s="16">
        <f t="shared" si="121"/>
        <v>0</v>
      </c>
      <c r="CR186" s="90"/>
      <c r="CS186" s="90"/>
      <c r="CT186" s="90"/>
      <c r="CU186" s="116"/>
      <c r="CV186" s="16">
        <f t="shared" si="122"/>
        <v>0</v>
      </c>
      <c r="CW186" s="90"/>
      <c r="CX186" s="90"/>
      <c r="CY186" s="90"/>
      <c r="CZ186" s="116"/>
      <c r="DA186" s="16">
        <f t="shared" si="123"/>
        <v>0</v>
      </c>
      <c r="DB186" s="90"/>
      <c r="DC186" s="90"/>
      <c r="DD186" s="90"/>
      <c r="DE186" s="116"/>
      <c r="DF186" s="16">
        <f t="shared" si="124"/>
        <v>0</v>
      </c>
      <c r="DG186" s="90"/>
      <c r="DH186" s="90"/>
      <c r="DI186" s="90"/>
      <c r="DJ186" s="116"/>
      <c r="DK186" s="16">
        <f t="shared" si="125"/>
        <v>0</v>
      </c>
      <c r="DL186" s="90"/>
      <c r="DM186" s="90"/>
      <c r="DN186" s="90"/>
      <c r="DO186" s="116"/>
      <c r="DP186" s="16">
        <f t="shared" si="126"/>
        <v>0</v>
      </c>
      <c r="DQ186" s="90"/>
      <c r="DR186" s="90"/>
      <c r="DS186" s="90"/>
      <c r="DT186" s="116"/>
      <c r="DU186" s="16">
        <f t="shared" si="127"/>
        <v>0</v>
      </c>
      <c r="DV186" s="90"/>
      <c r="DW186" s="90"/>
      <c r="DX186" s="90"/>
      <c r="DY186" s="116"/>
      <c r="DZ186" s="16">
        <f t="shared" si="128"/>
        <v>0</v>
      </c>
      <c r="EA186" s="90"/>
      <c r="EB186" s="90"/>
      <c r="EC186" s="90"/>
      <c r="ED186" s="116"/>
      <c r="EE186" s="16">
        <f t="shared" si="129"/>
        <v>0</v>
      </c>
      <c r="EF186" s="90"/>
      <c r="EG186" s="90"/>
      <c r="EH186" s="90"/>
      <c r="EI186" s="116"/>
      <c r="EJ186" s="16">
        <f t="shared" si="130"/>
        <v>0</v>
      </c>
      <c r="EK186" s="90"/>
      <c r="EL186" s="90"/>
      <c r="EM186" s="90"/>
      <c r="EN186" s="116"/>
      <c r="EO186" s="16">
        <f t="shared" si="131"/>
        <v>0</v>
      </c>
      <c r="EP186" s="90"/>
      <c r="EQ186" s="90"/>
      <c r="ER186" s="90"/>
      <c r="ES186" s="116"/>
      <c r="ET186" s="16">
        <f t="shared" si="132"/>
        <v>0</v>
      </c>
      <c r="EU186" s="90"/>
      <c r="EV186" s="90"/>
      <c r="EW186" s="90"/>
      <c r="EX186" s="116"/>
      <c r="EY186" s="16">
        <f t="shared" si="133"/>
        <v>0</v>
      </c>
      <c r="EZ186" s="90"/>
      <c r="FA186" s="90"/>
      <c r="FB186" s="90"/>
      <c r="FC186" s="116"/>
      <c r="FD186" s="16">
        <f t="shared" si="134"/>
        <v>0</v>
      </c>
      <c r="FE186" s="90"/>
      <c r="FF186" s="90"/>
      <c r="FG186" s="90"/>
      <c r="FH186" s="116"/>
      <c r="FI186" s="16">
        <f t="shared" si="135"/>
        <v>0</v>
      </c>
      <c r="FJ186" s="90"/>
      <c r="FK186" s="90"/>
      <c r="FL186" s="90"/>
      <c r="FM186" s="116"/>
      <c r="FN186" s="16">
        <f t="shared" si="136"/>
        <v>0</v>
      </c>
      <c r="FO186" s="90"/>
      <c r="FP186" s="90"/>
      <c r="FQ186" s="90"/>
      <c r="FR186" s="116"/>
      <c r="FS186" s="16">
        <f t="shared" si="137"/>
        <v>0</v>
      </c>
      <c r="FT186" s="90"/>
      <c r="FU186" s="90"/>
      <c r="FV186" s="90"/>
      <c r="FW186" s="116"/>
      <c r="FX186" s="16">
        <f t="shared" si="138"/>
        <v>0</v>
      </c>
      <c r="FY186" s="90"/>
      <c r="FZ186" s="90"/>
      <c r="GA186" s="90"/>
      <c r="GB186" s="116"/>
      <c r="GC186" s="16">
        <f t="shared" si="139"/>
        <v>0</v>
      </c>
      <c r="GD186" s="90"/>
      <c r="GE186" s="90"/>
      <c r="GF186" s="90"/>
      <c r="GG186" s="116"/>
      <c r="GH186" s="16">
        <f t="shared" si="140"/>
        <v>0</v>
      </c>
      <c r="GI186" s="90"/>
      <c r="GJ186" s="90"/>
      <c r="GK186" s="90"/>
      <c r="GL186" s="116"/>
      <c r="GM186" s="16">
        <f t="shared" si="141"/>
        <v>0</v>
      </c>
      <c r="GN186" s="90"/>
      <c r="GO186" s="90"/>
      <c r="GP186" s="90"/>
      <c r="GQ186" s="116"/>
      <c r="GR186" s="16">
        <f t="shared" si="142"/>
        <v>0</v>
      </c>
      <c r="GS186" s="90"/>
      <c r="GT186" s="90"/>
      <c r="GU186" s="90"/>
      <c r="GV186" s="116"/>
      <c r="GW186" s="16">
        <f t="shared" si="143"/>
        <v>0</v>
      </c>
      <c r="GX186" s="90"/>
      <c r="GY186" s="90"/>
      <c r="GZ186" s="90"/>
      <c r="HA186" s="116"/>
      <c r="HB186" s="16">
        <f t="shared" si="144"/>
        <v>0</v>
      </c>
      <c r="HC186" s="90"/>
      <c r="HD186" s="90"/>
      <c r="HE186" s="90"/>
      <c r="HF186" s="116"/>
      <c r="HG186" s="16">
        <f t="shared" si="145"/>
        <v>0</v>
      </c>
      <c r="HH186" s="90"/>
      <c r="HI186" s="90"/>
      <c r="HJ186" s="90"/>
      <c r="HK186" s="116"/>
      <c r="HL186" s="16">
        <f t="shared" si="146"/>
        <v>0</v>
      </c>
      <c r="HM186" s="90"/>
      <c r="HN186" s="90"/>
      <c r="HO186" s="90"/>
      <c r="HP186" s="116"/>
      <c r="HQ186" s="16">
        <f t="shared" si="147"/>
        <v>0</v>
      </c>
      <c r="HR186" s="90"/>
      <c r="HS186" s="90"/>
      <c r="HT186" s="90"/>
      <c r="HU186" s="116"/>
      <c r="HV186" s="16">
        <f t="shared" si="148"/>
        <v>0</v>
      </c>
      <c r="HW186" s="90"/>
      <c r="HX186" s="90"/>
      <c r="HY186" s="90"/>
      <c r="HZ186" s="116"/>
      <c r="IA186" s="16">
        <f t="shared" si="149"/>
        <v>0</v>
      </c>
      <c r="IB186" s="90"/>
      <c r="IC186" s="90"/>
      <c r="ID186" s="90"/>
      <c r="IE186" s="116"/>
      <c r="IF186" s="16">
        <f t="shared" si="150"/>
        <v>0</v>
      </c>
      <c r="IG186" s="90"/>
      <c r="IH186" s="90"/>
      <c r="II186" s="90"/>
      <c r="IJ186" s="116"/>
      <c r="IK186" s="16">
        <f t="shared" si="151"/>
        <v>0</v>
      </c>
      <c r="IL186" s="90"/>
      <c r="IM186" s="90"/>
      <c r="IN186" s="90"/>
      <c r="IO186" s="116"/>
      <c r="IP186" s="16">
        <f t="shared" si="152"/>
        <v>0</v>
      </c>
    </row>
    <row r="187" spans="1:250" x14ac:dyDescent="0.25">
      <c r="A187" s="90"/>
      <c r="B187" s="90"/>
      <c r="C187" s="90"/>
      <c r="D187" s="116"/>
      <c r="E187" s="16">
        <f t="shared" si="103"/>
        <v>0</v>
      </c>
      <c r="F187" s="90"/>
      <c r="G187" s="90"/>
      <c r="H187" s="90"/>
      <c r="I187" s="116"/>
      <c r="J187" s="16">
        <f t="shared" si="104"/>
        <v>0</v>
      </c>
      <c r="K187" s="90"/>
      <c r="L187" s="90"/>
      <c r="M187" s="90"/>
      <c r="N187" s="116"/>
      <c r="O187" s="16">
        <f t="shared" si="105"/>
        <v>0</v>
      </c>
      <c r="P187" s="90"/>
      <c r="Q187" s="90"/>
      <c r="R187" s="90"/>
      <c r="S187" s="116"/>
      <c r="T187" s="16">
        <f t="shared" si="106"/>
        <v>0</v>
      </c>
      <c r="U187" s="90"/>
      <c r="V187" s="90"/>
      <c r="W187" s="90"/>
      <c r="X187" s="116"/>
      <c r="Y187" s="16">
        <f t="shared" si="107"/>
        <v>0</v>
      </c>
      <c r="Z187" s="90"/>
      <c r="AA187" s="90"/>
      <c r="AB187" s="90"/>
      <c r="AC187" s="116"/>
      <c r="AD187" s="16">
        <f t="shared" si="108"/>
        <v>0</v>
      </c>
      <c r="AE187" s="90"/>
      <c r="AF187" s="90"/>
      <c r="AG187" s="90"/>
      <c r="AH187" s="116"/>
      <c r="AI187" s="16">
        <f t="shared" si="109"/>
        <v>0</v>
      </c>
      <c r="AJ187" s="90"/>
      <c r="AK187" s="90"/>
      <c r="AL187" s="90"/>
      <c r="AM187" s="116"/>
      <c r="AN187" s="16">
        <f t="shared" si="110"/>
        <v>0</v>
      </c>
      <c r="AO187" s="90"/>
      <c r="AP187" s="90"/>
      <c r="AQ187" s="90"/>
      <c r="AR187" s="116"/>
      <c r="AS187" s="16">
        <f t="shared" si="111"/>
        <v>0</v>
      </c>
      <c r="AT187" s="90"/>
      <c r="AU187" s="90"/>
      <c r="AV187" s="90"/>
      <c r="AW187" s="116"/>
      <c r="AX187" s="16">
        <f t="shared" si="112"/>
        <v>0</v>
      </c>
      <c r="AY187" s="90"/>
      <c r="AZ187" s="90"/>
      <c r="BA187" s="90"/>
      <c r="BB187" s="116"/>
      <c r="BC187" s="16">
        <f t="shared" si="113"/>
        <v>0</v>
      </c>
      <c r="BD187" s="90"/>
      <c r="BE187" s="90"/>
      <c r="BF187" s="90"/>
      <c r="BG187" s="116"/>
      <c r="BH187" s="16">
        <f t="shared" si="114"/>
        <v>0</v>
      </c>
      <c r="BI187" s="90"/>
      <c r="BJ187" s="90"/>
      <c r="BK187" s="90"/>
      <c r="BL187" s="116"/>
      <c r="BM187" s="16">
        <f t="shared" si="115"/>
        <v>0</v>
      </c>
      <c r="BN187" s="90"/>
      <c r="BO187" s="90"/>
      <c r="BP187" s="90"/>
      <c r="BQ187" s="116"/>
      <c r="BR187" s="16">
        <f t="shared" si="116"/>
        <v>0</v>
      </c>
      <c r="BS187" s="90"/>
      <c r="BT187" s="90"/>
      <c r="BU187" s="90"/>
      <c r="BV187" s="116"/>
      <c r="BW187" s="16">
        <f t="shared" si="117"/>
        <v>0</v>
      </c>
      <c r="BX187" s="90"/>
      <c r="BY187" s="90"/>
      <c r="BZ187" s="90"/>
      <c r="CA187" s="116"/>
      <c r="CB187" s="16">
        <f t="shared" si="118"/>
        <v>0</v>
      </c>
      <c r="CC187" s="90"/>
      <c r="CD187" s="90"/>
      <c r="CE187" s="90"/>
      <c r="CF187" s="116"/>
      <c r="CG187" s="16">
        <f t="shared" si="119"/>
        <v>0</v>
      </c>
      <c r="CH187" s="90"/>
      <c r="CI187" s="90"/>
      <c r="CJ187" s="90"/>
      <c r="CK187" s="116"/>
      <c r="CL187" s="16">
        <f t="shared" si="120"/>
        <v>0</v>
      </c>
      <c r="CM187" s="90"/>
      <c r="CN187" s="90"/>
      <c r="CO187" s="90"/>
      <c r="CP187" s="116"/>
      <c r="CQ187" s="16">
        <f t="shared" si="121"/>
        <v>0</v>
      </c>
      <c r="CR187" s="90"/>
      <c r="CS187" s="90"/>
      <c r="CT187" s="90"/>
      <c r="CU187" s="116"/>
      <c r="CV187" s="16">
        <f t="shared" si="122"/>
        <v>0</v>
      </c>
      <c r="CW187" s="90"/>
      <c r="CX187" s="90"/>
      <c r="CY187" s="90"/>
      <c r="CZ187" s="116"/>
      <c r="DA187" s="16">
        <f t="shared" si="123"/>
        <v>0</v>
      </c>
      <c r="DB187" s="90"/>
      <c r="DC187" s="90"/>
      <c r="DD187" s="90"/>
      <c r="DE187" s="116"/>
      <c r="DF187" s="16">
        <f t="shared" si="124"/>
        <v>0</v>
      </c>
      <c r="DG187" s="90"/>
      <c r="DH187" s="90"/>
      <c r="DI187" s="90"/>
      <c r="DJ187" s="116"/>
      <c r="DK187" s="16">
        <f t="shared" si="125"/>
        <v>0</v>
      </c>
      <c r="DL187" s="90"/>
      <c r="DM187" s="90"/>
      <c r="DN187" s="90"/>
      <c r="DO187" s="116"/>
      <c r="DP187" s="16">
        <f t="shared" si="126"/>
        <v>0</v>
      </c>
      <c r="DQ187" s="90"/>
      <c r="DR187" s="90"/>
      <c r="DS187" s="90"/>
      <c r="DT187" s="116"/>
      <c r="DU187" s="16">
        <f t="shared" si="127"/>
        <v>0</v>
      </c>
      <c r="DV187" s="90"/>
      <c r="DW187" s="90"/>
      <c r="DX187" s="90"/>
      <c r="DY187" s="116"/>
      <c r="DZ187" s="16">
        <f t="shared" si="128"/>
        <v>0</v>
      </c>
      <c r="EA187" s="90"/>
      <c r="EB187" s="90"/>
      <c r="EC187" s="90"/>
      <c r="ED187" s="116"/>
      <c r="EE187" s="16">
        <f t="shared" si="129"/>
        <v>0</v>
      </c>
      <c r="EF187" s="90"/>
      <c r="EG187" s="90"/>
      <c r="EH187" s="90"/>
      <c r="EI187" s="116"/>
      <c r="EJ187" s="16">
        <f t="shared" si="130"/>
        <v>0</v>
      </c>
      <c r="EK187" s="90"/>
      <c r="EL187" s="90"/>
      <c r="EM187" s="90"/>
      <c r="EN187" s="116"/>
      <c r="EO187" s="16">
        <f t="shared" si="131"/>
        <v>0</v>
      </c>
      <c r="EP187" s="90"/>
      <c r="EQ187" s="90"/>
      <c r="ER187" s="90"/>
      <c r="ES187" s="116"/>
      <c r="ET187" s="16">
        <f t="shared" si="132"/>
        <v>0</v>
      </c>
      <c r="EU187" s="90"/>
      <c r="EV187" s="90"/>
      <c r="EW187" s="90"/>
      <c r="EX187" s="116"/>
      <c r="EY187" s="16">
        <f t="shared" si="133"/>
        <v>0</v>
      </c>
      <c r="EZ187" s="90"/>
      <c r="FA187" s="90"/>
      <c r="FB187" s="90"/>
      <c r="FC187" s="116"/>
      <c r="FD187" s="16">
        <f t="shared" si="134"/>
        <v>0</v>
      </c>
      <c r="FE187" s="90"/>
      <c r="FF187" s="90"/>
      <c r="FG187" s="90"/>
      <c r="FH187" s="116"/>
      <c r="FI187" s="16">
        <f t="shared" si="135"/>
        <v>0</v>
      </c>
      <c r="FJ187" s="90"/>
      <c r="FK187" s="90"/>
      <c r="FL187" s="90"/>
      <c r="FM187" s="116"/>
      <c r="FN187" s="16">
        <f t="shared" si="136"/>
        <v>0</v>
      </c>
      <c r="FO187" s="90"/>
      <c r="FP187" s="90"/>
      <c r="FQ187" s="90"/>
      <c r="FR187" s="116"/>
      <c r="FS187" s="16">
        <f t="shared" si="137"/>
        <v>0</v>
      </c>
      <c r="FT187" s="90"/>
      <c r="FU187" s="90"/>
      <c r="FV187" s="90"/>
      <c r="FW187" s="116"/>
      <c r="FX187" s="16">
        <f t="shared" si="138"/>
        <v>0</v>
      </c>
      <c r="FY187" s="90"/>
      <c r="FZ187" s="90"/>
      <c r="GA187" s="90"/>
      <c r="GB187" s="116"/>
      <c r="GC187" s="16">
        <f t="shared" si="139"/>
        <v>0</v>
      </c>
      <c r="GD187" s="90"/>
      <c r="GE187" s="90"/>
      <c r="GF187" s="90"/>
      <c r="GG187" s="116"/>
      <c r="GH187" s="16">
        <f t="shared" si="140"/>
        <v>0</v>
      </c>
      <c r="GI187" s="90"/>
      <c r="GJ187" s="90"/>
      <c r="GK187" s="90"/>
      <c r="GL187" s="116"/>
      <c r="GM187" s="16">
        <f t="shared" si="141"/>
        <v>0</v>
      </c>
      <c r="GN187" s="90"/>
      <c r="GO187" s="90"/>
      <c r="GP187" s="90"/>
      <c r="GQ187" s="116"/>
      <c r="GR187" s="16">
        <f t="shared" si="142"/>
        <v>0</v>
      </c>
      <c r="GS187" s="90"/>
      <c r="GT187" s="90"/>
      <c r="GU187" s="90"/>
      <c r="GV187" s="116"/>
      <c r="GW187" s="16">
        <f t="shared" si="143"/>
        <v>0</v>
      </c>
      <c r="GX187" s="90"/>
      <c r="GY187" s="90"/>
      <c r="GZ187" s="90"/>
      <c r="HA187" s="116"/>
      <c r="HB187" s="16">
        <f t="shared" si="144"/>
        <v>0</v>
      </c>
      <c r="HC187" s="90"/>
      <c r="HD187" s="90"/>
      <c r="HE187" s="90"/>
      <c r="HF187" s="116"/>
      <c r="HG187" s="16">
        <f t="shared" si="145"/>
        <v>0</v>
      </c>
      <c r="HH187" s="90"/>
      <c r="HI187" s="90"/>
      <c r="HJ187" s="90"/>
      <c r="HK187" s="116"/>
      <c r="HL187" s="16">
        <f t="shared" si="146"/>
        <v>0</v>
      </c>
      <c r="HM187" s="90"/>
      <c r="HN187" s="90"/>
      <c r="HO187" s="90"/>
      <c r="HP187" s="116"/>
      <c r="HQ187" s="16">
        <f t="shared" si="147"/>
        <v>0</v>
      </c>
      <c r="HR187" s="90"/>
      <c r="HS187" s="90"/>
      <c r="HT187" s="90"/>
      <c r="HU187" s="116"/>
      <c r="HV187" s="16">
        <f t="shared" si="148"/>
        <v>0</v>
      </c>
      <c r="HW187" s="90"/>
      <c r="HX187" s="90"/>
      <c r="HY187" s="90"/>
      <c r="HZ187" s="116"/>
      <c r="IA187" s="16">
        <f t="shared" si="149"/>
        <v>0</v>
      </c>
      <c r="IB187" s="90"/>
      <c r="IC187" s="90"/>
      <c r="ID187" s="90"/>
      <c r="IE187" s="116"/>
      <c r="IF187" s="16">
        <f t="shared" si="150"/>
        <v>0</v>
      </c>
      <c r="IG187" s="90"/>
      <c r="IH187" s="90"/>
      <c r="II187" s="90"/>
      <c r="IJ187" s="116"/>
      <c r="IK187" s="16">
        <f t="shared" si="151"/>
        <v>0</v>
      </c>
      <c r="IL187" s="90"/>
      <c r="IM187" s="90"/>
      <c r="IN187" s="90"/>
      <c r="IO187" s="116"/>
      <c r="IP187" s="16">
        <f t="shared" si="152"/>
        <v>0</v>
      </c>
    </row>
    <row r="188" spans="1:250" x14ac:dyDescent="0.25">
      <c r="A188" s="90"/>
      <c r="B188" s="90"/>
      <c r="C188" s="90"/>
      <c r="D188" s="116"/>
      <c r="E188" s="16">
        <f t="shared" si="103"/>
        <v>0</v>
      </c>
      <c r="F188" s="90"/>
      <c r="G188" s="90"/>
      <c r="H188" s="90"/>
      <c r="I188" s="116"/>
      <c r="J188" s="16">
        <f t="shared" si="104"/>
        <v>0</v>
      </c>
      <c r="K188" s="90"/>
      <c r="L188" s="90"/>
      <c r="M188" s="90"/>
      <c r="N188" s="116"/>
      <c r="O188" s="16">
        <f t="shared" si="105"/>
        <v>0</v>
      </c>
      <c r="P188" s="90"/>
      <c r="Q188" s="90"/>
      <c r="R188" s="90"/>
      <c r="S188" s="116"/>
      <c r="T188" s="16">
        <f t="shared" si="106"/>
        <v>0</v>
      </c>
      <c r="U188" s="90"/>
      <c r="V188" s="90"/>
      <c r="W188" s="90"/>
      <c r="X188" s="116"/>
      <c r="Y188" s="16">
        <f t="shared" si="107"/>
        <v>0</v>
      </c>
      <c r="Z188" s="90"/>
      <c r="AA188" s="90"/>
      <c r="AB188" s="90"/>
      <c r="AC188" s="116"/>
      <c r="AD188" s="16">
        <f t="shared" si="108"/>
        <v>0</v>
      </c>
      <c r="AE188" s="90"/>
      <c r="AF188" s="90"/>
      <c r="AG188" s="90"/>
      <c r="AH188" s="116"/>
      <c r="AI188" s="16">
        <f t="shared" si="109"/>
        <v>0</v>
      </c>
      <c r="AJ188" s="90"/>
      <c r="AK188" s="90"/>
      <c r="AL188" s="90"/>
      <c r="AM188" s="116"/>
      <c r="AN188" s="16">
        <f t="shared" si="110"/>
        <v>0</v>
      </c>
      <c r="AO188" s="90"/>
      <c r="AP188" s="90"/>
      <c r="AQ188" s="90"/>
      <c r="AR188" s="116"/>
      <c r="AS188" s="16">
        <f t="shared" si="111"/>
        <v>0</v>
      </c>
      <c r="AT188" s="90"/>
      <c r="AU188" s="90"/>
      <c r="AV188" s="90"/>
      <c r="AW188" s="116"/>
      <c r="AX188" s="16">
        <f t="shared" si="112"/>
        <v>0</v>
      </c>
      <c r="AY188" s="90"/>
      <c r="AZ188" s="90"/>
      <c r="BA188" s="90"/>
      <c r="BB188" s="116"/>
      <c r="BC188" s="16">
        <f t="shared" si="113"/>
        <v>0</v>
      </c>
      <c r="BD188" s="90"/>
      <c r="BE188" s="90"/>
      <c r="BF188" s="90"/>
      <c r="BG188" s="116"/>
      <c r="BH188" s="16">
        <f t="shared" si="114"/>
        <v>0</v>
      </c>
      <c r="BI188" s="90"/>
      <c r="BJ188" s="90"/>
      <c r="BK188" s="90"/>
      <c r="BL188" s="116"/>
      <c r="BM188" s="16">
        <f t="shared" si="115"/>
        <v>0</v>
      </c>
      <c r="BN188" s="90"/>
      <c r="BO188" s="90"/>
      <c r="BP188" s="90"/>
      <c r="BQ188" s="116"/>
      <c r="BR188" s="16">
        <f t="shared" si="116"/>
        <v>0</v>
      </c>
      <c r="BS188" s="90"/>
      <c r="BT188" s="90"/>
      <c r="BU188" s="90"/>
      <c r="BV188" s="116"/>
      <c r="BW188" s="16">
        <f t="shared" si="117"/>
        <v>0</v>
      </c>
      <c r="BX188" s="90"/>
      <c r="BY188" s="90"/>
      <c r="BZ188" s="90"/>
      <c r="CA188" s="116"/>
      <c r="CB188" s="16">
        <f t="shared" si="118"/>
        <v>0</v>
      </c>
      <c r="CC188" s="90"/>
      <c r="CD188" s="90"/>
      <c r="CE188" s="90"/>
      <c r="CF188" s="116"/>
      <c r="CG188" s="16">
        <f t="shared" si="119"/>
        <v>0</v>
      </c>
      <c r="CH188" s="90"/>
      <c r="CI188" s="90"/>
      <c r="CJ188" s="90"/>
      <c r="CK188" s="116"/>
      <c r="CL188" s="16">
        <f t="shared" si="120"/>
        <v>0</v>
      </c>
      <c r="CM188" s="90"/>
      <c r="CN188" s="90"/>
      <c r="CO188" s="90"/>
      <c r="CP188" s="116"/>
      <c r="CQ188" s="16">
        <f t="shared" si="121"/>
        <v>0</v>
      </c>
      <c r="CR188" s="90"/>
      <c r="CS188" s="90"/>
      <c r="CT188" s="90"/>
      <c r="CU188" s="116"/>
      <c r="CV188" s="16">
        <f t="shared" si="122"/>
        <v>0</v>
      </c>
      <c r="CW188" s="90"/>
      <c r="CX188" s="90"/>
      <c r="CY188" s="90"/>
      <c r="CZ188" s="116"/>
      <c r="DA188" s="16">
        <f t="shared" si="123"/>
        <v>0</v>
      </c>
      <c r="DB188" s="90"/>
      <c r="DC188" s="90"/>
      <c r="DD188" s="90"/>
      <c r="DE188" s="116"/>
      <c r="DF188" s="16">
        <f t="shared" si="124"/>
        <v>0</v>
      </c>
      <c r="DG188" s="90"/>
      <c r="DH188" s="90"/>
      <c r="DI188" s="90"/>
      <c r="DJ188" s="116"/>
      <c r="DK188" s="16">
        <f t="shared" si="125"/>
        <v>0</v>
      </c>
      <c r="DL188" s="90"/>
      <c r="DM188" s="90"/>
      <c r="DN188" s="90"/>
      <c r="DO188" s="116"/>
      <c r="DP188" s="16">
        <f t="shared" si="126"/>
        <v>0</v>
      </c>
      <c r="DQ188" s="90"/>
      <c r="DR188" s="90"/>
      <c r="DS188" s="90"/>
      <c r="DT188" s="116"/>
      <c r="DU188" s="16">
        <f t="shared" si="127"/>
        <v>0</v>
      </c>
      <c r="DV188" s="90"/>
      <c r="DW188" s="90"/>
      <c r="DX188" s="90"/>
      <c r="DY188" s="116"/>
      <c r="DZ188" s="16">
        <f t="shared" si="128"/>
        <v>0</v>
      </c>
      <c r="EA188" s="90"/>
      <c r="EB188" s="90"/>
      <c r="EC188" s="90"/>
      <c r="ED188" s="116"/>
      <c r="EE188" s="16">
        <f t="shared" si="129"/>
        <v>0</v>
      </c>
      <c r="EF188" s="90"/>
      <c r="EG188" s="90"/>
      <c r="EH188" s="90"/>
      <c r="EI188" s="116"/>
      <c r="EJ188" s="16">
        <f t="shared" si="130"/>
        <v>0</v>
      </c>
      <c r="EK188" s="90"/>
      <c r="EL188" s="90"/>
      <c r="EM188" s="90"/>
      <c r="EN188" s="116"/>
      <c r="EO188" s="16">
        <f t="shared" si="131"/>
        <v>0</v>
      </c>
      <c r="EP188" s="90"/>
      <c r="EQ188" s="90"/>
      <c r="ER188" s="90"/>
      <c r="ES188" s="116"/>
      <c r="ET188" s="16">
        <f t="shared" si="132"/>
        <v>0</v>
      </c>
      <c r="EU188" s="90"/>
      <c r="EV188" s="90"/>
      <c r="EW188" s="90"/>
      <c r="EX188" s="116"/>
      <c r="EY188" s="16">
        <f t="shared" si="133"/>
        <v>0</v>
      </c>
      <c r="EZ188" s="90"/>
      <c r="FA188" s="90"/>
      <c r="FB188" s="90"/>
      <c r="FC188" s="116"/>
      <c r="FD188" s="16">
        <f t="shared" si="134"/>
        <v>0</v>
      </c>
      <c r="FE188" s="90"/>
      <c r="FF188" s="90"/>
      <c r="FG188" s="90"/>
      <c r="FH188" s="116"/>
      <c r="FI188" s="16">
        <f t="shared" si="135"/>
        <v>0</v>
      </c>
      <c r="FJ188" s="90"/>
      <c r="FK188" s="90"/>
      <c r="FL188" s="90"/>
      <c r="FM188" s="116"/>
      <c r="FN188" s="16">
        <f t="shared" si="136"/>
        <v>0</v>
      </c>
      <c r="FO188" s="90"/>
      <c r="FP188" s="90"/>
      <c r="FQ188" s="90"/>
      <c r="FR188" s="116"/>
      <c r="FS188" s="16">
        <f t="shared" si="137"/>
        <v>0</v>
      </c>
      <c r="FT188" s="90"/>
      <c r="FU188" s="90"/>
      <c r="FV188" s="90"/>
      <c r="FW188" s="116"/>
      <c r="FX188" s="16">
        <f t="shared" si="138"/>
        <v>0</v>
      </c>
      <c r="FY188" s="90"/>
      <c r="FZ188" s="90"/>
      <c r="GA188" s="90"/>
      <c r="GB188" s="116"/>
      <c r="GC188" s="16">
        <f t="shared" si="139"/>
        <v>0</v>
      </c>
      <c r="GD188" s="90"/>
      <c r="GE188" s="90"/>
      <c r="GF188" s="90"/>
      <c r="GG188" s="116"/>
      <c r="GH188" s="16">
        <f t="shared" si="140"/>
        <v>0</v>
      </c>
      <c r="GI188" s="90"/>
      <c r="GJ188" s="90"/>
      <c r="GK188" s="90"/>
      <c r="GL188" s="116"/>
      <c r="GM188" s="16">
        <f t="shared" si="141"/>
        <v>0</v>
      </c>
      <c r="GN188" s="90"/>
      <c r="GO188" s="90"/>
      <c r="GP188" s="90"/>
      <c r="GQ188" s="116"/>
      <c r="GR188" s="16">
        <f t="shared" si="142"/>
        <v>0</v>
      </c>
      <c r="GS188" s="90"/>
      <c r="GT188" s="90"/>
      <c r="GU188" s="90"/>
      <c r="GV188" s="116"/>
      <c r="GW188" s="16">
        <f t="shared" si="143"/>
        <v>0</v>
      </c>
      <c r="GX188" s="90"/>
      <c r="GY188" s="90"/>
      <c r="GZ188" s="90"/>
      <c r="HA188" s="116"/>
      <c r="HB188" s="16">
        <f t="shared" si="144"/>
        <v>0</v>
      </c>
      <c r="HC188" s="90"/>
      <c r="HD188" s="90"/>
      <c r="HE188" s="90"/>
      <c r="HF188" s="116"/>
      <c r="HG188" s="16">
        <f t="shared" si="145"/>
        <v>0</v>
      </c>
      <c r="HH188" s="90"/>
      <c r="HI188" s="90"/>
      <c r="HJ188" s="90"/>
      <c r="HK188" s="116"/>
      <c r="HL188" s="16">
        <f t="shared" si="146"/>
        <v>0</v>
      </c>
      <c r="HM188" s="90"/>
      <c r="HN188" s="90"/>
      <c r="HO188" s="90"/>
      <c r="HP188" s="116"/>
      <c r="HQ188" s="16">
        <f t="shared" si="147"/>
        <v>0</v>
      </c>
      <c r="HR188" s="90"/>
      <c r="HS188" s="90"/>
      <c r="HT188" s="90"/>
      <c r="HU188" s="116"/>
      <c r="HV188" s="16">
        <f t="shared" si="148"/>
        <v>0</v>
      </c>
      <c r="HW188" s="90"/>
      <c r="HX188" s="90"/>
      <c r="HY188" s="90"/>
      <c r="HZ188" s="116"/>
      <c r="IA188" s="16">
        <f t="shared" si="149"/>
        <v>0</v>
      </c>
      <c r="IB188" s="90"/>
      <c r="IC188" s="90"/>
      <c r="ID188" s="90"/>
      <c r="IE188" s="116"/>
      <c r="IF188" s="16">
        <f t="shared" si="150"/>
        <v>0</v>
      </c>
      <c r="IG188" s="90"/>
      <c r="IH188" s="90"/>
      <c r="II188" s="90"/>
      <c r="IJ188" s="116"/>
      <c r="IK188" s="16">
        <f t="shared" si="151"/>
        <v>0</v>
      </c>
      <c r="IL188" s="90"/>
      <c r="IM188" s="90"/>
      <c r="IN188" s="90"/>
      <c r="IO188" s="116"/>
      <c r="IP188" s="16">
        <f t="shared" si="152"/>
        <v>0</v>
      </c>
    </row>
    <row r="189" spans="1:250" x14ac:dyDescent="0.25">
      <c r="A189" s="90"/>
      <c r="B189" s="90"/>
      <c r="C189" s="90"/>
      <c r="D189" s="116"/>
      <c r="E189" s="16">
        <f t="shared" si="103"/>
        <v>0</v>
      </c>
      <c r="F189" s="90"/>
      <c r="G189" s="90"/>
      <c r="H189" s="90"/>
      <c r="I189" s="116"/>
      <c r="J189" s="16">
        <f t="shared" si="104"/>
        <v>0</v>
      </c>
      <c r="K189" s="90"/>
      <c r="L189" s="90"/>
      <c r="M189" s="90"/>
      <c r="N189" s="116"/>
      <c r="O189" s="16">
        <f t="shared" si="105"/>
        <v>0</v>
      </c>
      <c r="P189" s="90"/>
      <c r="Q189" s="90"/>
      <c r="R189" s="90"/>
      <c r="S189" s="116"/>
      <c r="T189" s="16">
        <f t="shared" si="106"/>
        <v>0</v>
      </c>
      <c r="U189" s="90"/>
      <c r="V189" s="90"/>
      <c r="W189" s="90"/>
      <c r="X189" s="116"/>
      <c r="Y189" s="16">
        <f t="shared" si="107"/>
        <v>0</v>
      </c>
      <c r="Z189" s="90"/>
      <c r="AA189" s="90"/>
      <c r="AB189" s="90"/>
      <c r="AC189" s="116"/>
      <c r="AD189" s="16">
        <f t="shared" si="108"/>
        <v>0</v>
      </c>
      <c r="AE189" s="90"/>
      <c r="AF189" s="90"/>
      <c r="AG189" s="90"/>
      <c r="AH189" s="116"/>
      <c r="AI189" s="16">
        <f t="shared" si="109"/>
        <v>0</v>
      </c>
      <c r="AJ189" s="90"/>
      <c r="AK189" s="90"/>
      <c r="AL189" s="90"/>
      <c r="AM189" s="116"/>
      <c r="AN189" s="16">
        <f t="shared" si="110"/>
        <v>0</v>
      </c>
      <c r="AO189" s="90"/>
      <c r="AP189" s="90"/>
      <c r="AQ189" s="90"/>
      <c r="AR189" s="116"/>
      <c r="AS189" s="16">
        <f t="shared" si="111"/>
        <v>0</v>
      </c>
      <c r="AT189" s="90"/>
      <c r="AU189" s="90"/>
      <c r="AV189" s="90"/>
      <c r="AW189" s="116"/>
      <c r="AX189" s="16">
        <f t="shared" si="112"/>
        <v>0</v>
      </c>
      <c r="AY189" s="90"/>
      <c r="AZ189" s="90"/>
      <c r="BA189" s="90"/>
      <c r="BB189" s="116"/>
      <c r="BC189" s="16">
        <f t="shared" si="113"/>
        <v>0</v>
      </c>
      <c r="BD189" s="90"/>
      <c r="BE189" s="90"/>
      <c r="BF189" s="90"/>
      <c r="BG189" s="116"/>
      <c r="BH189" s="16">
        <f t="shared" si="114"/>
        <v>0</v>
      </c>
      <c r="BI189" s="90"/>
      <c r="BJ189" s="90"/>
      <c r="BK189" s="90"/>
      <c r="BL189" s="116"/>
      <c r="BM189" s="16">
        <f t="shared" si="115"/>
        <v>0</v>
      </c>
      <c r="BN189" s="90"/>
      <c r="BO189" s="90"/>
      <c r="BP189" s="90"/>
      <c r="BQ189" s="116"/>
      <c r="BR189" s="16">
        <f t="shared" si="116"/>
        <v>0</v>
      </c>
      <c r="BS189" s="90"/>
      <c r="BT189" s="90"/>
      <c r="BU189" s="90"/>
      <c r="BV189" s="116"/>
      <c r="BW189" s="16">
        <f t="shared" si="117"/>
        <v>0</v>
      </c>
      <c r="BX189" s="90"/>
      <c r="BY189" s="90"/>
      <c r="BZ189" s="90"/>
      <c r="CA189" s="116"/>
      <c r="CB189" s="16">
        <f t="shared" si="118"/>
        <v>0</v>
      </c>
      <c r="CC189" s="90"/>
      <c r="CD189" s="90"/>
      <c r="CE189" s="90"/>
      <c r="CF189" s="116"/>
      <c r="CG189" s="16">
        <f t="shared" si="119"/>
        <v>0</v>
      </c>
      <c r="CH189" s="90"/>
      <c r="CI189" s="90"/>
      <c r="CJ189" s="90"/>
      <c r="CK189" s="116"/>
      <c r="CL189" s="16">
        <f t="shared" si="120"/>
        <v>0</v>
      </c>
      <c r="CM189" s="90"/>
      <c r="CN189" s="90"/>
      <c r="CO189" s="90"/>
      <c r="CP189" s="116"/>
      <c r="CQ189" s="16">
        <f t="shared" si="121"/>
        <v>0</v>
      </c>
      <c r="CR189" s="90"/>
      <c r="CS189" s="90"/>
      <c r="CT189" s="90"/>
      <c r="CU189" s="116"/>
      <c r="CV189" s="16">
        <f t="shared" si="122"/>
        <v>0</v>
      </c>
      <c r="CW189" s="90"/>
      <c r="CX189" s="90"/>
      <c r="CY189" s="90"/>
      <c r="CZ189" s="116"/>
      <c r="DA189" s="16">
        <f t="shared" si="123"/>
        <v>0</v>
      </c>
      <c r="DB189" s="90"/>
      <c r="DC189" s="90"/>
      <c r="DD189" s="90"/>
      <c r="DE189" s="116"/>
      <c r="DF189" s="16">
        <f t="shared" si="124"/>
        <v>0</v>
      </c>
      <c r="DG189" s="90"/>
      <c r="DH189" s="90"/>
      <c r="DI189" s="90"/>
      <c r="DJ189" s="116"/>
      <c r="DK189" s="16">
        <f t="shared" si="125"/>
        <v>0</v>
      </c>
      <c r="DL189" s="90"/>
      <c r="DM189" s="90"/>
      <c r="DN189" s="90"/>
      <c r="DO189" s="116"/>
      <c r="DP189" s="16">
        <f t="shared" si="126"/>
        <v>0</v>
      </c>
      <c r="DQ189" s="90"/>
      <c r="DR189" s="90"/>
      <c r="DS189" s="90"/>
      <c r="DT189" s="116"/>
      <c r="DU189" s="16">
        <f t="shared" si="127"/>
        <v>0</v>
      </c>
      <c r="DV189" s="90"/>
      <c r="DW189" s="90"/>
      <c r="DX189" s="90"/>
      <c r="DY189" s="116"/>
      <c r="DZ189" s="16">
        <f t="shared" si="128"/>
        <v>0</v>
      </c>
      <c r="EA189" s="90"/>
      <c r="EB189" s="90"/>
      <c r="EC189" s="90"/>
      <c r="ED189" s="116"/>
      <c r="EE189" s="16">
        <f t="shared" si="129"/>
        <v>0</v>
      </c>
      <c r="EF189" s="90"/>
      <c r="EG189" s="90"/>
      <c r="EH189" s="90"/>
      <c r="EI189" s="116"/>
      <c r="EJ189" s="16">
        <f t="shared" si="130"/>
        <v>0</v>
      </c>
      <c r="EK189" s="90"/>
      <c r="EL189" s="90"/>
      <c r="EM189" s="90"/>
      <c r="EN189" s="116"/>
      <c r="EO189" s="16">
        <f t="shared" si="131"/>
        <v>0</v>
      </c>
      <c r="EP189" s="90"/>
      <c r="EQ189" s="90"/>
      <c r="ER189" s="90"/>
      <c r="ES189" s="116"/>
      <c r="ET189" s="16">
        <f t="shared" si="132"/>
        <v>0</v>
      </c>
      <c r="EU189" s="90"/>
      <c r="EV189" s="90"/>
      <c r="EW189" s="90"/>
      <c r="EX189" s="116"/>
      <c r="EY189" s="16">
        <f t="shared" si="133"/>
        <v>0</v>
      </c>
      <c r="EZ189" s="90"/>
      <c r="FA189" s="90"/>
      <c r="FB189" s="90"/>
      <c r="FC189" s="116"/>
      <c r="FD189" s="16">
        <f t="shared" si="134"/>
        <v>0</v>
      </c>
      <c r="FE189" s="90"/>
      <c r="FF189" s="90"/>
      <c r="FG189" s="90"/>
      <c r="FH189" s="116"/>
      <c r="FI189" s="16">
        <f t="shared" si="135"/>
        <v>0</v>
      </c>
      <c r="FJ189" s="90"/>
      <c r="FK189" s="90"/>
      <c r="FL189" s="90"/>
      <c r="FM189" s="116"/>
      <c r="FN189" s="16">
        <f t="shared" si="136"/>
        <v>0</v>
      </c>
      <c r="FO189" s="90"/>
      <c r="FP189" s="90"/>
      <c r="FQ189" s="90"/>
      <c r="FR189" s="116"/>
      <c r="FS189" s="16">
        <f t="shared" si="137"/>
        <v>0</v>
      </c>
      <c r="FT189" s="90"/>
      <c r="FU189" s="90"/>
      <c r="FV189" s="90"/>
      <c r="FW189" s="116"/>
      <c r="FX189" s="16">
        <f t="shared" si="138"/>
        <v>0</v>
      </c>
      <c r="FY189" s="90"/>
      <c r="FZ189" s="90"/>
      <c r="GA189" s="90"/>
      <c r="GB189" s="116"/>
      <c r="GC189" s="16">
        <f t="shared" si="139"/>
        <v>0</v>
      </c>
      <c r="GD189" s="90"/>
      <c r="GE189" s="90"/>
      <c r="GF189" s="90"/>
      <c r="GG189" s="116"/>
      <c r="GH189" s="16">
        <f t="shared" si="140"/>
        <v>0</v>
      </c>
      <c r="GI189" s="90"/>
      <c r="GJ189" s="90"/>
      <c r="GK189" s="90"/>
      <c r="GL189" s="116"/>
      <c r="GM189" s="16">
        <f t="shared" si="141"/>
        <v>0</v>
      </c>
      <c r="GN189" s="90"/>
      <c r="GO189" s="90"/>
      <c r="GP189" s="90"/>
      <c r="GQ189" s="116"/>
      <c r="GR189" s="16">
        <f t="shared" si="142"/>
        <v>0</v>
      </c>
      <c r="GS189" s="90"/>
      <c r="GT189" s="90"/>
      <c r="GU189" s="90"/>
      <c r="GV189" s="116"/>
      <c r="GW189" s="16">
        <f t="shared" si="143"/>
        <v>0</v>
      </c>
      <c r="GX189" s="90"/>
      <c r="GY189" s="90"/>
      <c r="GZ189" s="90"/>
      <c r="HA189" s="116"/>
      <c r="HB189" s="16">
        <f t="shared" si="144"/>
        <v>0</v>
      </c>
      <c r="HC189" s="90"/>
      <c r="HD189" s="90"/>
      <c r="HE189" s="90"/>
      <c r="HF189" s="116"/>
      <c r="HG189" s="16">
        <f t="shared" si="145"/>
        <v>0</v>
      </c>
      <c r="HH189" s="90"/>
      <c r="HI189" s="90"/>
      <c r="HJ189" s="90"/>
      <c r="HK189" s="116"/>
      <c r="HL189" s="16">
        <f t="shared" si="146"/>
        <v>0</v>
      </c>
      <c r="HM189" s="90"/>
      <c r="HN189" s="90"/>
      <c r="HO189" s="90"/>
      <c r="HP189" s="116"/>
      <c r="HQ189" s="16">
        <f t="shared" si="147"/>
        <v>0</v>
      </c>
      <c r="HR189" s="90"/>
      <c r="HS189" s="90"/>
      <c r="HT189" s="90"/>
      <c r="HU189" s="116"/>
      <c r="HV189" s="16">
        <f t="shared" si="148"/>
        <v>0</v>
      </c>
      <c r="HW189" s="90"/>
      <c r="HX189" s="90"/>
      <c r="HY189" s="90"/>
      <c r="HZ189" s="116"/>
      <c r="IA189" s="16">
        <f t="shared" si="149"/>
        <v>0</v>
      </c>
      <c r="IB189" s="90"/>
      <c r="IC189" s="90"/>
      <c r="ID189" s="90"/>
      <c r="IE189" s="116"/>
      <c r="IF189" s="16">
        <f t="shared" si="150"/>
        <v>0</v>
      </c>
      <c r="IG189" s="90"/>
      <c r="IH189" s="90"/>
      <c r="II189" s="90"/>
      <c r="IJ189" s="116"/>
      <c r="IK189" s="16">
        <f t="shared" si="151"/>
        <v>0</v>
      </c>
      <c r="IL189" s="90"/>
      <c r="IM189" s="90"/>
      <c r="IN189" s="90"/>
      <c r="IO189" s="116"/>
      <c r="IP189" s="16">
        <f t="shared" si="152"/>
        <v>0</v>
      </c>
    </row>
    <row r="190" spans="1:250" x14ac:dyDescent="0.25">
      <c r="A190" s="90"/>
      <c r="B190" s="90"/>
      <c r="C190" s="90"/>
      <c r="D190" s="116"/>
      <c r="E190" s="16">
        <f t="shared" si="103"/>
        <v>0</v>
      </c>
      <c r="F190" s="90"/>
      <c r="G190" s="90"/>
      <c r="H190" s="90"/>
      <c r="I190" s="116"/>
      <c r="J190" s="16">
        <f t="shared" si="104"/>
        <v>0</v>
      </c>
      <c r="K190" s="90"/>
      <c r="L190" s="90"/>
      <c r="M190" s="90"/>
      <c r="N190" s="116"/>
      <c r="O190" s="16">
        <f t="shared" si="105"/>
        <v>0</v>
      </c>
      <c r="P190" s="90"/>
      <c r="Q190" s="90"/>
      <c r="R190" s="90"/>
      <c r="S190" s="116"/>
      <c r="T190" s="16">
        <f t="shared" si="106"/>
        <v>0</v>
      </c>
      <c r="U190" s="90"/>
      <c r="V190" s="90"/>
      <c r="W190" s="90"/>
      <c r="X190" s="116"/>
      <c r="Y190" s="16">
        <f t="shared" si="107"/>
        <v>0</v>
      </c>
      <c r="Z190" s="90"/>
      <c r="AA190" s="90"/>
      <c r="AB190" s="90"/>
      <c r="AC190" s="116"/>
      <c r="AD190" s="16">
        <f t="shared" si="108"/>
        <v>0</v>
      </c>
      <c r="AE190" s="90"/>
      <c r="AF190" s="90"/>
      <c r="AG190" s="90"/>
      <c r="AH190" s="116"/>
      <c r="AI190" s="16">
        <f t="shared" si="109"/>
        <v>0</v>
      </c>
      <c r="AJ190" s="90"/>
      <c r="AK190" s="90"/>
      <c r="AL190" s="90"/>
      <c r="AM190" s="116"/>
      <c r="AN190" s="16">
        <f t="shared" si="110"/>
        <v>0</v>
      </c>
      <c r="AO190" s="90"/>
      <c r="AP190" s="90"/>
      <c r="AQ190" s="90"/>
      <c r="AR190" s="116"/>
      <c r="AS190" s="16">
        <f t="shared" si="111"/>
        <v>0</v>
      </c>
      <c r="AT190" s="90"/>
      <c r="AU190" s="90"/>
      <c r="AV190" s="90"/>
      <c r="AW190" s="116"/>
      <c r="AX190" s="16">
        <f t="shared" si="112"/>
        <v>0</v>
      </c>
      <c r="AY190" s="90"/>
      <c r="AZ190" s="90"/>
      <c r="BA190" s="90"/>
      <c r="BB190" s="116"/>
      <c r="BC190" s="16">
        <f t="shared" si="113"/>
        <v>0</v>
      </c>
      <c r="BD190" s="90"/>
      <c r="BE190" s="90"/>
      <c r="BF190" s="90"/>
      <c r="BG190" s="116"/>
      <c r="BH190" s="16">
        <f t="shared" si="114"/>
        <v>0</v>
      </c>
      <c r="BI190" s="90"/>
      <c r="BJ190" s="90"/>
      <c r="BK190" s="90"/>
      <c r="BL190" s="116"/>
      <c r="BM190" s="16">
        <f t="shared" si="115"/>
        <v>0</v>
      </c>
      <c r="BN190" s="90"/>
      <c r="BO190" s="90"/>
      <c r="BP190" s="90"/>
      <c r="BQ190" s="116"/>
      <c r="BR190" s="16">
        <f t="shared" si="116"/>
        <v>0</v>
      </c>
      <c r="BS190" s="90"/>
      <c r="BT190" s="90"/>
      <c r="BU190" s="90"/>
      <c r="BV190" s="116"/>
      <c r="BW190" s="16">
        <f t="shared" si="117"/>
        <v>0</v>
      </c>
      <c r="BX190" s="90"/>
      <c r="BY190" s="90"/>
      <c r="BZ190" s="90"/>
      <c r="CA190" s="116"/>
      <c r="CB190" s="16">
        <f t="shared" si="118"/>
        <v>0</v>
      </c>
      <c r="CC190" s="90"/>
      <c r="CD190" s="90"/>
      <c r="CE190" s="90"/>
      <c r="CF190" s="116"/>
      <c r="CG190" s="16">
        <f t="shared" si="119"/>
        <v>0</v>
      </c>
      <c r="CH190" s="90"/>
      <c r="CI190" s="90"/>
      <c r="CJ190" s="90"/>
      <c r="CK190" s="116"/>
      <c r="CL190" s="16">
        <f t="shared" si="120"/>
        <v>0</v>
      </c>
      <c r="CM190" s="90"/>
      <c r="CN190" s="90"/>
      <c r="CO190" s="90"/>
      <c r="CP190" s="116"/>
      <c r="CQ190" s="16">
        <f t="shared" si="121"/>
        <v>0</v>
      </c>
      <c r="CR190" s="90"/>
      <c r="CS190" s="90"/>
      <c r="CT190" s="90"/>
      <c r="CU190" s="116"/>
      <c r="CV190" s="16">
        <f t="shared" si="122"/>
        <v>0</v>
      </c>
      <c r="CW190" s="90"/>
      <c r="CX190" s="90"/>
      <c r="CY190" s="90"/>
      <c r="CZ190" s="116"/>
      <c r="DA190" s="16">
        <f t="shared" si="123"/>
        <v>0</v>
      </c>
      <c r="DB190" s="90"/>
      <c r="DC190" s="90"/>
      <c r="DD190" s="90"/>
      <c r="DE190" s="116"/>
      <c r="DF190" s="16">
        <f t="shared" si="124"/>
        <v>0</v>
      </c>
      <c r="DG190" s="90"/>
      <c r="DH190" s="90"/>
      <c r="DI190" s="90"/>
      <c r="DJ190" s="116"/>
      <c r="DK190" s="16">
        <f t="shared" si="125"/>
        <v>0</v>
      </c>
      <c r="DL190" s="90"/>
      <c r="DM190" s="90"/>
      <c r="DN190" s="90"/>
      <c r="DO190" s="116"/>
      <c r="DP190" s="16">
        <f t="shared" si="126"/>
        <v>0</v>
      </c>
      <c r="DQ190" s="90"/>
      <c r="DR190" s="90"/>
      <c r="DS190" s="90"/>
      <c r="DT190" s="116"/>
      <c r="DU190" s="16">
        <f t="shared" si="127"/>
        <v>0</v>
      </c>
      <c r="DV190" s="90"/>
      <c r="DW190" s="90"/>
      <c r="DX190" s="90"/>
      <c r="DY190" s="116"/>
      <c r="DZ190" s="16">
        <f t="shared" si="128"/>
        <v>0</v>
      </c>
      <c r="EA190" s="90"/>
      <c r="EB190" s="90"/>
      <c r="EC190" s="90"/>
      <c r="ED190" s="116"/>
      <c r="EE190" s="16">
        <f t="shared" si="129"/>
        <v>0</v>
      </c>
      <c r="EF190" s="90"/>
      <c r="EG190" s="90"/>
      <c r="EH190" s="90"/>
      <c r="EI190" s="116"/>
      <c r="EJ190" s="16">
        <f t="shared" si="130"/>
        <v>0</v>
      </c>
      <c r="EK190" s="90"/>
      <c r="EL190" s="90"/>
      <c r="EM190" s="90"/>
      <c r="EN190" s="116"/>
      <c r="EO190" s="16">
        <f t="shared" si="131"/>
        <v>0</v>
      </c>
      <c r="EP190" s="90"/>
      <c r="EQ190" s="90"/>
      <c r="ER190" s="90"/>
      <c r="ES190" s="116"/>
      <c r="ET190" s="16">
        <f t="shared" si="132"/>
        <v>0</v>
      </c>
      <c r="EU190" s="90"/>
      <c r="EV190" s="90"/>
      <c r="EW190" s="90"/>
      <c r="EX190" s="116"/>
      <c r="EY190" s="16">
        <f t="shared" si="133"/>
        <v>0</v>
      </c>
      <c r="EZ190" s="90"/>
      <c r="FA190" s="90"/>
      <c r="FB190" s="90"/>
      <c r="FC190" s="116"/>
      <c r="FD190" s="16">
        <f t="shared" si="134"/>
        <v>0</v>
      </c>
      <c r="FE190" s="90"/>
      <c r="FF190" s="90"/>
      <c r="FG190" s="90"/>
      <c r="FH190" s="116"/>
      <c r="FI190" s="16">
        <f t="shared" si="135"/>
        <v>0</v>
      </c>
      <c r="FJ190" s="90"/>
      <c r="FK190" s="90"/>
      <c r="FL190" s="90"/>
      <c r="FM190" s="116"/>
      <c r="FN190" s="16">
        <f t="shared" si="136"/>
        <v>0</v>
      </c>
      <c r="FO190" s="90"/>
      <c r="FP190" s="90"/>
      <c r="FQ190" s="90"/>
      <c r="FR190" s="116"/>
      <c r="FS190" s="16">
        <f t="shared" si="137"/>
        <v>0</v>
      </c>
      <c r="FT190" s="90"/>
      <c r="FU190" s="90"/>
      <c r="FV190" s="90"/>
      <c r="FW190" s="116"/>
      <c r="FX190" s="16">
        <f t="shared" si="138"/>
        <v>0</v>
      </c>
      <c r="FY190" s="90"/>
      <c r="FZ190" s="90"/>
      <c r="GA190" s="90"/>
      <c r="GB190" s="116"/>
      <c r="GC190" s="16">
        <f t="shared" si="139"/>
        <v>0</v>
      </c>
      <c r="GD190" s="90"/>
      <c r="GE190" s="90"/>
      <c r="GF190" s="90"/>
      <c r="GG190" s="116"/>
      <c r="GH190" s="16">
        <f t="shared" si="140"/>
        <v>0</v>
      </c>
      <c r="GI190" s="90"/>
      <c r="GJ190" s="90"/>
      <c r="GK190" s="90"/>
      <c r="GL190" s="116"/>
      <c r="GM190" s="16">
        <f t="shared" si="141"/>
        <v>0</v>
      </c>
      <c r="GN190" s="90"/>
      <c r="GO190" s="90"/>
      <c r="GP190" s="90"/>
      <c r="GQ190" s="116"/>
      <c r="GR190" s="16">
        <f t="shared" si="142"/>
        <v>0</v>
      </c>
      <c r="GS190" s="90"/>
      <c r="GT190" s="90"/>
      <c r="GU190" s="90"/>
      <c r="GV190" s="116"/>
      <c r="GW190" s="16">
        <f t="shared" si="143"/>
        <v>0</v>
      </c>
      <c r="GX190" s="90"/>
      <c r="GY190" s="90"/>
      <c r="GZ190" s="90"/>
      <c r="HA190" s="116"/>
      <c r="HB190" s="16">
        <f t="shared" si="144"/>
        <v>0</v>
      </c>
      <c r="HC190" s="90"/>
      <c r="HD190" s="90"/>
      <c r="HE190" s="90"/>
      <c r="HF190" s="116"/>
      <c r="HG190" s="16">
        <f t="shared" si="145"/>
        <v>0</v>
      </c>
      <c r="HH190" s="90"/>
      <c r="HI190" s="90"/>
      <c r="HJ190" s="90"/>
      <c r="HK190" s="116"/>
      <c r="HL190" s="16">
        <f t="shared" si="146"/>
        <v>0</v>
      </c>
      <c r="HM190" s="90"/>
      <c r="HN190" s="90"/>
      <c r="HO190" s="90"/>
      <c r="HP190" s="116"/>
      <c r="HQ190" s="16">
        <f t="shared" si="147"/>
        <v>0</v>
      </c>
      <c r="HR190" s="90"/>
      <c r="HS190" s="90"/>
      <c r="HT190" s="90"/>
      <c r="HU190" s="116"/>
      <c r="HV190" s="16">
        <f t="shared" si="148"/>
        <v>0</v>
      </c>
      <c r="HW190" s="90"/>
      <c r="HX190" s="90"/>
      <c r="HY190" s="90"/>
      <c r="HZ190" s="116"/>
      <c r="IA190" s="16">
        <f t="shared" si="149"/>
        <v>0</v>
      </c>
      <c r="IB190" s="90"/>
      <c r="IC190" s="90"/>
      <c r="ID190" s="90"/>
      <c r="IE190" s="116"/>
      <c r="IF190" s="16">
        <f t="shared" si="150"/>
        <v>0</v>
      </c>
      <c r="IG190" s="90"/>
      <c r="IH190" s="90"/>
      <c r="II190" s="90"/>
      <c r="IJ190" s="116"/>
      <c r="IK190" s="16">
        <f t="shared" si="151"/>
        <v>0</v>
      </c>
      <c r="IL190" s="90"/>
      <c r="IM190" s="90"/>
      <c r="IN190" s="90"/>
      <c r="IO190" s="116"/>
      <c r="IP190" s="16">
        <f t="shared" si="152"/>
        <v>0</v>
      </c>
    </row>
    <row r="191" spans="1:250" x14ac:dyDescent="0.25">
      <c r="A191" s="90"/>
      <c r="B191" s="90"/>
      <c r="C191" s="90"/>
      <c r="D191" s="116"/>
      <c r="E191" s="16">
        <f t="shared" si="103"/>
        <v>0</v>
      </c>
      <c r="F191" s="90"/>
      <c r="G191" s="90"/>
      <c r="H191" s="90"/>
      <c r="I191" s="116"/>
      <c r="J191" s="16">
        <f t="shared" si="104"/>
        <v>0</v>
      </c>
      <c r="K191" s="90"/>
      <c r="L191" s="90"/>
      <c r="M191" s="90"/>
      <c r="N191" s="116"/>
      <c r="O191" s="16">
        <f t="shared" si="105"/>
        <v>0</v>
      </c>
      <c r="P191" s="90"/>
      <c r="Q191" s="90"/>
      <c r="R191" s="90"/>
      <c r="S191" s="116"/>
      <c r="T191" s="16">
        <f t="shared" si="106"/>
        <v>0</v>
      </c>
      <c r="U191" s="90"/>
      <c r="V191" s="90"/>
      <c r="W191" s="90"/>
      <c r="X191" s="116"/>
      <c r="Y191" s="16">
        <f t="shared" si="107"/>
        <v>0</v>
      </c>
      <c r="Z191" s="90"/>
      <c r="AA191" s="90"/>
      <c r="AB191" s="90"/>
      <c r="AC191" s="116"/>
      <c r="AD191" s="16">
        <f t="shared" si="108"/>
        <v>0</v>
      </c>
      <c r="AE191" s="90"/>
      <c r="AF191" s="90"/>
      <c r="AG191" s="90"/>
      <c r="AH191" s="116"/>
      <c r="AI191" s="16">
        <f t="shared" si="109"/>
        <v>0</v>
      </c>
      <c r="AJ191" s="90"/>
      <c r="AK191" s="90"/>
      <c r="AL191" s="90"/>
      <c r="AM191" s="116"/>
      <c r="AN191" s="16">
        <f t="shared" si="110"/>
        <v>0</v>
      </c>
      <c r="AO191" s="90"/>
      <c r="AP191" s="90"/>
      <c r="AQ191" s="90"/>
      <c r="AR191" s="116"/>
      <c r="AS191" s="16">
        <f t="shared" si="111"/>
        <v>0</v>
      </c>
      <c r="AT191" s="90"/>
      <c r="AU191" s="90"/>
      <c r="AV191" s="90"/>
      <c r="AW191" s="116"/>
      <c r="AX191" s="16">
        <f t="shared" si="112"/>
        <v>0</v>
      </c>
      <c r="AY191" s="90"/>
      <c r="AZ191" s="90"/>
      <c r="BA191" s="90"/>
      <c r="BB191" s="116"/>
      <c r="BC191" s="16">
        <f t="shared" si="113"/>
        <v>0</v>
      </c>
      <c r="BD191" s="90"/>
      <c r="BE191" s="90"/>
      <c r="BF191" s="90"/>
      <c r="BG191" s="116"/>
      <c r="BH191" s="16">
        <f t="shared" si="114"/>
        <v>0</v>
      </c>
      <c r="BI191" s="90"/>
      <c r="BJ191" s="90"/>
      <c r="BK191" s="90"/>
      <c r="BL191" s="116"/>
      <c r="BM191" s="16">
        <f t="shared" si="115"/>
        <v>0</v>
      </c>
      <c r="BN191" s="90"/>
      <c r="BO191" s="90"/>
      <c r="BP191" s="90"/>
      <c r="BQ191" s="116"/>
      <c r="BR191" s="16">
        <f t="shared" si="116"/>
        <v>0</v>
      </c>
      <c r="BS191" s="90"/>
      <c r="BT191" s="90"/>
      <c r="BU191" s="90"/>
      <c r="BV191" s="116"/>
      <c r="BW191" s="16">
        <f t="shared" si="117"/>
        <v>0</v>
      </c>
      <c r="BX191" s="90"/>
      <c r="BY191" s="90"/>
      <c r="BZ191" s="90"/>
      <c r="CA191" s="116"/>
      <c r="CB191" s="16">
        <f t="shared" si="118"/>
        <v>0</v>
      </c>
      <c r="CC191" s="90"/>
      <c r="CD191" s="90"/>
      <c r="CE191" s="90"/>
      <c r="CF191" s="116"/>
      <c r="CG191" s="16">
        <f t="shared" si="119"/>
        <v>0</v>
      </c>
      <c r="CH191" s="90"/>
      <c r="CI191" s="90"/>
      <c r="CJ191" s="90"/>
      <c r="CK191" s="116"/>
      <c r="CL191" s="16">
        <f t="shared" si="120"/>
        <v>0</v>
      </c>
      <c r="CM191" s="90"/>
      <c r="CN191" s="90"/>
      <c r="CO191" s="90"/>
      <c r="CP191" s="116"/>
      <c r="CQ191" s="16">
        <f t="shared" si="121"/>
        <v>0</v>
      </c>
      <c r="CR191" s="90"/>
      <c r="CS191" s="90"/>
      <c r="CT191" s="90"/>
      <c r="CU191" s="116"/>
      <c r="CV191" s="16">
        <f t="shared" si="122"/>
        <v>0</v>
      </c>
      <c r="CW191" s="90"/>
      <c r="CX191" s="90"/>
      <c r="CY191" s="90"/>
      <c r="CZ191" s="116"/>
      <c r="DA191" s="16">
        <f t="shared" si="123"/>
        <v>0</v>
      </c>
      <c r="DB191" s="90"/>
      <c r="DC191" s="90"/>
      <c r="DD191" s="90"/>
      <c r="DE191" s="116"/>
      <c r="DF191" s="16">
        <f t="shared" si="124"/>
        <v>0</v>
      </c>
      <c r="DG191" s="90"/>
      <c r="DH191" s="90"/>
      <c r="DI191" s="90"/>
      <c r="DJ191" s="116"/>
      <c r="DK191" s="16">
        <f t="shared" si="125"/>
        <v>0</v>
      </c>
      <c r="DL191" s="90"/>
      <c r="DM191" s="90"/>
      <c r="DN191" s="90"/>
      <c r="DO191" s="116"/>
      <c r="DP191" s="16">
        <f t="shared" si="126"/>
        <v>0</v>
      </c>
      <c r="DQ191" s="90"/>
      <c r="DR191" s="90"/>
      <c r="DS191" s="90"/>
      <c r="DT191" s="116"/>
      <c r="DU191" s="16">
        <f t="shared" si="127"/>
        <v>0</v>
      </c>
      <c r="DV191" s="90"/>
      <c r="DW191" s="90"/>
      <c r="DX191" s="90"/>
      <c r="DY191" s="116"/>
      <c r="DZ191" s="16">
        <f t="shared" si="128"/>
        <v>0</v>
      </c>
      <c r="EA191" s="90"/>
      <c r="EB191" s="90"/>
      <c r="EC191" s="90"/>
      <c r="ED191" s="116"/>
      <c r="EE191" s="16">
        <f t="shared" si="129"/>
        <v>0</v>
      </c>
      <c r="EF191" s="90"/>
      <c r="EG191" s="90"/>
      <c r="EH191" s="90"/>
      <c r="EI191" s="116"/>
      <c r="EJ191" s="16">
        <f t="shared" si="130"/>
        <v>0</v>
      </c>
      <c r="EK191" s="90"/>
      <c r="EL191" s="90"/>
      <c r="EM191" s="90"/>
      <c r="EN191" s="116"/>
      <c r="EO191" s="16">
        <f t="shared" si="131"/>
        <v>0</v>
      </c>
      <c r="EP191" s="90"/>
      <c r="EQ191" s="90"/>
      <c r="ER191" s="90"/>
      <c r="ES191" s="116"/>
      <c r="ET191" s="16">
        <f t="shared" si="132"/>
        <v>0</v>
      </c>
      <c r="EU191" s="90"/>
      <c r="EV191" s="90"/>
      <c r="EW191" s="90"/>
      <c r="EX191" s="116"/>
      <c r="EY191" s="16">
        <f t="shared" si="133"/>
        <v>0</v>
      </c>
      <c r="EZ191" s="90"/>
      <c r="FA191" s="90"/>
      <c r="FB191" s="90"/>
      <c r="FC191" s="116"/>
      <c r="FD191" s="16">
        <f t="shared" si="134"/>
        <v>0</v>
      </c>
      <c r="FE191" s="90"/>
      <c r="FF191" s="90"/>
      <c r="FG191" s="90"/>
      <c r="FH191" s="116"/>
      <c r="FI191" s="16">
        <f t="shared" si="135"/>
        <v>0</v>
      </c>
      <c r="FJ191" s="90"/>
      <c r="FK191" s="90"/>
      <c r="FL191" s="90"/>
      <c r="FM191" s="116"/>
      <c r="FN191" s="16">
        <f t="shared" si="136"/>
        <v>0</v>
      </c>
      <c r="FO191" s="90"/>
      <c r="FP191" s="90"/>
      <c r="FQ191" s="90"/>
      <c r="FR191" s="116"/>
      <c r="FS191" s="16">
        <f t="shared" si="137"/>
        <v>0</v>
      </c>
      <c r="FT191" s="90"/>
      <c r="FU191" s="90"/>
      <c r="FV191" s="90"/>
      <c r="FW191" s="116"/>
      <c r="FX191" s="16">
        <f t="shared" si="138"/>
        <v>0</v>
      </c>
      <c r="FY191" s="90"/>
      <c r="FZ191" s="90"/>
      <c r="GA191" s="90"/>
      <c r="GB191" s="116"/>
      <c r="GC191" s="16">
        <f t="shared" si="139"/>
        <v>0</v>
      </c>
      <c r="GD191" s="90"/>
      <c r="GE191" s="90"/>
      <c r="GF191" s="90"/>
      <c r="GG191" s="116"/>
      <c r="GH191" s="16">
        <f t="shared" si="140"/>
        <v>0</v>
      </c>
      <c r="GI191" s="90"/>
      <c r="GJ191" s="90"/>
      <c r="GK191" s="90"/>
      <c r="GL191" s="116"/>
      <c r="GM191" s="16">
        <f t="shared" si="141"/>
        <v>0</v>
      </c>
      <c r="GN191" s="90"/>
      <c r="GO191" s="90"/>
      <c r="GP191" s="90"/>
      <c r="GQ191" s="116"/>
      <c r="GR191" s="16">
        <f t="shared" si="142"/>
        <v>0</v>
      </c>
      <c r="GS191" s="90"/>
      <c r="GT191" s="90"/>
      <c r="GU191" s="90"/>
      <c r="GV191" s="116"/>
      <c r="GW191" s="16">
        <f t="shared" si="143"/>
        <v>0</v>
      </c>
      <c r="GX191" s="90"/>
      <c r="GY191" s="90"/>
      <c r="GZ191" s="90"/>
      <c r="HA191" s="116"/>
      <c r="HB191" s="16">
        <f t="shared" si="144"/>
        <v>0</v>
      </c>
      <c r="HC191" s="90"/>
      <c r="HD191" s="90"/>
      <c r="HE191" s="90"/>
      <c r="HF191" s="116"/>
      <c r="HG191" s="16">
        <f t="shared" si="145"/>
        <v>0</v>
      </c>
      <c r="HH191" s="90"/>
      <c r="HI191" s="90"/>
      <c r="HJ191" s="90"/>
      <c r="HK191" s="116"/>
      <c r="HL191" s="16">
        <f t="shared" si="146"/>
        <v>0</v>
      </c>
      <c r="HM191" s="90"/>
      <c r="HN191" s="90"/>
      <c r="HO191" s="90"/>
      <c r="HP191" s="116"/>
      <c r="HQ191" s="16">
        <f t="shared" si="147"/>
        <v>0</v>
      </c>
      <c r="HR191" s="90"/>
      <c r="HS191" s="90"/>
      <c r="HT191" s="90"/>
      <c r="HU191" s="116"/>
      <c r="HV191" s="16">
        <f t="shared" si="148"/>
        <v>0</v>
      </c>
      <c r="HW191" s="90"/>
      <c r="HX191" s="90"/>
      <c r="HY191" s="90"/>
      <c r="HZ191" s="116"/>
      <c r="IA191" s="16">
        <f t="shared" si="149"/>
        <v>0</v>
      </c>
      <c r="IB191" s="90"/>
      <c r="IC191" s="90"/>
      <c r="ID191" s="90"/>
      <c r="IE191" s="116"/>
      <c r="IF191" s="16">
        <f t="shared" si="150"/>
        <v>0</v>
      </c>
      <c r="IG191" s="90"/>
      <c r="IH191" s="90"/>
      <c r="II191" s="90"/>
      <c r="IJ191" s="116"/>
      <c r="IK191" s="16">
        <f t="shared" si="151"/>
        <v>0</v>
      </c>
      <c r="IL191" s="90"/>
      <c r="IM191" s="90"/>
      <c r="IN191" s="90"/>
      <c r="IO191" s="116"/>
      <c r="IP191" s="16">
        <f t="shared" si="152"/>
        <v>0</v>
      </c>
    </row>
    <row r="192" spans="1:250" x14ac:dyDescent="0.25">
      <c r="A192" s="90"/>
      <c r="B192" s="90"/>
      <c r="C192" s="90"/>
      <c r="D192" s="116"/>
      <c r="E192" s="16">
        <f t="shared" si="103"/>
        <v>0</v>
      </c>
      <c r="F192" s="90"/>
      <c r="G192" s="90"/>
      <c r="H192" s="90"/>
      <c r="I192" s="116"/>
      <c r="J192" s="16">
        <f t="shared" si="104"/>
        <v>0</v>
      </c>
      <c r="K192" s="90"/>
      <c r="L192" s="90"/>
      <c r="M192" s="90"/>
      <c r="N192" s="116"/>
      <c r="O192" s="16">
        <f t="shared" si="105"/>
        <v>0</v>
      </c>
      <c r="P192" s="90"/>
      <c r="Q192" s="90"/>
      <c r="R192" s="90"/>
      <c r="S192" s="116"/>
      <c r="T192" s="16">
        <f t="shared" si="106"/>
        <v>0</v>
      </c>
      <c r="U192" s="90"/>
      <c r="V192" s="90"/>
      <c r="W192" s="90"/>
      <c r="X192" s="116"/>
      <c r="Y192" s="16">
        <f t="shared" si="107"/>
        <v>0</v>
      </c>
      <c r="Z192" s="90"/>
      <c r="AA192" s="90"/>
      <c r="AB192" s="90"/>
      <c r="AC192" s="116"/>
      <c r="AD192" s="16">
        <f t="shared" si="108"/>
        <v>0</v>
      </c>
      <c r="AE192" s="90"/>
      <c r="AF192" s="90"/>
      <c r="AG192" s="90"/>
      <c r="AH192" s="116"/>
      <c r="AI192" s="16">
        <f t="shared" si="109"/>
        <v>0</v>
      </c>
      <c r="AJ192" s="90"/>
      <c r="AK192" s="90"/>
      <c r="AL192" s="90"/>
      <c r="AM192" s="116"/>
      <c r="AN192" s="16">
        <f t="shared" si="110"/>
        <v>0</v>
      </c>
      <c r="AO192" s="90"/>
      <c r="AP192" s="90"/>
      <c r="AQ192" s="90"/>
      <c r="AR192" s="116"/>
      <c r="AS192" s="16">
        <f t="shared" si="111"/>
        <v>0</v>
      </c>
      <c r="AT192" s="90"/>
      <c r="AU192" s="90"/>
      <c r="AV192" s="90"/>
      <c r="AW192" s="116"/>
      <c r="AX192" s="16">
        <f t="shared" si="112"/>
        <v>0</v>
      </c>
      <c r="AY192" s="90"/>
      <c r="AZ192" s="90"/>
      <c r="BA192" s="90"/>
      <c r="BB192" s="116"/>
      <c r="BC192" s="16">
        <f t="shared" si="113"/>
        <v>0</v>
      </c>
      <c r="BD192" s="90"/>
      <c r="BE192" s="90"/>
      <c r="BF192" s="90"/>
      <c r="BG192" s="116"/>
      <c r="BH192" s="16">
        <f t="shared" si="114"/>
        <v>0</v>
      </c>
      <c r="BI192" s="90"/>
      <c r="BJ192" s="90"/>
      <c r="BK192" s="90"/>
      <c r="BL192" s="116"/>
      <c r="BM192" s="16">
        <f t="shared" si="115"/>
        <v>0</v>
      </c>
      <c r="BN192" s="90"/>
      <c r="BO192" s="90"/>
      <c r="BP192" s="90"/>
      <c r="BQ192" s="116"/>
      <c r="BR192" s="16">
        <f t="shared" si="116"/>
        <v>0</v>
      </c>
      <c r="BS192" s="90"/>
      <c r="BT192" s="90"/>
      <c r="BU192" s="90"/>
      <c r="BV192" s="116"/>
      <c r="BW192" s="16">
        <f t="shared" si="117"/>
        <v>0</v>
      </c>
      <c r="BX192" s="90"/>
      <c r="BY192" s="90"/>
      <c r="BZ192" s="90"/>
      <c r="CA192" s="116"/>
      <c r="CB192" s="16">
        <f t="shared" si="118"/>
        <v>0</v>
      </c>
      <c r="CC192" s="90"/>
      <c r="CD192" s="90"/>
      <c r="CE192" s="90"/>
      <c r="CF192" s="116"/>
      <c r="CG192" s="16">
        <f t="shared" si="119"/>
        <v>0</v>
      </c>
      <c r="CH192" s="90"/>
      <c r="CI192" s="90"/>
      <c r="CJ192" s="90"/>
      <c r="CK192" s="116"/>
      <c r="CL192" s="16">
        <f t="shared" si="120"/>
        <v>0</v>
      </c>
      <c r="CM192" s="90"/>
      <c r="CN192" s="90"/>
      <c r="CO192" s="90"/>
      <c r="CP192" s="116"/>
      <c r="CQ192" s="16">
        <f t="shared" si="121"/>
        <v>0</v>
      </c>
      <c r="CR192" s="90"/>
      <c r="CS192" s="90"/>
      <c r="CT192" s="90"/>
      <c r="CU192" s="116"/>
      <c r="CV192" s="16">
        <f t="shared" si="122"/>
        <v>0</v>
      </c>
      <c r="CW192" s="90"/>
      <c r="CX192" s="90"/>
      <c r="CY192" s="90"/>
      <c r="CZ192" s="116"/>
      <c r="DA192" s="16">
        <f t="shared" si="123"/>
        <v>0</v>
      </c>
      <c r="DB192" s="90"/>
      <c r="DC192" s="90"/>
      <c r="DD192" s="90"/>
      <c r="DE192" s="116"/>
      <c r="DF192" s="16">
        <f t="shared" si="124"/>
        <v>0</v>
      </c>
      <c r="DG192" s="90"/>
      <c r="DH192" s="90"/>
      <c r="DI192" s="90"/>
      <c r="DJ192" s="116"/>
      <c r="DK192" s="16">
        <f t="shared" si="125"/>
        <v>0</v>
      </c>
      <c r="DL192" s="90"/>
      <c r="DM192" s="90"/>
      <c r="DN192" s="90"/>
      <c r="DO192" s="116"/>
      <c r="DP192" s="16">
        <f t="shared" si="126"/>
        <v>0</v>
      </c>
      <c r="DQ192" s="90"/>
      <c r="DR192" s="90"/>
      <c r="DS192" s="90"/>
      <c r="DT192" s="116"/>
      <c r="DU192" s="16">
        <f t="shared" si="127"/>
        <v>0</v>
      </c>
      <c r="DV192" s="90"/>
      <c r="DW192" s="90"/>
      <c r="DX192" s="90"/>
      <c r="DY192" s="116"/>
      <c r="DZ192" s="16">
        <f t="shared" si="128"/>
        <v>0</v>
      </c>
      <c r="EA192" s="90"/>
      <c r="EB192" s="90"/>
      <c r="EC192" s="90"/>
      <c r="ED192" s="116"/>
      <c r="EE192" s="16">
        <f t="shared" si="129"/>
        <v>0</v>
      </c>
      <c r="EF192" s="90"/>
      <c r="EG192" s="90"/>
      <c r="EH192" s="90"/>
      <c r="EI192" s="116"/>
      <c r="EJ192" s="16">
        <f t="shared" si="130"/>
        <v>0</v>
      </c>
      <c r="EK192" s="90"/>
      <c r="EL192" s="90"/>
      <c r="EM192" s="90"/>
      <c r="EN192" s="116"/>
      <c r="EO192" s="16">
        <f t="shared" si="131"/>
        <v>0</v>
      </c>
      <c r="EP192" s="90"/>
      <c r="EQ192" s="90"/>
      <c r="ER192" s="90"/>
      <c r="ES192" s="116"/>
      <c r="ET192" s="16">
        <f t="shared" si="132"/>
        <v>0</v>
      </c>
      <c r="EU192" s="90"/>
      <c r="EV192" s="90"/>
      <c r="EW192" s="90"/>
      <c r="EX192" s="116"/>
      <c r="EY192" s="16">
        <f t="shared" si="133"/>
        <v>0</v>
      </c>
      <c r="EZ192" s="90"/>
      <c r="FA192" s="90"/>
      <c r="FB192" s="90"/>
      <c r="FC192" s="116"/>
      <c r="FD192" s="16">
        <f t="shared" si="134"/>
        <v>0</v>
      </c>
      <c r="FE192" s="90"/>
      <c r="FF192" s="90"/>
      <c r="FG192" s="90"/>
      <c r="FH192" s="116"/>
      <c r="FI192" s="16">
        <f t="shared" si="135"/>
        <v>0</v>
      </c>
      <c r="FJ192" s="90"/>
      <c r="FK192" s="90"/>
      <c r="FL192" s="90"/>
      <c r="FM192" s="116"/>
      <c r="FN192" s="16">
        <f t="shared" si="136"/>
        <v>0</v>
      </c>
      <c r="FO192" s="90"/>
      <c r="FP192" s="90"/>
      <c r="FQ192" s="90"/>
      <c r="FR192" s="116"/>
      <c r="FS192" s="16">
        <f t="shared" si="137"/>
        <v>0</v>
      </c>
      <c r="FT192" s="90"/>
      <c r="FU192" s="90"/>
      <c r="FV192" s="90"/>
      <c r="FW192" s="116"/>
      <c r="FX192" s="16">
        <f t="shared" si="138"/>
        <v>0</v>
      </c>
      <c r="FY192" s="90"/>
      <c r="FZ192" s="90"/>
      <c r="GA192" s="90"/>
      <c r="GB192" s="116"/>
      <c r="GC192" s="16">
        <f t="shared" si="139"/>
        <v>0</v>
      </c>
      <c r="GD192" s="90"/>
      <c r="GE192" s="90"/>
      <c r="GF192" s="90"/>
      <c r="GG192" s="116"/>
      <c r="GH192" s="16">
        <f t="shared" si="140"/>
        <v>0</v>
      </c>
      <c r="GI192" s="90"/>
      <c r="GJ192" s="90"/>
      <c r="GK192" s="90"/>
      <c r="GL192" s="116"/>
      <c r="GM192" s="16">
        <f t="shared" si="141"/>
        <v>0</v>
      </c>
      <c r="GN192" s="90"/>
      <c r="GO192" s="90"/>
      <c r="GP192" s="90"/>
      <c r="GQ192" s="116"/>
      <c r="GR192" s="16">
        <f t="shared" si="142"/>
        <v>0</v>
      </c>
      <c r="GS192" s="90"/>
      <c r="GT192" s="90"/>
      <c r="GU192" s="90"/>
      <c r="GV192" s="116"/>
      <c r="GW192" s="16">
        <f t="shared" si="143"/>
        <v>0</v>
      </c>
      <c r="GX192" s="90"/>
      <c r="GY192" s="90"/>
      <c r="GZ192" s="90"/>
      <c r="HA192" s="116"/>
      <c r="HB192" s="16">
        <f t="shared" si="144"/>
        <v>0</v>
      </c>
      <c r="HC192" s="90"/>
      <c r="HD192" s="90"/>
      <c r="HE192" s="90"/>
      <c r="HF192" s="116"/>
      <c r="HG192" s="16">
        <f t="shared" si="145"/>
        <v>0</v>
      </c>
      <c r="HH192" s="90"/>
      <c r="HI192" s="90"/>
      <c r="HJ192" s="90"/>
      <c r="HK192" s="116"/>
      <c r="HL192" s="16">
        <f t="shared" si="146"/>
        <v>0</v>
      </c>
      <c r="HM192" s="90"/>
      <c r="HN192" s="90"/>
      <c r="HO192" s="90"/>
      <c r="HP192" s="116"/>
      <c r="HQ192" s="16">
        <f t="shared" si="147"/>
        <v>0</v>
      </c>
      <c r="HR192" s="90"/>
      <c r="HS192" s="90"/>
      <c r="HT192" s="90"/>
      <c r="HU192" s="116"/>
      <c r="HV192" s="16">
        <f t="shared" si="148"/>
        <v>0</v>
      </c>
      <c r="HW192" s="90"/>
      <c r="HX192" s="90"/>
      <c r="HY192" s="90"/>
      <c r="HZ192" s="116"/>
      <c r="IA192" s="16">
        <f t="shared" si="149"/>
        <v>0</v>
      </c>
      <c r="IB192" s="90"/>
      <c r="IC192" s="90"/>
      <c r="ID192" s="90"/>
      <c r="IE192" s="116"/>
      <c r="IF192" s="16">
        <f t="shared" si="150"/>
        <v>0</v>
      </c>
      <c r="IG192" s="90"/>
      <c r="IH192" s="90"/>
      <c r="II192" s="90"/>
      <c r="IJ192" s="116"/>
      <c r="IK192" s="16">
        <f t="shared" si="151"/>
        <v>0</v>
      </c>
      <c r="IL192" s="90"/>
      <c r="IM192" s="90"/>
      <c r="IN192" s="90"/>
      <c r="IO192" s="116"/>
      <c r="IP192" s="16">
        <f t="shared" si="152"/>
        <v>0</v>
      </c>
    </row>
    <row r="193" spans="1:250" x14ac:dyDescent="0.25">
      <c r="A193" s="90"/>
      <c r="B193" s="90"/>
      <c r="C193" s="90"/>
      <c r="D193" s="116"/>
      <c r="E193" s="16">
        <f t="shared" si="103"/>
        <v>0</v>
      </c>
      <c r="F193" s="90"/>
      <c r="G193" s="90"/>
      <c r="H193" s="90"/>
      <c r="I193" s="116"/>
      <c r="J193" s="16">
        <f t="shared" si="104"/>
        <v>0</v>
      </c>
      <c r="K193" s="90"/>
      <c r="L193" s="90"/>
      <c r="M193" s="90"/>
      <c r="N193" s="116"/>
      <c r="O193" s="16">
        <f t="shared" si="105"/>
        <v>0</v>
      </c>
      <c r="P193" s="90"/>
      <c r="Q193" s="90"/>
      <c r="R193" s="90"/>
      <c r="S193" s="116"/>
      <c r="T193" s="16">
        <f t="shared" si="106"/>
        <v>0</v>
      </c>
      <c r="U193" s="90"/>
      <c r="V193" s="90"/>
      <c r="W193" s="90"/>
      <c r="X193" s="116"/>
      <c r="Y193" s="16">
        <f t="shared" si="107"/>
        <v>0</v>
      </c>
      <c r="Z193" s="90"/>
      <c r="AA193" s="90"/>
      <c r="AB193" s="90"/>
      <c r="AC193" s="116"/>
      <c r="AD193" s="16">
        <f t="shared" si="108"/>
        <v>0</v>
      </c>
      <c r="AE193" s="90"/>
      <c r="AF193" s="90"/>
      <c r="AG193" s="90"/>
      <c r="AH193" s="116"/>
      <c r="AI193" s="16">
        <f t="shared" si="109"/>
        <v>0</v>
      </c>
      <c r="AJ193" s="90"/>
      <c r="AK193" s="90"/>
      <c r="AL193" s="90"/>
      <c r="AM193" s="116"/>
      <c r="AN193" s="16">
        <f t="shared" si="110"/>
        <v>0</v>
      </c>
      <c r="AO193" s="90"/>
      <c r="AP193" s="90"/>
      <c r="AQ193" s="90"/>
      <c r="AR193" s="116"/>
      <c r="AS193" s="16">
        <f t="shared" si="111"/>
        <v>0</v>
      </c>
      <c r="AT193" s="90"/>
      <c r="AU193" s="90"/>
      <c r="AV193" s="90"/>
      <c r="AW193" s="116"/>
      <c r="AX193" s="16">
        <f t="shared" si="112"/>
        <v>0</v>
      </c>
      <c r="AY193" s="90"/>
      <c r="AZ193" s="90"/>
      <c r="BA193" s="90"/>
      <c r="BB193" s="116"/>
      <c r="BC193" s="16">
        <f t="shared" si="113"/>
        <v>0</v>
      </c>
      <c r="BD193" s="90"/>
      <c r="BE193" s="90"/>
      <c r="BF193" s="90"/>
      <c r="BG193" s="116"/>
      <c r="BH193" s="16">
        <f t="shared" si="114"/>
        <v>0</v>
      </c>
      <c r="BI193" s="90"/>
      <c r="BJ193" s="90"/>
      <c r="BK193" s="90"/>
      <c r="BL193" s="116"/>
      <c r="BM193" s="16">
        <f t="shared" si="115"/>
        <v>0</v>
      </c>
      <c r="BN193" s="90"/>
      <c r="BO193" s="90"/>
      <c r="BP193" s="90"/>
      <c r="BQ193" s="116"/>
      <c r="BR193" s="16">
        <f t="shared" si="116"/>
        <v>0</v>
      </c>
      <c r="BS193" s="90"/>
      <c r="BT193" s="90"/>
      <c r="BU193" s="90"/>
      <c r="BV193" s="116"/>
      <c r="BW193" s="16">
        <f t="shared" si="117"/>
        <v>0</v>
      </c>
      <c r="BX193" s="90"/>
      <c r="BY193" s="90"/>
      <c r="BZ193" s="90"/>
      <c r="CA193" s="116"/>
      <c r="CB193" s="16">
        <f t="shared" si="118"/>
        <v>0</v>
      </c>
      <c r="CC193" s="90"/>
      <c r="CD193" s="90"/>
      <c r="CE193" s="90"/>
      <c r="CF193" s="116"/>
      <c r="CG193" s="16">
        <f t="shared" si="119"/>
        <v>0</v>
      </c>
      <c r="CH193" s="90"/>
      <c r="CI193" s="90"/>
      <c r="CJ193" s="90"/>
      <c r="CK193" s="116"/>
      <c r="CL193" s="16">
        <f t="shared" si="120"/>
        <v>0</v>
      </c>
      <c r="CM193" s="90"/>
      <c r="CN193" s="90"/>
      <c r="CO193" s="90"/>
      <c r="CP193" s="116"/>
      <c r="CQ193" s="16">
        <f t="shared" si="121"/>
        <v>0</v>
      </c>
      <c r="CR193" s="90"/>
      <c r="CS193" s="90"/>
      <c r="CT193" s="90"/>
      <c r="CU193" s="116"/>
      <c r="CV193" s="16">
        <f t="shared" si="122"/>
        <v>0</v>
      </c>
      <c r="CW193" s="90"/>
      <c r="CX193" s="90"/>
      <c r="CY193" s="90"/>
      <c r="CZ193" s="116"/>
      <c r="DA193" s="16">
        <f t="shared" si="123"/>
        <v>0</v>
      </c>
      <c r="DB193" s="90"/>
      <c r="DC193" s="90"/>
      <c r="DD193" s="90"/>
      <c r="DE193" s="116"/>
      <c r="DF193" s="16">
        <f t="shared" si="124"/>
        <v>0</v>
      </c>
      <c r="DG193" s="90"/>
      <c r="DH193" s="90"/>
      <c r="DI193" s="90"/>
      <c r="DJ193" s="116"/>
      <c r="DK193" s="16">
        <f t="shared" si="125"/>
        <v>0</v>
      </c>
      <c r="DL193" s="90"/>
      <c r="DM193" s="90"/>
      <c r="DN193" s="90"/>
      <c r="DO193" s="116"/>
      <c r="DP193" s="16">
        <f t="shared" si="126"/>
        <v>0</v>
      </c>
      <c r="DQ193" s="90"/>
      <c r="DR193" s="90"/>
      <c r="DS193" s="90"/>
      <c r="DT193" s="116"/>
      <c r="DU193" s="16">
        <f t="shared" si="127"/>
        <v>0</v>
      </c>
      <c r="DV193" s="90"/>
      <c r="DW193" s="90"/>
      <c r="DX193" s="90"/>
      <c r="DY193" s="116"/>
      <c r="DZ193" s="16">
        <f t="shared" si="128"/>
        <v>0</v>
      </c>
      <c r="EA193" s="90"/>
      <c r="EB193" s="90"/>
      <c r="EC193" s="90"/>
      <c r="ED193" s="116"/>
      <c r="EE193" s="16">
        <f t="shared" si="129"/>
        <v>0</v>
      </c>
      <c r="EF193" s="90"/>
      <c r="EG193" s="90"/>
      <c r="EH193" s="90"/>
      <c r="EI193" s="116"/>
      <c r="EJ193" s="16">
        <f t="shared" si="130"/>
        <v>0</v>
      </c>
      <c r="EK193" s="90"/>
      <c r="EL193" s="90"/>
      <c r="EM193" s="90"/>
      <c r="EN193" s="116"/>
      <c r="EO193" s="16">
        <f t="shared" si="131"/>
        <v>0</v>
      </c>
      <c r="EP193" s="90"/>
      <c r="EQ193" s="90"/>
      <c r="ER193" s="90"/>
      <c r="ES193" s="116"/>
      <c r="ET193" s="16">
        <f t="shared" si="132"/>
        <v>0</v>
      </c>
      <c r="EU193" s="90"/>
      <c r="EV193" s="90"/>
      <c r="EW193" s="90"/>
      <c r="EX193" s="116"/>
      <c r="EY193" s="16">
        <f t="shared" si="133"/>
        <v>0</v>
      </c>
      <c r="EZ193" s="90"/>
      <c r="FA193" s="90"/>
      <c r="FB193" s="90"/>
      <c r="FC193" s="116"/>
      <c r="FD193" s="16">
        <f t="shared" si="134"/>
        <v>0</v>
      </c>
      <c r="FE193" s="90"/>
      <c r="FF193" s="90"/>
      <c r="FG193" s="90"/>
      <c r="FH193" s="116"/>
      <c r="FI193" s="16">
        <f t="shared" si="135"/>
        <v>0</v>
      </c>
      <c r="FJ193" s="90"/>
      <c r="FK193" s="90"/>
      <c r="FL193" s="90"/>
      <c r="FM193" s="116"/>
      <c r="FN193" s="16">
        <f t="shared" si="136"/>
        <v>0</v>
      </c>
      <c r="FO193" s="90"/>
      <c r="FP193" s="90"/>
      <c r="FQ193" s="90"/>
      <c r="FR193" s="116"/>
      <c r="FS193" s="16">
        <f t="shared" si="137"/>
        <v>0</v>
      </c>
      <c r="FT193" s="90"/>
      <c r="FU193" s="90"/>
      <c r="FV193" s="90"/>
      <c r="FW193" s="116"/>
      <c r="FX193" s="16">
        <f t="shared" si="138"/>
        <v>0</v>
      </c>
      <c r="FY193" s="90"/>
      <c r="FZ193" s="90"/>
      <c r="GA193" s="90"/>
      <c r="GB193" s="116"/>
      <c r="GC193" s="16">
        <f t="shared" si="139"/>
        <v>0</v>
      </c>
      <c r="GD193" s="90"/>
      <c r="GE193" s="90"/>
      <c r="GF193" s="90"/>
      <c r="GG193" s="116"/>
      <c r="GH193" s="16">
        <f t="shared" si="140"/>
        <v>0</v>
      </c>
      <c r="GI193" s="90"/>
      <c r="GJ193" s="90"/>
      <c r="GK193" s="90"/>
      <c r="GL193" s="116"/>
      <c r="GM193" s="16">
        <f t="shared" si="141"/>
        <v>0</v>
      </c>
      <c r="GN193" s="90"/>
      <c r="GO193" s="90"/>
      <c r="GP193" s="90"/>
      <c r="GQ193" s="116"/>
      <c r="GR193" s="16">
        <f t="shared" si="142"/>
        <v>0</v>
      </c>
      <c r="GS193" s="90"/>
      <c r="GT193" s="90"/>
      <c r="GU193" s="90"/>
      <c r="GV193" s="116"/>
      <c r="GW193" s="16">
        <f t="shared" si="143"/>
        <v>0</v>
      </c>
      <c r="GX193" s="90"/>
      <c r="GY193" s="90"/>
      <c r="GZ193" s="90"/>
      <c r="HA193" s="116"/>
      <c r="HB193" s="16">
        <f t="shared" si="144"/>
        <v>0</v>
      </c>
      <c r="HC193" s="90"/>
      <c r="HD193" s="90"/>
      <c r="HE193" s="90"/>
      <c r="HF193" s="116"/>
      <c r="HG193" s="16">
        <f t="shared" si="145"/>
        <v>0</v>
      </c>
      <c r="HH193" s="90"/>
      <c r="HI193" s="90"/>
      <c r="HJ193" s="90"/>
      <c r="HK193" s="116"/>
      <c r="HL193" s="16">
        <f t="shared" si="146"/>
        <v>0</v>
      </c>
      <c r="HM193" s="90"/>
      <c r="HN193" s="90"/>
      <c r="HO193" s="90"/>
      <c r="HP193" s="116"/>
      <c r="HQ193" s="16">
        <f t="shared" si="147"/>
        <v>0</v>
      </c>
      <c r="HR193" s="90"/>
      <c r="HS193" s="90"/>
      <c r="HT193" s="90"/>
      <c r="HU193" s="116"/>
      <c r="HV193" s="16">
        <f t="shared" si="148"/>
        <v>0</v>
      </c>
      <c r="HW193" s="90"/>
      <c r="HX193" s="90"/>
      <c r="HY193" s="90"/>
      <c r="HZ193" s="116"/>
      <c r="IA193" s="16">
        <f t="shared" si="149"/>
        <v>0</v>
      </c>
      <c r="IB193" s="90"/>
      <c r="IC193" s="90"/>
      <c r="ID193" s="90"/>
      <c r="IE193" s="116"/>
      <c r="IF193" s="16">
        <f t="shared" si="150"/>
        <v>0</v>
      </c>
      <c r="IG193" s="90"/>
      <c r="IH193" s="90"/>
      <c r="II193" s="90"/>
      <c r="IJ193" s="116"/>
      <c r="IK193" s="16">
        <f t="shared" si="151"/>
        <v>0</v>
      </c>
      <c r="IL193" s="90"/>
      <c r="IM193" s="90"/>
      <c r="IN193" s="90"/>
      <c r="IO193" s="116"/>
      <c r="IP193" s="16">
        <f t="shared" si="152"/>
        <v>0</v>
      </c>
    </row>
    <row r="194" spans="1:250" x14ac:dyDescent="0.25">
      <c r="A194" s="90"/>
      <c r="B194" s="90"/>
      <c r="C194" s="90"/>
      <c r="D194" s="116"/>
      <c r="E194" s="16">
        <f t="shared" si="103"/>
        <v>0</v>
      </c>
      <c r="F194" s="90"/>
      <c r="G194" s="90"/>
      <c r="H194" s="90"/>
      <c r="I194" s="116"/>
      <c r="J194" s="16">
        <f t="shared" si="104"/>
        <v>0</v>
      </c>
      <c r="K194" s="90"/>
      <c r="L194" s="90"/>
      <c r="M194" s="90"/>
      <c r="N194" s="116"/>
      <c r="O194" s="16">
        <f t="shared" si="105"/>
        <v>0</v>
      </c>
      <c r="P194" s="90"/>
      <c r="Q194" s="90"/>
      <c r="R194" s="90"/>
      <c r="S194" s="116"/>
      <c r="T194" s="16">
        <f t="shared" si="106"/>
        <v>0</v>
      </c>
      <c r="U194" s="90"/>
      <c r="V194" s="90"/>
      <c r="W194" s="90"/>
      <c r="X194" s="116"/>
      <c r="Y194" s="16">
        <f t="shared" si="107"/>
        <v>0</v>
      </c>
      <c r="Z194" s="90"/>
      <c r="AA194" s="90"/>
      <c r="AB194" s="90"/>
      <c r="AC194" s="116"/>
      <c r="AD194" s="16">
        <f t="shared" si="108"/>
        <v>0</v>
      </c>
      <c r="AE194" s="90"/>
      <c r="AF194" s="90"/>
      <c r="AG194" s="90"/>
      <c r="AH194" s="116"/>
      <c r="AI194" s="16">
        <f t="shared" si="109"/>
        <v>0</v>
      </c>
      <c r="AJ194" s="90"/>
      <c r="AK194" s="90"/>
      <c r="AL194" s="90"/>
      <c r="AM194" s="116"/>
      <c r="AN194" s="16">
        <f t="shared" si="110"/>
        <v>0</v>
      </c>
      <c r="AO194" s="90"/>
      <c r="AP194" s="90"/>
      <c r="AQ194" s="90"/>
      <c r="AR194" s="116"/>
      <c r="AS194" s="16">
        <f t="shared" si="111"/>
        <v>0</v>
      </c>
      <c r="AT194" s="90"/>
      <c r="AU194" s="90"/>
      <c r="AV194" s="90"/>
      <c r="AW194" s="116"/>
      <c r="AX194" s="16">
        <f t="shared" si="112"/>
        <v>0</v>
      </c>
      <c r="AY194" s="90"/>
      <c r="AZ194" s="90"/>
      <c r="BA194" s="90"/>
      <c r="BB194" s="116"/>
      <c r="BC194" s="16">
        <f t="shared" si="113"/>
        <v>0</v>
      </c>
      <c r="BD194" s="90"/>
      <c r="BE194" s="90"/>
      <c r="BF194" s="90"/>
      <c r="BG194" s="116"/>
      <c r="BH194" s="16">
        <f t="shared" si="114"/>
        <v>0</v>
      </c>
      <c r="BI194" s="90"/>
      <c r="BJ194" s="90"/>
      <c r="BK194" s="90"/>
      <c r="BL194" s="116"/>
      <c r="BM194" s="16">
        <f t="shared" si="115"/>
        <v>0</v>
      </c>
      <c r="BN194" s="90"/>
      <c r="BO194" s="90"/>
      <c r="BP194" s="90"/>
      <c r="BQ194" s="116"/>
      <c r="BR194" s="16">
        <f t="shared" si="116"/>
        <v>0</v>
      </c>
      <c r="BS194" s="90"/>
      <c r="BT194" s="90"/>
      <c r="BU194" s="90"/>
      <c r="BV194" s="116"/>
      <c r="BW194" s="16">
        <f t="shared" si="117"/>
        <v>0</v>
      </c>
      <c r="BX194" s="90"/>
      <c r="BY194" s="90"/>
      <c r="BZ194" s="90"/>
      <c r="CA194" s="116"/>
      <c r="CB194" s="16">
        <f t="shared" si="118"/>
        <v>0</v>
      </c>
      <c r="CC194" s="90"/>
      <c r="CD194" s="90"/>
      <c r="CE194" s="90"/>
      <c r="CF194" s="116"/>
      <c r="CG194" s="16">
        <f t="shared" si="119"/>
        <v>0</v>
      </c>
      <c r="CH194" s="90"/>
      <c r="CI194" s="90"/>
      <c r="CJ194" s="90"/>
      <c r="CK194" s="116"/>
      <c r="CL194" s="16">
        <f t="shared" si="120"/>
        <v>0</v>
      </c>
      <c r="CM194" s="90"/>
      <c r="CN194" s="90"/>
      <c r="CO194" s="90"/>
      <c r="CP194" s="116"/>
      <c r="CQ194" s="16">
        <f t="shared" si="121"/>
        <v>0</v>
      </c>
      <c r="CR194" s="90"/>
      <c r="CS194" s="90"/>
      <c r="CT194" s="90"/>
      <c r="CU194" s="116"/>
      <c r="CV194" s="16">
        <f t="shared" si="122"/>
        <v>0</v>
      </c>
      <c r="CW194" s="90"/>
      <c r="CX194" s="90"/>
      <c r="CY194" s="90"/>
      <c r="CZ194" s="116"/>
      <c r="DA194" s="16">
        <f t="shared" si="123"/>
        <v>0</v>
      </c>
      <c r="DB194" s="90"/>
      <c r="DC194" s="90"/>
      <c r="DD194" s="90"/>
      <c r="DE194" s="116"/>
      <c r="DF194" s="16">
        <f t="shared" si="124"/>
        <v>0</v>
      </c>
      <c r="DG194" s="90"/>
      <c r="DH194" s="90"/>
      <c r="DI194" s="90"/>
      <c r="DJ194" s="116"/>
      <c r="DK194" s="16">
        <f t="shared" si="125"/>
        <v>0</v>
      </c>
      <c r="DL194" s="90"/>
      <c r="DM194" s="90"/>
      <c r="DN194" s="90"/>
      <c r="DO194" s="116"/>
      <c r="DP194" s="16">
        <f t="shared" si="126"/>
        <v>0</v>
      </c>
      <c r="DQ194" s="90"/>
      <c r="DR194" s="90"/>
      <c r="DS194" s="90"/>
      <c r="DT194" s="116"/>
      <c r="DU194" s="16">
        <f t="shared" si="127"/>
        <v>0</v>
      </c>
      <c r="DV194" s="90"/>
      <c r="DW194" s="90"/>
      <c r="DX194" s="90"/>
      <c r="DY194" s="116"/>
      <c r="DZ194" s="16">
        <f t="shared" si="128"/>
        <v>0</v>
      </c>
      <c r="EA194" s="90"/>
      <c r="EB194" s="90"/>
      <c r="EC194" s="90"/>
      <c r="ED194" s="116"/>
      <c r="EE194" s="16">
        <f t="shared" si="129"/>
        <v>0</v>
      </c>
      <c r="EF194" s="90"/>
      <c r="EG194" s="90"/>
      <c r="EH194" s="90"/>
      <c r="EI194" s="116"/>
      <c r="EJ194" s="16">
        <f t="shared" si="130"/>
        <v>0</v>
      </c>
      <c r="EK194" s="90"/>
      <c r="EL194" s="90"/>
      <c r="EM194" s="90"/>
      <c r="EN194" s="116"/>
      <c r="EO194" s="16">
        <f t="shared" si="131"/>
        <v>0</v>
      </c>
      <c r="EP194" s="90"/>
      <c r="EQ194" s="90"/>
      <c r="ER194" s="90"/>
      <c r="ES194" s="116"/>
      <c r="ET194" s="16">
        <f t="shared" si="132"/>
        <v>0</v>
      </c>
      <c r="EU194" s="90"/>
      <c r="EV194" s="90"/>
      <c r="EW194" s="90"/>
      <c r="EX194" s="116"/>
      <c r="EY194" s="16">
        <f t="shared" si="133"/>
        <v>0</v>
      </c>
      <c r="EZ194" s="90"/>
      <c r="FA194" s="90"/>
      <c r="FB194" s="90"/>
      <c r="FC194" s="116"/>
      <c r="FD194" s="16">
        <f t="shared" si="134"/>
        <v>0</v>
      </c>
      <c r="FE194" s="90"/>
      <c r="FF194" s="90"/>
      <c r="FG194" s="90"/>
      <c r="FH194" s="116"/>
      <c r="FI194" s="16">
        <f t="shared" si="135"/>
        <v>0</v>
      </c>
      <c r="FJ194" s="90"/>
      <c r="FK194" s="90"/>
      <c r="FL194" s="90"/>
      <c r="FM194" s="116"/>
      <c r="FN194" s="16">
        <f t="shared" si="136"/>
        <v>0</v>
      </c>
      <c r="FO194" s="90"/>
      <c r="FP194" s="90"/>
      <c r="FQ194" s="90"/>
      <c r="FR194" s="116"/>
      <c r="FS194" s="16">
        <f t="shared" si="137"/>
        <v>0</v>
      </c>
      <c r="FT194" s="90"/>
      <c r="FU194" s="90"/>
      <c r="FV194" s="90"/>
      <c r="FW194" s="116"/>
      <c r="FX194" s="16">
        <f t="shared" si="138"/>
        <v>0</v>
      </c>
      <c r="FY194" s="90"/>
      <c r="FZ194" s="90"/>
      <c r="GA194" s="90"/>
      <c r="GB194" s="116"/>
      <c r="GC194" s="16">
        <f t="shared" si="139"/>
        <v>0</v>
      </c>
      <c r="GD194" s="90"/>
      <c r="GE194" s="90"/>
      <c r="GF194" s="90"/>
      <c r="GG194" s="116"/>
      <c r="GH194" s="16">
        <f t="shared" si="140"/>
        <v>0</v>
      </c>
      <c r="GI194" s="90"/>
      <c r="GJ194" s="90"/>
      <c r="GK194" s="90"/>
      <c r="GL194" s="116"/>
      <c r="GM194" s="16">
        <f t="shared" si="141"/>
        <v>0</v>
      </c>
      <c r="GN194" s="90"/>
      <c r="GO194" s="90"/>
      <c r="GP194" s="90"/>
      <c r="GQ194" s="116"/>
      <c r="GR194" s="16">
        <f t="shared" si="142"/>
        <v>0</v>
      </c>
      <c r="GS194" s="90"/>
      <c r="GT194" s="90"/>
      <c r="GU194" s="90"/>
      <c r="GV194" s="116"/>
      <c r="GW194" s="16">
        <f t="shared" si="143"/>
        <v>0</v>
      </c>
      <c r="GX194" s="90"/>
      <c r="GY194" s="90"/>
      <c r="GZ194" s="90"/>
      <c r="HA194" s="116"/>
      <c r="HB194" s="16">
        <f t="shared" si="144"/>
        <v>0</v>
      </c>
      <c r="HC194" s="90"/>
      <c r="HD194" s="90"/>
      <c r="HE194" s="90"/>
      <c r="HF194" s="116"/>
      <c r="HG194" s="16">
        <f t="shared" si="145"/>
        <v>0</v>
      </c>
      <c r="HH194" s="90"/>
      <c r="HI194" s="90"/>
      <c r="HJ194" s="90"/>
      <c r="HK194" s="116"/>
      <c r="HL194" s="16">
        <f t="shared" si="146"/>
        <v>0</v>
      </c>
      <c r="HM194" s="90"/>
      <c r="HN194" s="90"/>
      <c r="HO194" s="90"/>
      <c r="HP194" s="116"/>
      <c r="HQ194" s="16">
        <f t="shared" si="147"/>
        <v>0</v>
      </c>
      <c r="HR194" s="90"/>
      <c r="HS194" s="90"/>
      <c r="HT194" s="90"/>
      <c r="HU194" s="116"/>
      <c r="HV194" s="16">
        <f t="shared" si="148"/>
        <v>0</v>
      </c>
      <c r="HW194" s="90"/>
      <c r="HX194" s="90"/>
      <c r="HY194" s="90"/>
      <c r="HZ194" s="116"/>
      <c r="IA194" s="16">
        <f t="shared" si="149"/>
        <v>0</v>
      </c>
      <c r="IB194" s="90"/>
      <c r="IC194" s="90"/>
      <c r="ID194" s="90"/>
      <c r="IE194" s="116"/>
      <c r="IF194" s="16">
        <f t="shared" si="150"/>
        <v>0</v>
      </c>
      <c r="IG194" s="90"/>
      <c r="IH194" s="90"/>
      <c r="II194" s="90"/>
      <c r="IJ194" s="116"/>
      <c r="IK194" s="16">
        <f t="shared" si="151"/>
        <v>0</v>
      </c>
      <c r="IL194" s="90"/>
      <c r="IM194" s="90"/>
      <c r="IN194" s="90"/>
      <c r="IO194" s="116"/>
      <c r="IP194" s="16">
        <f t="shared" si="152"/>
        <v>0</v>
      </c>
    </row>
    <row r="195" spans="1:250" x14ac:dyDescent="0.25">
      <c r="A195" s="90"/>
      <c r="B195" s="90"/>
      <c r="C195" s="90"/>
      <c r="D195" s="116"/>
      <c r="E195" s="16">
        <f t="shared" si="103"/>
        <v>0</v>
      </c>
      <c r="F195" s="90"/>
      <c r="G195" s="90"/>
      <c r="H195" s="90"/>
      <c r="I195" s="116"/>
      <c r="J195" s="16">
        <f t="shared" si="104"/>
        <v>0</v>
      </c>
      <c r="K195" s="90"/>
      <c r="L195" s="90"/>
      <c r="M195" s="90"/>
      <c r="N195" s="116"/>
      <c r="O195" s="16">
        <f t="shared" si="105"/>
        <v>0</v>
      </c>
      <c r="P195" s="90"/>
      <c r="Q195" s="90"/>
      <c r="R195" s="90"/>
      <c r="S195" s="116"/>
      <c r="T195" s="16">
        <f t="shared" si="106"/>
        <v>0</v>
      </c>
      <c r="U195" s="90"/>
      <c r="V195" s="90"/>
      <c r="W195" s="90"/>
      <c r="X195" s="116"/>
      <c r="Y195" s="16">
        <f t="shared" si="107"/>
        <v>0</v>
      </c>
      <c r="Z195" s="90"/>
      <c r="AA195" s="90"/>
      <c r="AB195" s="90"/>
      <c r="AC195" s="116"/>
      <c r="AD195" s="16">
        <f t="shared" si="108"/>
        <v>0</v>
      </c>
      <c r="AE195" s="90"/>
      <c r="AF195" s="90"/>
      <c r="AG195" s="90"/>
      <c r="AH195" s="116"/>
      <c r="AI195" s="16">
        <f t="shared" si="109"/>
        <v>0</v>
      </c>
      <c r="AJ195" s="90"/>
      <c r="AK195" s="90"/>
      <c r="AL195" s="90"/>
      <c r="AM195" s="116"/>
      <c r="AN195" s="16">
        <f t="shared" si="110"/>
        <v>0</v>
      </c>
      <c r="AO195" s="90"/>
      <c r="AP195" s="90"/>
      <c r="AQ195" s="90"/>
      <c r="AR195" s="116"/>
      <c r="AS195" s="16">
        <f t="shared" si="111"/>
        <v>0</v>
      </c>
      <c r="AT195" s="90"/>
      <c r="AU195" s="90"/>
      <c r="AV195" s="90"/>
      <c r="AW195" s="116"/>
      <c r="AX195" s="16">
        <f t="shared" si="112"/>
        <v>0</v>
      </c>
      <c r="AY195" s="90"/>
      <c r="AZ195" s="90"/>
      <c r="BA195" s="90"/>
      <c r="BB195" s="116"/>
      <c r="BC195" s="16">
        <f t="shared" si="113"/>
        <v>0</v>
      </c>
      <c r="BD195" s="90"/>
      <c r="BE195" s="90"/>
      <c r="BF195" s="90"/>
      <c r="BG195" s="116"/>
      <c r="BH195" s="16">
        <f t="shared" si="114"/>
        <v>0</v>
      </c>
      <c r="BI195" s="90"/>
      <c r="BJ195" s="90"/>
      <c r="BK195" s="90"/>
      <c r="BL195" s="116"/>
      <c r="BM195" s="16">
        <f t="shared" si="115"/>
        <v>0</v>
      </c>
      <c r="BN195" s="90"/>
      <c r="BO195" s="90"/>
      <c r="BP195" s="90"/>
      <c r="BQ195" s="116"/>
      <c r="BR195" s="16">
        <f t="shared" si="116"/>
        <v>0</v>
      </c>
      <c r="BS195" s="90"/>
      <c r="BT195" s="90"/>
      <c r="BU195" s="90"/>
      <c r="BV195" s="116"/>
      <c r="BW195" s="16">
        <f t="shared" si="117"/>
        <v>0</v>
      </c>
      <c r="BX195" s="90"/>
      <c r="BY195" s="90"/>
      <c r="BZ195" s="90"/>
      <c r="CA195" s="116"/>
      <c r="CB195" s="16">
        <f t="shared" si="118"/>
        <v>0</v>
      </c>
      <c r="CC195" s="90"/>
      <c r="CD195" s="90"/>
      <c r="CE195" s="90"/>
      <c r="CF195" s="116"/>
      <c r="CG195" s="16">
        <f t="shared" si="119"/>
        <v>0</v>
      </c>
      <c r="CH195" s="90"/>
      <c r="CI195" s="90"/>
      <c r="CJ195" s="90"/>
      <c r="CK195" s="116"/>
      <c r="CL195" s="16">
        <f t="shared" si="120"/>
        <v>0</v>
      </c>
      <c r="CM195" s="90"/>
      <c r="CN195" s="90"/>
      <c r="CO195" s="90"/>
      <c r="CP195" s="116"/>
      <c r="CQ195" s="16">
        <f t="shared" si="121"/>
        <v>0</v>
      </c>
      <c r="CR195" s="90"/>
      <c r="CS195" s="90"/>
      <c r="CT195" s="90"/>
      <c r="CU195" s="116"/>
      <c r="CV195" s="16">
        <f t="shared" si="122"/>
        <v>0</v>
      </c>
      <c r="CW195" s="90"/>
      <c r="CX195" s="90"/>
      <c r="CY195" s="90"/>
      <c r="CZ195" s="116"/>
      <c r="DA195" s="16">
        <f t="shared" si="123"/>
        <v>0</v>
      </c>
      <c r="DB195" s="90"/>
      <c r="DC195" s="90"/>
      <c r="DD195" s="90"/>
      <c r="DE195" s="116"/>
      <c r="DF195" s="16">
        <f t="shared" si="124"/>
        <v>0</v>
      </c>
      <c r="DG195" s="90"/>
      <c r="DH195" s="90"/>
      <c r="DI195" s="90"/>
      <c r="DJ195" s="116"/>
      <c r="DK195" s="16">
        <f t="shared" si="125"/>
        <v>0</v>
      </c>
      <c r="DL195" s="90"/>
      <c r="DM195" s="90"/>
      <c r="DN195" s="90"/>
      <c r="DO195" s="116"/>
      <c r="DP195" s="16">
        <f t="shared" si="126"/>
        <v>0</v>
      </c>
      <c r="DQ195" s="90"/>
      <c r="DR195" s="90"/>
      <c r="DS195" s="90"/>
      <c r="DT195" s="116"/>
      <c r="DU195" s="16">
        <f t="shared" si="127"/>
        <v>0</v>
      </c>
      <c r="DV195" s="90"/>
      <c r="DW195" s="90"/>
      <c r="DX195" s="90"/>
      <c r="DY195" s="116"/>
      <c r="DZ195" s="16">
        <f t="shared" si="128"/>
        <v>0</v>
      </c>
      <c r="EA195" s="90"/>
      <c r="EB195" s="90"/>
      <c r="EC195" s="90"/>
      <c r="ED195" s="116"/>
      <c r="EE195" s="16">
        <f t="shared" si="129"/>
        <v>0</v>
      </c>
      <c r="EF195" s="90"/>
      <c r="EG195" s="90"/>
      <c r="EH195" s="90"/>
      <c r="EI195" s="116"/>
      <c r="EJ195" s="16">
        <f t="shared" si="130"/>
        <v>0</v>
      </c>
      <c r="EK195" s="90"/>
      <c r="EL195" s="90"/>
      <c r="EM195" s="90"/>
      <c r="EN195" s="116"/>
      <c r="EO195" s="16">
        <f t="shared" si="131"/>
        <v>0</v>
      </c>
      <c r="EP195" s="90"/>
      <c r="EQ195" s="90"/>
      <c r="ER195" s="90"/>
      <c r="ES195" s="116"/>
      <c r="ET195" s="16">
        <f t="shared" si="132"/>
        <v>0</v>
      </c>
      <c r="EU195" s="90"/>
      <c r="EV195" s="90"/>
      <c r="EW195" s="90"/>
      <c r="EX195" s="116"/>
      <c r="EY195" s="16">
        <f t="shared" si="133"/>
        <v>0</v>
      </c>
      <c r="EZ195" s="90"/>
      <c r="FA195" s="90"/>
      <c r="FB195" s="90"/>
      <c r="FC195" s="116"/>
      <c r="FD195" s="16">
        <f t="shared" si="134"/>
        <v>0</v>
      </c>
      <c r="FE195" s="90"/>
      <c r="FF195" s="90"/>
      <c r="FG195" s="90"/>
      <c r="FH195" s="116"/>
      <c r="FI195" s="16">
        <f t="shared" si="135"/>
        <v>0</v>
      </c>
      <c r="FJ195" s="90"/>
      <c r="FK195" s="90"/>
      <c r="FL195" s="90"/>
      <c r="FM195" s="116"/>
      <c r="FN195" s="16">
        <f t="shared" si="136"/>
        <v>0</v>
      </c>
      <c r="FO195" s="90"/>
      <c r="FP195" s="90"/>
      <c r="FQ195" s="90"/>
      <c r="FR195" s="116"/>
      <c r="FS195" s="16">
        <f t="shared" si="137"/>
        <v>0</v>
      </c>
      <c r="FT195" s="90"/>
      <c r="FU195" s="90"/>
      <c r="FV195" s="90"/>
      <c r="FW195" s="116"/>
      <c r="FX195" s="16">
        <f t="shared" si="138"/>
        <v>0</v>
      </c>
      <c r="FY195" s="90"/>
      <c r="FZ195" s="90"/>
      <c r="GA195" s="90"/>
      <c r="GB195" s="116"/>
      <c r="GC195" s="16">
        <f t="shared" si="139"/>
        <v>0</v>
      </c>
      <c r="GD195" s="90"/>
      <c r="GE195" s="90"/>
      <c r="GF195" s="90"/>
      <c r="GG195" s="116"/>
      <c r="GH195" s="16">
        <f t="shared" si="140"/>
        <v>0</v>
      </c>
      <c r="GI195" s="90"/>
      <c r="GJ195" s="90"/>
      <c r="GK195" s="90"/>
      <c r="GL195" s="116"/>
      <c r="GM195" s="16">
        <f t="shared" si="141"/>
        <v>0</v>
      </c>
      <c r="GN195" s="90"/>
      <c r="GO195" s="90"/>
      <c r="GP195" s="90"/>
      <c r="GQ195" s="116"/>
      <c r="GR195" s="16">
        <f t="shared" si="142"/>
        <v>0</v>
      </c>
      <c r="GS195" s="90"/>
      <c r="GT195" s="90"/>
      <c r="GU195" s="90"/>
      <c r="GV195" s="116"/>
      <c r="GW195" s="16">
        <f t="shared" si="143"/>
        <v>0</v>
      </c>
      <c r="GX195" s="90"/>
      <c r="GY195" s="90"/>
      <c r="GZ195" s="90"/>
      <c r="HA195" s="116"/>
      <c r="HB195" s="16">
        <f t="shared" si="144"/>
        <v>0</v>
      </c>
      <c r="HC195" s="90"/>
      <c r="HD195" s="90"/>
      <c r="HE195" s="90"/>
      <c r="HF195" s="116"/>
      <c r="HG195" s="16">
        <f t="shared" si="145"/>
        <v>0</v>
      </c>
      <c r="HH195" s="90"/>
      <c r="HI195" s="90"/>
      <c r="HJ195" s="90"/>
      <c r="HK195" s="116"/>
      <c r="HL195" s="16">
        <f t="shared" si="146"/>
        <v>0</v>
      </c>
      <c r="HM195" s="90"/>
      <c r="HN195" s="90"/>
      <c r="HO195" s="90"/>
      <c r="HP195" s="116"/>
      <c r="HQ195" s="16">
        <f t="shared" si="147"/>
        <v>0</v>
      </c>
      <c r="HR195" s="90"/>
      <c r="HS195" s="90"/>
      <c r="HT195" s="90"/>
      <c r="HU195" s="116"/>
      <c r="HV195" s="16">
        <f t="shared" si="148"/>
        <v>0</v>
      </c>
      <c r="HW195" s="90"/>
      <c r="HX195" s="90"/>
      <c r="HY195" s="90"/>
      <c r="HZ195" s="116"/>
      <c r="IA195" s="16">
        <f t="shared" si="149"/>
        <v>0</v>
      </c>
      <c r="IB195" s="90"/>
      <c r="IC195" s="90"/>
      <c r="ID195" s="90"/>
      <c r="IE195" s="116"/>
      <c r="IF195" s="16">
        <f t="shared" si="150"/>
        <v>0</v>
      </c>
      <c r="IG195" s="90"/>
      <c r="IH195" s="90"/>
      <c r="II195" s="90"/>
      <c r="IJ195" s="116"/>
      <c r="IK195" s="16">
        <f t="shared" si="151"/>
        <v>0</v>
      </c>
      <c r="IL195" s="90"/>
      <c r="IM195" s="90"/>
      <c r="IN195" s="90"/>
      <c r="IO195" s="116"/>
      <c r="IP195" s="16">
        <f t="shared" si="152"/>
        <v>0</v>
      </c>
    </row>
    <row r="196" spans="1:250" x14ac:dyDescent="0.25">
      <c r="A196" s="90"/>
      <c r="B196" s="90"/>
      <c r="C196" s="90"/>
      <c r="D196" s="116"/>
      <c r="E196" s="16">
        <f t="shared" si="103"/>
        <v>0</v>
      </c>
      <c r="F196" s="90"/>
      <c r="G196" s="90"/>
      <c r="H196" s="90"/>
      <c r="I196" s="116"/>
      <c r="J196" s="16">
        <f t="shared" si="104"/>
        <v>0</v>
      </c>
      <c r="K196" s="90"/>
      <c r="L196" s="90"/>
      <c r="M196" s="90"/>
      <c r="N196" s="116"/>
      <c r="O196" s="16">
        <f t="shared" si="105"/>
        <v>0</v>
      </c>
      <c r="P196" s="90"/>
      <c r="Q196" s="90"/>
      <c r="R196" s="90"/>
      <c r="S196" s="116"/>
      <c r="T196" s="16">
        <f t="shared" si="106"/>
        <v>0</v>
      </c>
      <c r="U196" s="90"/>
      <c r="V196" s="90"/>
      <c r="W196" s="90"/>
      <c r="X196" s="116"/>
      <c r="Y196" s="16">
        <f t="shared" si="107"/>
        <v>0</v>
      </c>
      <c r="Z196" s="90"/>
      <c r="AA196" s="90"/>
      <c r="AB196" s="90"/>
      <c r="AC196" s="116"/>
      <c r="AD196" s="16">
        <f t="shared" si="108"/>
        <v>0</v>
      </c>
      <c r="AE196" s="90"/>
      <c r="AF196" s="90"/>
      <c r="AG196" s="90"/>
      <c r="AH196" s="116"/>
      <c r="AI196" s="16">
        <f t="shared" si="109"/>
        <v>0</v>
      </c>
      <c r="AJ196" s="90"/>
      <c r="AK196" s="90"/>
      <c r="AL196" s="90"/>
      <c r="AM196" s="116"/>
      <c r="AN196" s="16">
        <f t="shared" si="110"/>
        <v>0</v>
      </c>
      <c r="AO196" s="90"/>
      <c r="AP196" s="90"/>
      <c r="AQ196" s="90"/>
      <c r="AR196" s="116"/>
      <c r="AS196" s="16">
        <f t="shared" si="111"/>
        <v>0</v>
      </c>
      <c r="AT196" s="90"/>
      <c r="AU196" s="90"/>
      <c r="AV196" s="90"/>
      <c r="AW196" s="116"/>
      <c r="AX196" s="16">
        <f t="shared" si="112"/>
        <v>0</v>
      </c>
      <c r="AY196" s="90"/>
      <c r="AZ196" s="90"/>
      <c r="BA196" s="90"/>
      <c r="BB196" s="116"/>
      <c r="BC196" s="16">
        <f t="shared" si="113"/>
        <v>0</v>
      </c>
      <c r="BD196" s="90"/>
      <c r="BE196" s="90"/>
      <c r="BF196" s="90"/>
      <c r="BG196" s="116"/>
      <c r="BH196" s="16">
        <f t="shared" si="114"/>
        <v>0</v>
      </c>
      <c r="BI196" s="90"/>
      <c r="BJ196" s="90"/>
      <c r="BK196" s="90"/>
      <c r="BL196" s="116"/>
      <c r="BM196" s="16">
        <f t="shared" si="115"/>
        <v>0</v>
      </c>
      <c r="BN196" s="90"/>
      <c r="BO196" s="90"/>
      <c r="BP196" s="90"/>
      <c r="BQ196" s="116"/>
      <c r="BR196" s="16">
        <f t="shared" si="116"/>
        <v>0</v>
      </c>
      <c r="BS196" s="90"/>
      <c r="BT196" s="90"/>
      <c r="BU196" s="90"/>
      <c r="BV196" s="116"/>
      <c r="BW196" s="16">
        <f t="shared" si="117"/>
        <v>0</v>
      </c>
      <c r="BX196" s="90"/>
      <c r="BY196" s="90"/>
      <c r="BZ196" s="90"/>
      <c r="CA196" s="116"/>
      <c r="CB196" s="16">
        <f t="shared" si="118"/>
        <v>0</v>
      </c>
      <c r="CC196" s="90"/>
      <c r="CD196" s="90"/>
      <c r="CE196" s="90"/>
      <c r="CF196" s="116"/>
      <c r="CG196" s="16">
        <f t="shared" si="119"/>
        <v>0</v>
      </c>
      <c r="CH196" s="90"/>
      <c r="CI196" s="90"/>
      <c r="CJ196" s="90"/>
      <c r="CK196" s="116"/>
      <c r="CL196" s="16">
        <f t="shared" si="120"/>
        <v>0</v>
      </c>
      <c r="CM196" s="90"/>
      <c r="CN196" s="90"/>
      <c r="CO196" s="90"/>
      <c r="CP196" s="116"/>
      <c r="CQ196" s="16">
        <f t="shared" si="121"/>
        <v>0</v>
      </c>
      <c r="CR196" s="90"/>
      <c r="CS196" s="90"/>
      <c r="CT196" s="90"/>
      <c r="CU196" s="116"/>
      <c r="CV196" s="16">
        <f t="shared" si="122"/>
        <v>0</v>
      </c>
      <c r="CW196" s="90"/>
      <c r="CX196" s="90"/>
      <c r="CY196" s="90"/>
      <c r="CZ196" s="116"/>
      <c r="DA196" s="16">
        <f t="shared" si="123"/>
        <v>0</v>
      </c>
      <c r="DB196" s="90"/>
      <c r="DC196" s="90"/>
      <c r="DD196" s="90"/>
      <c r="DE196" s="116"/>
      <c r="DF196" s="16">
        <f t="shared" si="124"/>
        <v>0</v>
      </c>
      <c r="DG196" s="90"/>
      <c r="DH196" s="90"/>
      <c r="DI196" s="90"/>
      <c r="DJ196" s="116"/>
      <c r="DK196" s="16">
        <f t="shared" si="125"/>
        <v>0</v>
      </c>
      <c r="DL196" s="90"/>
      <c r="DM196" s="90"/>
      <c r="DN196" s="90"/>
      <c r="DO196" s="116"/>
      <c r="DP196" s="16">
        <f t="shared" si="126"/>
        <v>0</v>
      </c>
      <c r="DQ196" s="90"/>
      <c r="DR196" s="90"/>
      <c r="DS196" s="90"/>
      <c r="DT196" s="116"/>
      <c r="DU196" s="16">
        <f t="shared" si="127"/>
        <v>0</v>
      </c>
      <c r="DV196" s="90"/>
      <c r="DW196" s="90"/>
      <c r="DX196" s="90"/>
      <c r="DY196" s="116"/>
      <c r="DZ196" s="16">
        <f t="shared" si="128"/>
        <v>0</v>
      </c>
      <c r="EA196" s="90"/>
      <c r="EB196" s="90"/>
      <c r="EC196" s="90"/>
      <c r="ED196" s="116"/>
      <c r="EE196" s="16">
        <f t="shared" si="129"/>
        <v>0</v>
      </c>
      <c r="EF196" s="90"/>
      <c r="EG196" s="90"/>
      <c r="EH196" s="90"/>
      <c r="EI196" s="116"/>
      <c r="EJ196" s="16">
        <f t="shared" si="130"/>
        <v>0</v>
      </c>
      <c r="EK196" s="90"/>
      <c r="EL196" s="90"/>
      <c r="EM196" s="90"/>
      <c r="EN196" s="116"/>
      <c r="EO196" s="16">
        <f t="shared" si="131"/>
        <v>0</v>
      </c>
      <c r="EP196" s="90"/>
      <c r="EQ196" s="90"/>
      <c r="ER196" s="90"/>
      <c r="ES196" s="116"/>
      <c r="ET196" s="16">
        <f t="shared" si="132"/>
        <v>0</v>
      </c>
      <c r="EU196" s="90"/>
      <c r="EV196" s="90"/>
      <c r="EW196" s="90"/>
      <c r="EX196" s="116"/>
      <c r="EY196" s="16">
        <f t="shared" si="133"/>
        <v>0</v>
      </c>
      <c r="EZ196" s="90"/>
      <c r="FA196" s="90"/>
      <c r="FB196" s="90"/>
      <c r="FC196" s="116"/>
      <c r="FD196" s="16">
        <f t="shared" si="134"/>
        <v>0</v>
      </c>
      <c r="FE196" s="90"/>
      <c r="FF196" s="90"/>
      <c r="FG196" s="90"/>
      <c r="FH196" s="116"/>
      <c r="FI196" s="16">
        <f t="shared" si="135"/>
        <v>0</v>
      </c>
      <c r="FJ196" s="90"/>
      <c r="FK196" s="90"/>
      <c r="FL196" s="90"/>
      <c r="FM196" s="116"/>
      <c r="FN196" s="16">
        <f t="shared" si="136"/>
        <v>0</v>
      </c>
      <c r="FO196" s="90"/>
      <c r="FP196" s="90"/>
      <c r="FQ196" s="90"/>
      <c r="FR196" s="116"/>
      <c r="FS196" s="16">
        <f t="shared" si="137"/>
        <v>0</v>
      </c>
      <c r="FT196" s="90"/>
      <c r="FU196" s="90"/>
      <c r="FV196" s="90"/>
      <c r="FW196" s="116"/>
      <c r="FX196" s="16">
        <f t="shared" si="138"/>
        <v>0</v>
      </c>
      <c r="FY196" s="90"/>
      <c r="FZ196" s="90"/>
      <c r="GA196" s="90"/>
      <c r="GB196" s="116"/>
      <c r="GC196" s="16">
        <f t="shared" si="139"/>
        <v>0</v>
      </c>
      <c r="GD196" s="90"/>
      <c r="GE196" s="90"/>
      <c r="GF196" s="90"/>
      <c r="GG196" s="116"/>
      <c r="GH196" s="16">
        <f t="shared" si="140"/>
        <v>0</v>
      </c>
      <c r="GI196" s="90"/>
      <c r="GJ196" s="90"/>
      <c r="GK196" s="90"/>
      <c r="GL196" s="116"/>
      <c r="GM196" s="16">
        <f t="shared" si="141"/>
        <v>0</v>
      </c>
      <c r="GN196" s="90"/>
      <c r="GO196" s="90"/>
      <c r="GP196" s="90"/>
      <c r="GQ196" s="116"/>
      <c r="GR196" s="16">
        <f t="shared" si="142"/>
        <v>0</v>
      </c>
      <c r="GS196" s="90"/>
      <c r="GT196" s="90"/>
      <c r="GU196" s="90"/>
      <c r="GV196" s="116"/>
      <c r="GW196" s="16">
        <f t="shared" si="143"/>
        <v>0</v>
      </c>
      <c r="GX196" s="90"/>
      <c r="GY196" s="90"/>
      <c r="GZ196" s="90"/>
      <c r="HA196" s="116"/>
      <c r="HB196" s="16">
        <f t="shared" si="144"/>
        <v>0</v>
      </c>
      <c r="HC196" s="90"/>
      <c r="HD196" s="90"/>
      <c r="HE196" s="90"/>
      <c r="HF196" s="116"/>
      <c r="HG196" s="16">
        <f t="shared" si="145"/>
        <v>0</v>
      </c>
      <c r="HH196" s="90"/>
      <c r="HI196" s="90"/>
      <c r="HJ196" s="90"/>
      <c r="HK196" s="116"/>
      <c r="HL196" s="16">
        <f t="shared" si="146"/>
        <v>0</v>
      </c>
      <c r="HM196" s="90"/>
      <c r="HN196" s="90"/>
      <c r="HO196" s="90"/>
      <c r="HP196" s="116"/>
      <c r="HQ196" s="16">
        <f t="shared" si="147"/>
        <v>0</v>
      </c>
      <c r="HR196" s="90"/>
      <c r="HS196" s="90"/>
      <c r="HT196" s="90"/>
      <c r="HU196" s="116"/>
      <c r="HV196" s="16">
        <f t="shared" si="148"/>
        <v>0</v>
      </c>
      <c r="HW196" s="90"/>
      <c r="HX196" s="90"/>
      <c r="HY196" s="90"/>
      <c r="HZ196" s="116"/>
      <c r="IA196" s="16">
        <f t="shared" si="149"/>
        <v>0</v>
      </c>
      <c r="IB196" s="90"/>
      <c r="IC196" s="90"/>
      <c r="ID196" s="90"/>
      <c r="IE196" s="116"/>
      <c r="IF196" s="16">
        <f t="shared" si="150"/>
        <v>0</v>
      </c>
      <c r="IG196" s="90"/>
      <c r="IH196" s="90"/>
      <c r="II196" s="90"/>
      <c r="IJ196" s="116"/>
      <c r="IK196" s="16">
        <f t="shared" si="151"/>
        <v>0</v>
      </c>
      <c r="IL196" s="90"/>
      <c r="IM196" s="90"/>
      <c r="IN196" s="90"/>
      <c r="IO196" s="116"/>
      <c r="IP196" s="16">
        <f t="shared" si="152"/>
        <v>0</v>
      </c>
    </row>
    <row r="197" spans="1:250" x14ac:dyDescent="0.25">
      <c r="A197" s="90"/>
      <c r="B197" s="90"/>
      <c r="C197" s="90"/>
      <c r="D197" s="116"/>
      <c r="E197" s="16">
        <f t="shared" si="103"/>
        <v>0</v>
      </c>
      <c r="F197" s="90"/>
      <c r="G197" s="90"/>
      <c r="H197" s="90"/>
      <c r="I197" s="116"/>
      <c r="J197" s="16">
        <f t="shared" si="104"/>
        <v>0</v>
      </c>
      <c r="K197" s="90"/>
      <c r="L197" s="90"/>
      <c r="M197" s="90"/>
      <c r="N197" s="116"/>
      <c r="O197" s="16">
        <f t="shared" si="105"/>
        <v>0</v>
      </c>
      <c r="P197" s="90"/>
      <c r="Q197" s="90"/>
      <c r="R197" s="90"/>
      <c r="S197" s="116"/>
      <c r="T197" s="16">
        <f t="shared" si="106"/>
        <v>0</v>
      </c>
      <c r="U197" s="90"/>
      <c r="V197" s="90"/>
      <c r="W197" s="90"/>
      <c r="X197" s="116"/>
      <c r="Y197" s="16">
        <f t="shared" si="107"/>
        <v>0</v>
      </c>
      <c r="Z197" s="90"/>
      <c r="AA197" s="90"/>
      <c r="AB197" s="90"/>
      <c r="AC197" s="116"/>
      <c r="AD197" s="16">
        <f t="shared" si="108"/>
        <v>0</v>
      </c>
      <c r="AE197" s="90"/>
      <c r="AF197" s="90"/>
      <c r="AG197" s="90"/>
      <c r="AH197" s="116"/>
      <c r="AI197" s="16">
        <f t="shared" si="109"/>
        <v>0</v>
      </c>
      <c r="AJ197" s="90"/>
      <c r="AK197" s="90"/>
      <c r="AL197" s="90"/>
      <c r="AM197" s="116"/>
      <c r="AN197" s="16">
        <f t="shared" si="110"/>
        <v>0</v>
      </c>
      <c r="AO197" s="90"/>
      <c r="AP197" s="90"/>
      <c r="AQ197" s="90"/>
      <c r="AR197" s="116"/>
      <c r="AS197" s="16">
        <f t="shared" si="111"/>
        <v>0</v>
      </c>
      <c r="AT197" s="90"/>
      <c r="AU197" s="90"/>
      <c r="AV197" s="90"/>
      <c r="AW197" s="116"/>
      <c r="AX197" s="16">
        <f t="shared" si="112"/>
        <v>0</v>
      </c>
      <c r="AY197" s="90"/>
      <c r="AZ197" s="90"/>
      <c r="BA197" s="90"/>
      <c r="BB197" s="116"/>
      <c r="BC197" s="16">
        <f t="shared" si="113"/>
        <v>0</v>
      </c>
      <c r="BD197" s="90"/>
      <c r="BE197" s="90"/>
      <c r="BF197" s="90"/>
      <c r="BG197" s="116"/>
      <c r="BH197" s="16">
        <f t="shared" si="114"/>
        <v>0</v>
      </c>
      <c r="BI197" s="90"/>
      <c r="BJ197" s="90"/>
      <c r="BK197" s="90"/>
      <c r="BL197" s="116"/>
      <c r="BM197" s="16">
        <f t="shared" si="115"/>
        <v>0</v>
      </c>
      <c r="BN197" s="90"/>
      <c r="BO197" s="90"/>
      <c r="BP197" s="90"/>
      <c r="BQ197" s="116"/>
      <c r="BR197" s="16">
        <f t="shared" si="116"/>
        <v>0</v>
      </c>
      <c r="BS197" s="90"/>
      <c r="BT197" s="90"/>
      <c r="BU197" s="90"/>
      <c r="BV197" s="116"/>
      <c r="BW197" s="16">
        <f t="shared" si="117"/>
        <v>0</v>
      </c>
      <c r="BX197" s="90"/>
      <c r="BY197" s="90"/>
      <c r="BZ197" s="90"/>
      <c r="CA197" s="116"/>
      <c r="CB197" s="16">
        <f t="shared" si="118"/>
        <v>0</v>
      </c>
      <c r="CC197" s="90"/>
      <c r="CD197" s="90"/>
      <c r="CE197" s="90"/>
      <c r="CF197" s="116"/>
      <c r="CG197" s="16">
        <f t="shared" si="119"/>
        <v>0</v>
      </c>
      <c r="CH197" s="90"/>
      <c r="CI197" s="90"/>
      <c r="CJ197" s="90"/>
      <c r="CK197" s="116"/>
      <c r="CL197" s="16">
        <f t="shared" si="120"/>
        <v>0</v>
      </c>
      <c r="CM197" s="90"/>
      <c r="CN197" s="90"/>
      <c r="CO197" s="90"/>
      <c r="CP197" s="116"/>
      <c r="CQ197" s="16">
        <f t="shared" si="121"/>
        <v>0</v>
      </c>
      <c r="CR197" s="90"/>
      <c r="CS197" s="90"/>
      <c r="CT197" s="90"/>
      <c r="CU197" s="116"/>
      <c r="CV197" s="16">
        <f t="shared" si="122"/>
        <v>0</v>
      </c>
      <c r="CW197" s="90"/>
      <c r="CX197" s="90"/>
      <c r="CY197" s="90"/>
      <c r="CZ197" s="116"/>
      <c r="DA197" s="16">
        <f t="shared" si="123"/>
        <v>0</v>
      </c>
      <c r="DB197" s="90"/>
      <c r="DC197" s="90"/>
      <c r="DD197" s="90"/>
      <c r="DE197" s="116"/>
      <c r="DF197" s="16">
        <f t="shared" si="124"/>
        <v>0</v>
      </c>
      <c r="DG197" s="90"/>
      <c r="DH197" s="90"/>
      <c r="DI197" s="90"/>
      <c r="DJ197" s="116"/>
      <c r="DK197" s="16">
        <f t="shared" si="125"/>
        <v>0</v>
      </c>
      <c r="DL197" s="90"/>
      <c r="DM197" s="90"/>
      <c r="DN197" s="90"/>
      <c r="DO197" s="116"/>
      <c r="DP197" s="16">
        <f t="shared" si="126"/>
        <v>0</v>
      </c>
      <c r="DQ197" s="90"/>
      <c r="DR197" s="90"/>
      <c r="DS197" s="90"/>
      <c r="DT197" s="116"/>
      <c r="DU197" s="16">
        <f t="shared" si="127"/>
        <v>0</v>
      </c>
      <c r="DV197" s="90"/>
      <c r="DW197" s="90"/>
      <c r="DX197" s="90"/>
      <c r="DY197" s="116"/>
      <c r="DZ197" s="16">
        <f t="shared" si="128"/>
        <v>0</v>
      </c>
      <c r="EA197" s="90"/>
      <c r="EB197" s="90"/>
      <c r="EC197" s="90"/>
      <c r="ED197" s="116"/>
      <c r="EE197" s="16">
        <f t="shared" si="129"/>
        <v>0</v>
      </c>
      <c r="EF197" s="90"/>
      <c r="EG197" s="90"/>
      <c r="EH197" s="90"/>
      <c r="EI197" s="116"/>
      <c r="EJ197" s="16">
        <f t="shared" si="130"/>
        <v>0</v>
      </c>
      <c r="EK197" s="90"/>
      <c r="EL197" s="90"/>
      <c r="EM197" s="90"/>
      <c r="EN197" s="116"/>
      <c r="EO197" s="16">
        <f t="shared" si="131"/>
        <v>0</v>
      </c>
      <c r="EP197" s="90"/>
      <c r="EQ197" s="90"/>
      <c r="ER197" s="90"/>
      <c r="ES197" s="116"/>
      <c r="ET197" s="16">
        <f t="shared" si="132"/>
        <v>0</v>
      </c>
      <c r="EU197" s="90"/>
      <c r="EV197" s="90"/>
      <c r="EW197" s="90"/>
      <c r="EX197" s="116"/>
      <c r="EY197" s="16">
        <f t="shared" si="133"/>
        <v>0</v>
      </c>
      <c r="EZ197" s="90"/>
      <c r="FA197" s="90"/>
      <c r="FB197" s="90"/>
      <c r="FC197" s="116"/>
      <c r="FD197" s="16">
        <f t="shared" si="134"/>
        <v>0</v>
      </c>
      <c r="FE197" s="90"/>
      <c r="FF197" s="90"/>
      <c r="FG197" s="90"/>
      <c r="FH197" s="116"/>
      <c r="FI197" s="16">
        <f t="shared" si="135"/>
        <v>0</v>
      </c>
      <c r="FJ197" s="90"/>
      <c r="FK197" s="90"/>
      <c r="FL197" s="90"/>
      <c r="FM197" s="116"/>
      <c r="FN197" s="16">
        <f t="shared" si="136"/>
        <v>0</v>
      </c>
      <c r="FO197" s="90"/>
      <c r="FP197" s="90"/>
      <c r="FQ197" s="90"/>
      <c r="FR197" s="116"/>
      <c r="FS197" s="16">
        <f t="shared" si="137"/>
        <v>0</v>
      </c>
      <c r="FT197" s="90"/>
      <c r="FU197" s="90"/>
      <c r="FV197" s="90"/>
      <c r="FW197" s="116"/>
      <c r="FX197" s="16">
        <f t="shared" si="138"/>
        <v>0</v>
      </c>
      <c r="FY197" s="90"/>
      <c r="FZ197" s="90"/>
      <c r="GA197" s="90"/>
      <c r="GB197" s="116"/>
      <c r="GC197" s="16">
        <f t="shared" si="139"/>
        <v>0</v>
      </c>
      <c r="GD197" s="90"/>
      <c r="GE197" s="90"/>
      <c r="GF197" s="90"/>
      <c r="GG197" s="116"/>
      <c r="GH197" s="16">
        <f t="shared" si="140"/>
        <v>0</v>
      </c>
      <c r="GI197" s="90"/>
      <c r="GJ197" s="90"/>
      <c r="GK197" s="90"/>
      <c r="GL197" s="116"/>
      <c r="GM197" s="16">
        <f t="shared" si="141"/>
        <v>0</v>
      </c>
      <c r="GN197" s="90"/>
      <c r="GO197" s="90"/>
      <c r="GP197" s="90"/>
      <c r="GQ197" s="116"/>
      <c r="GR197" s="16">
        <f t="shared" si="142"/>
        <v>0</v>
      </c>
      <c r="GS197" s="90"/>
      <c r="GT197" s="90"/>
      <c r="GU197" s="90"/>
      <c r="GV197" s="116"/>
      <c r="GW197" s="16">
        <f t="shared" si="143"/>
        <v>0</v>
      </c>
      <c r="GX197" s="90"/>
      <c r="GY197" s="90"/>
      <c r="GZ197" s="90"/>
      <c r="HA197" s="116"/>
      <c r="HB197" s="16">
        <f t="shared" si="144"/>
        <v>0</v>
      </c>
      <c r="HC197" s="90"/>
      <c r="HD197" s="90"/>
      <c r="HE197" s="90"/>
      <c r="HF197" s="116"/>
      <c r="HG197" s="16">
        <f t="shared" si="145"/>
        <v>0</v>
      </c>
      <c r="HH197" s="90"/>
      <c r="HI197" s="90"/>
      <c r="HJ197" s="90"/>
      <c r="HK197" s="116"/>
      <c r="HL197" s="16">
        <f t="shared" si="146"/>
        <v>0</v>
      </c>
      <c r="HM197" s="90"/>
      <c r="HN197" s="90"/>
      <c r="HO197" s="90"/>
      <c r="HP197" s="116"/>
      <c r="HQ197" s="16">
        <f t="shared" si="147"/>
        <v>0</v>
      </c>
      <c r="HR197" s="90"/>
      <c r="HS197" s="90"/>
      <c r="HT197" s="90"/>
      <c r="HU197" s="116"/>
      <c r="HV197" s="16">
        <f t="shared" si="148"/>
        <v>0</v>
      </c>
      <c r="HW197" s="90"/>
      <c r="HX197" s="90"/>
      <c r="HY197" s="90"/>
      <c r="HZ197" s="116"/>
      <c r="IA197" s="16">
        <f t="shared" si="149"/>
        <v>0</v>
      </c>
      <c r="IB197" s="90"/>
      <c r="IC197" s="90"/>
      <c r="ID197" s="90"/>
      <c r="IE197" s="116"/>
      <c r="IF197" s="16">
        <f t="shared" si="150"/>
        <v>0</v>
      </c>
      <c r="IG197" s="90"/>
      <c r="IH197" s="90"/>
      <c r="II197" s="90"/>
      <c r="IJ197" s="116"/>
      <c r="IK197" s="16">
        <f t="shared" si="151"/>
        <v>0</v>
      </c>
      <c r="IL197" s="90"/>
      <c r="IM197" s="90"/>
      <c r="IN197" s="90"/>
      <c r="IO197" s="116"/>
      <c r="IP197" s="16">
        <f t="shared" si="152"/>
        <v>0</v>
      </c>
    </row>
    <row r="198" spans="1:250" x14ac:dyDescent="0.25">
      <c r="A198" s="90"/>
      <c r="B198" s="90"/>
      <c r="C198" s="90"/>
      <c r="D198" s="116"/>
      <c r="E198" s="16">
        <f t="shared" si="103"/>
        <v>0</v>
      </c>
      <c r="F198" s="90"/>
      <c r="G198" s="90"/>
      <c r="H198" s="90"/>
      <c r="I198" s="116"/>
      <c r="J198" s="16">
        <f t="shared" si="104"/>
        <v>0</v>
      </c>
      <c r="K198" s="90"/>
      <c r="L198" s="90"/>
      <c r="M198" s="90"/>
      <c r="N198" s="116"/>
      <c r="O198" s="16">
        <f t="shared" si="105"/>
        <v>0</v>
      </c>
      <c r="P198" s="90"/>
      <c r="Q198" s="90"/>
      <c r="R198" s="90"/>
      <c r="S198" s="116"/>
      <c r="T198" s="16">
        <f t="shared" si="106"/>
        <v>0</v>
      </c>
      <c r="U198" s="90"/>
      <c r="V198" s="90"/>
      <c r="W198" s="90"/>
      <c r="X198" s="116"/>
      <c r="Y198" s="16">
        <f t="shared" si="107"/>
        <v>0</v>
      </c>
      <c r="Z198" s="90"/>
      <c r="AA198" s="90"/>
      <c r="AB198" s="90"/>
      <c r="AC198" s="116"/>
      <c r="AD198" s="16">
        <f t="shared" si="108"/>
        <v>0</v>
      </c>
      <c r="AE198" s="90"/>
      <c r="AF198" s="90"/>
      <c r="AG198" s="90"/>
      <c r="AH198" s="116"/>
      <c r="AI198" s="16">
        <f t="shared" si="109"/>
        <v>0</v>
      </c>
      <c r="AJ198" s="90"/>
      <c r="AK198" s="90"/>
      <c r="AL198" s="90"/>
      <c r="AM198" s="116"/>
      <c r="AN198" s="16">
        <f t="shared" si="110"/>
        <v>0</v>
      </c>
      <c r="AO198" s="90"/>
      <c r="AP198" s="90"/>
      <c r="AQ198" s="90"/>
      <c r="AR198" s="116"/>
      <c r="AS198" s="16">
        <f t="shared" si="111"/>
        <v>0</v>
      </c>
      <c r="AT198" s="90"/>
      <c r="AU198" s="90"/>
      <c r="AV198" s="90"/>
      <c r="AW198" s="116"/>
      <c r="AX198" s="16">
        <f t="shared" si="112"/>
        <v>0</v>
      </c>
      <c r="AY198" s="90"/>
      <c r="AZ198" s="90"/>
      <c r="BA198" s="90"/>
      <c r="BB198" s="116"/>
      <c r="BC198" s="16">
        <f t="shared" si="113"/>
        <v>0</v>
      </c>
      <c r="BD198" s="90"/>
      <c r="BE198" s="90"/>
      <c r="BF198" s="90"/>
      <c r="BG198" s="116"/>
      <c r="BH198" s="16">
        <f t="shared" si="114"/>
        <v>0</v>
      </c>
      <c r="BI198" s="90"/>
      <c r="BJ198" s="90"/>
      <c r="BK198" s="90"/>
      <c r="BL198" s="116"/>
      <c r="BM198" s="16">
        <f t="shared" si="115"/>
        <v>0</v>
      </c>
      <c r="BN198" s="90"/>
      <c r="BO198" s="90"/>
      <c r="BP198" s="90"/>
      <c r="BQ198" s="116"/>
      <c r="BR198" s="16">
        <f t="shared" si="116"/>
        <v>0</v>
      </c>
      <c r="BS198" s="90"/>
      <c r="BT198" s="90"/>
      <c r="BU198" s="90"/>
      <c r="BV198" s="116"/>
      <c r="BW198" s="16">
        <f t="shared" si="117"/>
        <v>0</v>
      </c>
      <c r="BX198" s="90"/>
      <c r="BY198" s="90"/>
      <c r="BZ198" s="90"/>
      <c r="CA198" s="116"/>
      <c r="CB198" s="16">
        <f t="shared" si="118"/>
        <v>0</v>
      </c>
      <c r="CC198" s="90"/>
      <c r="CD198" s="90"/>
      <c r="CE198" s="90"/>
      <c r="CF198" s="116"/>
      <c r="CG198" s="16">
        <f t="shared" si="119"/>
        <v>0</v>
      </c>
      <c r="CH198" s="90"/>
      <c r="CI198" s="90"/>
      <c r="CJ198" s="90"/>
      <c r="CK198" s="116"/>
      <c r="CL198" s="16">
        <f t="shared" si="120"/>
        <v>0</v>
      </c>
      <c r="CM198" s="90"/>
      <c r="CN198" s="90"/>
      <c r="CO198" s="90"/>
      <c r="CP198" s="116"/>
      <c r="CQ198" s="16">
        <f t="shared" si="121"/>
        <v>0</v>
      </c>
      <c r="CR198" s="90"/>
      <c r="CS198" s="90"/>
      <c r="CT198" s="90"/>
      <c r="CU198" s="116"/>
      <c r="CV198" s="16">
        <f t="shared" si="122"/>
        <v>0</v>
      </c>
      <c r="CW198" s="90"/>
      <c r="CX198" s="90"/>
      <c r="CY198" s="90"/>
      <c r="CZ198" s="116"/>
      <c r="DA198" s="16">
        <f t="shared" si="123"/>
        <v>0</v>
      </c>
      <c r="DB198" s="90"/>
      <c r="DC198" s="90"/>
      <c r="DD198" s="90"/>
      <c r="DE198" s="116"/>
      <c r="DF198" s="16">
        <f t="shared" si="124"/>
        <v>0</v>
      </c>
      <c r="DG198" s="90"/>
      <c r="DH198" s="90"/>
      <c r="DI198" s="90"/>
      <c r="DJ198" s="116"/>
      <c r="DK198" s="16">
        <f t="shared" si="125"/>
        <v>0</v>
      </c>
      <c r="DL198" s="90"/>
      <c r="DM198" s="90"/>
      <c r="DN198" s="90"/>
      <c r="DO198" s="116"/>
      <c r="DP198" s="16">
        <f t="shared" si="126"/>
        <v>0</v>
      </c>
      <c r="DQ198" s="90"/>
      <c r="DR198" s="90"/>
      <c r="DS198" s="90"/>
      <c r="DT198" s="116"/>
      <c r="DU198" s="16">
        <f t="shared" si="127"/>
        <v>0</v>
      </c>
      <c r="DV198" s="90"/>
      <c r="DW198" s="90"/>
      <c r="DX198" s="90"/>
      <c r="DY198" s="116"/>
      <c r="DZ198" s="16">
        <f t="shared" si="128"/>
        <v>0</v>
      </c>
      <c r="EA198" s="90"/>
      <c r="EB198" s="90"/>
      <c r="EC198" s="90"/>
      <c r="ED198" s="116"/>
      <c r="EE198" s="16">
        <f t="shared" si="129"/>
        <v>0</v>
      </c>
      <c r="EF198" s="90"/>
      <c r="EG198" s="90"/>
      <c r="EH198" s="90"/>
      <c r="EI198" s="116"/>
      <c r="EJ198" s="16">
        <f t="shared" si="130"/>
        <v>0</v>
      </c>
      <c r="EK198" s="90"/>
      <c r="EL198" s="90"/>
      <c r="EM198" s="90"/>
      <c r="EN198" s="116"/>
      <c r="EO198" s="16">
        <f t="shared" si="131"/>
        <v>0</v>
      </c>
      <c r="EP198" s="90"/>
      <c r="EQ198" s="90"/>
      <c r="ER198" s="90"/>
      <c r="ES198" s="116"/>
      <c r="ET198" s="16">
        <f t="shared" si="132"/>
        <v>0</v>
      </c>
      <c r="EU198" s="90"/>
      <c r="EV198" s="90"/>
      <c r="EW198" s="90"/>
      <c r="EX198" s="116"/>
      <c r="EY198" s="16">
        <f t="shared" si="133"/>
        <v>0</v>
      </c>
      <c r="EZ198" s="90"/>
      <c r="FA198" s="90"/>
      <c r="FB198" s="90"/>
      <c r="FC198" s="116"/>
      <c r="FD198" s="16">
        <f t="shared" si="134"/>
        <v>0</v>
      </c>
      <c r="FE198" s="90"/>
      <c r="FF198" s="90"/>
      <c r="FG198" s="90"/>
      <c r="FH198" s="116"/>
      <c r="FI198" s="16">
        <f t="shared" si="135"/>
        <v>0</v>
      </c>
      <c r="FJ198" s="90"/>
      <c r="FK198" s="90"/>
      <c r="FL198" s="90"/>
      <c r="FM198" s="116"/>
      <c r="FN198" s="16">
        <f t="shared" si="136"/>
        <v>0</v>
      </c>
      <c r="FO198" s="90"/>
      <c r="FP198" s="90"/>
      <c r="FQ198" s="90"/>
      <c r="FR198" s="116"/>
      <c r="FS198" s="16">
        <f t="shared" si="137"/>
        <v>0</v>
      </c>
      <c r="FT198" s="90"/>
      <c r="FU198" s="90"/>
      <c r="FV198" s="90"/>
      <c r="FW198" s="116"/>
      <c r="FX198" s="16">
        <f t="shared" si="138"/>
        <v>0</v>
      </c>
      <c r="FY198" s="90"/>
      <c r="FZ198" s="90"/>
      <c r="GA198" s="90"/>
      <c r="GB198" s="116"/>
      <c r="GC198" s="16">
        <f t="shared" si="139"/>
        <v>0</v>
      </c>
      <c r="GD198" s="90"/>
      <c r="GE198" s="90"/>
      <c r="GF198" s="90"/>
      <c r="GG198" s="116"/>
      <c r="GH198" s="16">
        <f t="shared" si="140"/>
        <v>0</v>
      </c>
      <c r="GI198" s="90"/>
      <c r="GJ198" s="90"/>
      <c r="GK198" s="90"/>
      <c r="GL198" s="116"/>
      <c r="GM198" s="16">
        <f t="shared" si="141"/>
        <v>0</v>
      </c>
      <c r="GN198" s="90"/>
      <c r="GO198" s="90"/>
      <c r="GP198" s="90"/>
      <c r="GQ198" s="116"/>
      <c r="GR198" s="16">
        <f t="shared" si="142"/>
        <v>0</v>
      </c>
      <c r="GS198" s="90"/>
      <c r="GT198" s="90"/>
      <c r="GU198" s="90"/>
      <c r="GV198" s="116"/>
      <c r="GW198" s="16">
        <f t="shared" si="143"/>
        <v>0</v>
      </c>
      <c r="GX198" s="90"/>
      <c r="GY198" s="90"/>
      <c r="GZ198" s="90"/>
      <c r="HA198" s="116"/>
      <c r="HB198" s="16">
        <f t="shared" si="144"/>
        <v>0</v>
      </c>
      <c r="HC198" s="90"/>
      <c r="HD198" s="90"/>
      <c r="HE198" s="90"/>
      <c r="HF198" s="116"/>
      <c r="HG198" s="16">
        <f t="shared" si="145"/>
        <v>0</v>
      </c>
      <c r="HH198" s="90"/>
      <c r="HI198" s="90"/>
      <c r="HJ198" s="90"/>
      <c r="HK198" s="116"/>
      <c r="HL198" s="16">
        <f t="shared" si="146"/>
        <v>0</v>
      </c>
      <c r="HM198" s="90"/>
      <c r="HN198" s="90"/>
      <c r="HO198" s="90"/>
      <c r="HP198" s="116"/>
      <c r="HQ198" s="16">
        <f t="shared" si="147"/>
        <v>0</v>
      </c>
      <c r="HR198" s="90"/>
      <c r="HS198" s="90"/>
      <c r="HT198" s="90"/>
      <c r="HU198" s="116"/>
      <c r="HV198" s="16">
        <f t="shared" si="148"/>
        <v>0</v>
      </c>
      <c r="HW198" s="90"/>
      <c r="HX198" s="90"/>
      <c r="HY198" s="90"/>
      <c r="HZ198" s="116"/>
      <c r="IA198" s="16">
        <f t="shared" si="149"/>
        <v>0</v>
      </c>
      <c r="IB198" s="90"/>
      <c r="IC198" s="90"/>
      <c r="ID198" s="90"/>
      <c r="IE198" s="116"/>
      <c r="IF198" s="16">
        <f t="shared" si="150"/>
        <v>0</v>
      </c>
      <c r="IG198" s="90"/>
      <c r="IH198" s="90"/>
      <c r="II198" s="90"/>
      <c r="IJ198" s="116"/>
      <c r="IK198" s="16">
        <f t="shared" si="151"/>
        <v>0</v>
      </c>
      <c r="IL198" s="90"/>
      <c r="IM198" s="90"/>
      <c r="IN198" s="90"/>
      <c r="IO198" s="116"/>
      <c r="IP198" s="16">
        <f t="shared" si="152"/>
        <v>0</v>
      </c>
    </row>
    <row r="199" spans="1:250" x14ac:dyDescent="0.25">
      <c r="A199" s="90"/>
      <c r="B199" s="90"/>
      <c r="C199" s="90"/>
      <c r="D199" s="116"/>
      <c r="E199" s="16">
        <f t="shared" si="103"/>
        <v>0</v>
      </c>
      <c r="F199" s="90"/>
      <c r="G199" s="90"/>
      <c r="H199" s="90"/>
      <c r="I199" s="116"/>
      <c r="J199" s="16">
        <f t="shared" si="104"/>
        <v>0</v>
      </c>
      <c r="K199" s="90"/>
      <c r="L199" s="90"/>
      <c r="M199" s="90"/>
      <c r="N199" s="116"/>
      <c r="O199" s="16">
        <f t="shared" si="105"/>
        <v>0</v>
      </c>
      <c r="P199" s="90"/>
      <c r="Q199" s="90"/>
      <c r="R199" s="90"/>
      <c r="S199" s="116"/>
      <c r="T199" s="16">
        <f t="shared" si="106"/>
        <v>0</v>
      </c>
      <c r="U199" s="90"/>
      <c r="V199" s="90"/>
      <c r="W199" s="90"/>
      <c r="X199" s="116"/>
      <c r="Y199" s="16">
        <f t="shared" si="107"/>
        <v>0</v>
      </c>
      <c r="Z199" s="90"/>
      <c r="AA199" s="90"/>
      <c r="AB199" s="90"/>
      <c r="AC199" s="116"/>
      <c r="AD199" s="16">
        <f t="shared" si="108"/>
        <v>0</v>
      </c>
      <c r="AE199" s="90"/>
      <c r="AF199" s="90"/>
      <c r="AG199" s="90"/>
      <c r="AH199" s="116"/>
      <c r="AI199" s="16">
        <f t="shared" si="109"/>
        <v>0</v>
      </c>
      <c r="AJ199" s="90"/>
      <c r="AK199" s="90"/>
      <c r="AL199" s="90"/>
      <c r="AM199" s="116"/>
      <c r="AN199" s="16">
        <f t="shared" si="110"/>
        <v>0</v>
      </c>
      <c r="AO199" s="90"/>
      <c r="AP199" s="90"/>
      <c r="AQ199" s="90"/>
      <c r="AR199" s="116"/>
      <c r="AS199" s="16">
        <f t="shared" si="111"/>
        <v>0</v>
      </c>
      <c r="AT199" s="90"/>
      <c r="AU199" s="90"/>
      <c r="AV199" s="90"/>
      <c r="AW199" s="116"/>
      <c r="AX199" s="16">
        <f t="shared" si="112"/>
        <v>0</v>
      </c>
      <c r="AY199" s="90"/>
      <c r="AZ199" s="90"/>
      <c r="BA199" s="90"/>
      <c r="BB199" s="116"/>
      <c r="BC199" s="16">
        <f t="shared" si="113"/>
        <v>0</v>
      </c>
      <c r="BD199" s="90"/>
      <c r="BE199" s="90"/>
      <c r="BF199" s="90"/>
      <c r="BG199" s="116"/>
      <c r="BH199" s="16">
        <f t="shared" si="114"/>
        <v>0</v>
      </c>
      <c r="BI199" s="90"/>
      <c r="BJ199" s="90"/>
      <c r="BK199" s="90"/>
      <c r="BL199" s="116"/>
      <c r="BM199" s="16">
        <f t="shared" si="115"/>
        <v>0</v>
      </c>
      <c r="BN199" s="90"/>
      <c r="BO199" s="90"/>
      <c r="BP199" s="90"/>
      <c r="BQ199" s="116"/>
      <c r="BR199" s="16">
        <f t="shared" si="116"/>
        <v>0</v>
      </c>
      <c r="BS199" s="90"/>
      <c r="BT199" s="90"/>
      <c r="BU199" s="90"/>
      <c r="BV199" s="116"/>
      <c r="BW199" s="16">
        <f t="shared" si="117"/>
        <v>0</v>
      </c>
      <c r="BX199" s="90"/>
      <c r="BY199" s="90"/>
      <c r="BZ199" s="90"/>
      <c r="CA199" s="116"/>
      <c r="CB199" s="16">
        <f t="shared" si="118"/>
        <v>0</v>
      </c>
      <c r="CC199" s="90"/>
      <c r="CD199" s="90"/>
      <c r="CE199" s="90"/>
      <c r="CF199" s="116"/>
      <c r="CG199" s="16">
        <f t="shared" si="119"/>
        <v>0</v>
      </c>
      <c r="CH199" s="90"/>
      <c r="CI199" s="90"/>
      <c r="CJ199" s="90"/>
      <c r="CK199" s="116"/>
      <c r="CL199" s="16">
        <f t="shared" si="120"/>
        <v>0</v>
      </c>
      <c r="CM199" s="90"/>
      <c r="CN199" s="90"/>
      <c r="CO199" s="90"/>
      <c r="CP199" s="116"/>
      <c r="CQ199" s="16">
        <f t="shared" si="121"/>
        <v>0</v>
      </c>
      <c r="CR199" s="90"/>
      <c r="CS199" s="90"/>
      <c r="CT199" s="90"/>
      <c r="CU199" s="116"/>
      <c r="CV199" s="16">
        <f t="shared" si="122"/>
        <v>0</v>
      </c>
      <c r="CW199" s="90"/>
      <c r="CX199" s="90"/>
      <c r="CY199" s="90"/>
      <c r="CZ199" s="116"/>
      <c r="DA199" s="16">
        <f t="shared" si="123"/>
        <v>0</v>
      </c>
      <c r="DB199" s="90"/>
      <c r="DC199" s="90"/>
      <c r="DD199" s="90"/>
      <c r="DE199" s="116"/>
      <c r="DF199" s="16">
        <f t="shared" si="124"/>
        <v>0</v>
      </c>
      <c r="DG199" s="90"/>
      <c r="DH199" s="90"/>
      <c r="DI199" s="90"/>
      <c r="DJ199" s="116"/>
      <c r="DK199" s="16">
        <f t="shared" si="125"/>
        <v>0</v>
      </c>
      <c r="DL199" s="90"/>
      <c r="DM199" s="90"/>
      <c r="DN199" s="90"/>
      <c r="DO199" s="116"/>
      <c r="DP199" s="16">
        <f t="shared" si="126"/>
        <v>0</v>
      </c>
      <c r="DQ199" s="90"/>
      <c r="DR199" s="90"/>
      <c r="DS199" s="90"/>
      <c r="DT199" s="116"/>
      <c r="DU199" s="16">
        <f t="shared" si="127"/>
        <v>0</v>
      </c>
      <c r="DV199" s="90"/>
      <c r="DW199" s="90"/>
      <c r="DX199" s="90"/>
      <c r="DY199" s="116"/>
      <c r="DZ199" s="16">
        <f t="shared" si="128"/>
        <v>0</v>
      </c>
      <c r="EA199" s="90"/>
      <c r="EB199" s="90"/>
      <c r="EC199" s="90"/>
      <c r="ED199" s="116"/>
      <c r="EE199" s="16">
        <f t="shared" si="129"/>
        <v>0</v>
      </c>
      <c r="EF199" s="90"/>
      <c r="EG199" s="90"/>
      <c r="EH199" s="90"/>
      <c r="EI199" s="116"/>
      <c r="EJ199" s="16">
        <f t="shared" si="130"/>
        <v>0</v>
      </c>
      <c r="EK199" s="90"/>
      <c r="EL199" s="90"/>
      <c r="EM199" s="90"/>
      <c r="EN199" s="116"/>
      <c r="EO199" s="16">
        <f t="shared" si="131"/>
        <v>0</v>
      </c>
      <c r="EP199" s="90"/>
      <c r="EQ199" s="90"/>
      <c r="ER199" s="90"/>
      <c r="ES199" s="116"/>
      <c r="ET199" s="16">
        <f t="shared" si="132"/>
        <v>0</v>
      </c>
      <c r="EU199" s="90"/>
      <c r="EV199" s="90"/>
      <c r="EW199" s="90"/>
      <c r="EX199" s="116"/>
      <c r="EY199" s="16">
        <f t="shared" si="133"/>
        <v>0</v>
      </c>
      <c r="EZ199" s="90"/>
      <c r="FA199" s="90"/>
      <c r="FB199" s="90"/>
      <c r="FC199" s="116"/>
      <c r="FD199" s="16">
        <f t="shared" si="134"/>
        <v>0</v>
      </c>
      <c r="FE199" s="90"/>
      <c r="FF199" s="90"/>
      <c r="FG199" s="90"/>
      <c r="FH199" s="116"/>
      <c r="FI199" s="16">
        <f t="shared" si="135"/>
        <v>0</v>
      </c>
      <c r="FJ199" s="90"/>
      <c r="FK199" s="90"/>
      <c r="FL199" s="90"/>
      <c r="FM199" s="116"/>
      <c r="FN199" s="16">
        <f t="shared" si="136"/>
        <v>0</v>
      </c>
      <c r="FO199" s="90"/>
      <c r="FP199" s="90"/>
      <c r="FQ199" s="90"/>
      <c r="FR199" s="116"/>
      <c r="FS199" s="16">
        <f t="shared" si="137"/>
        <v>0</v>
      </c>
      <c r="FT199" s="90"/>
      <c r="FU199" s="90"/>
      <c r="FV199" s="90"/>
      <c r="FW199" s="116"/>
      <c r="FX199" s="16">
        <f t="shared" si="138"/>
        <v>0</v>
      </c>
      <c r="FY199" s="90"/>
      <c r="FZ199" s="90"/>
      <c r="GA199" s="90"/>
      <c r="GB199" s="116"/>
      <c r="GC199" s="16">
        <f t="shared" si="139"/>
        <v>0</v>
      </c>
      <c r="GD199" s="90"/>
      <c r="GE199" s="90"/>
      <c r="GF199" s="90"/>
      <c r="GG199" s="116"/>
      <c r="GH199" s="16">
        <f t="shared" si="140"/>
        <v>0</v>
      </c>
      <c r="GI199" s="90"/>
      <c r="GJ199" s="90"/>
      <c r="GK199" s="90"/>
      <c r="GL199" s="116"/>
      <c r="GM199" s="16">
        <f t="shared" si="141"/>
        <v>0</v>
      </c>
      <c r="GN199" s="90"/>
      <c r="GO199" s="90"/>
      <c r="GP199" s="90"/>
      <c r="GQ199" s="116"/>
      <c r="GR199" s="16">
        <f t="shared" si="142"/>
        <v>0</v>
      </c>
      <c r="GS199" s="90"/>
      <c r="GT199" s="90"/>
      <c r="GU199" s="90"/>
      <c r="GV199" s="116"/>
      <c r="GW199" s="16">
        <f t="shared" si="143"/>
        <v>0</v>
      </c>
      <c r="GX199" s="90"/>
      <c r="GY199" s="90"/>
      <c r="GZ199" s="90"/>
      <c r="HA199" s="116"/>
      <c r="HB199" s="16">
        <f t="shared" si="144"/>
        <v>0</v>
      </c>
      <c r="HC199" s="90"/>
      <c r="HD199" s="90"/>
      <c r="HE199" s="90"/>
      <c r="HF199" s="116"/>
      <c r="HG199" s="16">
        <f t="shared" si="145"/>
        <v>0</v>
      </c>
      <c r="HH199" s="90"/>
      <c r="HI199" s="90"/>
      <c r="HJ199" s="90"/>
      <c r="HK199" s="116"/>
      <c r="HL199" s="16">
        <f t="shared" si="146"/>
        <v>0</v>
      </c>
      <c r="HM199" s="90"/>
      <c r="HN199" s="90"/>
      <c r="HO199" s="90"/>
      <c r="HP199" s="116"/>
      <c r="HQ199" s="16">
        <f t="shared" si="147"/>
        <v>0</v>
      </c>
      <c r="HR199" s="90"/>
      <c r="HS199" s="90"/>
      <c r="HT199" s="90"/>
      <c r="HU199" s="116"/>
      <c r="HV199" s="16">
        <f t="shared" si="148"/>
        <v>0</v>
      </c>
      <c r="HW199" s="90"/>
      <c r="HX199" s="90"/>
      <c r="HY199" s="90"/>
      <c r="HZ199" s="116"/>
      <c r="IA199" s="16">
        <f t="shared" si="149"/>
        <v>0</v>
      </c>
      <c r="IB199" s="90"/>
      <c r="IC199" s="90"/>
      <c r="ID199" s="90"/>
      <c r="IE199" s="116"/>
      <c r="IF199" s="16">
        <f t="shared" si="150"/>
        <v>0</v>
      </c>
      <c r="IG199" s="90"/>
      <c r="IH199" s="90"/>
      <c r="II199" s="90"/>
      <c r="IJ199" s="116"/>
      <c r="IK199" s="16">
        <f t="shared" si="151"/>
        <v>0</v>
      </c>
      <c r="IL199" s="90"/>
      <c r="IM199" s="90"/>
      <c r="IN199" s="90"/>
      <c r="IO199" s="116"/>
      <c r="IP199" s="16">
        <f t="shared" si="152"/>
        <v>0</v>
      </c>
    </row>
    <row r="200" spans="1:250" x14ac:dyDescent="0.25">
      <c r="A200" s="90"/>
      <c r="B200" s="90"/>
      <c r="C200" s="90"/>
      <c r="D200" s="116"/>
      <c r="E200" s="16">
        <f t="shared" si="103"/>
        <v>0</v>
      </c>
      <c r="F200" s="90"/>
      <c r="G200" s="90"/>
      <c r="H200" s="90"/>
      <c r="I200" s="116"/>
      <c r="J200" s="16">
        <f t="shared" si="104"/>
        <v>0</v>
      </c>
      <c r="K200" s="90"/>
      <c r="L200" s="90"/>
      <c r="M200" s="90"/>
      <c r="N200" s="116"/>
      <c r="O200" s="16">
        <f t="shared" si="105"/>
        <v>0</v>
      </c>
      <c r="P200" s="90"/>
      <c r="Q200" s="90"/>
      <c r="R200" s="90"/>
      <c r="S200" s="116"/>
      <c r="T200" s="16">
        <f t="shared" si="106"/>
        <v>0</v>
      </c>
      <c r="U200" s="90"/>
      <c r="V200" s="90"/>
      <c r="W200" s="90"/>
      <c r="X200" s="116"/>
      <c r="Y200" s="16">
        <f t="shared" si="107"/>
        <v>0</v>
      </c>
      <c r="Z200" s="90"/>
      <c r="AA200" s="90"/>
      <c r="AB200" s="90"/>
      <c r="AC200" s="116"/>
      <c r="AD200" s="16">
        <f t="shared" si="108"/>
        <v>0</v>
      </c>
      <c r="AE200" s="90"/>
      <c r="AF200" s="90"/>
      <c r="AG200" s="90"/>
      <c r="AH200" s="116"/>
      <c r="AI200" s="16">
        <f t="shared" si="109"/>
        <v>0</v>
      </c>
      <c r="AJ200" s="90"/>
      <c r="AK200" s="90"/>
      <c r="AL200" s="90"/>
      <c r="AM200" s="116"/>
      <c r="AN200" s="16">
        <f t="shared" si="110"/>
        <v>0</v>
      </c>
      <c r="AO200" s="90"/>
      <c r="AP200" s="90"/>
      <c r="AQ200" s="90"/>
      <c r="AR200" s="116"/>
      <c r="AS200" s="16">
        <f t="shared" si="111"/>
        <v>0</v>
      </c>
      <c r="AT200" s="90"/>
      <c r="AU200" s="90"/>
      <c r="AV200" s="90"/>
      <c r="AW200" s="116"/>
      <c r="AX200" s="16">
        <f t="shared" si="112"/>
        <v>0</v>
      </c>
      <c r="AY200" s="90"/>
      <c r="AZ200" s="90"/>
      <c r="BA200" s="90"/>
      <c r="BB200" s="116"/>
      <c r="BC200" s="16">
        <f t="shared" si="113"/>
        <v>0</v>
      </c>
      <c r="BD200" s="90"/>
      <c r="BE200" s="90"/>
      <c r="BF200" s="90"/>
      <c r="BG200" s="116"/>
      <c r="BH200" s="16">
        <f t="shared" si="114"/>
        <v>0</v>
      </c>
      <c r="BI200" s="90"/>
      <c r="BJ200" s="90"/>
      <c r="BK200" s="90"/>
      <c r="BL200" s="116"/>
      <c r="BM200" s="16">
        <f t="shared" si="115"/>
        <v>0</v>
      </c>
      <c r="BN200" s="90"/>
      <c r="BO200" s="90"/>
      <c r="BP200" s="90"/>
      <c r="BQ200" s="116"/>
      <c r="BR200" s="16">
        <f t="shared" si="116"/>
        <v>0</v>
      </c>
      <c r="BS200" s="90"/>
      <c r="BT200" s="90"/>
      <c r="BU200" s="90"/>
      <c r="BV200" s="116"/>
      <c r="BW200" s="16">
        <f t="shared" si="117"/>
        <v>0</v>
      </c>
      <c r="BX200" s="90"/>
      <c r="BY200" s="90"/>
      <c r="BZ200" s="90"/>
      <c r="CA200" s="116"/>
      <c r="CB200" s="16">
        <f t="shared" si="118"/>
        <v>0</v>
      </c>
      <c r="CC200" s="90"/>
      <c r="CD200" s="90"/>
      <c r="CE200" s="90"/>
      <c r="CF200" s="116"/>
      <c r="CG200" s="16">
        <f t="shared" si="119"/>
        <v>0</v>
      </c>
      <c r="CH200" s="90"/>
      <c r="CI200" s="90"/>
      <c r="CJ200" s="90"/>
      <c r="CK200" s="116"/>
      <c r="CL200" s="16">
        <f t="shared" si="120"/>
        <v>0</v>
      </c>
      <c r="CM200" s="90"/>
      <c r="CN200" s="90"/>
      <c r="CO200" s="90"/>
      <c r="CP200" s="116"/>
      <c r="CQ200" s="16">
        <f t="shared" si="121"/>
        <v>0</v>
      </c>
      <c r="CR200" s="90"/>
      <c r="CS200" s="90"/>
      <c r="CT200" s="90"/>
      <c r="CU200" s="116"/>
      <c r="CV200" s="16">
        <f t="shared" si="122"/>
        <v>0</v>
      </c>
      <c r="CW200" s="90"/>
      <c r="CX200" s="90"/>
      <c r="CY200" s="90"/>
      <c r="CZ200" s="116"/>
      <c r="DA200" s="16">
        <f t="shared" si="123"/>
        <v>0</v>
      </c>
      <c r="DB200" s="90"/>
      <c r="DC200" s="90"/>
      <c r="DD200" s="90"/>
      <c r="DE200" s="116"/>
      <c r="DF200" s="16">
        <f t="shared" si="124"/>
        <v>0</v>
      </c>
      <c r="DG200" s="90"/>
      <c r="DH200" s="90"/>
      <c r="DI200" s="90"/>
      <c r="DJ200" s="116"/>
      <c r="DK200" s="16">
        <f t="shared" si="125"/>
        <v>0</v>
      </c>
      <c r="DL200" s="90"/>
      <c r="DM200" s="90"/>
      <c r="DN200" s="90"/>
      <c r="DO200" s="116"/>
      <c r="DP200" s="16">
        <f t="shared" si="126"/>
        <v>0</v>
      </c>
      <c r="DQ200" s="90"/>
      <c r="DR200" s="90"/>
      <c r="DS200" s="90"/>
      <c r="DT200" s="116"/>
      <c r="DU200" s="16">
        <f t="shared" si="127"/>
        <v>0</v>
      </c>
      <c r="DV200" s="90"/>
      <c r="DW200" s="90"/>
      <c r="DX200" s="90"/>
      <c r="DY200" s="116"/>
      <c r="DZ200" s="16">
        <f t="shared" si="128"/>
        <v>0</v>
      </c>
      <c r="EA200" s="90"/>
      <c r="EB200" s="90"/>
      <c r="EC200" s="90"/>
      <c r="ED200" s="116"/>
      <c r="EE200" s="16">
        <f t="shared" si="129"/>
        <v>0</v>
      </c>
      <c r="EF200" s="90"/>
      <c r="EG200" s="90"/>
      <c r="EH200" s="90"/>
      <c r="EI200" s="116"/>
      <c r="EJ200" s="16">
        <f t="shared" si="130"/>
        <v>0</v>
      </c>
      <c r="EK200" s="90"/>
      <c r="EL200" s="90"/>
      <c r="EM200" s="90"/>
      <c r="EN200" s="116"/>
      <c r="EO200" s="16">
        <f t="shared" si="131"/>
        <v>0</v>
      </c>
      <c r="EP200" s="90"/>
      <c r="EQ200" s="90"/>
      <c r="ER200" s="90"/>
      <c r="ES200" s="116"/>
      <c r="ET200" s="16">
        <f t="shared" si="132"/>
        <v>0</v>
      </c>
      <c r="EU200" s="90"/>
      <c r="EV200" s="90"/>
      <c r="EW200" s="90"/>
      <c r="EX200" s="116"/>
      <c r="EY200" s="16">
        <f t="shared" si="133"/>
        <v>0</v>
      </c>
      <c r="EZ200" s="90"/>
      <c r="FA200" s="90"/>
      <c r="FB200" s="90"/>
      <c r="FC200" s="116"/>
      <c r="FD200" s="16">
        <f t="shared" si="134"/>
        <v>0</v>
      </c>
      <c r="FE200" s="90"/>
      <c r="FF200" s="90"/>
      <c r="FG200" s="90"/>
      <c r="FH200" s="116"/>
      <c r="FI200" s="16">
        <f t="shared" si="135"/>
        <v>0</v>
      </c>
      <c r="FJ200" s="90"/>
      <c r="FK200" s="90"/>
      <c r="FL200" s="90"/>
      <c r="FM200" s="116"/>
      <c r="FN200" s="16">
        <f t="shared" si="136"/>
        <v>0</v>
      </c>
      <c r="FO200" s="90"/>
      <c r="FP200" s="90"/>
      <c r="FQ200" s="90"/>
      <c r="FR200" s="116"/>
      <c r="FS200" s="16">
        <f t="shared" si="137"/>
        <v>0</v>
      </c>
      <c r="FT200" s="90"/>
      <c r="FU200" s="90"/>
      <c r="FV200" s="90"/>
      <c r="FW200" s="116"/>
      <c r="FX200" s="16">
        <f t="shared" si="138"/>
        <v>0</v>
      </c>
      <c r="FY200" s="90"/>
      <c r="FZ200" s="90"/>
      <c r="GA200" s="90"/>
      <c r="GB200" s="116"/>
      <c r="GC200" s="16">
        <f t="shared" si="139"/>
        <v>0</v>
      </c>
      <c r="GD200" s="90"/>
      <c r="GE200" s="90"/>
      <c r="GF200" s="90"/>
      <c r="GG200" s="116"/>
      <c r="GH200" s="16">
        <f t="shared" si="140"/>
        <v>0</v>
      </c>
      <c r="GI200" s="90"/>
      <c r="GJ200" s="90"/>
      <c r="GK200" s="90"/>
      <c r="GL200" s="116"/>
      <c r="GM200" s="16">
        <f t="shared" si="141"/>
        <v>0</v>
      </c>
      <c r="GN200" s="90"/>
      <c r="GO200" s="90"/>
      <c r="GP200" s="90"/>
      <c r="GQ200" s="116"/>
      <c r="GR200" s="16">
        <f t="shared" si="142"/>
        <v>0</v>
      </c>
      <c r="GS200" s="90"/>
      <c r="GT200" s="90"/>
      <c r="GU200" s="90"/>
      <c r="GV200" s="116"/>
      <c r="GW200" s="16">
        <f t="shared" si="143"/>
        <v>0</v>
      </c>
      <c r="GX200" s="90"/>
      <c r="GY200" s="90"/>
      <c r="GZ200" s="90"/>
      <c r="HA200" s="116"/>
      <c r="HB200" s="16">
        <f t="shared" si="144"/>
        <v>0</v>
      </c>
      <c r="HC200" s="90"/>
      <c r="HD200" s="90"/>
      <c r="HE200" s="90"/>
      <c r="HF200" s="116"/>
      <c r="HG200" s="16">
        <f t="shared" si="145"/>
        <v>0</v>
      </c>
      <c r="HH200" s="90"/>
      <c r="HI200" s="90"/>
      <c r="HJ200" s="90"/>
      <c r="HK200" s="116"/>
      <c r="HL200" s="16">
        <f t="shared" si="146"/>
        <v>0</v>
      </c>
      <c r="HM200" s="90"/>
      <c r="HN200" s="90"/>
      <c r="HO200" s="90"/>
      <c r="HP200" s="116"/>
      <c r="HQ200" s="16">
        <f t="shared" si="147"/>
        <v>0</v>
      </c>
      <c r="HR200" s="90"/>
      <c r="HS200" s="90"/>
      <c r="HT200" s="90"/>
      <c r="HU200" s="116"/>
      <c r="HV200" s="16">
        <f t="shared" si="148"/>
        <v>0</v>
      </c>
      <c r="HW200" s="90"/>
      <c r="HX200" s="90"/>
      <c r="HY200" s="90"/>
      <c r="HZ200" s="116"/>
      <c r="IA200" s="16">
        <f t="shared" si="149"/>
        <v>0</v>
      </c>
      <c r="IB200" s="90"/>
      <c r="IC200" s="90"/>
      <c r="ID200" s="90"/>
      <c r="IE200" s="116"/>
      <c r="IF200" s="16">
        <f t="shared" si="150"/>
        <v>0</v>
      </c>
      <c r="IG200" s="90"/>
      <c r="IH200" s="90"/>
      <c r="II200" s="90"/>
      <c r="IJ200" s="116"/>
      <c r="IK200" s="16">
        <f t="shared" si="151"/>
        <v>0</v>
      </c>
      <c r="IL200" s="90"/>
      <c r="IM200" s="90"/>
      <c r="IN200" s="90"/>
      <c r="IO200" s="116"/>
      <c r="IP200" s="16">
        <f t="shared" si="152"/>
        <v>0</v>
      </c>
    </row>
    <row r="201" spans="1:250" x14ac:dyDescent="0.25">
      <c r="A201" s="90"/>
      <c r="B201" s="90"/>
      <c r="C201" s="90"/>
      <c r="D201" s="116"/>
      <c r="E201" s="16">
        <f t="shared" si="103"/>
        <v>0</v>
      </c>
      <c r="F201" s="90"/>
      <c r="G201" s="90"/>
      <c r="H201" s="90"/>
      <c r="I201" s="116"/>
      <c r="J201" s="16">
        <f t="shared" si="104"/>
        <v>0</v>
      </c>
      <c r="K201" s="90"/>
      <c r="L201" s="90"/>
      <c r="M201" s="90"/>
      <c r="N201" s="116"/>
      <c r="O201" s="16">
        <f t="shared" si="105"/>
        <v>0</v>
      </c>
      <c r="P201" s="90"/>
      <c r="Q201" s="90"/>
      <c r="R201" s="90"/>
      <c r="S201" s="116"/>
      <c r="T201" s="16">
        <f t="shared" si="106"/>
        <v>0</v>
      </c>
      <c r="U201" s="90"/>
      <c r="V201" s="90"/>
      <c r="W201" s="90"/>
      <c r="X201" s="116"/>
      <c r="Y201" s="16">
        <f t="shared" si="107"/>
        <v>0</v>
      </c>
      <c r="Z201" s="90"/>
      <c r="AA201" s="90"/>
      <c r="AB201" s="90"/>
      <c r="AC201" s="116"/>
      <c r="AD201" s="16">
        <f t="shared" si="108"/>
        <v>0</v>
      </c>
      <c r="AE201" s="90"/>
      <c r="AF201" s="90"/>
      <c r="AG201" s="90"/>
      <c r="AH201" s="116"/>
      <c r="AI201" s="16">
        <f t="shared" si="109"/>
        <v>0</v>
      </c>
      <c r="AJ201" s="90"/>
      <c r="AK201" s="90"/>
      <c r="AL201" s="90"/>
      <c r="AM201" s="116"/>
      <c r="AN201" s="16">
        <f t="shared" si="110"/>
        <v>0</v>
      </c>
      <c r="AO201" s="90"/>
      <c r="AP201" s="90"/>
      <c r="AQ201" s="90"/>
      <c r="AR201" s="116"/>
      <c r="AS201" s="16">
        <f t="shared" si="111"/>
        <v>0</v>
      </c>
      <c r="AT201" s="90"/>
      <c r="AU201" s="90"/>
      <c r="AV201" s="90"/>
      <c r="AW201" s="116"/>
      <c r="AX201" s="16">
        <f t="shared" si="112"/>
        <v>0</v>
      </c>
      <c r="AY201" s="90"/>
      <c r="AZ201" s="90"/>
      <c r="BA201" s="90"/>
      <c r="BB201" s="116"/>
      <c r="BC201" s="16">
        <f t="shared" si="113"/>
        <v>0</v>
      </c>
      <c r="BD201" s="90"/>
      <c r="BE201" s="90"/>
      <c r="BF201" s="90"/>
      <c r="BG201" s="116"/>
      <c r="BH201" s="16">
        <f t="shared" si="114"/>
        <v>0</v>
      </c>
      <c r="BI201" s="90"/>
      <c r="BJ201" s="90"/>
      <c r="BK201" s="90"/>
      <c r="BL201" s="116"/>
      <c r="BM201" s="16">
        <f t="shared" si="115"/>
        <v>0</v>
      </c>
      <c r="BN201" s="90"/>
      <c r="BO201" s="90"/>
      <c r="BP201" s="90"/>
      <c r="BQ201" s="116"/>
      <c r="BR201" s="16">
        <f t="shared" si="116"/>
        <v>0</v>
      </c>
      <c r="BS201" s="90"/>
      <c r="BT201" s="90"/>
      <c r="BU201" s="90"/>
      <c r="BV201" s="116"/>
      <c r="BW201" s="16">
        <f t="shared" si="117"/>
        <v>0</v>
      </c>
      <c r="BX201" s="90"/>
      <c r="BY201" s="90"/>
      <c r="BZ201" s="90"/>
      <c r="CA201" s="116"/>
      <c r="CB201" s="16">
        <f t="shared" si="118"/>
        <v>0</v>
      </c>
      <c r="CC201" s="90"/>
      <c r="CD201" s="90"/>
      <c r="CE201" s="90"/>
      <c r="CF201" s="116"/>
      <c r="CG201" s="16">
        <f t="shared" si="119"/>
        <v>0</v>
      </c>
      <c r="CH201" s="90"/>
      <c r="CI201" s="90"/>
      <c r="CJ201" s="90"/>
      <c r="CK201" s="116"/>
      <c r="CL201" s="16">
        <f t="shared" si="120"/>
        <v>0</v>
      </c>
      <c r="CM201" s="90"/>
      <c r="CN201" s="90"/>
      <c r="CO201" s="90"/>
      <c r="CP201" s="116"/>
      <c r="CQ201" s="16">
        <f t="shared" si="121"/>
        <v>0</v>
      </c>
      <c r="CR201" s="90"/>
      <c r="CS201" s="90"/>
      <c r="CT201" s="90"/>
      <c r="CU201" s="116"/>
      <c r="CV201" s="16">
        <f t="shared" si="122"/>
        <v>0</v>
      </c>
      <c r="CW201" s="90"/>
      <c r="CX201" s="90"/>
      <c r="CY201" s="90"/>
      <c r="CZ201" s="116"/>
      <c r="DA201" s="16">
        <f t="shared" si="123"/>
        <v>0</v>
      </c>
      <c r="DB201" s="90"/>
      <c r="DC201" s="90"/>
      <c r="DD201" s="90"/>
      <c r="DE201" s="116"/>
      <c r="DF201" s="16">
        <f t="shared" si="124"/>
        <v>0</v>
      </c>
      <c r="DG201" s="90"/>
      <c r="DH201" s="90"/>
      <c r="DI201" s="90"/>
      <c r="DJ201" s="116"/>
      <c r="DK201" s="16">
        <f t="shared" si="125"/>
        <v>0</v>
      </c>
      <c r="DL201" s="90"/>
      <c r="DM201" s="90"/>
      <c r="DN201" s="90"/>
      <c r="DO201" s="116"/>
      <c r="DP201" s="16">
        <f t="shared" si="126"/>
        <v>0</v>
      </c>
      <c r="DQ201" s="90"/>
      <c r="DR201" s="90"/>
      <c r="DS201" s="90"/>
      <c r="DT201" s="116"/>
      <c r="DU201" s="16">
        <f t="shared" si="127"/>
        <v>0</v>
      </c>
      <c r="DV201" s="90"/>
      <c r="DW201" s="90"/>
      <c r="DX201" s="90"/>
      <c r="DY201" s="116"/>
      <c r="DZ201" s="16">
        <f t="shared" si="128"/>
        <v>0</v>
      </c>
      <c r="EA201" s="90"/>
      <c r="EB201" s="90"/>
      <c r="EC201" s="90"/>
      <c r="ED201" s="116"/>
      <c r="EE201" s="16">
        <f t="shared" si="129"/>
        <v>0</v>
      </c>
      <c r="EF201" s="90"/>
      <c r="EG201" s="90"/>
      <c r="EH201" s="90"/>
      <c r="EI201" s="116"/>
      <c r="EJ201" s="16">
        <f t="shared" si="130"/>
        <v>0</v>
      </c>
      <c r="EK201" s="90"/>
      <c r="EL201" s="90"/>
      <c r="EM201" s="90"/>
      <c r="EN201" s="116"/>
      <c r="EO201" s="16">
        <f t="shared" si="131"/>
        <v>0</v>
      </c>
      <c r="EP201" s="90"/>
      <c r="EQ201" s="90"/>
      <c r="ER201" s="90"/>
      <c r="ES201" s="116"/>
      <c r="ET201" s="16">
        <f t="shared" si="132"/>
        <v>0</v>
      </c>
      <c r="EU201" s="90"/>
      <c r="EV201" s="90"/>
      <c r="EW201" s="90"/>
      <c r="EX201" s="116"/>
      <c r="EY201" s="16">
        <f t="shared" si="133"/>
        <v>0</v>
      </c>
      <c r="EZ201" s="90"/>
      <c r="FA201" s="90"/>
      <c r="FB201" s="90"/>
      <c r="FC201" s="116"/>
      <c r="FD201" s="16">
        <f t="shared" si="134"/>
        <v>0</v>
      </c>
      <c r="FE201" s="90"/>
      <c r="FF201" s="90"/>
      <c r="FG201" s="90"/>
      <c r="FH201" s="116"/>
      <c r="FI201" s="16">
        <f t="shared" si="135"/>
        <v>0</v>
      </c>
      <c r="FJ201" s="90"/>
      <c r="FK201" s="90"/>
      <c r="FL201" s="90"/>
      <c r="FM201" s="116"/>
      <c r="FN201" s="16">
        <f t="shared" si="136"/>
        <v>0</v>
      </c>
      <c r="FO201" s="90"/>
      <c r="FP201" s="90"/>
      <c r="FQ201" s="90"/>
      <c r="FR201" s="116"/>
      <c r="FS201" s="16">
        <f t="shared" si="137"/>
        <v>0</v>
      </c>
      <c r="FT201" s="90"/>
      <c r="FU201" s="90"/>
      <c r="FV201" s="90"/>
      <c r="FW201" s="116"/>
      <c r="FX201" s="16">
        <f t="shared" si="138"/>
        <v>0</v>
      </c>
      <c r="FY201" s="90"/>
      <c r="FZ201" s="90"/>
      <c r="GA201" s="90"/>
      <c r="GB201" s="116"/>
      <c r="GC201" s="16">
        <f t="shared" si="139"/>
        <v>0</v>
      </c>
      <c r="GD201" s="90"/>
      <c r="GE201" s="90"/>
      <c r="GF201" s="90"/>
      <c r="GG201" s="116"/>
      <c r="GH201" s="16">
        <f t="shared" si="140"/>
        <v>0</v>
      </c>
      <c r="GI201" s="90"/>
      <c r="GJ201" s="90"/>
      <c r="GK201" s="90"/>
      <c r="GL201" s="116"/>
      <c r="GM201" s="16">
        <f t="shared" si="141"/>
        <v>0</v>
      </c>
      <c r="GN201" s="90"/>
      <c r="GO201" s="90"/>
      <c r="GP201" s="90"/>
      <c r="GQ201" s="116"/>
      <c r="GR201" s="16">
        <f t="shared" si="142"/>
        <v>0</v>
      </c>
      <c r="GS201" s="90"/>
      <c r="GT201" s="90"/>
      <c r="GU201" s="90"/>
      <c r="GV201" s="116"/>
      <c r="GW201" s="16">
        <f t="shared" si="143"/>
        <v>0</v>
      </c>
      <c r="GX201" s="90"/>
      <c r="GY201" s="90"/>
      <c r="GZ201" s="90"/>
      <c r="HA201" s="116"/>
      <c r="HB201" s="16">
        <f t="shared" si="144"/>
        <v>0</v>
      </c>
      <c r="HC201" s="90"/>
      <c r="HD201" s="90"/>
      <c r="HE201" s="90"/>
      <c r="HF201" s="116"/>
      <c r="HG201" s="16">
        <f t="shared" si="145"/>
        <v>0</v>
      </c>
      <c r="HH201" s="90"/>
      <c r="HI201" s="90"/>
      <c r="HJ201" s="90"/>
      <c r="HK201" s="116"/>
      <c r="HL201" s="16">
        <f t="shared" si="146"/>
        <v>0</v>
      </c>
      <c r="HM201" s="90"/>
      <c r="HN201" s="90"/>
      <c r="HO201" s="90"/>
      <c r="HP201" s="116"/>
      <c r="HQ201" s="16">
        <f t="shared" si="147"/>
        <v>0</v>
      </c>
      <c r="HR201" s="90"/>
      <c r="HS201" s="90"/>
      <c r="HT201" s="90"/>
      <c r="HU201" s="116"/>
      <c r="HV201" s="16">
        <f t="shared" si="148"/>
        <v>0</v>
      </c>
      <c r="HW201" s="90"/>
      <c r="HX201" s="90"/>
      <c r="HY201" s="90"/>
      <c r="HZ201" s="116"/>
      <c r="IA201" s="16">
        <f t="shared" si="149"/>
        <v>0</v>
      </c>
      <c r="IB201" s="90"/>
      <c r="IC201" s="90"/>
      <c r="ID201" s="90"/>
      <c r="IE201" s="116"/>
      <c r="IF201" s="16">
        <f t="shared" si="150"/>
        <v>0</v>
      </c>
      <c r="IG201" s="90"/>
      <c r="IH201" s="90"/>
      <c r="II201" s="90"/>
      <c r="IJ201" s="116"/>
      <c r="IK201" s="16">
        <f t="shared" si="151"/>
        <v>0</v>
      </c>
      <c r="IL201" s="90"/>
      <c r="IM201" s="90"/>
      <c r="IN201" s="90"/>
      <c r="IO201" s="116"/>
      <c r="IP201" s="16">
        <f t="shared" si="152"/>
        <v>0</v>
      </c>
    </row>
    <row r="202" spans="1:250" x14ac:dyDescent="0.25">
      <c r="A202" s="90"/>
      <c r="B202" s="90"/>
      <c r="C202" s="90"/>
      <c r="D202" s="116"/>
      <c r="E202" s="16">
        <f t="shared" si="103"/>
        <v>0</v>
      </c>
      <c r="F202" s="90"/>
      <c r="G202" s="90"/>
      <c r="H202" s="90"/>
      <c r="I202" s="116"/>
      <c r="J202" s="16">
        <f t="shared" si="104"/>
        <v>0</v>
      </c>
      <c r="K202" s="90"/>
      <c r="L202" s="90"/>
      <c r="M202" s="90"/>
      <c r="N202" s="116"/>
      <c r="O202" s="16">
        <f t="shared" si="105"/>
        <v>0</v>
      </c>
      <c r="P202" s="90"/>
      <c r="Q202" s="90"/>
      <c r="R202" s="90"/>
      <c r="S202" s="116"/>
      <c r="T202" s="16">
        <f t="shared" si="106"/>
        <v>0</v>
      </c>
      <c r="U202" s="90"/>
      <c r="V202" s="90"/>
      <c r="W202" s="90"/>
      <c r="X202" s="116"/>
      <c r="Y202" s="16">
        <f t="shared" si="107"/>
        <v>0</v>
      </c>
      <c r="Z202" s="90"/>
      <c r="AA202" s="90"/>
      <c r="AB202" s="90"/>
      <c r="AC202" s="116"/>
      <c r="AD202" s="16">
        <f t="shared" si="108"/>
        <v>0</v>
      </c>
      <c r="AE202" s="90"/>
      <c r="AF202" s="90"/>
      <c r="AG202" s="90"/>
      <c r="AH202" s="116"/>
      <c r="AI202" s="16">
        <f t="shared" si="109"/>
        <v>0</v>
      </c>
      <c r="AJ202" s="90"/>
      <c r="AK202" s="90"/>
      <c r="AL202" s="90"/>
      <c r="AM202" s="116"/>
      <c r="AN202" s="16">
        <f t="shared" si="110"/>
        <v>0</v>
      </c>
      <c r="AO202" s="90"/>
      <c r="AP202" s="90"/>
      <c r="AQ202" s="90"/>
      <c r="AR202" s="116"/>
      <c r="AS202" s="16">
        <f t="shared" si="111"/>
        <v>0</v>
      </c>
      <c r="AT202" s="90"/>
      <c r="AU202" s="90"/>
      <c r="AV202" s="90"/>
      <c r="AW202" s="116"/>
      <c r="AX202" s="16">
        <f t="shared" si="112"/>
        <v>0</v>
      </c>
      <c r="AY202" s="90"/>
      <c r="AZ202" s="90"/>
      <c r="BA202" s="90"/>
      <c r="BB202" s="116"/>
      <c r="BC202" s="16">
        <f t="shared" si="113"/>
        <v>0</v>
      </c>
      <c r="BD202" s="90"/>
      <c r="BE202" s="90"/>
      <c r="BF202" s="90"/>
      <c r="BG202" s="116"/>
      <c r="BH202" s="16">
        <f t="shared" si="114"/>
        <v>0</v>
      </c>
      <c r="BI202" s="90"/>
      <c r="BJ202" s="90"/>
      <c r="BK202" s="90"/>
      <c r="BL202" s="116"/>
      <c r="BM202" s="16">
        <f t="shared" si="115"/>
        <v>0</v>
      </c>
      <c r="BN202" s="90"/>
      <c r="BO202" s="90"/>
      <c r="BP202" s="90"/>
      <c r="BQ202" s="116"/>
      <c r="BR202" s="16">
        <f t="shared" si="116"/>
        <v>0</v>
      </c>
      <c r="BS202" s="90"/>
      <c r="BT202" s="90"/>
      <c r="BU202" s="90"/>
      <c r="BV202" s="116"/>
      <c r="BW202" s="16">
        <f t="shared" si="117"/>
        <v>0</v>
      </c>
      <c r="BX202" s="90"/>
      <c r="BY202" s="90"/>
      <c r="BZ202" s="90"/>
      <c r="CA202" s="116"/>
      <c r="CB202" s="16">
        <f t="shared" si="118"/>
        <v>0</v>
      </c>
      <c r="CC202" s="90"/>
      <c r="CD202" s="90"/>
      <c r="CE202" s="90"/>
      <c r="CF202" s="116"/>
      <c r="CG202" s="16">
        <f t="shared" si="119"/>
        <v>0</v>
      </c>
      <c r="CH202" s="90"/>
      <c r="CI202" s="90"/>
      <c r="CJ202" s="90"/>
      <c r="CK202" s="116"/>
      <c r="CL202" s="16">
        <f t="shared" si="120"/>
        <v>0</v>
      </c>
      <c r="CM202" s="90"/>
      <c r="CN202" s="90"/>
      <c r="CO202" s="90"/>
      <c r="CP202" s="116"/>
      <c r="CQ202" s="16">
        <f t="shared" si="121"/>
        <v>0</v>
      </c>
      <c r="CR202" s="90"/>
      <c r="CS202" s="90"/>
      <c r="CT202" s="90"/>
      <c r="CU202" s="116"/>
      <c r="CV202" s="16">
        <f t="shared" si="122"/>
        <v>0</v>
      </c>
      <c r="CW202" s="90"/>
      <c r="CX202" s="90"/>
      <c r="CY202" s="90"/>
      <c r="CZ202" s="116"/>
      <c r="DA202" s="16">
        <f t="shared" si="123"/>
        <v>0</v>
      </c>
      <c r="DB202" s="90"/>
      <c r="DC202" s="90"/>
      <c r="DD202" s="90"/>
      <c r="DE202" s="116"/>
      <c r="DF202" s="16">
        <f t="shared" si="124"/>
        <v>0</v>
      </c>
      <c r="DG202" s="90"/>
      <c r="DH202" s="90"/>
      <c r="DI202" s="90"/>
      <c r="DJ202" s="116"/>
      <c r="DK202" s="16">
        <f t="shared" si="125"/>
        <v>0</v>
      </c>
      <c r="DL202" s="90"/>
      <c r="DM202" s="90"/>
      <c r="DN202" s="90"/>
      <c r="DO202" s="116"/>
      <c r="DP202" s="16">
        <f t="shared" si="126"/>
        <v>0</v>
      </c>
      <c r="DQ202" s="90"/>
      <c r="DR202" s="90"/>
      <c r="DS202" s="90"/>
      <c r="DT202" s="116"/>
      <c r="DU202" s="16">
        <f t="shared" si="127"/>
        <v>0</v>
      </c>
      <c r="DV202" s="90"/>
      <c r="DW202" s="90"/>
      <c r="DX202" s="90"/>
      <c r="DY202" s="116"/>
      <c r="DZ202" s="16">
        <f t="shared" si="128"/>
        <v>0</v>
      </c>
      <c r="EA202" s="90"/>
      <c r="EB202" s="90"/>
      <c r="EC202" s="90"/>
      <c r="ED202" s="116"/>
      <c r="EE202" s="16">
        <f t="shared" si="129"/>
        <v>0</v>
      </c>
      <c r="EF202" s="90"/>
      <c r="EG202" s="90"/>
      <c r="EH202" s="90"/>
      <c r="EI202" s="116"/>
      <c r="EJ202" s="16">
        <f t="shared" si="130"/>
        <v>0</v>
      </c>
      <c r="EK202" s="90"/>
      <c r="EL202" s="90"/>
      <c r="EM202" s="90"/>
      <c r="EN202" s="116"/>
      <c r="EO202" s="16">
        <f t="shared" si="131"/>
        <v>0</v>
      </c>
      <c r="EP202" s="90"/>
      <c r="EQ202" s="90"/>
      <c r="ER202" s="90"/>
      <c r="ES202" s="116"/>
      <c r="ET202" s="16">
        <f t="shared" si="132"/>
        <v>0</v>
      </c>
      <c r="EU202" s="90"/>
      <c r="EV202" s="90"/>
      <c r="EW202" s="90"/>
      <c r="EX202" s="116"/>
      <c r="EY202" s="16">
        <f t="shared" si="133"/>
        <v>0</v>
      </c>
      <c r="EZ202" s="90"/>
      <c r="FA202" s="90"/>
      <c r="FB202" s="90"/>
      <c r="FC202" s="116"/>
      <c r="FD202" s="16">
        <f t="shared" si="134"/>
        <v>0</v>
      </c>
      <c r="FE202" s="90"/>
      <c r="FF202" s="90"/>
      <c r="FG202" s="90"/>
      <c r="FH202" s="116"/>
      <c r="FI202" s="16">
        <f t="shared" si="135"/>
        <v>0</v>
      </c>
      <c r="FJ202" s="90"/>
      <c r="FK202" s="90"/>
      <c r="FL202" s="90"/>
      <c r="FM202" s="116"/>
      <c r="FN202" s="16">
        <f t="shared" si="136"/>
        <v>0</v>
      </c>
      <c r="FO202" s="90"/>
      <c r="FP202" s="90"/>
      <c r="FQ202" s="90"/>
      <c r="FR202" s="116"/>
      <c r="FS202" s="16">
        <f t="shared" si="137"/>
        <v>0</v>
      </c>
      <c r="FT202" s="90"/>
      <c r="FU202" s="90"/>
      <c r="FV202" s="90"/>
      <c r="FW202" s="116"/>
      <c r="FX202" s="16">
        <f t="shared" si="138"/>
        <v>0</v>
      </c>
      <c r="FY202" s="90"/>
      <c r="FZ202" s="90"/>
      <c r="GA202" s="90"/>
      <c r="GB202" s="116"/>
      <c r="GC202" s="16">
        <f t="shared" si="139"/>
        <v>0</v>
      </c>
      <c r="GD202" s="90"/>
      <c r="GE202" s="90"/>
      <c r="GF202" s="90"/>
      <c r="GG202" s="116"/>
      <c r="GH202" s="16">
        <f t="shared" si="140"/>
        <v>0</v>
      </c>
      <c r="GI202" s="90"/>
      <c r="GJ202" s="90"/>
      <c r="GK202" s="90"/>
      <c r="GL202" s="116"/>
      <c r="GM202" s="16">
        <f t="shared" si="141"/>
        <v>0</v>
      </c>
      <c r="GN202" s="90"/>
      <c r="GO202" s="90"/>
      <c r="GP202" s="90"/>
      <c r="GQ202" s="116"/>
      <c r="GR202" s="16">
        <f t="shared" si="142"/>
        <v>0</v>
      </c>
      <c r="GS202" s="90"/>
      <c r="GT202" s="90"/>
      <c r="GU202" s="90"/>
      <c r="GV202" s="116"/>
      <c r="GW202" s="16">
        <f t="shared" si="143"/>
        <v>0</v>
      </c>
      <c r="GX202" s="90"/>
      <c r="GY202" s="90"/>
      <c r="GZ202" s="90"/>
      <c r="HA202" s="116"/>
      <c r="HB202" s="16">
        <f t="shared" si="144"/>
        <v>0</v>
      </c>
      <c r="HC202" s="90"/>
      <c r="HD202" s="90"/>
      <c r="HE202" s="90"/>
      <c r="HF202" s="116"/>
      <c r="HG202" s="16">
        <f t="shared" si="145"/>
        <v>0</v>
      </c>
      <c r="HH202" s="90"/>
      <c r="HI202" s="90"/>
      <c r="HJ202" s="90"/>
      <c r="HK202" s="116"/>
      <c r="HL202" s="16">
        <f t="shared" si="146"/>
        <v>0</v>
      </c>
      <c r="HM202" s="90"/>
      <c r="HN202" s="90"/>
      <c r="HO202" s="90"/>
      <c r="HP202" s="116"/>
      <c r="HQ202" s="16">
        <f t="shared" si="147"/>
        <v>0</v>
      </c>
      <c r="HR202" s="90"/>
      <c r="HS202" s="90"/>
      <c r="HT202" s="90"/>
      <c r="HU202" s="116"/>
      <c r="HV202" s="16">
        <f t="shared" si="148"/>
        <v>0</v>
      </c>
      <c r="HW202" s="90"/>
      <c r="HX202" s="90"/>
      <c r="HY202" s="90"/>
      <c r="HZ202" s="116"/>
      <c r="IA202" s="16">
        <f t="shared" si="149"/>
        <v>0</v>
      </c>
      <c r="IB202" s="90"/>
      <c r="IC202" s="90"/>
      <c r="ID202" s="90"/>
      <c r="IE202" s="116"/>
      <c r="IF202" s="16">
        <f t="shared" si="150"/>
        <v>0</v>
      </c>
      <c r="IG202" s="90"/>
      <c r="IH202" s="90"/>
      <c r="II202" s="90"/>
      <c r="IJ202" s="116"/>
      <c r="IK202" s="16">
        <f t="shared" si="151"/>
        <v>0</v>
      </c>
      <c r="IL202" s="90"/>
      <c r="IM202" s="90"/>
      <c r="IN202" s="90"/>
      <c r="IO202" s="116"/>
      <c r="IP202" s="16">
        <f t="shared" si="152"/>
        <v>0</v>
      </c>
    </row>
    <row r="203" spans="1:250" x14ac:dyDescent="0.25">
      <c r="A203" s="90"/>
      <c r="B203" s="90"/>
      <c r="C203" s="90"/>
      <c r="D203" s="116"/>
      <c r="E203" s="16">
        <f t="shared" ref="E203:E208" si="153">IF(A203="",C203,A203)</f>
        <v>0</v>
      </c>
      <c r="F203" s="90"/>
      <c r="G203" s="90"/>
      <c r="H203" s="90"/>
      <c r="I203" s="116"/>
      <c r="J203" s="16">
        <f t="shared" ref="J203:J208" si="154">IF(F203="",H203,F203)</f>
        <v>0</v>
      </c>
      <c r="K203" s="90"/>
      <c r="L203" s="90"/>
      <c r="M203" s="90"/>
      <c r="N203" s="116"/>
      <c r="O203" s="16">
        <f t="shared" ref="O203:O208" si="155">IF(K203="",M203,K203)</f>
        <v>0</v>
      </c>
      <c r="P203" s="90"/>
      <c r="Q203" s="90"/>
      <c r="R203" s="90"/>
      <c r="S203" s="116"/>
      <c r="T203" s="16">
        <f t="shared" ref="T203:T208" si="156">IF(P203="",R203,P203)</f>
        <v>0</v>
      </c>
      <c r="U203" s="90"/>
      <c r="V203" s="90"/>
      <c r="W203" s="90"/>
      <c r="X203" s="116"/>
      <c r="Y203" s="16">
        <f t="shared" ref="Y203:Y208" si="157">IF(U203="",W203,U203)</f>
        <v>0</v>
      </c>
      <c r="Z203" s="90"/>
      <c r="AA203" s="90"/>
      <c r="AB203" s="90"/>
      <c r="AC203" s="116"/>
      <c r="AD203" s="16">
        <f t="shared" ref="AD203:AD208" si="158">IF(Z203="",AB203,Z203)</f>
        <v>0</v>
      </c>
      <c r="AE203" s="90"/>
      <c r="AF203" s="90"/>
      <c r="AG203" s="90"/>
      <c r="AH203" s="116"/>
      <c r="AI203" s="16">
        <f t="shared" ref="AI203:AI208" si="159">IF(AE203="",AG203,AE203)</f>
        <v>0</v>
      </c>
      <c r="AJ203" s="90"/>
      <c r="AK203" s="90"/>
      <c r="AL203" s="90"/>
      <c r="AM203" s="116"/>
      <c r="AN203" s="16">
        <f t="shared" ref="AN203:AN208" si="160">IF(AJ203="",AL203,AJ203)</f>
        <v>0</v>
      </c>
      <c r="AO203" s="90"/>
      <c r="AP203" s="90"/>
      <c r="AQ203" s="90"/>
      <c r="AR203" s="116"/>
      <c r="AS203" s="16">
        <f t="shared" ref="AS203:AS208" si="161">IF(AO203="",AQ203,AO203)</f>
        <v>0</v>
      </c>
      <c r="AT203" s="90"/>
      <c r="AU203" s="90"/>
      <c r="AV203" s="90"/>
      <c r="AW203" s="116"/>
      <c r="AX203" s="16">
        <f t="shared" ref="AX203:AX208" si="162">IF(AT203="",AV203,AT203)</f>
        <v>0</v>
      </c>
      <c r="AY203" s="90"/>
      <c r="AZ203" s="90"/>
      <c r="BA203" s="90"/>
      <c r="BB203" s="116"/>
      <c r="BC203" s="16">
        <f t="shared" ref="BC203:BC208" si="163">IF(AY203="",BA203,AY203)</f>
        <v>0</v>
      </c>
      <c r="BD203" s="90"/>
      <c r="BE203" s="90"/>
      <c r="BF203" s="90"/>
      <c r="BG203" s="116"/>
      <c r="BH203" s="16">
        <f t="shared" ref="BH203:BH208" si="164">IF(BD203="",BF203,BD203)</f>
        <v>0</v>
      </c>
      <c r="BI203" s="90"/>
      <c r="BJ203" s="90"/>
      <c r="BK203" s="90"/>
      <c r="BL203" s="116"/>
      <c r="BM203" s="16">
        <f t="shared" ref="BM203:BM208" si="165">IF(BI203="",BK203,BI203)</f>
        <v>0</v>
      </c>
      <c r="BN203" s="90"/>
      <c r="BO203" s="90"/>
      <c r="BP203" s="90"/>
      <c r="BQ203" s="116"/>
      <c r="BR203" s="16">
        <f t="shared" ref="BR203:BR208" si="166">IF(BN203="",BP203,BN203)</f>
        <v>0</v>
      </c>
      <c r="BS203" s="90"/>
      <c r="BT203" s="90"/>
      <c r="BU203" s="90"/>
      <c r="BV203" s="116"/>
      <c r="BW203" s="16">
        <f t="shared" ref="BW203:BW208" si="167">IF(BS203="",BU203,BS203)</f>
        <v>0</v>
      </c>
      <c r="BX203" s="90"/>
      <c r="BY203" s="90"/>
      <c r="BZ203" s="90"/>
      <c r="CA203" s="116"/>
      <c r="CB203" s="16">
        <f t="shared" ref="CB203:CB208" si="168">IF(BX203="",BZ203,BX203)</f>
        <v>0</v>
      </c>
      <c r="CC203" s="90"/>
      <c r="CD203" s="90"/>
      <c r="CE203" s="90"/>
      <c r="CF203" s="116"/>
      <c r="CG203" s="16">
        <f t="shared" ref="CG203:CG208" si="169">IF(CC203="",CE203,CC203)</f>
        <v>0</v>
      </c>
      <c r="CH203" s="90"/>
      <c r="CI203" s="90"/>
      <c r="CJ203" s="90"/>
      <c r="CK203" s="116"/>
      <c r="CL203" s="16">
        <f t="shared" ref="CL203:CL208" si="170">IF(CH203="",CJ203,CH203)</f>
        <v>0</v>
      </c>
      <c r="CM203" s="90"/>
      <c r="CN203" s="90"/>
      <c r="CO203" s="90"/>
      <c r="CP203" s="116"/>
      <c r="CQ203" s="16">
        <f t="shared" ref="CQ203:CQ208" si="171">IF(CM203="",CO203,CM203)</f>
        <v>0</v>
      </c>
      <c r="CR203" s="90"/>
      <c r="CS203" s="90"/>
      <c r="CT203" s="90"/>
      <c r="CU203" s="116"/>
      <c r="CV203" s="16">
        <f t="shared" ref="CV203:CV208" si="172">IF(CR203="",CT203,CR203)</f>
        <v>0</v>
      </c>
      <c r="CW203" s="90"/>
      <c r="CX203" s="90"/>
      <c r="CY203" s="90"/>
      <c r="CZ203" s="116"/>
      <c r="DA203" s="16">
        <f t="shared" ref="DA203:DA208" si="173">IF(CW203="",CY203,CW203)</f>
        <v>0</v>
      </c>
      <c r="DB203" s="90"/>
      <c r="DC203" s="90"/>
      <c r="DD203" s="90"/>
      <c r="DE203" s="116"/>
      <c r="DF203" s="16">
        <f t="shared" ref="DF203:DF208" si="174">IF(DB203="",DD203,DB203)</f>
        <v>0</v>
      </c>
      <c r="DG203" s="90"/>
      <c r="DH203" s="90"/>
      <c r="DI203" s="90"/>
      <c r="DJ203" s="116"/>
      <c r="DK203" s="16">
        <f t="shared" ref="DK203:DK208" si="175">IF(DG203="",DI203,DG203)</f>
        <v>0</v>
      </c>
      <c r="DL203" s="90"/>
      <c r="DM203" s="90"/>
      <c r="DN203" s="90"/>
      <c r="DO203" s="116"/>
      <c r="DP203" s="16">
        <f t="shared" ref="DP203:DP208" si="176">IF(DL203="",DN203,DL203)</f>
        <v>0</v>
      </c>
      <c r="DQ203" s="90"/>
      <c r="DR203" s="90"/>
      <c r="DS203" s="90"/>
      <c r="DT203" s="116"/>
      <c r="DU203" s="16">
        <f t="shared" ref="DU203:DU208" si="177">IF(DQ203="",DS203,DQ203)</f>
        <v>0</v>
      </c>
      <c r="DV203" s="90"/>
      <c r="DW203" s="90"/>
      <c r="DX203" s="90"/>
      <c r="DY203" s="116"/>
      <c r="DZ203" s="16">
        <f t="shared" ref="DZ203:DZ208" si="178">IF(DV203="",DX203,DV203)</f>
        <v>0</v>
      </c>
      <c r="EA203" s="90"/>
      <c r="EB203" s="90"/>
      <c r="EC203" s="90"/>
      <c r="ED203" s="116"/>
      <c r="EE203" s="16">
        <f t="shared" ref="EE203:EE208" si="179">IF(EA203="",EC203,EA203)</f>
        <v>0</v>
      </c>
      <c r="EF203" s="90"/>
      <c r="EG203" s="90"/>
      <c r="EH203" s="90"/>
      <c r="EI203" s="116"/>
      <c r="EJ203" s="16">
        <f t="shared" ref="EJ203:EJ208" si="180">IF(EF203="",EH203,EF203)</f>
        <v>0</v>
      </c>
      <c r="EK203" s="90"/>
      <c r="EL203" s="90"/>
      <c r="EM203" s="90"/>
      <c r="EN203" s="116"/>
      <c r="EO203" s="16">
        <f t="shared" ref="EO203:EO208" si="181">IF(EK203="",EM203,EK203)</f>
        <v>0</v>
      </c>
      <c r="EP203" s="90"/>
      <c r="EQ203" s="90"/>
      <c r="ER203" s="90"/>
      <c r="ES203" s="116"/>
      <c r="ET203" s="16">
        <f t="shared" ref="ET203:ET208" si="182">IF(EP203="",ER203,EP203)</f>
        <v>0</v>
      </c>
      <c r="EU203" s="90"/>
      <c r="EV203" s="90"/>
      <c r="EW203" s="90"/>
      <c r="EX203" s="116"/>
      <c r="EY203" s="16">
        <f t="shared" ref="EY203:EY208" si="183">IF(EU203="",EW203,EU203)</f>
        <v>0</v>
      </c>
      <c r="EZ203" s="90"/>
      <c r="FA203" s="90"/>
      <c r="FB203" s="90"/>
      <c r="FC203" s="116"/>
      <c r="FD203" s="16">
        <f t="shared" ref="FD203:FD208" si="184">IF(EZ203="",FB203,EZ203)</f>
        <v>0</v>
      </c>
      <c r="FE203" s="90"/>
      <c r="FF203" s="90"/>
      <c r="FG203" s="90"/>
      <c r="FH203" s="116"/>
      <c r="FI203" s="16">
        <f t="shared" ref="FI203:FI208" si="185">IF(FE203="",FG203,FE203)</f>
        <v>0</v>
      </c>
      <c r="FJ203" s="90"/>
      <c r="FK203" s="90"/>
      <c r="FL203" s="90"/>
      <c r="FM203" s="116"/>
      <c r="FN203" s="16">
        <f t="shared" ref="FN203:FN208" si="186">IF(FJ203="",FL203,FJ203)</f>
        <v>0</v>
      </c>
      <c r="FO203" s="90"/>
      <c r="FP203" s="90"/>
      <c r="FQ203" s="90"/>
      <c r="FR203" s="116"/>
      <c r="FS203" s="16">
        <f t="shared" ref="FS203:FS208" si="187">IF(FO203="",FQ203,FO203)</f>
        <v>0</v>
      </c>
      <c r="FT203" s="90"/>
      <c r="FU203" s="90"/>
      <c r="FV203" s="90"/>
      <c r="FW203" s="116"/>
      <c r="FX203" s="16">
        <f t="shared" ref="FX203:FX208" si="188">IF(FT203="",FV203,FT203)</f>
        <v>0</v>
      </c>
      <c r="FY203" s="90"/>
      <c r="FZ203" s="90"/>
      <c r="GA203" s="90"/>
      <c r="GB203" s="116"/>
      <c r="GC203" s="16">
        <f t="shared" ref="GC203:GC208" si="189">IF(FY203="",GA203,FY203)</f>
        <v>0</v>
      </c>
      <c r="GD203" s="90"/>
      <c r="GE203" s="90"/>
      <c r="GF203" s="90"/>
      <c r="GG203" s="116"/>
      <c r="GH203" s="16">
        <f t="shared" ref="GH203:GH208" si="190">IF(GD203="",GF203,GD203)</f>
        <v>0</v>
      </c>
      <c r="GI203" s="90"/>
      <c r="GJ203" s="90"/>
      <c r="GK203" s="90"/>
      <c r="GL203" s="116"/>
      <c r="GM203" s="16">
        <f t="shared" ref="GM203:GM208" si="191">IF(GI203="",GK203,GI203)</f>
        <v>0</v>
      </c>
      <c r="GN203" s="90"/>
      <c r="GO203" s="90"/>
      <c r="GP203" s="90"/>
      <c r="GQ203" s="116"/>
      <c r="GR203" s="16">
        <f t="shared" ref="GR203:GR208" si="192">IF(GN203="",GP203,GN203)</f>
        <v>0</v>
      </c>
      <c r="GS203" s="90"/>
      <c r="GT203" s="90"/>
      <c r="GU203" s="90"/>
      <c r="GV203" s="116"/>
      <c r="GW203" s="16">
        <f t="shared" ref="GW203:GW208" si="193">IF(GS203="",GU203,GS203)</f>
        <v>0</v>
      </c>
      <c r="GX203" s="90"/>
      <c r="GY203" s="90"/>
      <c r="GZ203" s="90"/>
      <c r="HA203" s="116"/>
      <c r="HB203" s="16">
        <f t="shared" ref="HB203:HB208" si="194">IF(GX203="",GZ203,GX203)</f>
        <v>0</v>
      </c>
      <c r="HC203" s="90"/>
      <c r="HD203" s="90"/>
      <c r="HE203" s="90"/>
      <c r="HF203" s="116"/>
      <c r="HG203" s="16">
        <f t="shared" ref="HG203:HG208" si="195">IF(HC203="",HE203,HC203)</f>
        <v>0</v>
      </c>
      <c r="HH203" s="90"/>
      <c r="HI203" s="90"/>
      <c r="HJ203" s="90"/>
      <c r="HK203" s="116"/>
      <c r="HL203" s="16">
        <f t="shared" ref="HL203:HL208" si="196">IF(HH203="",HJ203,HH203)</f>
        <v>0</v>
      </c>
      <c r="HM203" s="90"/>
      <c r="HN203" s="90"/>
      <c r="HO203" s="90"/>
      <c r="HP203" s="116"/>
      <c r="HQ203" s="16">
        <f t="shared" ref="HQ203:HQ208" si="197">IF(HM203="",HO203,HM203)</f>
        <v>0</v>
      </c>
      <c r="HR203" s="90"/>
      <c r="HS203" s="90"/>
      <c r="HT203" s="90"/>
      <c r="HU203" s="116"/>
      <c r="HV203" s="16">
        <f t="shared" ref="HV203:HV208" si="198">IF(HR203="",HT203,HR203)</f>
        <v>0</v>
      </c>
      <c r="HW203" s="90"/>
      <c r="HX203" s="90"/>
      <c r="HY203" s="90"/>
      <c r="HZ203" s="116"/>
      <c r="IA203" s="16">
        <f t="shared" ref="IA203:IA208" si="199">IF(HW203="",HY203,HW203)</f>
        <v>0</v>
      </c>
      <c r="IB203" s="90"/>
      <c r="IC203" s="90"/>
      <c r="ID203" s="90"/>
      <c r="IE203" s="116"/>
      <c r="IF203" s="16">
        <f t="shared" ref="IF203:IF208" si="200">IF(IB203="",ID203,IB203)</f>
        <v>0</v>
      </c>
      <c r="IG203" s="90"/>
      <c r="IH203" s="90"/>
      <c r="II203" s="90"/>
      <c r="IJ203" s="116"/>
      <c r="IK203" s="16">
        <f t="shared" ref="IK203:IK208" si="201">IF(IG203="",II203,IG203)</f>
        <v>0</v>
      </c>
      <c r="IL203" s="90"/>
      <c r="IM203" s="90"/>
      <c r="IN203" s="90"/>
      <c r="IO203" s="116"/>
      <c r="IP203" s="16">
        <f t="shared" ref="IP203:IP208" si="202">IF(IL203="",IN203,IL203)</f>
        <v>0</v>
      </c>
    </row>
    <row r="204" spans="1:250" x14ac:dyDescent="0.25">
      <c r="A204" s="90"/>
      <c r="B204" s="90"/>
      <c r="C204" s="90"/>
      <c r="D204" s="116"/>
      <c r="E204" s="16">
        <f t="shared" si="153"/>
        <v>0</v>
      </c>
      <c r="F204" s="90"/>
      <c r="G204" s="90"/>
      <c r="H204" s="90"/>
      <c r="I204" s="116"/>
      <c r="J204" s="16">
        <f t="shared" si="154"/>
        <v>0</v>
      </c>
      <c r="K204" s="90"/>
      <c r="L204" s="90"/>
      <c r="M204" s="90"/>
      <c r="N204" s="116"/>
      <c r="O204" s="16">
        <f t="shared" si="155"/>
        <v>0</v>
      </c>
      <c r="P204" s="90"/>
      <c r="Q204" s="90"/>
      <c r="R204" s="90"/>
      <c r="S204" s="116"/>
      <c r="T204" s="16">
        <f t="shared" si="156"/>
        <v>0</v>
      </c>
      <c r="U204" s="90"/>
      <c r="V204" s="90"/>
      <c r="W204" s="90"/>
      <c r="X204" s="116"/>
      <c r="Y204" s="16">
        <f t="shared" si="157"/>
        <v>0</v>
      </c>
      <c r="Z204" s="90"/>
      <c r="AA204" s="90"/>
      <c r="AB204" s="90"/>
      <c r="AC204" s="116"/>
      <c r="AD204" s="16">
        <f t="shared" si="158"/>
        <v>0</v>
      </c>
      <c r="AE204" s="90"/>
      <c r="AF204" s="90"/>
      <c r="AG204" s="90"/>
      <c r="AH204" s="116"/>
      <c r="AI204" s="16">
        <f t="shared" si="159"/>
        <v>0</v>
      </c>
      <c r="AJ204" s="90"/>
      <c r="AK204" s="90"/>
      <c r="AL204" s="90"/>
      <c r="AM204" s="116"/>
      <c r="AN204" s="16">
        <f t="shared" si="160"/>
        <v>0</v>
      </c>
      <c r="AO204" s="90"/>
      <c r="AP204" s="90"/>
      <c r="AQ204" s="90"/>
      <c r="AR204" s="116"/>
      <c r="AS204" s="16">
        <f t="shared" si="161"/>
        <v>0</v>
      </c>
      <c r="AT204" s="90"/>
      <c r="AU204" s="90"/>
      <c r="AV204" s="90"/>
      <c r="AW204" s="116"/>
      <c r="AX204" s="16">
        <f t="shared" si="162"/>
        <v>0</v>
      </c>
      <c r="AY204" s="90"/>
      <c r="AZ204" s="90"/>
      <c r="BA204" s="90"/>
      <c r="BB204" s="116"/>
      <c r="BC204" s="16">
        <f t="shared" si="163"/>
        <v>0</v>
      </c>
      <c r="BD204" s="90"/>
      <c r="BE204" s="90"/>
      <c r="BF204" s="90"/>
      <c r="BG204" s="116"/>
      <c r="BH204" s="16">
        <f t="shared" si="164"/>
        <v>0</v>
      </c>
      <c r="BI204" s="90"/>
      <c r="BJ204" s="90"/>
      <c r="BK204" s="90"/>
      <c r="BL204" s="116"/>
      <c r="BM204" s="16">
        <f t="shared" si="165"/>
        <v>0</v>
      </c>
      <c r="BN204" s="90"/>
      <c r="BO204" s="90"/>
      <c r="BP204" s="90"/>
      <c r="BQ204" s="116"/>
      <c r="BR204" s="16">
        <f t="shared" si="166"/>
        <v>0</v>
      </c>
      <c r="BS204" s="90"/>
      <c r="BT204" s="90"/>
      <c r="BU204" s="90"/>
      <c r="BV204" s="116"/>
      <c r="BW204" s="16">
        <f t="shared" si="167"/>
        <v>0</v>
      </c>
      <c r="BX204" s="90"/>
      <c r="BY204" s="90"/>
      <c r="BZ204" s="90"/>
      <c r="CA204" s="116"/>
      <c r="CB204" s="16">
        <f t="shared" si="168"/>
        <v>0</v>
      </c>
      <c r="CC204" s="90"/>
      <c r="CD204" s="90"/>
      <c r="CE204" s="90"/>
      <c r="CF204" s="116"/>
      <c r="CG204" s="16">
        <f t="shared" si="169"/>
        <v>0</v>
      </c>
      <c r="CH204" s="90"/>
      <c r="CI204" s="90"/>
      <c r="CJ204" s="90"/>
      <c r="CK204" s="116"/>
      <c r="CL204" s="16">
        <f t="shared" si="170"/>
        <v>0</v>
      </c>
      <c r="CM204" s="90"/>
      <c r="CN204" s="90"/>
      <c r="CO204" s="90"/>
      <c r="CP204" s="116"/>
      <c r="CQ204" s="16">
        <f t="shared" si="171"/>
        <v>0</v>
      </c>
      <c r="CR204" s="90"/>
      <c r="CS204" s="90"/>
      <c r="CT204" s="90"/>
      <c r="CU204" s="116"/>
      <c r="CV204" s="16">
        <f t="shared" si="172"/>
        <v>0</v>
      </c>
      <c r="CW204" s="90"/>
      <c r="CX204" s="90"/>
      <c r="CY204" s="90"/>
      <c r="CZ204" s="116"/>
      <c r="DA204" s="16">
        <f t="shared" si="173"/>
        <v>0</v>
      </c>
      <c r="DB204" s="90"/>
      <c r="DC204" s="90"/>
      <c r="DD204" s="90"/>
      <c r="DE204" s="116"/>
      <c r="DF204" s="16">
        <f t="shared" si="174"/>
        <v>0</v>
      </c>
      <c r="DG204" s="90"/>
      <c r="DH204" s="90"/>
      <c r="DI204" s="90"/>
      <c r="DJ204" s="116"/>
      <c r="DK204" s="16">
        <f t="shared" si="175"/>
        <v>0</v>
      </c>
      <c r="DL204" s="90"/>
      <c r="DM204" s="90"/>
      <c r="DN204" s="90"/>
      <c r="DO204" s="116"/>
      <c r="DP204" s="16">
        <f t="shared" si="176"/>
        <v>0</v>
      </c>
      <c r="DQ204" s="90"/>
      <c r="DR204" s="90"/>
      <c r="DS204" s="90"/>
      <c r="DT204" s="116"/>
      <c r="DU204" s="16">
        <f t="shared" si="177"/>
        <v>0</v>
      </c>
      <c r="DV204" s="90"/>
      <c r="DW204" s="90"/>
      <c r="DX204" s="90"/>
      <c r="DY204" s="116"/>
      <c r="DZ204" s="16">
        <f t="shared" si="178"/>
        <v>0</v>
      </c>
      <c r="EA204" s="90"/>
      <c r="EB204" s="90"/>
      <c r="EC204" s="90"/>
      <c r="ED204" s="116"/>
      <c r="EE204" s="16">
        <f t="shared" si="179"/>
        <v>0</v>
      </c>
      <c r="EF204" s="90"/>
      <c r="EG204" s="90"/>
      <c r="EH204" s="90"/>
      <c r="EI204" s="116"/>
      <c r="EJ204" s="16">
        <f t="shared" si="180"/>
        <v>0</v>
      </c>
      <c r="EK204" s="90"/>
      <c r="EL204" s="90"/>
      <c r="EM204" s="90"/>
      <c r="EN204" s="116"/>
      <c r="EO204" s="16">
        <f t="shared" si="181"/>
        <v>0</v>
      </c>
      <c r="EP204" s="90"/>
      <c r="EQ204" s="90"/>
      <c r="ER204" s="90"/>
      <c r="ES204" s="116"/>
      <c r="ET204" s="16">
        <f t="shared" si="182"/>
        <v>0</v>
      </c>
      <c r="EU204" s="90"/>
      <c r="EV204" s="90"/>
      <c r="EW204" s="90"/>
      <c r="EX204" s="116"/>
      <c r="EY204" s="16">
        <f t="shared" si="183"/>
        <v>0</v>
      </c>
      <c r="EZ204" s="90"/>
      <c r="FA204" s="90"/>
      <c r="FB204" s="90"/>
      <c r="FC204" s="116"/>
      <c r="FD204" s="16">
        <f t="shared" si="184"/>
        <v>0</v>
      </c>
      <c r="FE204" s="90"/>
      <c r="FF204" s="90"/>
      <c r="FG204" s="90"/>
      <c r="FH204" s="116"/>
      <c r="FI204" s="16">
        <f t="shared" si="185"/>
        <v>0</v>
      </c>
      <c r="FJ204" s="90"/>
      <c r="FK204" s="90"/>
      <c r="FL204" s="90"/>
      <c r="FM204" s="116"/>
      <c r="FN204" s="16">
        <f t="shared" si="186"/>
        <v>0</v>
      </c>
      <c r="FO204" s="90"/>
      <c r="FP204" s="90"/>
      <c r="FQ204" s="90"/>
      <c r="FR204" s="116"/>
      <c r="FS204" s="16">
        <f t="shared" si="187"/>
        <v>0</v>
      </c>
      <c r="FT204" s="90"/>
      <c r="FU204" s="90"/>
      <c r="FV204" s="90"/>
      <c r="FW204" s="116"/>
      <c r="FX204" s="16">
        <f t="shared" si="188"/>
        <v>0</v>
      </c>
      <c r="FY204" s="90"/>
      <c r="FZ204" s="90"/>
      <c r="GA204" s="90"/>
      <c r="GB204" s="116"/>
      <c r="GC204" s="16">
        <f t="shared" si="189"/>
        <v>0</v>
      </c>
      <c r="GD204" s="90"/>
      <c r="GE204" s="90"/>
      <c r="GF204" s="90"/>
      <c r="GG204" s="116"/>
      <c r="GH204" s="16">
        <f t="shared" si="190"/>
        <v>0</v>
      </c>
      <c r="GI204" s="90"/>
      <c r="GJ204" s="90"/>
      <c r="GK204" s="90"/>
      <c r="GL204" s="116"/>
      <c r="GM204" s="16">
        <f t="shared" si="191"/>
        <v>0</v>
      </c>
      <c r="GN204" s="90"/>
      <c r="GO204" s="90"/>
      <c r="GP204" s="90"/>
      <c r="GQ204" s="116"/>
      <c r="GR204" s="16">
        <f t="shared" si="192"/>
        <v>0</v>
      </c>
      <c r="GS204" s="90"/>
      <c r="GT204" s="90"/>
      <c r="GU204" s="90"/>
      <c r="GV204" s="116"/>
      <c r="GW204" s="16">
        <f t="shared" si="193"/>
        <v>0</v>
      </c>
      <c r="GX204" s="90"/>
      <c r="GY204" s="90"/>
      <c r="GZ204" s="90"/>
      <c r="HA204" s="116"/>
      <c r="HB204" s="16">
        <f t="shared" si="194"/>
        <v>0</v>
      </c>
      <c r="HC204" s="90"/>
      <c r="HD204" s="90"/>
      <c r="HE204" s="90"/>
      <c r="HF204" s="116"/>
      <c r="HG204" s="16">
        <f t="shared" si="195"/>
        <v>0</v>
      </c>
      <c r="HH204" s="90"/>
      <c r="HI204" s="90"/>
      <c r="HJ204" s="90"/>
      <c r="HK204" s="116"/>
      <c r="HL204" s="16">
        <f t="shared" si="196"/>
        <v>0</v>
      </c>
      <c r="HM204" s="90"/>
      <c r="HN204" s="90"/>
      <c r="HO204" s="90"/>
      <c r="HP204" s="116"/>
      <c r="HQ204" s="16">
        <f t="shared" si="197"/>
        <v>0</v>
      </c>
      <c r="HR204" s="90"/>
      <c r="HS204" s="90"/>
      <c r="HT204" s="90"/>
      <c r="HU204" s="116"/>
      <c r="HV204" s="16">
        <f t="shared" si="198"/>
        <v>0</v>
      </c>
      <c r="HW204" s="90"/>
      <c r="HX204" s="90"/>
      <c r="HY204" s="90"/>
      <c r="HZ204" s="116"/>
      <c r="IA204" s="16">
        <f t="shared" si="199"/>
        <v>0</v>
      </c>
      <c r="IB204" s="90"/>
      <c r="IC204" s="90"/>
      <c r="ID204" s="90"/>
      <c r="IE204" s="116"/>
      <c r="IF204" s="16">
        <f t="shared" si="200"/>
        <v>0</v>
      </c>
      <c r="IG204" s="90"/>
      <c r="IH204" s="90"/>
      <c r="II204" s="90"/>
      <c r="IJ204" s="116"/>
      <c r="IK204" s="16">
        <f t="shared" si="201"/>
        <v>0</v>
      </c>
      <c r="IL204" s="90"/>
      <c r="IM204" s="90"/>
      <c r="IN204" s="90"/>
      <c r="IO204" s="116"/>
      <c r="IP204" s="16">
        <f t="shared" si="202"/>
        <v>0</v>
      </c>
    </row>
    <row r="205" spans="1:250" x14ac:dyDescent="0.25">
      <c r="A205" s="90"/>
      <c r="B205" s="90"/>
      <c r="C205" s="90"/>
      <c r="D205" s="116"/>
      <c r="E205" s="16">
        <f t="shared" si="153"/>
        <v>0</v>
      </c>
      <c r="F205" s="90"/>
      <c r="G205" s="90"/>
      <c r="H205" s="90"/>
      <c r="I205" s="116"/>
      <c r="J205" s="16">
        <f t="shared" si="154"/>
        <v>0</v>
      </c>
      <c r="K205" s="90"/>
      <c r="L205" s="90"/>
      <c r="M205" s="90"/>
      <c r="N205" s="116"/>
      <c r="O205" s="16">
        <f t="shared" si="155"/>
        <v>0</v>
      </c>
      <c r="P205" s="90"/>
      <c r="Q205" s="90"/>
      <c r="R205" s="90"/>
      <c r="S205" s="116"/>
      <c r="T205" s="16">
        <f t="shared" si="156"/>
        <v>0</v>
      </c>
      <c r="U205" s="90"/>
      <c r="V205" s="90"/>
      <c r="W205" s="90"/>
      <c r="X205" s="116"/>
      <c r="Y205" s="16">
        <f t="shared" si="157"/>
        <v>0</v>
      </c>
      <c r="Z205" s="90"/>
      <c r="AA205" s="90"/>
      <c r="AB205" s="90"/>
      <c r="AC205" s="116"/>
      <c r="AD205" s="16">
        <f t="shared" si="158"/>
        <v>0</v>
      </c>
      <c r="AE205" s="90"/>
      <c r="AF205" s="90"/>
      <c r="AG205" s="90"/>
      <c r="AH205" s="116"/>
      <c r="AI205" s="16">
        <f t="shared" si="159"/>
        <v>0</v>
      </c>
      <c r="AJ205" s="90"/>
      <c r="AK205" s="90"/>
      <c r="AL205" s="90"/>
      <c r="AM205" s="116"/>
      <c r="AN205" s="16">
        <f t="shared" si="160"/>
        <v>0</v>
      </c>
      <c r="AO205" s="90"/>
      <c r="AP205" s="90"/>
      <c r="AQ205" s="90"/>
      <c r="AR205" s="116"/>
      <c r="AS205" s="16">
        <f t="shared" si="161"/>
        <v>0</v>
      </c>
      <c r="AT205" s="90"/>
      <c r="AU205" s="90"/>
      <c r="AV205" s="90"/>
      <c r="AW205" s="116"/>
      <c r="AX205" s="16">
        <f t="shared" si="162"/>
        <v>0</v>
      </c>
      <c r="AY205" s="90"/>
      <c r="AZ205" s="90"/>
      <c r="BA205" s="90"/>
      <c r="BB205" s="116"/>
      <c r="BC205" s="16">
        <f t="shared" si="163"/>
        <v>0</v>
      </c>
      <c r="BD205" s="90"/>
      <c r="BE205" s="90"/>
      <c r="BF205" s="90"/>
      <c r="BG205" s="116"/>
      <c r="BH205" s="16">
        <f t="shared" si="164"/>
        <v>0</v>
      </c>
      <c r="BI205" s="90"/>
      <c r="BJ205" s="90"/>
      <c r="BK205" s="90"/>
      <c r="BL205" s="116"/>
      <c r="BM205" s="16">
        <f t="shared" si="165"/>
        <v>0</v>
      </c>
      <c r="BN205" s="90"/>
      <c r="BO205" s="90"/>
      <c r="BP205" s="90"/>
      <c r="BQ205" s="116"/>
      <c r="BR205" s="16">
        <f t="shared" si="166"/>
        <v>0</v>
      </c>
      <c r="BS205" s="90"/>
      <c r="BT205" s="90"/>
      <c r="BU205" s="90"/>
      <c r="BV205" s="116"/>
      <c r="BW205" s="16">
        <f t="shared" si="167"/>
        <v>0</v>
      </c>
      <c r="BX205" s="90"/>
      <c r="BY205" s="90"/>
      <c r="BZ205" s="90"/>
      <c r="CA205" s="116"/>
      <c r="CB205" s="16">
        <f t="shared" si="168"/>
        <v>0</v>
      </c>
      <c r="CC205" s="90"/>
      <c r="CD205" s="90"/>
      <c r="CE205" s="90"/>
      <c r="CF205" s="116"/>
      <c r="CG205" s="16">
        <f t="shared" si="169"/>
        <v>0</v>
      </c>
      <c r="CH205" s="90"/>
      <c r="CI205" s="90"/>
      <c r="CJ205" s="90"/>
      <c r="CK205" s="116"/>
      <c r="CL205" s="16">
        <f t="shared" si="170"/>
        <v>0</v>
      </c>
      <c r="CM205" s="90"/>
      <c r="CN205" s="90"/>
      <c r="CO205" s="90"/>
      <c r="CP205" s="116"/>
      <c r="CQ205" s="16">
        <f t="shared" si="171"/>
        <v>0</v>
      </c>
      <c r="CR205" s="90"/>
      <c r="CS205" s="90"/>
      <c r="CT205" s="90"/>
      <c r="CU205" s="116"/>
      <c r="CV205" s="16">
        <f t="shared" si="172"/>
        <v>0</v>
      </c>
      <c r="CW205" s="90"/>
      <c r="CX205" s="90"/>
      <c r="CY205" s="90"/>
      <c r="CZ205" s="116"/>
      <c r="DA205" s="16">
        <f t="shared" si="173"/>
        <v>0</v>
      </c>
      <c r="DB205" s="90"/>
      <c r="DC205" s="90"/>
      <c r="DD205" s="90"/>
      <c r="DE205" s="116"/>
      <c r="DF205" s="16">
        <f t="shared" si="174"/>
        <v>0</v>
      </c>
      <c r="DG205" s="90"/>
      <c r="DH205" s="90"/>
      <c r="DI205" s="90"/>
      <c r="DJ205" s="116"/>
      <c r="DK205" s="16">
        <f t="shared" si="175"/>
        <v>0</v>
      </c>
      <c r="DL205" s="90"/>
      <c r="DM205" s="90"/>
      <c r="DN205" s="90"/>
      <c r="DO205" s="116"/>
      <c r="DP205" s="16">
        <f t="shared" si="176"/>
        <v>0</v>
      </c>
      <c r="DQ205" s="90"/>
      <c r="DR205" s="90"/>
      <c r="DS205" s="90"/>
      <c r="DT205" s="116"/>
      <c r="DU205" s="16">
        <f t="shared" si="177"/>
        <v>0</v>
      </c>
      <c r="DV205" s="90"/>
      <c r="DW205" s="90"/>
      <c r="DX205" s="90"/>
      <c r="DY205" s="116"/>
      <c r="DZ205" s="16">
        <f t="shared" si="178"/>
        <v>0</v>
      </c>
      <c r="EA205" s="90"/>
      <c r="EB205" s="90"/>
      <c r="EC205" s="90"/>
      <c r="ED205" s="116"/>
      <c r="EE205" s="16">
        <f t="shared" si="179"/>
        <v>0</v>
      </c>
      <c r="EF205" s="90"/>
      <c r="EG205" s="90"/>
      <c r="EH205" s="90"/>
      <c r="EI205" s="116"/>
      <c r="EJ205" s="16">
        <f t="shared" si="180"/>
        <v>0</v>
      </c>
      <c r="EK205" s="90"/>
      <c r="EL205" s="90"/>
      <c r="EM205" s="90"/>
      <c r="EN205" s="116"/>
      <c r="EO205" s="16">
        <f t="shared" si="181"/>
        <v>0</v>
      </c>
      <c r="EP205" s="90"/>
      <c r="EQ205" s="90"/>
      <c r="ER205" s="90"/>
      <c r="ES205" s="116"/>
      <c r="ET205" s="16">
        <f t="shared" si="182"/>
        <v>0</v>
      </c>
      <c r="EU205" s="90"/>
      <c r="EV205" s="90"/>
      <c r="EW205" s="90"/>
      <c r="EX205" s="116"/>
      <c r="EY205" s="16">
        <f t="shared" si="183"/>
        <v>0</v>
      </c>
      <c r="EZ205" s="90"/>
      <c r="FA205" s="90"/>
      <c r="FB205" s="90"/>
      <c r="FC205" s="116"/>
      <c r="FD205" s="16">
        <f t="shared" si="184"/>
        <v>0</v>
      </c>
      <c r="FE205" s="90"/>
      <c r="FF205" s="90"/>
      <c r="FG205" s="90"/>
      <c r="FH205" s="116"/>
      <c r="FI205" s="16">
        <f t="shared" si="185"/>
        <v>0</v>
      </c>
      <c r="FJ205" s="90"/>
      <c r="FK205" s="90"/>
      <c r="FL205" s="90"/>
      <c r="FM205" s="116"/>
      <c r="FN205" s="16">
        <f t="shared" si="186"/>
        <v>0</v>
      </c>
      <c r="FO205" s="90"/>
      <c r="FP205" s="90"/>
      <c r="FQ205" s="90"/>
      <c r="FR205" s="116"/>
      <c r="FS205" s="16">
        <f t="shared" si="187"/>
        <v>0</v>
      </c>
      <c r="FT205" s="90"/>
      <c r="FU205" s="90"/>
      <c r="FV205" s="90"/>
      <c r="FW205" s="116"/>
      <c r="FX205" s="16">
        <f t="shared" si="188"/>
        <v>0</v>
      </c>
      <c r="FY205" s="90"/>
      <c r="FZ205" s="90"/>
      <c r="GA205" s="90"/>
      <c r="GB205" s="116"/>
      <c r="GC205" s="16">
        <f t="shared" si="189"/>
        <v>0</v>
      </c>
      <c r="GD205" s="90"/>
      <c r="GE205" s="90"/>
      <c r="GF205" s="90"/>
      <c r="GG205" s="116"/>
      <c r="GH205" s="16">
        <f t="shared" si="190"/>
        <v>0</v>
      </c>
      <c r="GI205" s="90"/>
      <c r="GJ205" s="90"/>
      <c r="GK205" s="90"/>
      <c r="GL205" s="116"/>
      <c r="GM205" s="16">
        <f t="shared" si="191"/>
        <v>0</v>
      </c>
      <c r="GN205" s="90"/>
      <c r="GO205" s="90"/>
      <c r="GP205" s="90"/>
      <c r="GQ205" s="116"/>
      <c r="GR205" s="16">
        <f t="shared" si="192"/>
        <v>0</v>
      </c>
      <c r="GS205" s="90"/>
      <c r="GT205" s="90"/>
      <c r="GU205" s="90"/>
      <c r="GV205" s="116"/>
      <c r="GW205" s="16">
        <f t="shared" si="193"/>
        <v>0</v>
      </c>
      <c r="GX205" s="90"/>
      <c r="GY205" s="90"/>
      <c r="GZ205" s="90"/>
      <c r="HA205" s="116"/>
      <c r="HB205" s="16">
        <f t="shared" si="194"/>
        <v>0</v>
      </c>
      <c r="HC205" s="90"/>
      <c r="HD205" s="90"/>
      <c r="HE205" s="90"/>
      <c r="HF205" s="116"/>
      <c r="HG205" s="16">
        <f t="shared" si="195"/>
        <v>0</v>
      </c>
      <c r="HH205" s="90"/>
      <c r="HI205" s="90"/>
      <c r="HJ205" s="90"/>
      <c r="HK205" s="116"/>
      <c r="HL205" s="16">
        <f t="shared" si="196"/>
        <v>0</v>
      </c>
      <c r="HM205" s="90"/>
      <c r="HN205" s="90"/>
      <c r="HO205" s="90"/>
      <c r="HP205" s="116"/>
      <c r="HQ205" s="16">
        <f t="shared" si="197"/>
        <v>0</v>
      </c>
      <c r="HR205" s="90"/>
      <c r="HS205" s="90"/>
      <c r="HT205" s="90"/>
      <c r="HU205" s="116"/>
      <c r="HV205" s="16">
        <f t="shared" si="198"/>
        <v>0</v>
      </c>
      <c r="HW205" s="90"/>
      <c r="HX205" s="90"/>
      <c r="HY205" s="90"/>
      <c r="HZ205" s="116"/>
      <c r="IA205" s="16">
        <f t="shared" si="199"/>
        <v>0</v>
      </c>
      <c r="IB205" s="90"/>
      <c r="IC205" s="90"/>
      <c r="ID205" s="90"/>
      <c r="IE205" s="116"/>
      <c r="IF205" s="16">
        <f t="shared" si="200"/>
        <v>0</v>
      </c>
      <c r="IG205" s="90"/>
      <c r="IH205" s="90"/>
      <c r="II205" s="90"/>
      <c r="IJ205" s="116"/>
      <c r="IK205" s="16">
        <f t="shared" si="201"/>
        <v>0</v>
      </c>
      <c r="IL205" s="90"/>
      <c r="IM205" s="90"/>
      <c r="IN205" s="90"/>
      <c r="IO205" s="116"/>
      <c r="IP205" s="16">
        <f t="shared" si="202"/>
        <v>0</v>
      </c>
    </row>
    <row r="206" spans="1:250" x14ac:dyDescent="0.25">
      <c r="A206" s="90"/>
      <c r="B206" s="90"/>
      <c r="C206" s="90"/>
      <c r="D206" s="116"/>
      <c r="E206" s="16">
        <f t="shared" si="153"/>
        <v>0</v>
      </c>
      <c r="F206" s="90"/>
      <c r="G206" s="90"/>
      <c r="H206" s="90"/>
      <c r="I206" s="116"/>
      <c r="J206" s="16">
        <f t="shared" si="154"/>
        <v>0</v>
      </c>
      <c r="K206" s="90"/>
      <c r="L206" s="90"/>
      <c r="M206" s="90"/>
      <c r="N206" s="116"/>
      <c r="O206" s="16">
        <f t="shared" si="155"/>
        <v>0</v>
      </c>
      <c r="P206" s="90"/>
      <c r="Q206" s="90"/>
      <c r="R206" s="90"/>
      <c r="S206" s="116"/>
      <c r="T206" s="16">
        <f t="shared" si="156"/>
        <v>0</v>
      </c>
      <c r="U206" s="90"/>
      <c r="V206" s="90"/>
      <c r="W206" s="90"/>
      <c r="X206" s="116"/>
      <c r="Y206" s="16">
        <f t="shared" si="157"/>
        <v>0</v>
      </c>
      <c r="Z206" s="90"/>
      <c r="AA206" s="90"/>
      <c r="AB206" s="90"/>
      <c r="AC206" s="116"/>
      <c r="AD206" s="16">
        <f t="shared" si="158"/>
        <v>0</v>
      </c>
      <c r="AE206" s="90"/>
      <c r="AF206" s="90"/>
      <c r="AG206" s="90"/>
      <c r="AH206" s="116"/>
      <c r="AI206" s="16">
        <f t="shared" si="159"/>
        <v>0</v>
      </c>
      <c r="AJ206" s="90"/>
      <c r="AK206" s="90"/>
      <c r="AL206" s="90"/>
      <c r="AM206" s="116"/>
      <c r="AN206" s="16">
        <f t="shared" si="160"/>
        <v>0</v>
      </c>
      <c r="AO206" s="90"/>
      <c r="AP206" s="90"/>
      <c r="AQ206" s="90"/>
      <c r="AR206" s="116"/>
      <c r="AS206" s="16">
        <f t="shared" si="161"/>
        <v>0</v>
      </c>
      <c r="AT206" s="90"/>
      <c r="AU206" s="90"/>
      <c r="AV206" s="90"/>
      <c r="AW206" s="116"/>
      <c r="AX206" s="16">
        <f t="shared" si="162"/>
        <v>0</v>
      </c>
      <c r="AY206" s="90"/>
      <c r="AZ206" s="90"/>
      <c r="BA206" s="90"/>
      <c r="BB206" s="116"/>
      <c r="BC206" s="16">
        <f t="shared" si="163"/>
        <v>0</v>
      </c>
      <c r="BD206" s="90"/>
      <c r="BE206" s="90"/>
      <c r="BF206" s="90"/>
      <c r="BG206" s="116"/>
      <c r="BH206" s="16">
        <f t="shared" si="164"/>
        <v>0</v>
      </c>
      <c r="BI206" s="90"/>
      <c r="BJ206" s="90"/>
      <c r="BK206" s="90"/>
      <c r="BL206" s="116"/>
      <c r="BM206" s="16">
        <f t="shared" si="165"/>
        <v>0</v>
      </c>
      <c r="BN206" s="90"/>
      <c r="BO206" s="90"/>
      <c r="BP206" s="90"/>
      <c r="BQ206" s="116"/>
      <c r="BR206" s="16">
        <f t="shared" si="166"/>
        <v>0</v>
      </c>
      <c r="BS206" s="90"/>
      <c r="BT206" s="90"/>
      <c r="BU206" s="90"/>
      <c r="BV206" s="116"/>
      <c r="BW206" s="16">
        <f t="shared" si="167"/>
        <v>0</v>
      </c>
      <c r="BX206" s="90"/>
      <c r="BY206" s="90"/>
      <c r="BZ206" s="90"/>
      <c r="CA206" s="116"/>
      <c r="CB206" s="16">
        <f t="shared" si="168"/>
        <v>0</v>
      </c>
      <c r="CC206" s="90"/>
      <c r="CD206" s="90"/>
      <c r="CE206" s="90"/>
      <c r="CF206" s="116"/>
      <c r="CG206" s="16">
        <f t="shared" si="169"/>
        <v>0</v>
      </c>
      <c r="CH206" s="90"/>
      <c r="CI206" s="90"/>
      <c r="CJ206" s="90"/>
      <c r="CK206" s="116"/>
      <c r="CL206" s="16">
        <f t="shared" si="170"/>
        <v>0</v>
      </c>
      <c r="CM206" s="90"/>
      <c r="CN206" s="90"/>
      <c r="CO206" s="90"/>
      <c r="CP206" s="116"/>
      <c r="CQ206" s="16">
        <f t="shared" si="171"/>
        <v>0</v>
      </c>
      <c r="CR206" s="90"/>
      <c r="CS206" s="90"/>
      <c r="CT206" s="90"/>
      <c r="CU206" s="116"/>
      <c r="CV206" s="16">
        <f t="shared" si="172"/>
        <v>0</v>
      </c>
      <c r="CW206" s="90"/>
      <c r="CX206" s="90"/>
      <c r="CY206" s="90"/>
      <c r="CZ206" s="116"/>
      <c r="DA206" s="16">
        <f t="shared" si="173"/>
        <v>0</v>
      </c>
      <c r="DB206" s="90"/>
      <c r="DC206" s="90"/>
      <c r="DD206" s="90"/>
      <c r="DE206" s="116"/>
      <c r="DF206" s="16">
        <f t="shared" si="174"/>
        <v>0</v>
      </c>
      <c r="DG206" s="90"/>
      <c r="DH206" s="90"/>
      <c r="DI206" s="90"/>
      <c r="DJ206" s="116"/>
      <c r="DK206" s="16">
        <f t="shared" si="175"/>
        <v>0</v>
      </c>
      <c r="DL206" s="90"/>
      <c r="DM206" s="90"/>
      <c r="DN206" s="90"/>
      <c r="DO206" s="116"/>
      <c r="DP206" s="16">
        <f t="shared" si="176"/>
        <v>0</v>
      </c>
      <c r="DQ206" s="90"/>
      <c r="DR206" s="90"/>
      <c r="DS206" s="90"/>
      <c r="DT206" s="116"/>
      <c r="DU206" s="16">
        <f t="shared" si="177"/>
        <v>0</v>
      </c>
      <c r="DV206" s="90"/>
      <c r="DW206" s="90"/>
      <c r="DX206" s="90"/>
      <c r="DY206" s="116"/>
      <c r="DZ206" s="16">
        <f t="shared" si="178"/>
        <v>0</v>
      </c>
      <c r="EA206" s="90"/>
      <c r="EB206" s="90"/>
      <c r="EC206" s="90"/>
      <c r="ED206" s="116"/>
      <c r="EE206" s="16">
        <f t="shared" si="179"/>
        <v>0</v>
      </c>
      <c r="EF206" s="90"/>
      <c r="EG206" s="90"/>
      <c r="EH206" s="90"/>
      <c r="EI206" s="116"/>
      <c r="EJ206" s="16">
        <f t="shared" si="180"/>
        <v>0</v>
      </c>
      <c r="EK206" s="90"/>
      <c r="EL206" s="90"/>
      <c r="EM206" s="90"/>
      <c r="EN206" s="116"/>
      <c r="EO206" s="16">
        <f t="shared" si="181"/>
        <v>0</v>
      </c>
      <c r="EP206" s="90"/>
      <c r="EQ206" s="90"/>
      <c r="ER206" s="90"/>
      <c r="ES206" s="116"/>
      <c r="ET206" s="16">
        <f t="shared" si="182"/>
        <v>0</v>
      </c>
      <c r="EU206" s="90"/>
      <c r="EV206" s="90"/>
      <c r="EW206" s="90"/>
      <c r="EX206" s="116"/>
      <c r="EY206" s="16">
        <f t="shared" si="183"/>
        <v>0</v>
      </c>
      <c r="EZ206" s="90"/>
      <c r="FA206" s="90"/>
      <c r="FB206" s="90"/>
      <c r="FC206" s="116"/>
      <c r="FD206" s="16">
        <f t="shared" si="184"/>
        <v>0</v>
      </c>
      <c r="FE206" s="90"/>
      <c r="FF206" s="90"/>
      <c r="FG206" s="90"/>
      <c r="FH206" s="116"/>
      <c r="FI206" s="16">
        <f t="shared" si="185"/>
        <v>0</v>
      </c>
      <c r="FJ206" s="90"/>
      <c r="FK206" s="90"/>
      <c r="FL206" s="90"/>
      <c r="FM206" s="116"/>
      <c r="FN206" s="16">
        <f t="shared" si="186"/>
        <v>0</v>
      </c>
      <c r="FO206" s="90"/>
      <c r="FP206" s="90"/>
      <c r="FQ206" s="90"/>
      <c r="FR206" s="116"/>
      <c r="FS206" s="16">
        <f t="shared" si="187"/>
        <v>0</v>
      </c>
      <c r="FT206" s="90"/>
      <c r="FU206" s="90"/>
      <c r="FV206" s="90"/>
      <c r="FW206" s="116"/>
      <c r="FX206" s="16">
        <f t="shared" si="188"/>
        <v>0</v>
      </c>
      <c r="FY206" s="90"/>
      <c r="FZ206" s="90"/>
      <c r="GA206" s="90"/>
      <c r="GB206" s="116"/>
      <c r="GC206" s="16">
        <f t="shared" si="189"/>
        <v>0</v>
      </c>
      <c r="GD206" s="90"/>
      <c r="GE206" s="90"/>
      <c r="GF206" s="90"/>
      <c r="GG206" s="116"/>
      <c r="GH206" s="16">
        <f t="shared" si="190"/>
        <v>0</v>
      </c>
      <c r="GI206" s="90"/>
      <c r="GJ206" s="90"/>
      <c r="GK206" s="90"/>
      <c r="GL206" s="116"/>
      <c r="GM206" s="16">
        <f t="shared" si="191"/>
        <v>0</v>
      </c>
      <c r="GN206" s="90"/>
      <c r="GO206" s="90"/>
      <c r="GP206" s="90"/>
      <c r="GQ206" s="116"/>
      <c r="GR206" s="16">
        <f t="shared" si="192"/>
        <v>0</v>
      </c>
      <c r="GS206" s="90"/>
      <c r="GT206" s="90"/>
      <c r="GU206" s="90"/>
      <c r="GV206" s="116"/>
      <c r="GW206" s="16">
        <f t="shared" si="193"/>
        <v>0</v>
      </c>
      <c r="GX206" s="90"/>
      <c r="GY206" s="90"/>
      <c r="GZ206" s="90"/>
      <c r="HA206" s="116"/>
      <c r="HB206" s="16">
        <f t="shared" si="194"/>
        <v>0</v>
      </c>
      <c r="HC206" s="90"/>
      <c r="HD206" s="90"/>
      <c r="HE206" s="90"/>
      <c r="HF206" s="116"/>
      <c r="HG206" s="16">
        <f t="shared" si="195"/>
        <v>0</v>
      </c>
      <c r="HH206" s="90"/>
      <c r="HI206" s="90"/>
      <c r="HJ206" s="90"/>
      <c r="HK206" s="116"/>
      <c r="HL206" s="16">
        <f t="shared" si="196"/>
        <v>0</v>
      </c>
      <c r="HM206" s="90"/>
      <c r="HN206" s="90"/>
      <c r="HO206" s="90"/>
      <c r="HP206" s="116"/>
      <c r="HQ206" s="16">
        <f t="shared" si="197"/>
        <v>0</v>
      </c>
      <c r="HR206" s="90"/>
      <c r="HS206" s="90"/>
      <c r="HT206" s="90"/>
      <c r="HU206" s="116"/>
      <c r="HV206" s="16">
        <f t="shared" si="198"/>
        <v>0</v>
      </c>
      <c r="HW206" s="90"/>
      <c r="HX206" s="90"/>
      <c r="HY206" s="90"/>
      <c r="HZ206" s="116"/>
      <c r="IA206" s="16">
        <f t="shared" si="199"/>
        <v>0</v>
      </c>
      <c r="IB206" s="90"/>
      <c r="IC206" s="90"/>
      <c r="ID206" s="90"/>
      <c r="IE206" s="116"/>
      <c r="IF206" s="16">
        <f t="shared" si="200"/>
        <v>0</v>
      </c>
      <c r="IG206" s="90"/>
      <c r="IH206" s="90"/>
      <c r="II206" s="90"/>
      <c r="IJ206" s="116"/>
      <c r="IK206" s="16">
        <f t="shared" si="201"/>
        <v>0</v>
      </c>
      <c r="IL206" s="90"/>
      <c r="IM206" s="90"/>
      <c r="IN206" s="90"/>
      <c r="IO206" s="116"/>
      <c r="IP206" s="16">
        <f t="shared" si="202"/>
        <v>0</v>
      </c>
    </row>
    <row r="207" spans="1:250" x14ac:dyDescent="0.25">
      <c r="A207" s="90"/>
      <c r="B207" s="90"/>
      <c r="C207" s="90"/>
      <c r="D207" s="116"/>
      <c r="E207" s="16">
        <f t="shared" si="153"/>
        <v>0</v>
      </c>
      <c r="F207" s="90"/>
      <c r="G207" s="90"/>
      <c r="H207" s="90"/>
      <c r="I207" s="116"/>
      <c r="J207" s="16">
        <f t="shared" si="154"/>
        <v>0</v>
      </c>
      <c r="K207" s="90"/>
      <c r="L207" s="90"/>
      <c r="M207" s="90"/>
      <c r="N207" s="116"/>
      <c r="O207" s="16">
        <f t="shared" si="155"/>
        <v>0</v>
      </c>
      <c r="P207" s="90"/>
      <c r="Q207" s="90"/>
      <c r="R207" s="90"/>
      <c r="S207" s="116"/>
      <c r="T207" s="16">
        <f t="shared" si="156"/>
        <v>0</v>
      </c>
      <c r="U207" s="90"/>
      <c r="V207" s="90"/>
      <c r="W207" s="90"/>
      <c r="X207" s="116"/>
      <c r="Y207" s="16">
        <f t="shared" si="157"/>
        <v>0</v>
      </c>
      <c r="Z207" s="90"/>
      <c r="AA207" s="90"/>
      <c r="AB207" s="90"/>
      <c r="AC207" s="116"/>
      <c r="AD207" s="16">
        <f t="shared" si="158"/>
        <v>0</v>
      </c>
      <c r="AE207" s="90"/>
      <c r="AF207" s="90"/>
      <c r="AG207" s="90"/>
      <c r="AH207" s="116"/>
      <c r="AI207" s="16">
        <f t="shared" si="159"/>
        <v>0</v>
      </c>
      <c r="AJ207" s="90"/>
      <c r="AK207" s="90"/>
      <c r="AL207" s="90"/>
      <c r="AM207" s="116"/>
      <c r="AN207" s="16">
        <f t="shared" si="160"/>
        <v>0</v>
      </c>
      <c r="AO207" s="90"/>
      <c r="AP207" s="90"/>
      <c r="AQ207" s="90"/>
      <c r="AR207" s="116"/>
      <c r="AS207" s="16">
        <f t="shared" si="161"/>
        <v>0</v>
      </c>
      <c r="AT207" s="90"/>
      <c r="AU207" s="90"/>
      <c r="AV207" s="90"/>
      <c r="AW207" s="116"/>
      <c r="AX207" s="16">
        <f t="shared" si="162"/>
        <v>0</v>
      </c>
      <c r="AY207" s="90"/>
      <c r="AZ207" s="90"/>
      <c r="BA207" s="90"/>
      <c r="BB207" s="116"/>
      <c r="BC207" s="16">
        <f t="shared" si="163"/>
        <v>0</v>
      </c>
      <c r="BD207" s="90"/>
      <c r="BE207" s="90"/>
      <c r="BF207" s="90"/>
      <c r="BG207" s="116"/>
      <c r="BH207" s="16">
        <f t="shared" si="164"/>
        <v>0</v>
      </c>
      <c r="BI207" s="90"/>
      <c r="BJ207" s="90"/>
      <c r="BK207" s="90"/>
      <c r="BL207" s="116"/>
      <c r="BM207" s="16">
        <f t="shared" si="165"/>
        <v>0</v>
      </c>
      <c r="BN207" s="90"/>
      <c r="BO207" s="90"/>
      <c r="BP207" s="90"/>
      <c r="BQ207" s="116"/>
      <c r="BR207" s="16">
        <f t="shared" si="166"/>
        <v>0</v>
      </c>
      <c r="BS207" s="90"/>
      <c r="BT207" s="90"/>
      <c r="BU207" s="90"/>
      <c r="BV207" s="116"/>
      <c r="BW207" s="16">
        <f t="shared" si="167"/>
        <v>0</v>
      </c>
      <c r="BX207" s="90"/>
      <c r="BY207" s="90"/>
      <c r="BZ207" s="90"/>
      <c r="CA207" s="116"/>
      <c r="CB207" s="16">
        <f t="shared" si="168"/>
        <v>0</v>
      </c>
      <c r="CC207" s="90"/>
      <c r="CD207" s="90"/>
      <c r="CE207" s="90"/>
      <c r="CF207" s="116"/>
      <c r="CG207" s="16">
        <f t="shared" si="169"/>
        <v>0</v>
      </c>
      <c r="CH207" s="90"/>
      <c r="CI207" s="90"/>
      <c r="CJ207" s="90"/>
      <c r="CK207" s="116"/>
      <c r="CL207" s="16">
        <f t="shared" si="170"/>
        <v>0</v>
      </c>
      <c r="CM207" s="90"/>
      <c r="CN207" s="90"/>
      <c r="CO207" s="90"/>
      <c r="CP207" s="116"/>
      <c r="CQ207" s="16">
        <f t="shared" si="171"/>
        <v>0</v>
      </c>
      <c r="CR207" s="90"/>
      <c r="CS207" s="90"/>
      <c r="CT207" s="90"/>
      <c r="CU207" s="116"/>
      <c r="CV207" s="16">
        <f t="shared" si="172"/>
        <v>0</v>
      </c>
      <c r="CW207" s="90"/>
      <c r="CX207" s="90"/>
      <c r="CY207" s="90"/>
      <c r="CZ207" s="116"/>
      <c r="DA207" s="16">
        <f t="shared" si="173"/>
        <v>0</v>
      </c>
      <c r="DB207" s="90"/>
      <c r="DC207" s="90"/>
      <c r="DD207" s="90"/>
      <c r="DE207" s="116"/>
      <c r="DF207" s="16">
        <f t="shared" si="174"/>
        <v>0</v>
      </c>
      <c r="DG207" s="90"/>
      <c r="DH207" s="90"/>
      <c r="DI207" s="90"/>
      <c r="DJ207" s="116"/>
      <c r="DK207" s="16">
        <f t="shared" si="175"/>
        <v>0</v>
      </c>
      <c r="DL207" s="90"/>
      <c r="DM207" s="90"/>
      <c r="DN207" s="90"/>
      <c r="DO207" s="116"/>
      <c r="DP207" s="16">
        <f t="shared" si="176"/>
        <v>0</v>
      </c>
      <c r="DQ207" s="90"/>
      <c r="DR207" s="90"/>
      <c r="DS207" s="90"/>
      <c r="DT207" s="116"/>
      <c r="DU207" s="16">
        <f t="shared" si="177"/>
        <v>0</v>
      </c>
      <c r="DV207" s="90"/>
      <c r="DW207" s="90"/>
      <c r="DX207" s="90"/>
      <c r="DY207" s="116"/>
      <c r="DZ207" s="16">
        <f t="shared" si="178"/>
        <v>0</v>
      </c>
      <c r="EA207" s="90"/>
      <c r="EB207" s="90"/>
      <c r="EC207" s="90"/>
      <c r="ED207" s="116"/>
      <c r="EE207" s="16">
        <f t="shared" si="179"/>
        <v>0</v>
      </c>
      <c r="EF207" s="90"/>
      <c r="EG207" s="90"/>
      <c r="EH207" s="90"/>
      <c r="EI207" s="116"/>
      <c r="EJ207" s="16">
        <f t="shared" si="180"/>
        <v>0</v>
      </c>
      <c r="EK207" s="90"/>
      <c r="EL207" s="90"/>
      <c r="EM207" s="90"/>
      <c r="EN207" s="116"/>
      <c r="EO207" s="16">
        <f t="shared" si="181"/>
        <v>0</v>
      </c>
      <c r="EP207" s="90"/>
      <c r="EQ207" s="90"/>
      <c r="ER207" s="90"/>
      <c r="ES207" s="116"/>
      <c r="ET207" s="16">
        <f t="shared" si="182"/>
        <v>0</v>
      </c>
      <c r="EU207" s="90"/>
      <c r="EV207" s="90"/>
      <c r="EW207" s="90"/>
      <c r="EX207" s="116"/>
      <c r="EY207" s="16">
        <f t="shared" si="183"/>
        <v>0</v>
      </c>
      <c r="EZ207" s="90"/>
      <c r="FA207" s="90"/>
      <c r="FB207" s="90"/>
      <c r="FC207" s="116"/>
      <c r="FD207" s="16">
        <f t="shared" si="184"/>
        <v>0</v>
      </c>
      <c r="FE207" s="90"/>
      <c r="FF207" s="90"/>
      <c r="FG207" s="90"/>
      <c r="FH207" s="116"/>
      <c r="FI207" s="16">
        <f t="shared" si="185"/>
        <v>0</v>
      </c>
      <c r="FJ207" s="90"/>
      <c r="FK207" s="90"/>
      <c r="FL207" s="90"/>
      <c r="FM207" s="116"/>
      <c r="FN207" s="16">
        <f t="shared" si="186"/>
        <v>0</v>
      </c>
      <c r="FO207" s="90"/>
      <c r="FP207" s="90"/>
      <c r="FQ207" s="90"/>
      <c r="FR207" s="116"/>
      <c r="FS207" s="16">
        <f t="shared" si="187"/>
        <v>0</v>
      </c>
      <c r="FT207" s="90"/>
      <c r="FU207" s="90"/>
      <c r="FV207" s="90"/>
      <c r="FW207" s="116"/>
      <c r="FX207" s="16">
        <f t="shared" si="188"/>
        <v>0</v>
      </c>
      <c r="FY207" s="90"/>
      <c r="FZ207" s="90"/>
      <c r="GA207" s="90"/>
      <c r="GB207" s="116"/>
      <c r="GC207" s="16">
        <f t="shared" si="189"/>
        <v>0</v>
      </c>
      <c r="GD207" s="90"/>
      <c r="GE207" s="90"/>
      <c r="GF207" s="90"/>
      <c r="GG207" s="116"/>
      <c r="GH207" s="16">
        <f t="shared" si="190"/>
        <v>0</v>
      </c>
      <c r="GI207" s="90"/>
      <c r="GJ207" s="90"/>
      <c r="GK207" s="90"/>
      <c r="GL207" s="116"/>
      <c r="GM207" s="16">
        <f t="shared" si="191"/>
        <v>0</v>
      </c>
      <c r="GN207" s="90"/>
      <c r="GO207" s="90"/>
      <c r="GP207" s="90"/>
      <c r="GQ207" s="116"/>
      <c r="GR207" s="16">
        <f t="shared" si="192"/>
        <v>0</v>
      </c>
      <c r="GS207" s="90"/>
      <c r="GT207" s="90"/>
      <c r="GU207" s="90"/>
      <c r="GV207" s="116"/>
      <c r="GW207" s="16">
        <f t="shared" si="193"/>
        <v>0</v>
      </c>
      <c r="GX207" s="90"/>
      <c r="GY207" s="90"/>
      <c r="GZ207" s="90"/>
      <c r="HA207" s="116"/>
      <c r="HB207" s="16">
        <f t="shared" si="194"/>
        <v>0</v>
      </c>
      <c r="HC207" s="90"/>
      <c r="HD207" s="90"/>
      <c r="HE207" s="90"/>
      <c r="HF207" s="116"/>
      <c r="HG207" s="16">
        <f t="shared" si="195"/>
        <v>0</v>
      </c>
      <c r="HH207" s="90"/>
      <c r="HI207" s="90"/>
      <c r="HJ207" s="90"/>
      <c r="HK207" s="116"/>
      <c r="HL207" s="16">
        <f t="shared" si="196"/>
        <v>0</v>
      </c>
      <c r="HM207" s="90"/>
      <c r="HN207" s="90"/>
      <c r="HO207" s="90"/>
      <c r="HP207" s="116"/>
      <c r="HQ207" s="16">
        <f t="shared" si="197"/>
        <v>0</v>
      </c>
      <c r="HR207" s="90"/>
      <c r="HS207" s="90"/>
      <c r="HT207" s="90"/>
      <c r="HU207" s="116"/>
      <c r="HV207" s="16">
        <f t="shared" si="198"/>
        <v>0</v>
      </c>
      <c r="HW207" s="90"/>
      <c r="HX207" s="90"/>
      <c r="HY207" s="90"/>
      <c r="HZ207" s="116"/>
      <c r="IA207" s="16">
        <f t="shared" si="199"/>
        <v>0</v>
      </c>
      <c r="IB207" s="90"/>
      <c r="IC207" s="90"/>
      <c r="ID207" s="90"/>
      <c r="IE207" s="116"/>
      <c r="IF207" s="16">
        <f t="shared" si="200"/>
        <v>0</v>
      </c>
      <c r="IG207" s="90"/>
      <c r="IH207" s="90"/>
      <c r="II207" s="90"/>
      <c r="IJ207" s="116"/>
      <c r="IK207" s="16">
        <f t="shared" si="201"/>
        <v>0</v>
      </c>
      <c r="IL207" s="90"/>
      <c r="IM207" s="90"/>
      <c r="IN207" s="90"/>
      <c r="IO207" s="116"/>
      <c r="IP207" s="16">
        <f t="shared" si="202"/>
        <v>0</v>
      </c>
    </row>
    <row r="208" spans="1:250" x14ac:dyDescent="0.25">
      <c r="A208" s="90"/>
      <c r="B208" s="90"/>
      <c r="C208" s="90"/>
      <c r="D208" s="116"/>
      <c r="E208" s="16">
        <f t="shared" si="153"/>
        <v>0</v>
      </c>
      <c r="F208" s="90"/>
      <c r="G208" s="90"/>
      <c r="H208" s="90"/>
      <c r="I208" s="116"/>
      <c r="J208" s="16">
        <f t="shared" si="154"/>
        <v>0</v>
      </c>
      <c r="K208" s="90"/>
      <c r="L208" s="90"/>
      <c r="M208" s="90"/>
      <c r="N208" s="116"/>
      <c r="O208" s="16">
        <f t="shared" si="155"/>
        <v>0</v>
      </c>
      <c r="P208" s="90"/>
      <c r="Q208" s="90"/>
      <c r="R208" s="90"/>
      <c r="S208" s="116"/>
      <c r="T208" s="16">
        <f t="shared" si="156"/>
        <v>0</v>
      </c>
      <c r="U208" s="90"/>
      <c r="V208" s="90"/>
      <c r="W208" s="90"/>
      <c r="X208" s="116"/>
      <c r="Y208" s="16">
        <f t="shared" si="157"/>
        <v>0</v>
      </c>
      <c r="Z208" s="90"/>
      <c r="AA208" s="90"/>
      <c r="AB208" s="90"/>
      <c r="AC208" s="116"/>
      <c r="AD208" s="16">
        <f t="shared" si="158"/>
        <v>0</v>
      </c>
      <c r="AE208" s="90"/>
      <c r="AF208" s="90"/>
      <c r="AG208" s="90"/>
      <c r="AH208" s="116"/>
      <c r="AI208" s="16">
        <f t="shared" si="159"/>
        <v>0</v>
      </c>
      <c r="AJ208" s="90"/>
      <c r="AK208" s="90"/>
      <c r="AL208" s="90"/>
      <c r="AM208" s="116"/>
      <c r="AN208" s="16">
        <f t="shared" si="160"/>
        <v>0</v>
      </c>
      <c r="AO208" s="90"/>
      <c r="AP208" s="90"/>
      <c r="AQ208" s="90"/>
      <c r="AR208" s="116"/>
      <c r="AS208" s="16">
        <f t="shared" si="161"/>
        <v>0</v>
      </c>
      <c r="AT208" s="90"/>
      <c r="AU208" s="90"/>
      <c r="AV208" s="90"/>
      <c r="AW208" s="116"/>
      <c r="AX208" s="16">
        <f t="shared" si="162"/>
        <v>0</v>
      </c>
      <c r="AY208" s="90"/>
      <c r="AZ208" s="90"/>
      <c r="BA208" s="90"/>
      <c r="BB208" s="116"/>
      <c r="BC208" s="16">
        <f t="shared" si="163"/>
        <v>0</v>
      </c>
      <c r="BD208" s="90"/>
      <c r="BE208" s="90"/>
      <c r="BF208" s="90"/>
      <c r="BG208" s="116"/>
      <c r="BH208" s="16">
        <f t="shared" si="164"/>
        <v>0</v>
      </c>
      <c r="BI208" s="90"/>
      <c r="BJ208" s="90"/>
      <c r="BK208" s="90"/>
      <c r="BL208" s="116"/>
      <c r="BM208" s="16">
        <f t="shared" si="165"/>
        <v>0</v>
      </c>
      <c r="BN208" s="90"/>
      <c r="BO208" s="90"/>
      <c r="BP208" s="90"/>
      <c r="BQ208" s="116"/>
      <c r="BR208" s="16">
        <f t="shared" si="166"/>
        <v>0</v>
      </c>
      <c r="BS208" s="90"/>
      <c r="BT208" s="90"/>
      <c r="BU208" s="90"/>
      <c r="BV208" s="116"/>
      <c r="BW208" s="16">
        <f t="shared" si="167"/>
        <v>0</v>
      </c>
      <c r="BX208" s="90"/>
      <c r="BY208" s="90"/>
      <c r="BZ208" s="90"/>
      <c r="CA208" s="116"/>
      <c r="CB208" s="16">
        <f t="shared" si="168"/>
        <v>0</v>
      </c>
      <c r="CC208" s="90"/>
      <c r="CD208" s="90"/>
      <c r="CE208" s="90"/>
      <c r="CF208" s="116"/>
      <c r="CG208" s="16">
        <f t="shared" si="169"/>
        <v>0</v>
      </c>
      <c r="CH208" s="90"/>
      <c r="CI208" s="90"/>
      <c r="CJ208" s="90"/>
      <c r="CK208" s="116"/>
      <c r="CL208" s="16">
        <f t="shared" si="170"/>
        <v>0</v>
      </c>
      <c r="CM208" s="90"/>
      <c r="CN208" s="90"/>
      <c r="CO208" s="90"/>
      <c r="CP208" s="116"/>
      <c r="CQ208" s="16">
        <f t="shared" si="171"/>
        <v>0</v>
      </c>
      <c r="CR208" s="90"/>
      <c r="CS208" s="90"/>
      <c r="CT208" s="90"/>
      <c r="CU208" s="116"/>
      <c r="CV208" s="16">
        <f t="shared" si="172"/>
        <v>0</v>
      </c>
      <c r="CW208" s="90"/>
      <c r="CX208" s="90"/>
      <c r="CY208" s="90"/>
      <c r="CZ208" s="116"/>
      <c r="DA208" s="16">
        <f t="shared" si="173"/>
        <v>0</v>
      </c>
      <c r="DB208" s="90"/>
      <c r="DC208" s="90"/>
      <c r="DD208" s="90"/>
      <c r="DE208" s="116"/>
      <c r="DF208" s="16">
        <f t="shared" si="174"/>
        <v>0</v>
      </c>
      <c r="DG208" s="90"/>
      <c r="DH208" s="90"/>
      <c r="DI208" s="90"/>
      <c r="DJ208" s="116"/>
      <c r="DK208" s="16">
        <f t="shared" si="175"/>
        <v>0</v>
      </c>
      <c r="DL208" s="90"/>
      <c r="DM208" s="90"/>
      <c r="DN208" s="90"/>
      <c r="DO208" s="116"/>
      <c r="DP208" s="16">
        <f t="shared" si="176"/>
        <v>0</v>
      </c>
      <c r="DQ208" s="90"/>
      <c r="DR208" s="90"/>
      <c r="DS208" s="90"/>
      <c r="DT208" s="116"/>
      <c r="DU208" s="16">
        <f t="shared" si="177"/>
        <v>0</v>
      </c>
      <c r="DV208" s="90"/>
      <c r="DW208" s="90"/>
      <c r="DX208" s="90"/>
      <c r="DY208" s="116"/>
      <c r="DZ208" s="16">
        <f t="shared" si="178"/>
        <v>0</v>
      </c>
      <c r="EA208" s="90"/>
      <c r="EB208" s="90"/>
      <c r="EC208" s="90"/>
      <c r="ED208" s="116"/>
      <c r="EE208" s="16">
        <f t="shared" si="179"/>
        <v>0</v>
      </c>
      <c r="EF208" s="90"/>
      <c r="EG208" s="90"/>
      <c r="EH208" s="90"/>
      <c r="EI208" s="116"/>
      <c r="EJ208" s="16">
        <f t="shared" si="180"/>
        <v>0</v>
      </c>
      <c r="EK208" s="90"/>
      <c r="EL208" s="90"/>
      <c r="EM208" s="90"/>
      <c r="EN208" s="116"/>
      <c r="EO208" s="16">
        <f t="shared" si="181"/>
        <v>0</v>
      </c>
      <c r="EP208" s="90"/>
      <c r="EQ208" s="90"/>
      <c r="ER208" s="90"/>
      <c r="ES208" s="116"/>
      <c r="ET208" s="16">
        <f t="shared" si="182"/>
        <v>0</v>
      </c>
      <c r="EU208" s="90"/>
      <c r="EV208" s="90"/>
      <c r="EW208" s="90"/>
      <c r="EX208" s="116"/>
      <c r="EY208" s="16">
        <f t="shared" si="183"/>
        <v>0</v>
      </c>
      <c r="EZ208" s="90"/>
      <c r="FA208" s="90"/>
      <c r="FB208" s="90"/>
      <c r="FC208" s="116"/>
      <c r="FD208" s="16">
        <f t="shared" si="184"/>
        <v>0</v>
      </c>
      <c r="FE208" s="90"/>
      <c r="FF208" s="90"/>
      <c r="FG208" s="90"/>
      <c r="FH208" s="116"/>
      <c r="FI208" s="16">
        <f t="shared" si="185"/>
        <v>0</v>
      </c>
      <c r="FJ208" s="90"/>
      <c r="FK208" s="90"/>
      <c r="FL208" s="90"/>
      <c r="FM208" s="116"/>
      <c r="FN208" s="16">
        <f t="shared" si="186"/>
        <v>0</v>
      </c>
      <c r="FO208" s="90"/>
      <c r="FP208" s="90"/>
      <c r="FQ208" s="90"/>
      <c r="FR208" s="116"/>
      <c r="FS208" s="16">
        <f t="shared" si="187"/>
        <v>0</v>
      </c>
      <c r="FT208" s="90"/>
      <c r="FU208" s="90"/>
      <c r="FV208" s="90"/>
      <c r="FW208" s="116"/>
      <c r="FX208" s="16">
        <f t="shared" si="188"/>
        <v>0</v>
      </c>
      <c r="FY208" s="90"/>
      <c r="FZ208" s="90"/>
      <c r="GA208" s="90"/>
      <c r="GB208" s="116"/>
      <c r="GC208" s="16">
        <f t="shared" si="189"/>
        <v>0</v>
      </c>
      <c r="GD208" s="90"/>
      <c r="GE208" s="90"/>
      <c r="GF208" s="90"/>
      <c r="GG208" s="116"/>
      <c r="GH208" s="16">
        <f t="shared" si="190"/>
        <v>0</v>
      </c>
      <c r="GI208" s="90"/>
      <c r="GJ208" s="90"/>
      <c r="GK208" s="90"/>
      <c r="GL208" s="116"/>
      <c r="GM208" s="16">
        <f t="shared" si="191"/>
        <v>0</v>
      </c>
      <c r="GN208" s="90"/>
      <c r="GO208" s="90"/>
      <c r="GP208" s="90"/>
      <c r="GQ208" s="116"/>
      <c r="GR208" s="16">
        <f t="shared" si="192"/>
        <v>0</v>
      </c>
      <c r="GS208" s="90"/>
      <c r="GT208" s="90"/>
      <c r="GU208" s="90"/>
      <c r="GV208" s="116"/>
      <c r="GW208" s="16">
        <f t="shared" si="193"/>
        <v>0</v>
      </c>
      <c r="GX208" s="90"/>
      <c r="GY208" s="90"/>
      <c r="GZ208" s="90"/>
      <c r="HA208" s="116"/>
      <c r="HB208" s="16">
        <f t="shared" si="194"/>
        <v>0</v>
      </c>
      <c r="HC208" s="90"/>
      <c r="HD208" s="90"/>
      <c r="HE208" s="90"/>
      <c r="HF208" s="116"/>
      <c r="HG208" s="16">
        <f t="shared" si="195"/>
        <v>0</v>
      </c>
      <c r="HH208" s="90"/>
      <c r="HI208" s="90"/>
      <c r="HJ208" s="90"/>
      <c r="HK208" s="116"/>
      <c r="HL208" s="16">
        <f t="shared" si="196"/>
        <v>0</v>
      </c>
      <c r="HM208" s="90"/>
      <c r="HN208" s="90"/>
      <c r="HO208" s="90"/>
      <c r="HP208" s="116"/>
      <c r="HQ208" s="16">
        <f t="shared" si="197"/>
        <v>0</v>
      </c>
      <c r="HR208" s="90"/>
      <c r="HS208" s="90"/>
      <c r="HT208" s="90"/>
      <c r="HU208" s="116"/>
      <c r="HV208" s="16">
        <f t="shared" si="198"/>
        <v>0</v>
      </c>
      <c r="HW208" s="90"/>
      <c r="HX208" s="90"/>
      <c r="HY208" s="90"/>
      <c r="HZ208" s="116"/>
      <c r="IA208" s="16">
        <f t="shared" si="199"/>
        <v>0</v>
      </c>
      <c r="IB208" s="90"/>
      <c r="IC208" s="90"/>
      <c r="ID208" s="90"/>
      <c r="IE208" s="116"/>
      <c r="IF208" s="16">
        <f t="shared" si="200"/>
        <v>0</v>
      </c>
      <c r="IG208" s="90"/>
      <c r="IH208" s="90"/>
      <c r="II208" s="90"/>
      <c r="IJ208" s="116"/>
      <c r="IK208" s="16">
        <f t="shared" si="201"/>
        <v>0</v>
      </c>
      <c r="IL208" s="90"/>
      <c r="IM208" s="90"/>
      <c r="IN208" s="90"/>
      <c r="IO208" s="116"/>
      <c r="IP208" s="16">
        <f t="shared" si="202"/>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8" priority="201">
      <formula>IF(A25&gt;0,A25&lt;20)</formula>
    </cfRule>
  </conditionalFormatting>
  <conditionalFormatting sqref="F25:F208">
    <cfRule type="expression" dxfId="1577" priority="82">
      <formula>IF(F25&gt;0,F25&lt;20)</formula>
    </cfRule>
  </conditionalFormatting>
  <conditionalFormatting sqref="K31:K208 K21:K23">
    <cfRule type="expression" dxfId="1576" priority="81">
      <formula>IF(K21&gt;0,K21&lt;20)</formula>
    </cfRule>
  </conditionalFormatting>
  <conditionalFormatting sqref="P13:P208">
    <cfRule type="expression" dxfId="1575" priority="80">
      <formula>IF(P13&gt;0,P13&lt;20)</formula>
    </cfRule>
  </conditionalFormatting>
  <conditionalFormatting sqref="U22:U208">
    <cfRule type="expression" dxfId="1574" priority="79">
      <formula>IF(U22&gt;0,U22&lt;20)</formula>
    </cfRule>
  </conditionalFormatting>
  <conditionalFormatting sqref="Z17:Z208">
    <cfRule type="expression" dxfId="1573" priority="78">
      <formula>IF(Z17&gt;0,Z17&lt;20)</formula>
    </cfRule>
  </conditionalFormatting>
  <conditionalFormatting sqref="AE15:AE208">
    <cfRule type="expression" dxfId="1572" priority="77">
      <formula>IF(AE15&gt;0,AE15&lt;20)</formula>
    </cfRule>
  </conditionalFormatting>
  <conditionalFormatting sqref="AJ25:AJ208">
    <cfRule type="expression" dxfId="1571" priority="76">
      <formula>IF(AJ25&gt;0,AJ25&lt;20)</formula>
    </cfRule>
  </conditionalFormatting>
  <conditionalFormatting sqref="AO16:AO208">
    <cfRule type="expression" dxfId="1570" priority="75">
      <formula>IF(AO16&gt;0,AO16&lt;20)</formula>
    </cfRule>
  </conditionalFormatting>
  <conditionalFormatting sqref="AT19:AT208">
    <cfRule type="expression" dxfId="1569" priority="74">
      <formula>IF(AT19&gt;0,AT19&lt;20)</formula>
    </cfRule>
  </conditionalFormatting>
  <conditionalFormatting sqref="AY9:AY208">
    <cfRule type="expression" dxfId="1568" priority="73">
      <formula>IF(AY9&gt;0,AY9&lt;20)</formula>
    </cfRule>
  </conditionalFormatting>
  <conditionalFormatting sqref="BD9:BD208">
    <cfRule type="expression" dxfId="1567" priority="72">
      <formula>IF(BD9&gt;0,BD9&lt;20)</formula>
    </cfRule>
  </conditionalFormatting>
  <conditionalFormatting sqref="BI31:BI208 BI9:BI14">
    <cfRule type="expression" dxfId="1566" priority="71">
      <formula>IF(BI9&gt;0,BI9&lt;20)</formula>
    </cfRule>
  </conditionalFormatting>
  <conditionalFormatting sqref="BN9:BN208">
    <cfRule type="expression" dxfId="1565" priority="70">
      <formula>IF(BN9&gt;0,BN9&lt;20)</formula>
    </cfRule>
  </conditionalFormatting>
  <conditionalFormatting sqref="BS9:BS208">
    <cfRule type="expression" dxfId="1564" priority="69">
      <formula>IF(BS9&gt;0,BS9&lt;20)</formula>
    </cfRule>
  </conditionalFormatting>
  <conditionalFormatting sqref="BX9:BX208">
    <cfRule type="expression" dxfId="1563" priority="68">
      <formula>IF(BX9&gt;0,BX9&lt;20)</formula>
    </cfRule>
  </conditionalFormatting>
  <conditionalFormatting sqref="CC9:CC208">
    <cfRule type="expression" dxfId="1562" priority="67">
      <formula>IF(CC9&gt;0,CC9&lt;20)</formula>
    </cfRule>
  </conditionalFormatting>
  <conditionalFormatting sqref="CH9:CH208">
    <cfRule type="expression" dxfId="1561" priority="66">
      <formula>IF(CH9&gt;0,CH9&lt;20)</formula>
    </cfRule>
  </conditionalFormatting>
  <conditionalFormatting sqref="CM9:CM208">
    <cfRule type="expression" dxfId="1560" priority="65">
      <formula>IF(CM9&gt;0,CM9&lt;20)</formula>
    </cfRule>
  </conditionalFormatting>
  <conditionalFormatting sqref="CR9:CR208">
    <cfRule type="expression" dxfId="1559" priority="64">
      <formula>IF(CR9&gt;0,CR9&lt;20)</formula>
    </cfRule>
  </conditionalFormatting>
  <conditionalFormatting sqref="CW9:CW208">
    <cfRule type="expression" dxfId="1558" priority="63">
      <formula>IF(CW9&gt;0,CW9&lt;20)</formula>
    </cfRule>
  </conditionalFormatting>
  <conditionalFormatting sqref="DB9:DB208">
    <cfRule type="expression" dxfId="1557" priority="62">
      <formula>IF(DB9&gt;0,DB9&lt;20)</formula>
    </cfRule>
  </conditionalFormatting>
  <conditionalFormatting sqref="DG9:DG208">
    <cfRule type="expression" dxfId="1556" priority="61">
      <formula>IF(DG9&gt;0,DG9&lt;20)</formula>
    </cfRule>
  </conditionalFormatting>
  <conditionalFormatting sqref="DL9:DL208">
    <cfRule type="expression" dxfId="1555" priority="60">
      <formula>IF(DL9&gt;0,DL9&lt;20)</formula>
    </cfRule>
  </conditionalFormatting>
  <conditionalFormatting sqref="DQ9:DQ208">
    <cfRule type="expression" dxfId="1554" priority="59">
      <formula>IF(DQ9&gt;0,DQ9&lt;20)</formula>
    </cfRule>
  </conditionalFormatting>
  <conditionalFormatting sqref="DV13:DV208">
    <cfRule type="expression" dxfId="1553" priority="58">
      <formula>IF(DV13&gt;0,DV13&lt;20)</formula>
    </cfRule>
  </conditionalFormatting>
  <conditionalFormatting sqref="EA9:EA208">
    <cfRule type="expression" dxfId="1552" priority="57">
      <formula>IF(EA9&gt;0,EA9&lt;20)</formula>
    </cfRule>
  </conditionalFormatting>
  <conditionalFormatting sqref="EF9:EF208">
    <cfRule type="expression" dxfId="1551" priority="56">
      <formula>IF(EF9&gt;0,EF9&lt;20)</formula>
    </cfRule>
  </conditionalFormatting>
  <conditionalFormatting sqref="EK9:EK208">
    <cfRule type="expression" dxfId="1550" priority="55">
      <formula>IF(EK9&gt;0,EK9&lt;20)</formula>
    </cfRule>
  </conditionalFormatting>
  <conditionalFormatting sqref="EP9:EP208">
    <cfRule type="expression" dxfId="1549" priority="54">
      <formula>IF(EP9&gt;0,EP9&lt;20)</formula>
    </cfRule>
  </conditionalFormatting>
  <conditionalFormatting sqref="EU9:EU208">
    <cfRule type="expression" dxfId="1548" priority="53">
      <formula>IF(EU9&gt;0,EU9&lt;20)</formula>
    </cfRule>
  </conditionalFormatting>
  <conditionalFormatting sqref="EZ9:EZ208">
    <cfRule type="expression" dxfId="1547" priority="52">
      <formula>IF(EZ9&gt;0,EZ9&lt;20)</formula>
    </cfRule>
  </conditionalFormatting>
  <conditionalFormatting sqref="FE9:FE208">
    <cfRule type="expression" dxfId="1546" priority="51">
      <formula>IF(FE9&gt;0,FE9&lt;20)</formula>
    </cfRule>
  </conditionalFormatting>
  <conditionalFormatting sqref="IL9:IL208">
    <cfRule type="expression" dxfId="1545" priority="34">
      <formula>IF(IL9&gt;0,IL9&lt;20)</formula>
    </cfRule>
  </conditionalFormatting>
  <conditionalFormatting sqref="FJ9:FJ208">
    <cfRule type="expression" dxfId="1544" priority="50">
      <formula>IF(FJ9&gt;0,FJ9&lt;20)</formula>
    </cfRule>
  </conditionalFormatting>
  <conditionalFormatting sqref="FO9:FO208">
    <cfRule type="expression" dxfId="1543" priority="49">
      <formula>IF(FO9&gt;0,FO9&lt;20)</formula>
    </cfRule>
  </conditionalFormatting>
  <conditionalFormatting sqref="FT9:FT208">
    <cfRule type="expression" dxfId="1542" priority="48">
      <formula>IF(FT9&gt;0,FT9&lt;20)</formula>
    </cfRule>
  </conditionalFormatting>
  <conditionalFormatting sqref="FY9:FY208">
    <cfRule type="expression" dxfId="1541" priority="47">
      <formula>IF(FY9&gt;0,FY9&lt;20)</formula>
    </cfRule>
  </conditionalFormatting>
  <conditionalFormatting sqref="GD9:GD208">
    <cfRule type="expression" dxfId="1540" priority="46">
      <formula>IF(GD9&gt;0,GD9&lt;20)</formula>
    </cfRule>
  </conditionalFormatting>
  <conditionalFormatting sqref="GI9:GI208">
    <cfRule type="expression" dxfId="1539" priority="45">
      <formula>IF(GI9&gt;0,GI9&lt;20)</formula>
    </cfRule>
  </conditionalFormatting>
  <conditionalFormatting sqref="GN9:GN208">
    <cfRule type="expression" dxfId="1538" priority="44">
      <formula>IF(GN9&gt;0,GN9&lt;20)</formula>
    </cfRule>
  </conditionalFormatting>
  <conditionalFormatting sqref="GS9:GS208">
    <cfRule type="expression" dxfId="1537" priority="43">
      <formula>IF(GS9&gt;0,GS9&lt;20)</formula>
    </cfRule>
  </conditionalFormatting>
  <conditionalFormatting sqref="GX9:GX208">
    <cfRule type="expression" dxfId="1536" priority="42">
      <formula>IF(GX9&gt;0,GX9&lt;20)</formula>
    </cfRule>
  </conditionalFormatting>
  <conditionalFormatting sqref="HC9:HC208">
    <cfRule type="expression" dxfId="1535" priority="41">
      <formula>IF(HC9&gt;0,HC9&lt;20)</formula>
    </cfRule>
  </conditionalFormatting>
  <conditionalFormatting sqref="HH9:HH208">
    <cfRule type="expression" dxfId="1534" priority="40">
      <formula>IF(HH9&gt;0,HH9&lt;20)</formula>
    </cfRule>
  </conditionalFormatting>
  <conditionalFormatting sqref="HM9:HM208">
    <cfRule type="expression" dxfId="1533" priority="39">
      <formula>IF(HM9&gt;0,HM9&lt;20)</formula>
    </cfRule>
  </conditionalFormatting>
  <conditionalFormatting sqref="HR9:HR208">
    <cfRule type="expression" dxfId="1532" priority="38">
      <formula>IF(HR9&gt;0,HR9&lt;20)</formula>
    </cfRule>
  </conditionalFormatting>
  <conditionalFormatting sqref="HW9:HW208">
    <cfRule type="expression" dxfId="1531" priority="37">
      <formula>IF(HW9&gt;0,HW9&lt;20)</formula>
    </cfRule>
  </conditionalFormatting>
  <conditionalFormatting sqref="IB9:IB208">
    <cfRule type="expression" dxfId="1530" priority="36">
      <formula>IF(IB9&gt;0,IB9&lt;20)</formula>
    </cfRule>
  </conditionalFormatting>
  <conditionalFormatting sqref="IG9:IG208">
    <cfRule type="expression" dxfId="1529" priority="35">
      <formula>IF(IG9&gt;0,IG9&lt;20)</formula>
    </cfRule>
  </conditionalFormatting>
  <conditionalFormatting sqref="A19:A24">
    <cfRule type="expression" dxfId="1528" priority="32">
      <formula>IF(A19&gt;0,A19&lt;20)</formula>
    </cfRule>
  </conditionalFormatting>
  <conditionalFormatting sqref="F12:F24">
    <cfRule type="expression" dxfId="1527" priority="31">
      <formula>IF(F12&gt;0,F12&lt;20)</formula>
    </cfRule>
  </conditionalFormatting>
  <conditionalFormatting sqref="K17:K24">
    <cfRule type="expression" dxfId="1526" priority="30">
      <formula>IF(K17&gt;0,K17&lt;20)</formula>
    </cfRule>
  </conditionalFormatting>
  <conditionalFormatting sqref="P12:P15">
    <cfRule type="expression" dxfId="1525" priority="28">
      <formula>IF(P12&gt;0,P12&lt;20)</formula>
    </cfRule>
  </conditionalFormatting>
  <conditionalFormatting sqref="U10:U21">
    <cfRule type="expression" dxfId="1524" priority="27">
      <formula>IF(U10&gt;0,U10&lt;20)</formula>
    </cfRule>
  </conditionalFormatting>
  <conditionalFormatting sqref="AJ11:AJ24">
    <cfRule type="expression" dxfId="1523" priority="24">
      <formula>IF(AJ11&gt;0,AJ11&lt;20)</formula>
    </cfRule>
  </conditionalFormatting>
  <conditionalFormatting sqref="F9:F13">
    <cfRule type="expression" dxfId="1522" priority="23">
      <formula>IF(F9&gt;0,F9&lt;20)</formula>
    </cfRule>
  </conditionalFormatting>
  <conditionalFormatting sqref="P9:P13">
    <cfRule type="expression" dxfId="1521" priority="20">
      <formula>IF(P9&gt;0,P9&lt;20)</formula>
    </cfRule>
  </conditionalFormatting>
  <conditionalFormatting sqref="U9">
    <cfRule type="expression" dxfId="1520" priority="19">
      <formula>IF(U9&gt;0,U9&lt;20)</formula>
    </cfRule>
  </conditionalFormatting>
  <conditionalFormatting sqref="Z9:Z16">
    <cfRule type="expression" dxfId="1519" priority="18">
      <formula>IF(Z9&gt;0,Z9&lt;20)</formula>
    </cfRule>
  </conditionalFormatting>
  <conditionalFormatting sqref="AE13:AE14">
    <cfRule type="expression" dxfId="1518" priority="17">
      <formula>IF(AE13&gt;0,AE13&lt;20)</formula>
    </cfRule>
  </conditionalFormatting>
  <conditionalFormatting sqref="AE9:AE13">
    <cfRule type="expression" dxfId="1517" priority="16">
      <formula>IF(AE9&gt;0,AE9&lt;20)</formula>
    </cfRule>
  </conditionalFormatting>
  <conditionalFormatting sqref="AJ9:AJ12">
    <cfRule type="expression" dxfId="1516" priority="15">
      <formula>IF(AJ9&gt;0,AJ9&lt;20)</formula>
    </cfRule>
  </conditionalFormatting>
  <conditionalFormatting sqref="AO9:AO17">
    <cfRule type="expression" dxfId="1515" priority="14">
      <formula>IF(AO9&gt;0,AO9&lt;20)</formula>
    </cfRule>
  </conditionalFormatting>
  <conditionalFormatting sqref="A9">
    <cfRule type="expression" dxfId="1514" priority="12">
      <formula>AND(A$9&lt;&gt;"",A$9&lt;20)</formula>
    </cfRule>
  </conditionalFormatting>
  <conditionalFormatting sqref="A10 A12:A18">
    <cfRule type="expression" dxfId="1513" priority="11">
      <formula>AND(A10&lt;&gt;"",A10&lt;20)</formula>
    </cfRule>
  </conditionalFormatting>
  <conditionalFormatting sqref="K11:K18">
    <cfRule type="expression" dxfId="1512" priority="10">
      <formula>IF(K11&gt;0,K11&lt;20)</formula>
    </cfRule>
  </conditionalFormatting>
  <conditionalFormatting sqref="K9:K12">
    <cfRule type="expression" dxfId="1511" priority="9">
      <formula>IF(K9&gt;0,K9&lt;20)</formula>
    </cfRule>
  </conditionalFormatting>
  <conditionalFormatting sqref="AT9:AT22">
    <cfRule type="expression" dxfId="1510" priority="8">
      <formula>IF(AT9&gt;0,AT9&lt;20)</formula>
    </cfRule>
  </conditionalFormatting>
  <conditionalFormatting sqref="K27:K30">
    <cfRule type="expression" dxfId="1509" priority="7">
      <formula>IF(K27&gt;0,K27&lt;20)</formula>
    </cfRule>
  </conditionalFormatting>
  <conditionalFormatting sqref="K22:K26">
    <cfRule type="expression" dxfId="1508" priority="6">
      <formula>IF(K22&gt;0,K22&lt;20)</formula>
    </cfRule>
  </conditionalFormatting>
  <conditionalFormatting sqref="BI15:BI30">
    <cfRule type="expression" dxfId="1507" priority="5">
      <formula>IF(BI15&gt;0,BI15&lt;20)</formula>
    </cfRule>
  </conditionalFormatting>
  <conditionalFormatting sqref="A11">
    <cfRule type="expression" dxfId="1506" priority="4">
      <formula>AND(A$9&lt;&gt;"",A$9&lt;20)</formula>
    </cfRule>
  </conditionalFormatting>
  <conditionalFormatting sqref="K23:K25">
    <cfRule type="expression" dxfId="1505" priority="3">
      <formula>IF(K23&gt;0,K23&lt;20)</formula>
    </cfRule>
  </conditionalFormatting>
  <conditionalFormatting sqref="U11">
    <cfRule type="expression" dxfId="1504" priority="2">
      <formula>IF(U11&gt;0,U11&lt;20)</formula>
    </cfRule>
  </conditionalFormatting>
  <conditionalFormatting sqref="DV9:DV12">
    <cfRule type="expression" dxfId="1503" priority="1">
      <formula>IF(DV9&gt;0,DV9&lt;20)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1185" zoomScaleNormal="100" workbookViewId="0">
      <selection activeCell="M1126" sqref="M1126:U1126"/>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7" t="s">
        <v>823</v>
      </c>
      <c r="D1" s="328"/>
      <c r="E1" s="88"/>
      <c r="F1" s="88"/>
      <c r="G1" s="89" t="s">
        <v>186</v>
      </c>
      <c r="H1" s="325" t="s">
        <v>825</v>
      </c>
      <c r="I1" s="326"/>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7" t="s">
        <v>824</v>
      </c>
      <c r="D2" s="328"/>
      <c r="E2" s="88"/>
      <c r="F2" s="88"/>
      <c r="G2" s="89" t="s">
        <v>207</v>
      </c>
      <c r="H2" s="325" t="s">
        <v>826</v>
      </c>
      <c r="I2" s="326"/>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FA_IMPORT_A02PR7K</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1" t="s">
        <v>222</v>
      </c>
      <c r="C6" s="312"/>
      <c r="D6" s="313" t="s">
        <v>223</v>
      </c>
      <c r="E6" s="304"/>
      <c r="F6" s="88"/>
      <c r="G6" s="314" t="s">
        <v>224</v>
      </c>
      <c r="H6" s="315"/>
      <c r="I6" s="28">
        <f>SUM(E17:E41)</f>
        <v>192</v>
      </c>
      <c r="J6" s="316" t="s">
        <v>225</v>
      </c>
      <c r="K6" s="317"/>
      <c r="L6" s="304"/>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4" t="s">
        <v>226</v>
      </c>
      <c r="AA6" s="295"/>
      <c r="AB6" s="296"/>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3" t="s">
        <v>230</v>
      </c>
      <c r="H7" s="304"/>
      <c r="I7" s="33">
        <f>E8-I6</f>
        <v>24</v>
      </c>
      <c r="J7" s="288" t="s">
        <v>231</v>
      </c>
      <c r="K7" s="289"/>
      <c r="L7" s="34">
        <f>I11</f>
        <v>673</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7" t="s">
        <v>232</v>
      </c>
      <c r="AA7" s="299" t="s">
        <v>233</v>
      </c>
      <c r="AB7" s="300"/>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290" t="s">
        <v>237</v>
      </c>
      <c r="H8" s="291"/>
      <c r="I8" s="35">
        <f>IF(E8=0,0,12-(MOD(I6,12)))</f>
        <v>12</v>
      </c>
      <c r="J8" s="288" t="s">
        <v>238</v>
      </c>
      <c r="K8" s="289"/>
      <c r="L8" s="39">
        <f>I12-I6</f>
        <v>672</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8"/>
      <c r="AA8" s="301"/>
      <c r="AB8" s="302"/>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320" t="s">
        <v>242</v>
      </c>
      <c r="H9" s="43" t="s">
        <v>243</v>
      </c>
      <c r="I9" s="35">
        <f>IF(E9&lt;&gt;0,1,0)</f>
        <v>1</v>
      </c>
      <c r="J9" s="290" t="s">
        <v>244</v>
      </c>
      <c r="K9" s="291"/>
      <c r="L9" s="44">
        <f>'Cable Calculator'!D3</f>
        <v>1206</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673</v>
      </c>
      <c r="F10" s="88"/>
      <c r="G10" s="321"/>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18</v>
      </c>
      <c r="F11" s="88"/>
      <c r="G11" s="320" t="s">
        <v>251</v>
      </c>
      <c r="H11" s="51" t="s">
        <v>252</v>
      </c>
      <c r="I11" s="112">
        <f>E10</f>
        <v>673</v>
      </c>
      <c r="J11" s="322" t="s">
        <v>253</v>
      </c>
      <c r="K11" s="323"/>
      <c r="L11" s="324"/>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1"/>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192</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0" t="s">
        <v>260</v>
      </c>
      <c r="C15" s="292" t="s">
        <v>261</v>
      </c>
      <c r="D15" s="292" t="s">
        <v>262</v>
      </c>
      <c r="E15" s="305" t="s">
        <v>263</v>
      </c>
      <c r="F15" s="292" t="s">
        <v>264</v>
      </c>
      <c r="G15" s="307" t="s">
        <v>265</v>
      </c>
      <c r="H15" s="307" t="s">
        <v>266</v>
      </c>
      <c r="I15" s="307" t="s">
        <v>267</v>
      </c>
      <c r="J15" s="309" t="s">
        <v>268</v>
      </c>
      <c r="K15" s="292"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1"/>
      <c r="C16" s="293"/>
      <c r="D16" s="293"/>
      <c r="E16" s="306"/>
      <c r="F16" s="293"/>
      <c r="G16" s="308"/>
      <c r="H16" s="308"/>
      <c r="I16" s="308"/>
      <c r="J16" s="310"/>
      <c r="K16" s="293"/>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48</v>
      </c>
      <c r="F17" s="32"/>
      <c r="G17" s="68" t="s">
        <v>277</v>
      </c>
      <c r="H17" s="69">
        <f>IF(I17=0,0,I17-(E17-1))</f>
        <v>817</v>
      </c>
      <c r="I17" s="70">
        <f>IF(E17=0,0,I12)</f>
        <v>864</v>
      </c>
      <c r="J17" s="71" t="s">
        <v>278</v>
      </c>
      <c r="K17" s="32"/>
      <c r="L17" s="233"/>
      <c r="M17" s="277" t="s">
        <v>411</v>
      </c>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817-864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144</v>
      </c>
      <c r="F18" s="32"/>
      <c r="G18" s="68" t="s">
        <v>277</v>
      </c>
      <c r="H18" s="69">
        <f t="shared" ref="H18:H41" si="9">IF(E18=0,0,I18-(E18-1))</f>
        <v>673</v>
      </c>
      <c r="I18" s="70">
        <f t="shared" ref="I18:I41" si="10">IF(E18=0,0,H17-1)</f>
        <v>816</v>
      </c>
      <c r="J18" s="73" t="str">
        <f>IF(C18="","--",IF(AND(C18&lt;&gt;"FST",C18&lt;&gt;"TCF",BA17&lt;&gt;0),BA17,"--"))</f>
        <v>--</v>
      </c>
      <c r="K18" s="32"/>
      <c r="L18" s="233"/>
      <c r="M18" s="277" t="s">
        <v>404</v>
      </c>
      <c r="N18" s="277"/>
      <c r="O18" s="277"/>
      <c r="P18" s="277"/>
      <c r="Q18" s="277"/>
      <c r="R18" s="277"/>
      <c r="S18" s="277"/>
      <c r="T18" s="277"/>
      <c r="U18" s="278"/>
      <c r="V18" s="103"/>
      <c r="W18" s="72"/>
      <c r="X18" s="72"/>
      <c r="Y18" s="72"/>
      <c r="Z18" s="45">
        <v>10</v>
      </c>
      <c r="AA18" s="46">
        <v>109</v>
      </c>
      <c r="AB18" s="46">
        <v>120</v>
      </c>
      <c r="AC18" s="72">
        <f t="shared" si="0"/>
        <v>1</v>
      </c>
      <c r="AD18" s="72">
        <f t="shared" si="1"/>
        <v>1</v>
      </c>
      <c r="AE18" s="109" t="str">
        <f t="shared" si="2"/>
        <v>673-816</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c r="D19" s="102"/>
      <c r="E19" s="32"/>
      <c r="F19" s="32"/>
      <c r="G19" s="75" t="s">
        <v>277</v>
      </c>
      <c r="H19" s="69">
        <f t="shared" si="9"/>
        <v>0</v>
      </c>
      <c r="I19" s="70">
        <f t="shared" si="10"/>
        <v>0</v>
      </c>
      <c r="J19" s="73" t="str">
        <f t="shared" ref="J19:J41" si="11">IF(C19="","--",IF(AND(C19&lt;&gt;"FST",C19&lt;&gt;"TCF",BA18&lt;&gt;0),BA18,"--"))</f>
        <v>--</v>
      </c>
      <c r="K19" s="32"/>
      <c r="L19" s="233"/>
      <c r="M19" s="277"/>
      <c r="N19" s="277"/>
      <c r="O19" s="277"/>
      <c r="P19" s="277"/>
      <c r="Q19" s="277"/>
      <c r="R19" s="277"/>
      <c r="S19" s="277"/>
      <c r="T19" s="277"/>
      <c r="U19" s="278"/>
      <c r="V19" s="103"/>
      <c r="W19" s="72"/>
      <c r="X19" s="72"/>
      <c r="Y19" s="72"/>
      <c r="Z19" s="45">
        <v>11</v>
      </c>
      <c r="AA19" s="46">
        <v>121</v>
      </c>
      <c r="AB19" s="46">
        <v>132</v>
      </c>
      <c r="AC19" s="72">
        <f t="shared" si="0"/>
        <v>1</v>
      </c>
      <c r="AD19" s="72">
        <f t="shared" si="1"/>
        <v>1</v>
      </c>
      <c r="AE19" s="109" t="str">
        <f t="shared" si="2"/>
        <v>0-0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77"/>
      <c r="N20" s="277"/>
      <c r="O20" s="277"/>
      <c r="P20" s="277"/>
      <c r="Q20" s="277"/>
      <c r="R20" s="277"/>
      <c r="S20" s="277"/>
      <c r="T20" s="277"/>
      <c r="U20" s="278"/>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77"/>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193</v>
      </c>
      <c r="X28" s="84"/>
      <c r="Y28" s="78">
        <f>SUM(E17:E28)</f>
        <v>192</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193</v>
      </c>
      <c r="X29" s="84"/>
      <c r="Y29" s="78">
        <f>SUM(E17:E29)</f>
        <v>192</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193</v>
      </c>
      <c r="X30" s="84"/>
      <c r="Y30" s="78">
        <f>SUM(E17:E30)</f>
        <v>192</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193</v>
      </c>
      <c r="X31" s="84"/>
      <c r="Y31" s="78">
        <f>SUM(E17:E31)</f>
        <v>192</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193</v>
      </c>
      <c r="X32" s="84"/>
      <c r="Y32" s="78">
        <f>SUM(E17:E32)</f>
        <v>192</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193</v>
      </c>
      <c r="X33" s="84"/>
      <c r="Y33" s="78">
        <f>SUM(E17:E33)</f>
        <v>192</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193</v>
      </c>
      <c r="X34" s="84"/>
      <c r="Y34" s="78">
        <f>SUM(E17:E34)</f>
        <v>192</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193</v>
      </c>
      <c r="X35" s="84"/>
      <c r="Y35" s="78">
        <f>SUM(E17:E35)</f>
        <v>192</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193</v>
      </c>
      <c r="X36" s="84"/>
      <c r="Y36" s="78">
        <f>SUM(E17:E36)</f>
        <v>192</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193</v>
      </c>
      <c r="X37" s="84"/>
      <c r="Y37" s="78">
        <f>SUM(E17:E37)</f>
        <v>192</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193</v>
      </c>
      <c r="X38" s="84"/>
      <c r="Y38" s="78">
        <f>SUM(E17:E38)</f>
        <v>192</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193</v>
      </c>
      <c r="X39" s="84"/>
      <c r="Y39" s="78">
        <f>SUM(E17:E39)</f>
        <v>192</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193</v>
      </c>
      <c r="X40" s="84"/>
      <c r="Y40" s="78">
        <f>SUM(E17:E40)</f>
        <v>192</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192</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8" t="s">
        <v>303</v>
      </c>
      <c r="C42" s="319"/>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1" t="s">
        <v>222</v>
      </c>
      <c r="C47" s="312"/>
      <c r="D47" s="313" t="s">
        <v>223</v>
      </c>
      <c r="E47" s="304"/>
      <c r="F47" s="88"/>
      <c r="G47" s="314" t="s">
        <v>224</v>
      </c>
      <c r="H47" s="315"/>
      <c r="I47" s="28">
        <f>SUM(E58:E82)</f>
        <v>144</v>
      </c>
      <c r="J47" s="316" t="s">
        <v>225</v>
      </c>
      <c r="K47" s="317"/>
      <c r="L47" s="304"/>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4" t="s">
        <v>226</v>
      </c>
      <c r="AA47" s="295"/>
      <c r="AB47" s="296"/>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3" t="s">
        <v>230</v>
      </c>
      <c r="H48" s="304"/>
      <c r="I48" s="33">
        <f>E49-I47</f>
        <v>0</v>
      </c>
      <c r="J48" s="288" t="s">
        <v>231</v>
      </c>
      <c r="K48" s="289"/>
      <c r="L48" s="34">
        <f>I52</f>
        <v>673</v>
      </c>
      <c r="M48" s="196">
        <v>4</v>
      </c>
      <c r="N48" s="35">
        <f>SUM(AI48,AI59)</f>
        <v>0</v>
      </c>
      <c r="O48" s="35">
        <v>0</v>
      </c>
      <c r="P48" s="35">
        <f>SUM(AJ48,AJ59)</f>
        <v>0</v>
      </c>
      <c r="Q48" s="35">
        <v>0</v>
      </c>
      <c r="R48" s="35">
        <f>COUNTIFS($E58:$E82,"4",$F58:$F82,"Pole",$C58:$C82,"FST")</f>
        <v>0</v>
      </c>
      <c r="S48" s="35">
        <f>SUM(AL48,AK59)</f>
        <v>0</v>
      </c>
      <c r="T48" s="35">
        <v>0</v>
      </c>
      <c r="U48" s="35">
        <f>SUM(AK48,AL59)</f>
        <v>6</v>
      </c>
      <c r="V48" s="35">
        <v>0</v>
      </c>
      <c r="W48" s="34">
        <f>COUNTIFS($E58:$E82,"4",$F58:$F82,"HH",$C58:$C82,"FST")</f>
        <v>6</v>
      </c>
      <c r="X48" s="35">
        <f>COUNTIFS($E58:$E82,"4",$F58:$F82,"Ped",$C58:$C82,"FST")</f>
        <v>0</v>
      </c>
      <c r="Y48" s="25"/>
      <c r="Z48" s="297" t="s">
        <v>232</v>
      </c>
      <c r="AA48" s="299" t="s">
        <v>233</v>
      </c>
      <c r="AB48" s="300"/>
      <c r="AC48" s="25"/>
      <c r="AD48" s="25"/>
      <c r="AH48" s="109">
        <v>4</v>
      </c>
      <c r="AI48" s="109" t="str">
        <f>IF($E48="SS",COUNTIFS($C58:$C82,"FST",$E58:$E82,"4"),"0")</f>
        <v>0</v>
      </c>
      <c r="AJ48" s="109" t="str">
        <f>IF($E48="RPX",COUNTIFS($C58:$C82,"FST",$E58:$E82,"4"),"0")</f>
        <v>0</v>
      </c>
      <c r="AK48" s="109">
        <f>IF($E48="EUC",COUNTIFS($C58:$C82,"FST",$E58:$E82,"4"),"0")</f>
        <v>6</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290" t="s">
        <v>237</v>
      </c>
      <c r="H49" s="291"/>
      <c r="I49" s="35">
        <f>IF(E49=0,0,12-(MOD(I47,12)))</f>
        <v>12</v>
      </c>
      <c r="J49" s="288" t="s">
        <v>238</v>
      </c>
      <c r="K49" s="289"/>
      <c r="L49" s="39">
        <f>I53-I47</f>
        <v>672</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8"/>
      <c r="AA49" s="301"/>
      <c r="AB49" s="302"/>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0" t="s">
        <v>242</v>
      </c>
      <c r="H50" s="43" t="s">
        <v>243</v>
      </c>
      <c r="I50" s="35">
        <f>IF(E50&lt;&gt;0,1,0)</f>
        <v>0</v>
      </c>
      <c r="J50" s="290" t="s">
        <v>244</v>
      </c>
      <c r="K50" s="291"/>
      <c r="L50" s="44">
        <f>'Cable Calculator'!I3</f>
        <v>1949</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673</v>
      </c>
      <c r="F51" s="88"/>
      <c r="G51" s="321"/>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2</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12</v>
      </c>
      <c r="F52" s="88"/>
      <c r="G52" s="320" t="s">
        <v>251</v>
      </c>
      <c r="H52" s="51" t="s">
        <v>252</v>
      </c>
      <c r="I52" s="112">
        <f>E51</f>
        <v>673</v>
      </c>
      <c r="J52" s="322" t="s">
        <v>253</v>
      </c>
      <c r="K52" s="323"/>
      <c r="L52" s="324"/>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1"/>
      <c r="H53" s="47" t="s">
        <v>257</v>
      </c>
      <c r="I53" s="35">
        <f>IF(E51="","0",IF(AND(E48="EUC",E49=432), I52+(203-E50),IF(E51=0,0,(E51+(E49-E50)-1))))</f>
        <v>816</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144</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0" t="s">
        <v>260</v>
      </c>
      <c r="C56" s="292" t="s">
        <v>261</v>
      </c>
      <c r="D56" s="292" t="s">
        <v>262</v>
      </c>
      <c r="E56" s="305" t="s">
        <v>263</v>
      </c>
      <c r="F56" s="292" t="s">
        <v>264</v>
      </c>
      <c r="G56" s="307" t="s">
        <v>265</v>
      </c>
      <c r="H56" s="307" t="s">
        <v>266</v>
      </c>
      <c r="I56" s="307" t="s">
        <v>267</v>
      </c>
      <c r="J56" s="309" t="s">
        <v>268</v>
      </c>
      <c r="K56" s="292"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1"/>
      <c r="C57" s="293"/>
      <c r="D57" s="293"/>
      <c r="E57" s="306"/>
      <c r="F57" s="293"/>
      <c r="G57" s="308"/>
      <c r="H57" s="308"/>
      <c r="I57" s="308"/>
      <c r="J57" s="310"/>
      <c r="K57" s="293"/>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731</v>
      </c>
      <c r="E58" s="32">
        <v>4</v>
      </c>
      <c r="F58" s="32" t="s">
        <v>488</v>
      </c>
      <c r="G58" s="68" t="s">
        <v>277</v>
      </c>
      <c r="H58" s="69">
        <f>IF(I58=0,0,I58-(E58-1))</f>
        <v>813</v>
      </c>
      <c r="I58" s="70">
        <f>IF(E58=0,0,I53)</f>
        <v>816</v>
      </c>
      <c r="J58" s="71" t="s">
        <v>278</v>
      </c>
      <c r="K58" s="32"/>
      <c r="L58" s="233"/>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813-816</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732</v>
      </c>
      <c r="E59" s="32">
        <v>4</v>
      </c>
      <c r="F59" s="32" t="s">
        <v>488</v>
      </c>
      <c r="G59" s="68" t="s">
        <v>277</v>
      </c>
      <c r="H59" s="69">
        <f t="shared" ref="H59:H82" si="26">IF(E59=0,0,I59-(E59-1))</f>
        <v>809</v>
      </c>
      <c r="I59" s="70">
        <f t="shared" ref="I59:I82" si="27">IF(E59=0,0,H58-1)</f>
        <v>812</v>
      </c>
      <c r="J59" s="73" t="str">
        <f>IF(C59="","--",IF(AND(C59&lt;&gt;"FST",C59&lt;&gt;"TCF",BA58&lt;&gt;0),BA58,"--"))</f>
        <v>--</v>
      </c>
      <c r="K59" s="32"/>
      <c r="L59" s="233"/>
      <c r="M59" s="277"/>
      <c r="N59" s="277"/>
      <c r="O59" s="277"/>
      <c r="P59" s="277"/>
      <c r="Q59" s="277"/>
      <c r="R59" s="277"/>
      <c r="S59" s="277"/>
      <c r="T59" s="277"/>
      <c r="U59" s="278"/>
      <c r="V59" s="103"/>
      <c r="W59" s="72"/>
      <c r="X59" s="72"/>
      <c r="Y59" s="72"/>
      <c r="Z59" s="45">
        <v>10</v>
      </c>
      <c r="AA59" s="46">
        <v>109</v>
      </c>
      <c r="AB59" s="46">
        <v>120</v>
      </c>
      <c r="AC59" s="72">
        <f t="shared" si="17"/>
        <v>1</v>
      </c>
      <c r="AD59" s="72">
        <f t="shared" si="18"/>
        <v>0</v>
      </c>
      <c r="AE59" s="109" t="str">
        <f t="shared" si="19"/>
        <v>809-812</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733</v>
      </c>
      <c r="E60" s="32">
        <v>4</v>
      </c>
      <c r="F60" s="32" t="s">
        <v>488</v>
      </c>
      <c r="G60" s="75" t="s">
        <v>277</v>
      </c>
      <c r="H60" s="69">
        <f t="shared" si="26"/>
        <v>805</v>
      </c>
      <c r="I60" s="70">
        <f t="shared" si="27"/>
        <v>808</v>
      </c>
      <c r="J60" s="73" t="str">
        <f t="shared" ref="J60:J82" si="28">IF(C60="","--",IF(AND(C60&lt;&gt;"FST",C60&lt;&gt;"TCF",BA59&lt;&gt;0),BA59,"--"))</f>
        <v>--</v>
      </c>
      <c r="K60" s="32"/>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18"/>
        <v>0</v>
      </c>
      <c r="AE60" s="109" t="str">
        <f t="shared" si="19"/>
        <v>805-808</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494</v>
      </c>
      <c r="D61" s="102"/>
      <c r="E61" s="32">
        <v>12</v>
      </c>
      <c r="F61" s="32"/>
      <c r="G61" s="68" t="s">
        <v>277</v>
      </c>
      <c r="H61" s="69">
        <f t="shared" si="26"/>
        <v>793</v>
      </c>
      <c r="I61" s="70">
        <f t="shared" si="27"/>
        <v>804</v>
      </c>
      <c r="J61" s="73" t="str">
        <f t="shared" si="28"/>
        <v>--</v>
      </c>
      <c r="K61" s="32"/>
      <c r="L61" s="233"/>
      <c r="M61" s="277" t="s">
        <v>410</v>
      </c>
      <c r="N61" s="277"/>
      <c r="O61" s="277"/>
      <c r="P61" s="277"/>
      <c r="Q61" s="277"/>
      <c r="R61" s="277"/>
      <c r="S61" s="277"/>
      <c r="T61" s="277"/>
      <c r="U61" s="278"/>
      <c r="V61" s="103"/>
      <c r="W61" s="72"/>
      <c r="X61" s="72"/>
      <c r="Y61" s="72"/>
      <c r="Z61" s="45">
        <v>12</v>
      </c>
      <c r="AA61" s="76">
        <v>133</v>
      </c>
      <c r="AB61" s="76">
        <v>144</v>
      </c>
      <c r="AC61" s="72">
        <f t="shared" si="17"/>
        <v>1</v>
      </c>
      <c r="AD61" s="72">
        <f t="shared" si="18"/>
        <v>1</v>
      </c>
      <c r="AE61" s="109" t="str">
        <f t="shared" si="19"/>
        <v>793-804</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1</v>
      </c>
      <c r="AN61" s="109">
        <f t="shared" si="23"/>
        <v>0</v>
      </c>
      <c r="AO61" s="109" t="str">
        <f t="shared" si="24"/>
        <v/>
      </c>
      <c r="AQ61" s="109" t="str">
        <f t="shared" si="25"/>
        <v/>
      </c>
      <c r="BA61" s="229">
        <f>MOD(SUM(E58:E62),12)</f>
        <v>4</v>
      </c>
    </row>
    <row r="62" spans="1:53" ht="15.75" thickBot="1" x14ac:dyDescent="0.3">
      <c r="A62" s="88"/>
      <c r="B62" s="66" t="s">
        <v>282</v>
      </c>
      <c r="C62" s="67" t="s">
        <v>484</v>
      </c>
      <c r="D62" s="102" t="s">
        <v>734</v>
      </c>
      <c r="E62" s="32">
        <v>4</v>
      </c>
      <c r="F62" s="32" t="s">
        <v>488</v>
      </c>
      <c r="G62" s="68" t="s">
        <v>277</v>
      </c>
      <c r="H62" s="69">
        <f t="shared" si="26"/>
        <v>789</v>
      </c>
      <c r="I62" s="70">
        <f t="shared" si="27"/>
        <v>792</v>
      </c>
      <c r="J62" s="73" t="str">
        <f t="shared" si="28"/>
        <v>--</v>
      </c>
      <c r="K62" s="32"/>
      <c r="L62" s="233"/>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0</v>
      </c>
      <c r="AE62" s="109" t="str">
        <f t="shared" si="19"/>
        <v>789-792</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8</v>
      </c>
    </row>
    <row r="63" spans="1:53" ht="15.75" thickBot="1" x14ac:dyDescent="0.3">
      <c r="A63" s="88"/>
      <c r="B63" s="66" t="s">
        <v>283</v>
      </c>
      <c r="C63" s="67" t="s">
        <v>484</v>
      </c>
      <c r="D63" s="102" t="s">
        <v>735</v>
      </c>
      <c r="E63" s="32">
        <v>4</v>
      </c>
      <c r="F63" s="32" t="s">
        <v>488</v>
      </c>
      <c r="G63" s="68" t="s">
        <v>277</v>
      </c>
      <c r="H63" s="69">
        <f t="shared" si="26"/>
        <v>785</v>
      </c>
      <c r="I63" s="70">
        <f t="shared" si="27"/>
        <v>788</v>
      </c>
      <c r="J63" s="73" t="str">
        <f t="shared" si="28"/>
        <v>--</v>
      </c>
      <c r="K63" s="32"/>
      <c r="L63" s="233"/>
      <c r="M63" s="277"/>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0</v>
      </c>
      <c r="AE63" s="109" t="str">
        <f t="shared" si="19"/>
        <v>785-788</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t="s">
        <v>484</v>
      </c>
      <c r="D64" s="102" t="s">
        <v>736</v>
      </c>
      <c r="E64" s="32">
        <v>4</v>
      </c>
      <c r="F64" s="32" t="s">
        <v>488</v>
      </c>
      <c r="G64" s="68" t="s">
        <v>277</v>
      </c>
      <c r="H64" s="69">
        <f t="shared" si="26"/>
        <v>781</v>
      </c>
      <c r="I64" s="70">
        <f t="shared" si="27"/>
        <v>784</v>
      </c>
      <c r="J64" s="73" t="str">
        <f t="shared" si="28"/>
        <v>--</v>
      </c>
      <c r="K64" s="32"/>
      <c r="L64" s="233"/>
      <c r="M64" s="277"/>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0</v>
      </c>
      <c r="AE64" s="109" t="str">
        <f t="shared" si="19"/>
        <v>781-784</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t="s">
        <v>494</v>
      </c>
      <c r="D65" s="102"/>
      <c r="E65" s="32">
        <v>12</v>
      </c>
      <c r="F65" s="32"/>
      <c r="G65" s="68" t="s">
        <v>277</v>
      </c>
      <c r="H65" s="69">
        <f t="shared" si="26"/>
        <v>769</v>
      </c>
      <c r="I65" s="70">
        <f t="shared" si="27"/>
        <v>780</v>
      </c>
      <c r="J65" s="73" t="str">
        <f t="shared" si="28"/>
        <v>--</v>
      </c>
      <c r="K65" s="32"/>
      <c r="L65" s="233"/>
      <c r="M65" s="277" t="s">
        <v>409</v>
      </c>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769-780</v>
      </c>
      <c r="AF65" s="109" t="str">
        <f t="shared" si="20"/>
        <v>Y</v>
      </c>
      <c r="AG65" s="109" t="str">
        <f t="shared" si="21"/>
        <v>B</v>
      </c>
      <c r="AM65" s="109">
        <f t="shared" si="22"/>
        <v>1</v>
      </c>
      <c r="AN65" s="109">
        <f t="shared" si="23"/>
        <v>0</v>
      </c>
      <c r="AO65" s="109" t="str">
        <f t="shared" si="24"/>
        <v/>
      </c>
      <c r="AQ65" s="109" t="str">
        <f t="shared" si="25"/>
        <v/>
      </c>
      <c r="BA65" s="229">
        <f>MOD(SUM(E58:E66),12)</f>
        <v>0</v>
      </c>
    </row>
    <row r="66" spans="1:53" ht="15.75" thickBot="1" x14ac:dyDescent="0.3">
      <c r="A66" s="88"/>
      <c r="B66" s="66" t="s">
        <v>286</v>
      </c>
      <c r="C66" s="67" t="s">
        <v>502</v>
      </c>
      <c r="D66" s="102"/>
      <c r="E66" s="32">
        <v>12</v>
      </c>
      <c r="F66" s="32"/>
      <c r="G66" s="68" t="s">
        <v>277</v>
      </c>
      <c r="H66" s="69">
        <f t="shared" si="26"/>
        <v>757</v>
      </c>
      <c r="I66" s="70">
        <f t="shared" si="27"/>
        <v>768</v>
      </c>
      <c r="J66" s="73" t="str">
        <f t="shared" si="28"/>
        <v>--</v>
      </c>
      <c r="K66" s="32"/>
      <c r="L66" s="233"/>
      <c r="M66" s="277" t="s">
        <v>408</v>
      </c>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1</v>
      </c>
      <c r="AE66" s="109" t="str">
        <f t="shared" si="19"/>
        <v>757-768</v>
      </c>
      <c r="AF66" s="109" t="str">
        <f t="shared" si="20"/>
        <v>N</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t="s">
        <v>502</v>
      </c>
      <c r="D67" s="102"/>
      <c r="E67" s="32">
        <v>24</v>
      </c>
      <c r="F67" s="32"/>
      <c r="G67" s="68" t="s">
        <v>277</v>
      </c>
      <c r="H67" s="69">
        <f t="shared" si="26"/>
        <v>733</v>
      </c>
      <c r="I67" s="70">
        <f t="shared" si="27"/>
        <v>756</v>
      </c>
      <c r="J67" s="73" t="str">
        <f t="shared" si="28"/>
        <v>--</v>
      </c>
      <c r="K67" s="32"/>
      <c r="L67" s="233"/>
      <c r="M67" s="277" t="s">
        <v>407</v>
      </c>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1</v>
      </c>
      <c r="AE67" s="109" t="str">
        <f t="shared" si="19"/>
        <v>733-756</v>
      </c>
      <c r="AF67" s="109" t="str">
        <f t="shared" si="20"/>
        <v>N</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t="s">
        <v>502</v>
      </c>
      <c r="D68" s="102"/>
      <c r="E68" s="32">
        <v>60</v>
      </c>
      <c r="F68" s="32"/>
      <c r="G68" s="68" t="s">
        <v>277</v>
      </c>
      <c r="H68" s="69">
        <f t="shared" si="26"/>
        <v>673</v>
      </c>
      <c r="I68" s="70">
        <f t="shared" si="27"/>
        <v>732</v>
      </c>
      <c r="J68" s="73" t="str">
        <f t="shared" si="28"/>
        <v>--</v>
      </c>
      <c r="K68" s="32"/>
      <c r="L68" s="233"/>
      <c r="M68" s="277" t="s">
        <v>405</v>
      </c>
      <c r="N68" s="277"/>
      <c r="O68" s="277"/>
      <c r="P68" s="277"/>
      <c r="Q68" s="277"/>
      <c r="R68" s="277"/>
      <c r="S68" s="277"/>
      <c r="T68" s="277"/>
      <c r="U68" s="278"/>
      <c r="V68" s="103"/>
      <c r="W68" s="84"/>
      <c r="X68" s="84"/>
      <c r="Y68" s="72"/>
      <c r="Z68" s="72"/>
      <c r="AA68" s="72"/>
      <c r="AB68" s="72"/>
      <c r="AC68" s="72">
        <f t="shared" si="17"/>
        <v>1</v>
      </c>
      <c r="AD68" s="72">
        <f t="shared" si="18"/>
        <v>1</v>
      </c>
      <c r="AE68" s="109" t="str">
        <f t="shared" si="19"/>
        <v>673-732</v>
      </c>
      <c r="AF68" s="109" t="str">
        <f t="shared" si="20"/>
        <v>N</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7"/>
      <c r="N69" s="277"/>
      <c r="O69" s="277"/>
      <c r="P69" s="277"/>
      <c r="Q69" s="277"/>
      <c r="R69" s="277"/>
      <c r="S69" s="277"/>
      <c r="T69" s="277"/>
      <c r="U69" s="278"/>
      <c r="V69" s="103"/>
      <c r="W69" s="84">
        <f>Y69+1</f>
        <v>145</v>
      </c>
      <c r="X69" s="84"/>
      <c r="Y69" s="78">
        <f>SUM(E58:E69)</f>
        <v>144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7"/>
      <c r="N70" s="277"/>
      <c r="O70" s="277"/>
      <c r="P70" s="277"/>
      <c r="Q70" s="277"/>
      <c r="R70" s="277"/>
      <c r="S70" s="277"/>
      <c r="T70" s="277"/>
      <c r="U70" s="278"/>
      <c r="V70" s="103"/>
      <c r="W70" s="84">
        <f>Y70+1</f>
        <v>145</v>
      </c>
      <c r="X70" s="84"/>
      <c r="Y70" s="78">
        <f>SUM(E58:E70)</f>
        <v>144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7"/>
      <c r="N71" s="277"/>
      <c r="O71" s="277"/>
      <c r="P71" s="277"/>
      <c r="Q71" s="277"/>
      <c r="R71" s="277"/>
      <c r="S71" s="277"/>
      <c r="T71" s="277"/>
      <c r="U71" s="278"/>
      <c r="V71" s="103"/>
      <c r="W71" s="84">
        <f>Y71+1</f>
        <v>145</v>
      </c>
      <c r="X71" s="84"/>
      <c r="Y71" s="78">
        <f>SUM(E58:E71)</f>
        <v>144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7"/>
      <c r="N72" s="277"/>
      <c r="O72" s="277"/>
      <c r="P72" s="277"/>
      <c r="Q72" s="277"/>
      <c r="R72" s="277"/>
      <c r="S72" s="277"/>
      <c r="T72" s="277"/>
      <c r="U72" s="278"/>
      <c r="V72" s="103"/>
      <c r="W72" s="84">
        <f>Y72+1</f>
        <v>145</v>
      </c>
      <c r="X72" s="84"/>
      <c r="Y72" s="78">
        <f>SUM(E58:E72)</f>
        <v>144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7"/>
      <c r="N73" s="277"/>
      <c r="O73" s="277"/>
      <c r="P73" s="277"/>
      <c r="Q73" s="277"/>
      <c r="R73" s="277"/>
      <c r="S73" s="277"/>
      <c r="T73" s="277"/>
      <c r="U73" s="278"/>
      <c r="V73" s="103"/>
      <c r="W73" s="84">
        <f t="shared" ref="W73:W81" si="33">Y73+1</f>
        <v>145</v>
      </c>
      <c r="X73" s="84"/>
      <c r="Y73" s="78">
        <f>SUM(E58:E73)</f>
        <v>144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7"/>
      <c r="N74" s="277"/>
      <c r="O74" s="277"/>
      <c r="P74" s="277"/>
      <c r="Q74" s="277"/>
      <c r="R74" s="277"/>
      <c r="S74" s="277"/>
      <c r="T74" s="277"/>
      <c r="U74" s="278"/>
      <c r="V74" s="103"/>
      <c r="W74" s="84">
        <f t="shared" si="33"/>
        <v>145</v>
      </c>
      <c r="X74" s="84"/>
      <c r="Y74" s="78">
        <f>SUM(E58:E74)</f>
        <v>144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7"/>
      <c r="N75" s="277"/>
      <c r="O75" s="277"/>
      <c r="P75" s="277"/>
      <c r="Q75" s="277"/>
      <c r="R75" s="277"/>
      <c r="S75" s="277"/>
      <c r="T75" s="277"/>
      <c r="U75" s="278"/>
      <c r="V75" s="103"/>
      <c r="W75" s="84">
        <f t="shared" si="33"/>
        <v>145</v>
      </c>
      <c r="X75" s="84"/>
      <c r="Y75" s="78">
        <f>SUM(E58:E75)</f>
        <v>144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7"/>
      <c r="N76" s="277"/>
      <c r="O76" s="277"/>
      <c r="P76" s="277"/>
      <c r="Q76" s="277"/>
      <c r="R76" s="277"/>
      <c r="S76" s="277"/>
      <c r="T76" s="277"/>
      <c r="U76" s="278"/>
      <c r="V76" s="103"/>
      <c r="W76" s="84">
        <f t="shared" si="33"/>
        <v>145</v>
      </c>
      <c r="X76" s="84"/>
      <c r="Y76" s="78">
        <f>SUM(E58:E76)</f>
        <v>144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7"/>
      <c r="N77" s="277"/>
      <c r="O77" s="277"/>
      <c r="P77" s="277"/>
      <c r="Q77" s="277"/>
      <c r="R77" s="277"/>
      <c r="S77" s="277"/>
      <c r="T77" s="277"/>
      <c r="U77" s="278"/>
      <c r="V77" s="103"/>
      <c r="W77" s="84">
        <f t="shared" si="33"/>
        <v>145</v>
      </c>
      <c r="X77" s="84"/>
      <c r="Y77" s="78">
        <f>SUM(E58:E77)</f>
        <v>144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7"/>
      <c r="N78" s="277"/>
      <c r="O78" s="277"/>
      <c r="P78" s="277"/>
      <c r="Q78" s="277"/>
      <c r="R78" s="277"/>
      <c r="S78" s="277"/>
      <c r="T78" s="277"/>
      <c r="U78" s="278"/>
      <c r="V78" s="103"/>
      <c r="W78" s="84">
        <f t="shared" si="33"/>
        <v>145</v>
      </c>
      <c r="X78" s="84"/>
      <c r="Y78" s="78">
        <f>SUM(E58:E78)</f>
        <v>144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7"/>
      <c r="N79" s="277"/>
      <c r="O79" s="277"/>
      <c r="P79" s="277"/>
      <c r="Q79" s="277"/>
      <c r="R79" s="277"/>
      <c r="S79" s="277"/>
      <c r="T79" s="277"/>
      <c r="U79" s="278"/>
      <c r="V79" s="103"/>
      <c r="W79" s="84">
        <f t="shared" si="33"/>
        <v>145</v>
      </c>
      <c r="X79" s="84"/>
      <c r="Y79" s="78">
        <f>SUM(E58:E79)</f>
        <v>144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7"/>
      <c r="N80" s="277"/>
      <c r="O80" s="277"/>
      <c r="P80" s="277"/>
      <c r="Q80" s="277"/>
      <c r="R80" s="277"/>
      <c r="S80" s="277"/>
      <c r="T80" s="277"/>
      <c r="U80" s="278"/>
      <c r="V80" s="103"/>
      <c r="W80" s="84">
        <f t="shared" si="33"/>
        <v>145</v>
      </c>
      <c r="X80" s="84"/>
      <c r="Y80" s="78">
        <f>SUM(E58:E80)</f>
        <v>144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7"/>
      <c r="N81" s="277"/>
      <c r="O81" s="277"/>
      <c r="P81" s="277"/>
      <c r="Q81" s="277"/>
      <c r="R81" s="277"/>
      <c r="S81" s="277"/>
      <c r="T81" s="277"/>
      <c r="U81" s="278"/>
      <c r="V81" s="103"/>
      <c r="W81" s="84">
        <f t="shared" si="33"/>
        <v>145</v>
      </c>
      <c r="X81" s="84"/>
      <c r="Y81" s="78">
        <f>SUM(E58:E81)</f>
        <v>144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7"/>
      <c r="N82" s="277"/>
      <c r="O82" s="277"/>
      <c r="P82" s="277"/>
      <c r="Q82" s="277"/>
      <c r="R82" s="277"/>
      <c r="S82" s="277"/>
      <c r="T82" s="277"/>
      <c r="U82" s="278"/>
      <c r="V82" s="103"/>
      <c r="W82" s="72"/>
      <c r="X82" s="72"/>
      <c r="Y82" s="78">
        <f>SUM(E58:E82)</f>
        <v>144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8" t="s">
        <v>305</v>
      </c>
      <c r="C83" s="319"/>
      <c r="D83" s="79"/>
      <c r="E83" s="80"/>
      <c r="F83" s="80"/>
      <c r="G83" s="81"/>
      <c r="H83" s="192"/>
      <c r="I83" s="192"/>
      <c r="J83" s="192"/>
      <c r="K83" s="82"/>
      <c r="L83" s="318" t="s">
        <v>306</v>
      </c>
      <c r="M83" s="329"/>
      <c r="N83" s="329"/>
      <c r="O83" s="329"/>
      <c r="P83" s="329"/>
      <c r="Q83" s="329"/>
      <c r="R83" s="329"/>
      <c r="S83" s="329"/>
      <c r="T83" s="329"/>
      <c r="U83" s="319"/>
      <c r="V83" s="104"/>
      <c r="W83" s="72"/>
      <c r="X83" s="72"/>
      <c r="Y83" s="72"/>
      <c r="Z83" s="72"/>
      <c r="AA83" s="72" t="str">
        <f t="shared" si="32"/>
        <v/>
      </c>
      <c r="AB83" s="72"/>
      <c r="AC83" s="72">
        <f>SUM(AC58:AC82)</f>
        <v>25</v>
      </c>
      <c r="AD83" s="72">
        <f>SUM(AD58:AD82)</f>
        <v>19</v>
      </c>
      <c r="AM83" s="109">
        <f>SUM(AM58:AM82)</f>
        <v>2</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8" t="s">
        <v>307</v>
      </c>
      <c r="C84" s="31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1" t="s">
        <v>222</v>
      </c>
      <c r="C88" s="312"/>
      <c r="D88" s="313" t="s">
        <v>223</v>
      </c>
      <c r="E88" s="304"/>
      <c r="F88" s="88"/>
      <c r="G88" s="314" t="s">
        <v>224</v>
      </c>
      <c r="H88" s="315"/>
      <c r="I88" s="28">
        <f>SUM(E99:E123)</f>
        <v>60</v>
      </c>
      <c r="J88" s="316" t="s">
        <v>225</v>
      </c>
      <c r="K88" s="317"/>
      <c r="L88" s="304"/>
      <c r="M88" s="196">
        <v>2</v>
      </c>
      <c r="N88" s="35">
        <f>SUM(AI88,AI99)</f>
        <v>0</v>
      </c>
      <c r="O88" s="35">
        <v>0</v>
      </c>
      <c r="P88" s="35">
        <f>SUM(AJ88,AJ99)</f>
        <v>0</v>
      </c>
      <c r="Q88" s="35">
        <v>0</v>
      </c>
      <c r="R88" s="35">
        <f>COUNTIFS($E99:$E123,"2",$F99:$F123,"Pole",$C99:$C123,"FST")</f>
        <v>0</v>
      </c>
      <c r="S88" s="35">
        <f>SUM(AL88,AK99)</f>
        <v>0</v>
      </c>
      <c r="T88" s="35">
        <v>0</v>
      </c>
      <c r="U88" s="35">
        <f>SUM(AK88,AL99)</f>
        <v>4</v>
      </c>
      <c r="V88" s="35">
        <v>0</v>
      </c>
      <c r="W88" s="34">
        <f>COUNTIFS($E99:$E123,"2",$F99:$F123,"HH",$C99:$C123,"FST")</f>
        <v>4</v>
      </c>
      <c r="X88" s="35">
        <f>COUNTIFS($E99:$E123,"2",$F99:$F123,"Ped",$C99:$C123,"FST")</f>
        <v>0</v>
      </c>
      <c r="Y88" s="25"/>
      <c r="Z88" s="294" t="s">
        <v>226</v>
      </c>
      <c r="AA88" s="295"/>
      <c r="AB88" s="296"/>
      <c r="AC88" s="25"/>
      <c r="AD88" s="25"/>
      <c r="AH88" s="109">
        <v>2</v>
      </c>
      <c r="AI88" s="109" t="str">
        <f>IF($E89="SS",COUNTIFS($C99:$C123,"FST",$E99:$E123,"2"),"0")</f>
        <v>0</v>
      </c>
      <c r="AJ88" s="109" t="str">
        <f>IF($E89="RPX",COUNTIFS($C99:$C123,"FST",$E99:$E123,"2"),"0")</f>
        <v>0</v>
      </c>
      <c r="AK88" s="109">
        <f>IF($E89="EUC",COUNTIFS($C99:$C123,"FST",$E99:$E123,"2"),"0")</f>
        <v>4</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3" t="s">
        <v>230</v>
      </c>
      <c r="H89" s="304"/>
      <c r="I89" s="33">
        <f>E90-I88</f>
        <v>12</v>
      </c>
      <c r="J89" s="288" t="s">
        <v>231</v>
      </c>
      <c r="K89" s="289"/>
      <c r="L89" s="34">
        <f>I93</f>
        <v>673</v>
      </c>
      <c r="M89" s="196">
        <v>4</v>
      </c>
      <c r="N89" s="35">
        <f>SUM(AI89,AI100)</f>
        <v>0</v>
      </c>
      <c r="O89" s="35">
        <v>0</v>
      </c>
      <c r="P89" s="35">
        <f>SUM(AJ89,AJ100)</f>
        <v>0</v>
      </c>
      <c r="Q89" s="35">
        <v>0</v>
      </c>
      <c r="R89" s="35">
        <f>COUNTIFS($E99:$E123,"4",$F99:$F123,"Pole",$C99:$C123,"FST")</f>
        <v>0</v>
      </c>
      <c r="S89" s="35">
        <f>SUM(AL89,AK100)</f>
        <v>0</v>
      </c>
      <c r="T89" s="35">
        <v>0</v>
      </c>
      <c r="U89" s="35">
        <f>SUM(AK89,AL100)</f>
        <v>7</v>
      </c>
      <c r="V89" s="35">
        <v>0</v>
      </c>
      <c r="W89" s="34">
        <f>COUNTIFS($E99:$E123,"4",$F99:$F123,"HH",$C99:$C123,"FST")</f>
        <v>7</v>
      </c>
      <c r="X89" s="35">
        <f>COUNTIFS($E99:$E123,"4",$F99:$F123,"Ped",$C99:$C123,"FST")</f>
        <v>0</v>
      </c>
      <c r="Y89" s="25"/>
      <c r="Z89" s="297" t="s">
        <v>232</v>
      </c>
      <c r="AA89" s="299" t="s">
        <v>233</v>
      </c>
      <c r="AB89" s="300"/>
      <c r="AC89" s="25"/>
      <c r="AD89" s="25"/>
      <c r="AH89" s="109">
        <v>4</v>
      </c>
      <c r="AI89" s="109" t="str">
        <f>IF($E89="SS",COUNTIFS($C99:$C123,"FST",$E99:$E123,"4"),"0")</f>
        <v>0</v>
      </c>
      <c r="AJ89" s="109" t="str">
        <f>IF($E89="RPX",COUNTIFS($C99:$C123,"FST",$E99:$E123,"4"),"0")</f>
        <v>0</v>
      </c>
      <c r="AK89" s="109">
        <f>IF($E89="EUC",COUNTIFS($C99:$C123,"FST",$E99:$E123,"4"),"0")</f>
        <v>7</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72</v>
      </c>
      <c r="F90" s="88"/>
      <c r="G90" s="290" t="s">
        <v>237</v>
      </c>
      <c r="H90" s="291"/>
      <c r="I90" s="35">
        <f>IF(E90=0,0,12-(MOD(I88,12)))</f>
        <v>12</v>
      </c>
      <c r="J90" s="288" t="s">
        <v>238</v>
      </c>
      <c r="K90" s="289"/>
      <c r="L90" s="39">
        <f>I94-I88</f>
        <v>672</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8"/>
      <c r="AA90" s="301"/>
      <c r="AB90" s="302"/>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320" t="s">
        <v>242</v>
      </c>
      <c r="H91" s="43" t="s">
        <v>243</v>
      </c>
      <c r="I91" s="35">
        <f>IF(E91&lt;&gt;0,1,0)</f>
        <v>1</v>
      </c>
      <c r="J91" s="290" t="s">
        <v>244</v>
      </c>
      <c r="K91" s="291"/>
      <c r="L91" s="44">
        <f>'Cable Calculator'!N3</f>
        <v>2268</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673</v>
      </c>
      <c r="F92" s="88"/>
      <c r="G92" s="321"/>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1</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6</v>
      </c>
      <c r="F93" s="88"/>
      <c r="G93" s="320" t="s">
        <v>251</v>
      </c>
      <c r="H93" s="51" t="s">
        <v>252</v>
      </c>
      <c r="I93" s="112">
        <f>E92</f>
        <v>673</v>
      </c>
      <c r="J93" s="322" t="s">
        <v>253</v>
      </c>
      <c r="K93" s="323"/>
      <c r="L93" s="324"/>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1"/>
      <c r="H94" s="47" t="s">
        <v>257</v>
      </c>
      <c r="I94" s="35">
        <f>IF(E92="","0",IF(AND(E89="EUC",E90=432), I93+(203-E91),IF(E92=0,0,(E92+(E90-E91)-1))))</f>
        <v>732</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60</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0" t="s">
        <v>260</v>
      </c>
      <c r="C97" s="292" t="s">
        <v>261</v>
      </c>
      <c r="D97" s="292" t="s">
        <v>262</v>
      </c>
      <c r="E97" s="305" t="s">
        <v>263</v>
      </c>
      <c r="F97" s="292" t="s">
        <v>264</v>
      </c>
      <c r="G97" s="307" t="s">
        <v>265</v>
      </c>
      <c r="H97" s="307" t="s">
        <v>266</v>
      </c>
      <c r="I97" s="307" t="s">
        <v>267</v>
      </c>
      <c r="J97" s="309" t="s">
        <v>268</v>
      </c>
      <c r="K97" s="292"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1"/>
      <c r="C98" s="293"/>
      <c r="D98" s="293"/>
      <c r="E98" s="306"/>
      <c r="F98" s="293"/>
      <c r="G98" s="308"/>
      <c r="H98" s="308"/>
      <c r="I98" s="308"/>
      <c r="J98" s="310"/>
      <c r="K98" s="293"/>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737</v>
      </c>
      <c r="E99" s="32">
        <v>2</v>
      </c>
      <c r="F99" s="32" t="s">
        <v>488</v>
      </c>
      <c r="G99" s="68" t="s">
        <v>277</v>
      </c>
      <c r="H99" s="69">
        <f>IF(I99=0,0,I99-(E99-1))</f>
        <v>731</v>
      </c>
      <c r="I99" s="70">
        <f>IF(E99=0,0,I94)</f>
        <v>732</v>
      </c>
      <c r="J99" s="71" t="s">
        <v>278</v>
      </c>
      <c r="K99" s="32"/>
      <c r="L99" s="233"/>
      <c r="M99" s="277"/>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731-732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2</v>
      </c>
    </row>
    <row r="100" spans="1:53" ht="15.75" thickBot="1" x14ac:dyDescent="0.3">
      <c r="A100" s="88"/>
      <c r="B100" s="66" t="s">
        <v>279</v>
      </c>
      <c r="C100" s="67" t="s">
        <v>484</v>
      </c>
      <c r="D100" s="102" t="s">
        <v>829</v>
      </c>
      <c r="E100" s="32">
        <v>2</v>
      </c>
      <c r="F100" s="32" t="s">
        <v>488</v>
      </c>
      <c r="G100" s="68" t="s">
        <v>277</v>
      </c>
      <c r="H100" s="69">
        <f t="shared" ref="H100:H123" si="43">IF(E100=0,0,I100-(E100-1))</f>
        <v>729</v>
      </c>
      <c r="I100" s="70">
        <f t="shared" ref="I100:I123" si="44">IF(E100=0,0,H99-1)</f>
        <v>730</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729-730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4</v>
      </c>
    </row>
    <row r="101" spans="1:53" ht="15.75" thickBot="1" x14ac:dyDescent="0.3">
      <c r="A101" s="88"/>
      <c r="B101" s="74" t="s">
        <v>280</v>
      </c>
      <c r="C101" s="67" t="s">
        <v>484</v>
      </c>
      <c r="D101" s="102" t="s">
        <v>830</v>
      </c>
      <c r="E101" s="32">
        <v>4</v>
      </c>
      <c r="F101" s="32" t="s">
        <v>488</v>
      </c>
      <c r="G101" s="75" t="s">
        <v>277</v>
      </c>
      <c r="H101" s="69">
        <f t="shared" si="43"/>
        <v>725</v>
      </c>
      <c r="I101" s="70">
        <f t="shared" si="44"/>
        <v>728</v>
      </c>
      <c r="J101" s="73" t="str">
        <f t="shared" ref="J101:J123" si="45">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725-728</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738</v>
      </c>
      <c r="E102" s="32">
        <v>4</v>
      </c>
      <c r="F102" s="32" t="s">
        <v>488</v>
      </c>
      <c r="G102" s="68" t="s">
        <v>277</v>
      </c>
      <c r="H102" s="69">
        <f t="shared" si="43"/>
        <v>721</v>
      </c>
      <c r="I102" s="70">
        <f t="shared" si="44"/>
        <v>724</v>
      </c>
      <c r="J102" s="73" t="str">
        <f t="shared" si="45"/>
        <v>--</v>
      </c>
      <c r="K102" s="32"/>
      <c r="L102" s="233"/>
      <c r="M102" s="277"/>
      <c r="N102" s="277"/>
      <c r="O102" s="277"/>
      <c r="P102" s="277"/>
      <c r="Q102" s="277"/>
      <c r="R102" s="277"/>
      <c r="S102" s="277"/>
      <c r="T102" s="277"/>
      <c r="U102" s="278"/>
      <c r="V102" s="103"/>
      <c r="W102" s="72"/>
      <c r="X102" s="72"/>
      <c r="Y102" s="72"/>
      <c r="Z102" s="45">
        <v>12</v>
      </c>
      <c r="AA102" s="76">
        <v>133</v>
      </c>
      <c r="AB102" s="76">
        <v>144</v>
      </c>
      <c r="AC102" s="72">
        <f t="shared" si="34"/>
        <v>1</v>
      </c>
      <c r="AD102" s="72">
        <f t="shared" si="35"/>
        <v>0</v>
      </c>
      <c r="AE102" s="109" t="str">
        <f t="shared" si="36"/>
        <v>721-724</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4</v>
      </c>
    </row>
    <row r="103" spans="1:53" ht="15.75" thickBot="1" x14ac:dyDescent="0.3">
      <c r="A103" s="88"/>
      <c r="B103" s="66" t="s">
        <v>282</v>
      </c>
      <c r="C103" s="67" t="s">
        <v>484</v>
      </c>
      <c r="D103" s="102" t="s">
        <v>739</v>
      </c>
      <c r="E103" s="32">
        <v>4</v>
      </c>
      <c r="F103" s="32" t="s">
        <v>488</v>
      </c>
      <c r="G103" s="68" t="s">
        <v>277</v>
      </c>
      <c r="H103" s="69">
        <f t="shared" si="43"/>
        <v>717</v>
      </c>
      <c r="I103" s="70">
        <f t="shared" si="44"/>
        <v>720</v>
      </c>
      <c r="J103" s="73" t="str">
        <f t="shared" si="45"/>
        <v>--</v>
      </c>
      <c r="K103" s="32"/>
      <c r="L103" s="233"/>
      <c r="M103" s="277"/>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717-720</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8</v>
      </c>
    </row>
    <row r="104" spans="1:53" ht="15.75" thickBot="1" x14ac:dyDescent="0.3">
      <c r="A104" s="88"/>
      <c r="B104" s="66" t="s">
        <v>283</v>
      </c>
      <c r="C104" s="67" t="s">
        <v>484</v>
      </c>
      <c r="D104" s="102" t="s">
        <v>831</v>
      </c>
      <c r="E104" s="32">
        <v>4</v>
      </c>
      <c r="F104" s="32" t="s">
        <v>488</v>
      </c>
      <c r="G104" s="68" t="s">
        <v>277</v>
      </c>
      <c r="H104" s="69">
        <f t="shared" si="43"/>
        <v>713</v>
      </c>
      <c r="I104" s="70">
        <f t="shared" si="44"/>
        <v>716</v>
      </c>
      <c r="J104" s="73" t="str">
        <f t="shared" si="45"/>
        <v>--</v>
      </c>
      <c r="K104" s="32"/>
      <c r="L104" s="233"/>
      <c r="M104" s="277"/>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0</v>
      </c>
      <c r="AE104" s="109" t="str">
        <f t="shared" si="36"/>
        <v>713-716</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740</v>
      </c>
      <c r="E105" s="32">
        <v>4</v>
      </c>
      <c r="F105" s="32" t="s">
        <v>488</v>
      </c>
      <c r="G105" s="68" t="s">
        <v>277</v>
      </c>
      <c r="H105" s="69">
        <f t="shared" si="43"/>
        <v>709</v>
      </c>
      <c r="I105" s="70">
        <f t="shared" si="44"/>
        <v>712</v>
      </c>
      <c r="J105" s="73" t="str">
        <f t="shared" si="45"/>
        <v>--</v>
      </c>
      <c r="K105" s="32"/>
      <c r="L105" s="233"/>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0</v>
      </c>
      <c r="AE105" s="109" t="str">
        <f t="shared" si="36"/>
        <v>709-712</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499</v>
      </c>
      <c r="D106" s="102"/>
      <c r="E106" s="32">
        <v>12</v>
      </c>
      <c r="F106" s="32"/>
      <c r="G106" s="68" t="s">
        <v>277</v>
      </c>
      <c r="H106" s="69">
        <f t="shared" si="43"/>
        <v>697</v>
      </c>
      <c r="I106" s="70">
        <f t="shared" si="44"/>
        <v>708</v>
      </c>
      <c r="J106" s="73" t="str">
        <f t="shared" si="45"/>
        <v>--</v>
      </c>
      <c r="K106" s="32"/>
      <c r="L106" s="233"/>
      <c r="M106" s="277" t="s">
        <v>406</v>
      </c>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1</v>
      </c>
      <c r="AE106" s="109" t="str">
        <f t="shared" si="36"/>
        <v>697-708</v>
      </c>
      <c r="AF106" s="109" t="str">
        <f t="shared" si="37"/>
        <v>Y</v>
      </c>
      <c r="AG106" s="109" t="str">
        <f t="shared" si="38"/>
        <v>B</v>
      </c>
      <c r="AM106" s="109">
        <f t="shared" si="39"/>
        <v>0.5</v>
      </c>
      <c r="AN106" s="109">
        <f t="shared" si="40"/>
        <v>0.5</v>
      </c>
      <c r="AO106" s="109" t="str">
        <f t="shared" si="41"/>
        <v/>
      </c>
      <c r="AQ106" s="109" t="str">
        <f t="shared" si="42"/>
        <v/>
      </c>
      <c r="BA106" s="229">
        <f>MOD(SUM(E99:E107),12)</f>
        <v>0</v>
      </c>
    </row>
    <row r="107" spans="1:53" ht="15.75" thickBot="1" x14ac:dyDescent="0.3">
      <c r="A107" s="88"/>
      <c r="B107" s="66" t="s">
        <v>286</v>
      </c>
      <c r="C107" s="67" t="s">
        <v>499</v>
      </c>
      <c r="D107" s="102"/>
      <c r="E107" s="32">
        <v>12</v>
      </c>
      <c r="F107" s="32"/>
      <c r="G107" s="68" t="s">
        <v>277</v>
      </c>
      <c r="H107" s="69">
        <f t="shared" si="43"/>
        <v>685</v>
      </c>
      <c r="I107" s="70">
        <f t="shared" si="44"/>
        <v>696</v>
      </c>
      <c r="J107" s="73" t="str">
        <f t="shared" si="45"/>
        <v>--</v>
      </c>
      <c r="K107" s="32"/>
      <c r="L107" s="233"/>
      <c r="M107" s="277" t="s">
        <v>406</v>
      </c>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1</v>
      </c>
      <c r="AE107" s="109" t="str">
        <f t="shared" si="36"/>
        <v>685-696</v>
      </c>
      <c r="AF107" s="109" t="str">
        <f t="shared" si="37"/>
        <v>Y</v>
      </c>
      <c r="AG107" s="109" t="str">
        <f t="shared" si="38"/>
        <v>B</v>
      </c>
      <c r="AM107" s="109">
        <f t="shared" si="39"/>
        <v>0.5</v>
      </c>
      <c r="AN107" s="109">
        <f t="shared" si="40"/>
        <v>0.5</v>
      </c>
      <c r="AO107" s="109" t="str">
        <f t="shared" si="41"/>
        <v/>
      </c>
      <c r="AQ107" s="109" t="str">
        <f t="shared" si="42"/>
        <v/>
      </c>
      <c r="BA107" s="229">
        <f>MOD(SUM(E99:E108),12)</f>
        <v>4</v>
      </c>
    </row>
    <row r="108" spans="1:53" ht="15.75" thickBot="1" x14ac:dyDescent="0.3">
      <c r="A108" s="88"/>
      <c r="B108" s="66" t="s">
        <v>287</v>
      </c>
      <c r="C108" s="67" t="s">
        <v>484</v>
      </c>
      <c r="D108" s="102" t="s">
        <v>741</v>
      </c>
      <c r="E108" s="32">
        <v>4</v>
      </c>
      <c r="F108" s="32" t="s">
        <v>488</v>
      </c>
      <c r="G108" s="68" t="s">
        <v>277</v>
      </c>
      <c r="H108" s="69">
        <f t="shared" si="43"/>
        <v>681</v>
      </c>
      <c r="I108" s="70">
        <f t="shared" si="44"/>
        <v>684</v>
      </c>
      <c r="J108" s="73" t="str">
        <f t="shared" si="45"/>
        <v>--</v>
      </c>
      <c r="K108" s="32"/>
      <c r="L108" s="233"/>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0</v>
      </c>
      <c r="AE108" s="109" t="str">
        <f t="shared" si="36"/>
        <v>681-684</v>
      </c>
      <c r="AF108" s="109" t="str">
        <f t="shared" si="37"/>
        <v>Y</v>
      </c>
      <c r="AG108" s="109" t="str">
        <f t="shared" si="38"/>
        <v>B</v>
      </c>
      <c r="AM108" s="109">
        <f t="shared" si="39"/>
        <v>0</v>
      </c>
      <c r="AN108" s="109">
        <f t="shared" si="40"/>
        <v>0</v>
      </c>
      <c r="AO108" s="109" t="str">
        <f t="shared" si="41"/>
        <v/>
      </c>
      <c r="AQ108" s="109" t="str">
        <f t="shared" si="42"/>
        <v/>
      </c>
      <c r="BA108" s="229">
        <f>MOD(SUM(E99:E109),12)</f>
        <v>6</v>
      </c>
    </row>
    <row r="109" spans="1:53" ht="15.75" thickBot="1" x14ac:dyDescent="0.3">
      <c r="A109" s="88"/>
      <c r="B109" s="66" t="s">
        <v>288</v>
      </c>
      <c r="C109" s="67" t="s">
        <v>484</v>
      </c>
      <c r="D109" s="102" t="s">
        <v>742</v>
      </c>
      <c r="E109" s="32">
        <v>2</v>
      </c>
      <c r="F109" s="32" t="s">
        <v>488</v>
      </c>
      <c r="G109" s="68" t="s">
        <v>277</v>
      </c>
      <c r="H109" s="69">
        <f t="shared" si="43"/>
        <v>679</v>
      </c>
      <c r="I109" s="70">
        <f t="shared" si="44"/>
        <v>680</v>
      </c>
      <c r="J109" s="73" t="str">
        <f t="shared" si="45"/>
        <v>--</v>
      </c>
      <c r="K109" s="32"/>
      <c r="L109" s="233"/>
      <c r="M109" s="277"/>
      <c r="N109" s="277"/>
      <c r="O109" s="277"/>
      <c r="P109" s="277"/>
      <c r="Q109" s="277"/>
      <c r="R109" s="277"/>
      <c r="S109" s="277"/>
      <c r="T109" s="277"/>
      <c r="U109" s="278"/>
      <c r="V109" s="103"/>
      <c r="W109" s="84"/>
      <c r="X109" s="84"/>
      <c r="Y109" s="72"/>
      <c r="Z109" s="72"/>
      <c r="AA109" s="72"/>
      <c r="AB109" s="72"/>
      <c r="AC109" s="72">
        <f t="shared" si="34"/>
        <v>1</v>
      </c>
      <c r="AD109" s="72">
        <f t="shared" si="35"/>
        <v>0</v>
      </c>
      <c r="AE109" s="109" t="str">
        <f t="shared" si="36"/>
        <v>679-680</v>
      </c>
      <c r="AF109" s="109" t="str">
        <f t="shared" si="37"/>
        <v>Y</v>
      </c>
      <c r="AG109" s="109" t="str">
        <f t="shared" si="38"/>
        <v>B</v>
      </c>
      <c r="AM109" s="109">
        <f t="shared" si="39"/>
        <v>0</v>
      </c>
      <c r="AN109" s="109">
        <f t="shared" si="40"/>
        <v>0</v>
      </c>
      <c r="AO109" s="109" t="str">
        <f t="shared" si="41"/>
        <v/>
      </c>
      <c r="AQ109" s="109" t="str">
        <f t="shared" si="42"/>
        <v/>
      </c>
      <c r="BA109" s="229">
        <f>MOD(SUM(E99:E110),12)</f>
        <v>10</v>
      </c>
    </row>
    <row r="110" spans="1:53" ht="15.75" thickBot="1" x14ac:dyDescent="0.3">
      <c r="A110" s="88"/>
      <c r="B110" s="66" t="s">
        <v>289</v>
      </c>
      <c r="C110" s="67" t="s">
        <v>484</v>
      </c>
      <c r="D110" s="102" t="s">
        <v>743</v>
      </c>
      <c r="E110" s="32">
        <v>4</v>
      </c>
      <c r="F110" s="32" t="s">
        <v>488</v>
      </c>
      <c r="G110" s="68" t="s">
        <v>277</v>
      </c>
      <c r="H110" s="69">
        <f t="shared" si="43"/>
        <v>675</v>
      </c>
      <c r="I110" s="70">
        <f t="shared" si="44"/>
        <v>678</v>
      </c>
      <c r="J110" s="73" t="str">
        <f t="shared" si="45"/>
        <v>--</v>
      </c>
      <c r="K110" s="32"/>
      <c r="L110" s="233"/>
      <c r="M110" s="277"/>
      <c r="N110" s="277"/>
      <c r="O110" s="277"/>
      <c r="P110" s="277"/>
      <c r="Q110" s="277"/>
      <c r="R110" s="277"/>
      <c r="S110" s="277"/>
      <c r="T110" s="277"/>
      <c r="U110" s="278"/>
      <c r="V110" s="103"/>
      <c r="W110" s="84">
        <f>Y110+1</f>
        <v>59</v>
      </c>
      <c r="X110" s="84"/>
      <c r="Y110" s="78">
        <f>SUM(E99:E110)</f>
        <v>58</v>
      </c>
      <c r="Z110" s="72"/>
      <c r="AA110" s="72"/>
      <c r="AB110" s="72"/>
      <c r="AC110" s="72">
        <f t="shared" si="34"/>
        <v>1</v>
      </c>
      <c r="AD110" s="72">
        <f t="shared" si="35"/>
        <v>0</v>
      </c>
      <c r="AE110" s="109" t="str">
        <f t="shared" si="36"/>
        <v>675-678</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t="s">
        <v>484</v>
      </c>
      <c r="D111" s="102" t="s">
        <v>832</v>
      </c>
      <c r="E111" s="32">
        <v>2</v>
      </c>
      <c r="F111" s="32" t="s">
        <v>488</v>
      </c>
      <c r="G111" s="68" t="s">
        <v>277</v>
      </c>
      <c r="H111" s="69">
        <f t="shared" si="43"/>
        <v>673</v>
      </c>
      <c r="I111" s="70">
        <f t="shared" si="44"/>
        <v>674</v>
      </c>
      <c r="J111" s="73" t="str">
        <f t="shared" si="45"/>
        <v>--</v>
      </c>
      <c r="K111" s="32"/>
      <c r="L111" s="233"/>
      <c r="M111" s="277"/>
      <c r="N111" s="277"/>
      <c r="O111" s="277"/>
      <c r="P111" s="277"/>
      <c r="Q111" s="277"/>
      <c r="R111" s="277"/>
      <c r="S111" s="277"/>
      <c r="T111" s="277"/>
      <c r="U111" s="278"/>
      <c r="V111" s="103"/>
      <c r="W111" s="84">
        <f>Y111+1</f>
        <v>61</v>
      </c>
      <c r="X111" s="84"/>
      <c r="Y111" s="78">
        <f>SUM(E99:E111)</f>
        <v>60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0</v>
      </c>
      <c r="AE111" s="109" t="str">
        <f t="shared" si="36"/>
        <v>673-674</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7"/>
      <c r="N112" s="277"/>
      <c r="O112" s="277"/>
      <c r="P112" s="277"/>
      <c r="Q112" s="277"/>
      <c r="R112" s="277"/>
      <c r="S112" s="277"/>
      <c r="T112" s="277"/>
      <c r="U112" s="278"/>
      <c r="V112" s="103"/>
      <c r="W112" s="84">
        <f>Y112+1</f>
        <v>61</v>
      </c>
      <c r="X112" s="84"/>
      <c r="Y112" s="78">
        <f>SUM(E99:E112)</f>
        <v>60</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7"/>
      <c r="N113" s="277"/>
      <c r="O113" s="277"/>
      <c r="P113" s="277"/>
      <c r="Q113" s="277"/>
      <c r="R113" s="277"/>
      <c r="S113" s="277"/>
      <c r="T113" s="277"/>
      <c r="U113" s="278"/>
      <c r="V113" s="103"/>
      <c r="W113" s="84">
        <f>Y113+1</f>
        <v>61</v>
      </c>
      <c r="X113" s="84"/>
      <c r="Y113" s="78">
        <f>SUM(E99:E113)</f>
        <v>60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7"/>
      <c r="N114" s="277"/>
      <c r="O114" s="277"/>
      <c r="P114" s="277"/>
      <c r="Q114" s="277"/>
      <c r="R114" s="277"/>
      <c r="S114" s="277"/>
      <c r="T114" s="277"/>
      <c r="U114" s="278"/>
      <c r="V114" s="103"/>
      <c r="W114" s="84">
        <f t="shared" ref="W114:W122" si="50">Y114+1</f>
        <v>61</v>
      </c>
      <c r="X114" s="84"/>
      <c r="Y114" s="78">
        <f>SUM(E99:E114)</f>
        <v>60</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7"/>
      <c r="N115" s="277"/>
      <c r="O115" s="277"/>
      <c r="P115" s="277"/>
      <c r="Q115" s="277"/>
      <c r="R115" s="277"/>
      <c r="S115" s="277"/>
      <c r="T115" s="277"/>
      <c r="U115" s="278"/>
      <c r="V115" s="103"/>
      <c r="W115" s="84">
        <f t="shared" si="50"/>
        <v>61</v>
      </c>
      <c r="X115" s="84"/>
      <c r="Y115" s="78">
        <f>SUM(E99:E115)</f>
        <v>60</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7"/>
      <c r="N116" s="277"/>
      <c r="O116" s="277"/>
      <c r="P116" s="277"/>
      <c r="Q116" s="277"/>
      <c r="R116" s="277"/>
      <c r="S116" s="277"/>
      <c r="T116" s="277"/>
      <c r="U116" s="278"/>
      <c r="V116" s="103"/>
      <c r="W116" s="84">
        <f t="shared" si="50"/>
        <v>61</v>
      </c>
      <c r="X116" s="84"/>
      <c r="Y116" s="78">
        <f>SUM(E99:E116)</f>
        <v>60</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7"/>
      <c r="N117" s="277"/>
      <c r="O117" s="277"/>
      <c r="P117" s="277"/>
      <c r="Q117" s="277"/>
      <c r="R117" s="277"/>
      <c r="S117" s="277"/>
      <c r="T117" s="277"/>
      <c r="U117" s="278"/>
      <c r="V117" s="103"/>
      <c r="W117" s="84">
        <f t="shared" si="50"/>
        <v>61</v>
      </c>
      <c r="X117" s="84"/>
      <c r="Y117" s="78">
        <f>SUM(E99:E117)</f>
        <v>60</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7"/>
      <c r="N118" s="277"/>
      <c r="O118" s="277"/>
      <c r="P118" s="277"/>
      <c r="Q118" s="277"/>
      <c r="R118" s="277"/>
      <c r="S118" s="277"/>
      <c r="T118" s="277"/>
      <c r="U118" s="278"/>
      <c r="V118" s="103"/>
      <c r="W118" s="84">
        <f t="shared" si="50"/>
        <v>61</v>
      </c>
      <c r="X118" s="84"/>
      <c r="Y118" s="78">
        <f>SUM(E99:E118)</f>
        <v>60</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7"/>
      <c r="N119" s="277"/>
      <c r="O119" s="277"/>
      <c r="P119" s="277"/>
      <c r="Q119" s="277"/>
      <c r="R119" s="277"/>
      <c r="S119" s="277"/>
      <c r="T119" s="277"/>
      <c r="U119" s="278"/>
      <c r="V119" s="103"/>
      <c r="W119" s="84">
        <f t="shared" si="50"/>
        <v>61</v>
      </c>
      <c r="X119" s="84"/>
      <c r="Y119" s="78">
        <f>SUM(E99:E119)</f>
        <v>60</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7"/>
      <c r="N120" s="277"/>
      <c r="O120" s="277"/>
      <c r="P120" s="277"/>
      <c r="Q120" s="277"/>
      <c r="R120" s="277"/>
      <c r="S120" s="277"/>
      <c r="T120" s="277"/>
      <c r="U120" s="278"/>
      <c r="V120" s="103"/>
      <c r="W120" s="84">
        <f t="shared" si="50"/>
        <v>61</v>
      </c>
      <c r="X120" s="84"/>
      <c r="Y120" s="78">
        <f>SUM(E99:E120)</f>
        <v>60</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7"/>
      <c r="N121" s="277"/>
      <c r="O121" s="277"/>
      <c r="P121" s="277"/>
      <c r="Q121" s="277"/>
      <c r="R121" s="277"/>
      <c r="S121" s="277"/>
      <c r="T121" s="277"/>
      <c r="U121" s="278"/>
      <c r="V121" s="103"/>
      <c r="W121" s="84">
        <f t="shared" si="50"/>
        <v>61</v>
      </c>
      <c r="X121" s="84"/>
      <c r="Y121" s="78">
        <f>SUM(E99:E121)</f>
        <v>60</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7"/>
      <c r="N122" s="277"/>
      <c r="O122" s="277"/>
      <c r="P122" s="277"/>
      <c r="Q122" s="277"/>
      <c r="R122" s="277"/>
      <c r="S122" s="277"/>
      <c r="T122" s="277"/>
      <c r="U122" s="278"/>
      <c r="V122" s="103"/>
      <c r="W122" s="84">
        <f t="shared" si="50"/>
        <v>61</v>
      </c>
      <c r="X122" s="84"/>
      <c r="Y122" s="78">
        <f>SUM(E99:E122)</f>
        <v>60</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7"/>
      <c r="N123" s="277"/>
      <c r="O123" s="277"/>
      <c r="P123" s="277"/>
      <c r="Q123" s="277"/>
      <c r="R123" s="277"/>
      <c r="S123" s="277"/>
      <c r="T123" s="277"/>
      <c r="U123" s="278"/>
      <c r="V123" s="103"/>
      <c r="W123" s="72"/>
      <c r="X123" s="72"/>
      <c r="Y123" s="78">
        <f>SUM(E99:E123)</f>
        <v>60</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18" t="s">
        <v>309</v>
      </c>
      <c r="C124" s="319"/>
      <c r="D124" s="79"/>
      <c r="E124" s="80"/>
      <c r="F124" s="80"/>
      <c r="G124" s="81"/>
      <c r="H124" s="192"/>
      <c r="I124" s="192"/>
      <c r="J124" s="192"/>
      <c r="K124" s="82"/>
      <c r="L124" s="318" t="s">
        <v>306</v>
      </c>
      <c r="M124" s="329"/>
      <c r="N124" s="329"/>
      <c r="O124" s="329"/>
      <c r="P124" s="329"/>
      <c r="Q124" s="329"/>
      <c r="R124" s="329"/>
      <c r="S124" s="329"/>
      <c r="T124" s="329"/>
      <c r="U124" s="319"/>
      <c r="V124" s="104"/>
      <c r="W124" s="72"/>
      <c r="X124" s="72"/>
      <c r="Y124" s="72"/>
      <c r="Z124" s="72"/>
      <c r="AA124" s="72" t="str">
        <f t="shared" si="49"/>
        <v/>
      </c>
      <c r="AB124" s="72"/>
      <c r="AC124" s="72">
        <f>SUM(AC99:AC123)</f>
        <v>25</v>
      </c>
      <c r="AD124" s="72">
        <f>SUM(AD99:AD123)</f>
        <v>14</v>
      </c>
      <c r="AM124" s="109">
        <f>SUM(AM99:AM123)</f>
        <v>1</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318" t="s">
        <v>307</v>
      </c>
      <c r="C125" s="31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1" t="s">
        <v>222</v>
      </c>
      <c r="C129" s="312"/>
      <c r="D129" s="313" t="s">
        <v>223</v>
      </c>
      <c r="E129" s="304"/>
      <c r="F129" s="88"/>
      <c r="G129" s="314" t="s">
        <v>224</v>
      </c>
      <c r="H129" s="315"/>
      <c r="I129" s="28">
        <f>SUM(E140:E164)</f>
        <v>24</v>
      </c>
      <c r="J129" s="316" t="s">
        <v>225</v>
      </c>
      <c r="K129" s="317"/>
      <c r="L129" s="304"/>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4" t="s">
        <v>226</v>
      </c>
      <c r="AA129" s="295"/>
      <c r="AB129" s="296"/>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t="str">
        <f>IF(OR($AS130="Y",$AS131="Y",$AS132="Y"),"",COUNTIFS($E130,"SS",$E135,"Y"))</f>
        <v/>
      </c>
      <c r="AV129" s="111" t="str">
        <f>IF(OR($AS130="Y",$AS131="Y",$AS132="Y"),"",COUNTIFS($E130,"RPX",$E135,"Y"))</f>
        <v/>
      </c>
      <c r="AW129" s="111" t="str">
        <f>IF(OR($AS130="Y",$AS131="Y",$AS132="Y"),"",COUNTIFS($E130,"EUC",$E135,"Y"))</f>
        <v/>
      </c>
      <c r="AX129" s="109" t="str">
        <f>IF(OR($AS130="Y",$AS131="Y",$AS132="Y"),"",COUNTIFS($E130,"RPX-T",$E135,"Y"))</f>
        <v/>
      </c>
      <c r="BA129" s="226"/>
    </row>
    <row r="130" spans="1:53" ht="16.5" customHeight="1" thickTop="1" thickBot="1" x14ac:dyDescent="0.3">
      <c r="A130" s="88"/>
      <c r="B130" s="29" t="s">
        <v>228</v>
      </c>
      <c r="C130" s="30">
        <v>0</v>
      </c>
      <c r="D130" s="31" t="s">
        <v>229</v>
      </c>
      <c r="E130" s="66" t="str">
        <f>TEXT(IF('Cable Calculator'!S7="","",'Cable Calculator'!S7),)</f>
        <v>EUC</v>
      </c>
      <c r="F130" s="88"/>
      <c r="G130" s="303" t="s">
        <v>230</v>
      </c>
      <c r="H130" s="304"/>
      <c r="I130" s="33">
        <f>E131-I129</f>
        <v>0</v>
      </c>
      <c r="J130" s="288" t="s">
        <v>231</v>
      </c>
      <c r="K130" s="289"/>
      <c r="L130" s="34">
        <f>I134</f>
        <v>685</v>
      </c>
      <c r="M130" s="196">
        <v>4</v>
      </c>
      <c r="N130" s="35">
        <f>SUM(AI130,AI141)</f>
        <v>0</v>
      </c>
      <c r="O130" s="35">
        <v>0</v>
      </c>
      <c r="P130" s="35">
        <f>SUM(AJ130,AJ141)</f>
        <v>0</v>
      </c>
      <c r="Q130" s="35">
        <v>0</v>
      </c>
      <c r="R130" s="35">
        <f>COUNTIFS($E140:$E164,"4",$F140:$F164,"Pole",$C140:$C164,"FST")</f>
        <v>0</v>
      </c>
      <c r="S130" s="35">
        <f>SUM(AL130,AK141)</f>
        <v>0</v>
      </c>
      <c r="T130" s="35">
        <v>0</v>
      </c>
      <c r="U130" s="35">
        <f>SUM(AK130,AL141)</f>
        <v>6</v>
      </c>
      <c r="V130" s="35">
        <v>0</v>
      </c>
      <c r="W130" s="34">
        <f>COUNTIFS($E140:$E164,"4",$F140:$F164,"HH",$C140:$C164,"FST")</f>
        <v>6</v>
      </c>
      <c r="X130" s="35">
        <f>COUNTIFS($E140:$E164,"4",$F140:$F164,"Ped",$C140:$C164,"FST")</f>
        <v>0</v>
      </c>
      <c r="Y130" s="25"/>
      <c r="Z130" s="297" t="s">
        <v>232</v>
      </c>
      <c r="AA130" s="299" t="s">
        <v>233</v>
      </c>
      <c r="AB130" s="300"/>
      <c r="AC130" s="25"/>
      <c r="AD130" s="25"/>
      <c r="AH130" s="109">
        <v>4</v>
      </c>
      <c r="AI130" s="109" t="str">
        <f>IF($E130="SS",COUNTIFS($C140:$C164,"FST",$E140:$E164,"4"),"0")</f>
        <v>0</v>
      </c>
      <c r="AJ130" s="109" t="str">
        <f>IF($E130="RPX",COUNTIFS($C140:$C164,"FST",$E140:$E164,"4"),"0")</f>
        <v>0</v>
      </c>
      <c r="AK130" s="109">
        <f>IF($E130="EUC",COUNTIFS($C140:$C164,"FST",$E140:$E164,"4"),"0")</f>
        <v>6</v>
      </c>
      <c r="AL130" s="109" t="str">
        <f>IF($E130="RPX-T",COUNTIFS($C140:$C164,"FST",$E140:$E164,"4"),"0")</f>
        <v>0</v>
      </c>
      <c r="AS130" s="109" t="str">
        <f>IF(AND(E135="Y",E131=24,E132=0),"Y","N")</f>
        <v>Y</v>
      </c>
      <c r="AT130" s="110" t="s">
        <v>234</v>
      </c>
      <c r="AU130" s="109">
        <f>COUNTIFS($E130,"SS",$AS130,"Y")</f>
        <v>0</v>
      </c>
      <c r="AV130" s="111">
        <f>COUNTIFS($E130,"RPX",$AS130,"Y")</f>
        <v>0</v>
      </c>
      <c r="AW130" s="111">
        <f>COUNTIFS($E130,"EUC",$AS130,"Y")</f>
        <v>1</v>
      </c>
      <c r="AX130" s="109">
        <f>COUNTIFS($E130,"RPX-T",$AS130,"Y")</f>
        <v>0</v>
      </c>
      <c r="BA130" s="227"/>
    </row>
    <row r="131" spans="1:53" ht="16.5" thickTop="1" thickBot="1" x14ac:dyDescent="0.3">
      <c r="A131" s="88"/>
      <c r="B131" s="36" t="s">
        <v>235</v>
      </c>
      <c r="C131" s="37">
        <v>0</v>
      </c>
      <c r="D131" s="38" t="s">
        <v>236</v>
      </c>
      <c r="E131" s="32">
        <v>24</v>
      </c>
      <c r="F131" s="88"/>
      <c r="G131" s="290" t="s">
        <v>237</v>
      </c>
      <c r="H131" s="291"/>
      <c r="I131" s="35">
        <f>IF(E131=0,0,12-(MOD(I129,12)))</f>
        <v>12</v>
      </c>
      <c r="J131" s="288" t="s">
        <v>238</v>
      </c>
      <c r="K131" s="289"/>
      <c r="L131" s="39">
        <f>I135-I129</f>
        <v>684</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8"/>
      <c r="AA131" s="301"/>
      <c r="AB131" s="302"/>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320" t="s">
        <v>242</v>
      </c>
      <c r="H132" s="43" t="s">
        <v>243</v>
      </c>
      <c r="I132" s="35">
        <f>IF(E132&lt;&gt;0,1,0)</f>
        <v>0</v>
      </c>
      <c r="J132" s="290" t="s">
        <v>244</v>
      </c>
      <c r="K132" s="291"/>
      <c r="L132" s="44">
        <f>'Cable Calculator'!S3</f>
        <v>857</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685</v>
      </c>
      <c r="F133" s="88"/>
      <c r="G133" s="321"/>
      <c r="H133" s="47" t="s">
        <v>248</v>
      </c>
      <c r="I133" s="35">
        <f>IF(E132&lt;&gt;0,E132,0)</f>
        <v>0</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0" t="s">
        <v>251</v>
      </c>
      <c r="H134" s="51" t="s">
        <v>252</v>
      </c>
      <c r="I134" s="112">
        <f>E133</f>
        <v>685</v>
      </c>
      <c r="J134" s="322" t="s">
        <v>253</v>
      </c>
      <c r="K134" s="323"/>
      <c r="L134" s="324"/>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1"/>
      <c r="H135" s="47" t="s">
        <v>257</v>
      </c>
      <c r="I135" s="35">
        <f>IF(E133="","0",IF(AND(E130="EUC",E131=432), I134+(203-E132),IF(E133=0,0,(E133+(E131-E132)-1))))</f>
        <v>708</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24</v>
      </c>
      <c r="D136" s="31" t="s">
        <v>259</v>
      </c>
      <c r="E136" s="101" t="str">
        <f>IF(AS130="Y","DBL",IF(AS131="Y","TRPL",IF(AS132="Y","QUAD","")))</f>
        <v>DBL</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0" t="s">
        <v>260</v>
      </c>
      <c r="C138" s="292" t="s">
        <v>261</v>
      </c>
      <c r="D138" s="292" t="s">
        <v>262</v>
      </c>
      <c r="E138" s="305" t="s">
        <v>263</v>
      </c>
      <c r="F138" s="292" t="s">
        <v>264</v>
      </c>
      <c r="G138" s="307" t="s">
        <v>265</v>
      </c>
      <c r="H138" s="307" t="s">
        <v>266</v>
      </c>
      <c r="I138" s="307" t="s">
        <v>267</v>
      </c>
      <c r="J138" s="309" t="s">
        <v>268</v>
      </c>
      <c r="K138" s="292"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1"/>
      <c r="C139" s="293"/>
      <c r="D139" s="293"/>
      <c r="E139" s="306"/>
      <c r="F139" s="293"/>
      <c r="G139" s="308"/>
      <c r="H139" s="308"/>
      <c r="I139" s="308"/>
      <c r="J139" s="310"/>
      <c r="K139" s="293"/>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744</v>
      </c>
      <c r="E140" s="32">
        <v>4</v>
      </c>
      <c r="F140" s="32" t="s">
        <v>488</v>
      </c>
      <c r="G140" s="68" t="s">
        <v>277</v>
      </c>
      <c r="H140" s="69">
        <f>IF(I140=0,0,I140-(E140-1))</f>
        <v>705</v>
      </c>
      <c r="I140" s="70">
        <f>IF(E140=0,0,I135)</f>
        <v>708</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705-708</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833</v>
      </c>
      <c r="E141" s="32">
        <v>4</v>
      </c>
      <c r="F141" s="32" t="s">
        <v>488</v>
      </c>
      <c r="G141" s="68" t="s">
        <v>277</v>
      </c>
      <c r="H141" s="69">
        <f t="shared" ref="H141:H164" si="60">IF(E141=0,0,I141-(E141-1))</f>
        <v>701</v>
      </c>
      <c r="I141" s="70">
        <f t="shared" ref="I141:I164" si="61">IF(E141=0,0,H140-1)</f>
        <v>704</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0</v>
      </c>
      <c r="AE141" s="109" t="str">
        <f t="shared" si="53"/>
        <v>701-704</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834</v>
      </c>
      <c r="E142" s="32">
        <v>4</v>
      </c>
      <c r="F142" s="32" t="s">
        <v>488</v>
      </c>
      <c r="G142" s="75" t="s">
        <v>277</v>
      </c>
      <c r="H142" s="69">
        <f t="shared" si="60"/>
        <v>697</v>
      </c>
      <c r="I142" s="70">
        <f t="shared" si="61"/>
        <v>700</v>
      </c>
      <c r="J142" s="73" t="str">
        <f t="shared" ref="J142:J164" si="62">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51"/>
        <v>1</v>
      </c>
      <c r="AD142" s="72">
        <f t="shared" si="52"/>
        <v>0</v>
      </c>
      <c r="AE142" s="109" t="str">
        <f t="shared" si="53"/>
        <v>697-700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4</v>
      </c>
    </row>
    <row r="143" spans="1:53" ht="15.75" thickBot="1" x14ac:dyDescent="0.3">
      <c r="A143" s="88"/>
      <c r="B143" s="66" t="s">
        <v>281</v>
      </c>
      <c r="C143" s="67" t="s">
        <v>484</v>
      </c>
      <c r="D143" s="102" t="s">
        <v>835</v>
      </c>
      <c r="E143" s="32">
        <v>4</v>
      </c>
      <c r="F143" s="32" t="s">
        <v>488</v>
      </c>
      <c r="G143" s="68" t="s">
        <v>277</v>
      </c>
      <c r="H143" s="69">
        <f t="shared" si="60"/>
        <v>693</v>
      </c>
      <c r="I143" s="70">
        <f t="shared" si="61"/>
        <v>696</v>
      </c>
      <c r="J143" s="73" t="str">
        <f t="shared" si="62"/>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0</v>
      </c>
      <c r="AE143" s="109" t="str">
        <f t="shared" si="53"/>
        <v>693-696</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8</v>
      </c>
    </row>
    <row r="144" spans="1:53" ht="15.75" thickBot="1" x14ac:dyDescent="0.3">
      <c r="A144" s="88"/>
      <c r="B144" s="66" t="s">
        <v>282</v>
      </c>
      <c r="C144" s="67" t="s">
        <v>484</v>
      </c>
      <c r="D144" s="102" t="s">
        <v>836</v>
      </c>
      <c r="E144" s="32">
        <v>4</v>
      </c>
      <c r="F144" s="32" t="s">
        <v>488</v>
      </c>
      <c r="G144" s="68" t="s">
        <v>277</v>
      </c>
      <c r="H144" s="69">
        <f t="shared" si="60"/>
        <v>689</v>
      </c>
      <c r="I144" s="70">
        <f t="shared" si="61"/>
        <v>692</v>
      </c>
      <c r="J144" s="73" t="str">
        <f t="shared" si="62"/>
        <v>--</v>
      </c>
      <c r="K144" s="32"/>
      <c r="L144" s="233"/>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0</v>
      </c>
      <c r="AE144" s="109" t="str">
        <f t="shared" si="53"/>
        <v>689-692</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t="s">
        <v>484</v>
      </c>
      <c r="D145" s="102" t="s">
        <v>745</v>
      </c>
      <c r="E145" s="32">
        <v>4</v>
      </c>
      <c r="F145" s="32" t="s">
        <v>488</v>
      </c>
      <c r="G145" s="68" t="s">
        <v>277</v>
      </c>
      <c r="H145" s="69">
        <f t="shared" si="60"/>
        <v>685</v>
      </c>
      <c r="I145" s="70">
        <f t="shared" si="61"/>
        <v>688</v>
      </c>
      <c r="J145" s="73" t="str">
        <f t="shared" si="62"/>
        <v>--</v>
      </c>
      <c r="K145" s="32"/>
      <c r="L145" s="233"/>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0</v>
      </c>
      <c r="AE145" s="109" t="str">
        <f t="shared" si="53"/>
        <v>685-688</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7"/>
      <c r="N151" s="277"/>
      <c r="O151" s="277"/>
      <c r="P151" s="277"/>
      <c r="Q151" s="277"/>
      <c r="R151" s="277"/>
      <c r="S151" s="277"/>
      <c r="T151" s="277"/>
      <c r="U151" s="278"/>
      <c r="V151" s="103"/>
      <c r="W151" s="84">
        <f>Y151+1</f>
        <v>25</v>
      </c>
      <c r="X151" s="84"/>
      <c r="Y151" s="78">
        <f>SUM(E140:E151)</f>
        <v>24</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7"/>
      <c r="N152" s="277"/>
      <c r="O152" s="277"/>
      <c r="P152" s="277"/>
      <c r="Q152" s="277"/>
      <c r="R152" s="277"/>
      <c r="S152" s="277"/>
      <c r="T152" s="277"/>
      <c r="U152" s="278"/>
      <c r="V152" s="103"/>
      <c r="W152" s="84">
        <f>Y152+1</f>
        <v>25</v>
      </c>
      <c r="X152" s="84"/>
      <c r="Y152" s="78">
        <f>SUM(E140:E152)</f>
        <v>24</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7"/>
      <c r="N153" s="277"/>
      <c r="O153" s="277"/>
      <c r="P153" s="277"/>
      <c r="Q153" s="277"/>
      <c r="R153" s="277"/>
      <c r="S153" s="277"/>
      <c r="T153" s="277"/>
      <c r="U153" s="278"/>
      <c r="V153" s="103"/>
      <c r="W153" s="84">
        <f>Y153+1</f>
        <v>25</v>
      </c>
      <c r="X153" s="84"/>
      <c r="Y153" s="78">
        <f>SUM(E140:E153)</f>
        <v>24</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7"/>
      <c r="N154" s="277"/>
      <c r="O154" s="277"/>
      <c r="P154" s="277"/>
      <c r="Q154" s="277"/>
      <c r="R154" s="277"/>
      <c r="S154" s="277"/>
      <c r="T154" s="277"/>
      <c r="U154" s="278"/>
      <c r="V154" s="103"/>
      <c r="W154" s="84">
        <f>Y154+1</f>
        <v>25</v>
      </c>
      <c r="X154" s="84"/>
      <c r="Y154" s="78">
        <f>SUM(E140:E154)</f>
        <v>24</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7"/>
      <c r="N155" s="277"/>
      <c r="O155" s="277"/>
      <c r="P155" s="277"/>
      <c r="Q155" s="277"/>
      <c r="R155" s="277"/>
      <c r="S155" s="277"/>
      <c r="T155" s="277"/>
      <c r="U155" s="278"/>
      <c r="V155" s="103"/>
      <c r="W155" s="84">
        <f t="shared" ref="W155:W163" si="67">Y155+1</f>
        <v>25</v>
      </c>
      <c r="X155" s="84"/>
      <c r="Y155" s="78">
        <f>SUM(E140:E155)</f>
        <v>24</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7"/>
      <c r="N156" s="277"/>
      <c r="O156" s="277"/>
      <c r="P156" s="277"/>
      <c r="Q156" s="277"/>
      <c r="R156" s="277"/>
      <c r="S156" s="277"/>
      <c r="T156" s="277"/>
      <c r="U156" s="278"/>
      <c r="V156" s="103"/>
      <c r="W156" s="84">
        <f t="shared" si="67"/>
        <v>25</v>
      </c>
      <c r="X156" s="84"/>
      <c r="Y156" s="78">
        <f>SUM(E140:E156)</f>
        <v>24</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7"/>
      <c r="N157" s="277"/>
      <c r="O157" s="277"/>
      <c r="P157" s="277"/>
      <c r="Q157" s="277"/>
      <c r="R157" s="277"/>
      <c r="S157" s="277"/>
      <c r="T157" s="277"/>
      <c r="U157" s="278"/>
      <c r="V157" s="103"/>
      <c r="W157" s="84">
        <f t="shared" si="67"/>
        <v>25</v>
      </c>
      <c r="X157" s="84"/>
      <c r="Y157" s="78">
        <f>SUM(E140:E157)</f>
        <v>24</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7"/>
      <c r="N158" s="277"/>
      <c r="O158" s="277"/>
      <c r="P158" s="277"/>
      <c r="Q158" s="277"/>
      <c r="R158" s="277"/>
      <c r="S158" s="277"/>
      <c r="T158" s="277"/>
      <c r="U158" s="278"/>
      <c r="V158" s="103"/>
      <c r="W158" s="84">
        <f t="shared" si="67"/>
        <v>25</v>
      </c>
      <c r="X158" s="84"/>
      <c r="Y158" s="78">
        <f>SUM(E140:E158)</f>
        <v>24</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7"/>
      <c r="N159" s="277"/>
      <c r="O159" s="277"/>
      <c r="P159" s="277"/>
      <c r="Q159" s="277"/>
      <c r="R159" s="277"/>
      <c r="S159" s="277"/>
      <c r="T159" s="277"/>
      <c r="U159" s="278"/>
      <c r="V159" s="103"/>
      <c r="W159" s="84">
        <f t="shared" si="67"/>
        <v>25</v>
      </c>
      <c r="X159" s="84"/>
      <c r="Y159" s="78">
        <f>SUM(E140:E159)</f>
        <v>24</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7"/>
      <c r="N160" s="277"/>
      <c r="O160" s="277"/>
      <c r="P160" s="277"/>
      <c r="Q160" s="277"/>
      <c r="R160" s="277"/>
      <c r="S160" s="277"/>
      <c r="T160" s="277"/>
      <c r="U160" s="278"/>
      <c r="V160" s="103"/>
      <c r="W160" s="84">
        <f t="shared" si="67"/>
        <v>25</v>
      </c>
      <c r="X160" s="84"/>
      <c r="Y160" s="78">
        <f>SUM(E140:E160)</f>
        <v>24</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7"/>
      <c r="N161" s="277"/>
      <c r="O161" s="277"/>
      <c r="P161" s="277"/>
      <c r="Q161" s="277"/>
      <c r="R161" s="277"/>
      <c r="S161" s="277"/>
      <c r="T161" s="277"/>
      <c r="U161" s="278"/>
      <c r="V161" s="103"/>
      <c r="W161" s="84">
        <f t="shared" si="67"/>
        <v>25</v>
      </c>
      <c r="X161" s="84"/>
      <c r="Y161" s="78">
        <f>SUM(E140:E161)</f>
        <v>24</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7"/>
      <c r="N162" s="277"/>
      <c r="O162" s="277"/>
      <c r="P162" s="277"/>
      <c r="Q162" s="277"/>
      <c r="R162" s="277"/>
      <c r="S162" s="277"/>
      <c r="T162" s="277"/>
      <c r="U162" s="278"/>
      <c r="V162" s="103"/>
      <c r="W162" s="84">
        <f t="shared" si="67"/>
        <v>25</v>
      </c>
      <c r="X162" s="84"/>
      <c r="Y162" s="78">
        <f>SUM(E140:E162)</f>
        <v>24</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7"/>
      <c r="N163" s="277"/>
      <c r="O163" s="277"/>
      <c r="P163" s="277"/>
      <c r="Q163" s="277"/>
      <c r="R163" s="277"/>
      <c r="S163" s="277"/>
      <c r="T163" s="277"/>
      <c r="U163" s="278"/>
      <c r="V163" s="103"/>
      <c r="W163" s="84">
        <f t="shared" si="67"/>
        <v>25</v>
      </c>
      <c r="X163" s="84"/>
      <c r="Y163" s="78">
        <f>SUM(E140:E163)</f>
        <v>24</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7"/>
      <c r="N164" s="277"/>
      <c r="O164" s="277"/>
      <c r="P164" s="277"/>
      <c r="Q164" s="277"/>
      <c r="R164" s="277"/>
      <c r="S164" s="277"/>
      <c r="T164" s="277"/>
      <c r="U164" s="278"/>
      <c r="V164" s="103"/>
      <c r="W164" s="72"/>
      <c r="X164" s="72"/>
      <c r="Y164" s="78">
        <f>SUM(E140:E164)</f>
        <v>24</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8" t="s">
        <v>311</v>
      </c>
      <c r="C165" s="319"/>
      <c r="D165" s="79"/>
      <c r="E165" s="80"/>
      <c r="F165" s="80"/>
      <c r="G165" s="81"/>
      <c r="H165" s="192"/>
      <c r="I165" s="192"/>
      <c r="J165" s="192"/>
      <c r="K165" s="82"/>
      <c r="L165" s="318" t="s">
        <v>306</v>
      </c>
      <c r="M165" s="329"/>
      <c r="N165" s="329"/>
      <c r="O165" s="329"/>
      <c r="P165" s="329"/>
      <c r="Q165" s="329"/>
      <c r="R165" s="329"/>
      <c r="S165" s="329"/>
      <c r="T165" s="329"/>
      <c r="U165" s="319"/>
      <c r="V165" s="104"/>
      <c r="W165" s="72"/>
      <c r="X165" s="72"/>
      <c r="Y165" s="72"/>
      <c r="Z165" s="72"/>
      <c r="AA165" s="72" t="str">
        <f t="shared" si="66"/>
        <v/>
      </c>
      <c r="AB165" s="72"/>
      <c r="AC165" s="72">
        <f>SUM(AC140:AC164)</f>
        <v>25</v>
      </c>
      <c r="AD165" s="72">
        <f>SUM(AD140:AD164)</f>
        <v>19</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8" t="s">
        <v>307</v>
      </c>
      <c r="C166" s="31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1" t="s">
        <v>222</v>
      </c>
      <c r="C170" s="312"/>
      <c r="D170" s="313" t="s">
        <v>223</v>
      </c>
      <c r="E170" s="304"/>
      <c r="F170" s="88"/>
      <c r="G170" s="314" t="s">
        <v>224</v>
      </c>
      <c r="H170" s="315"/>
      <c r="I170" s="28">
        <f>SUM(E181:E205)</f>
        <v>24</v>
      </c>
      <c r="J170" s="316" t="s">
        <v>225</v>
      </c>
      <c r="K170" s="317"/>
      <c r="L170" s="304"/>
      <c r="M170" s="196">
        <v>2</v>
      </c>
      <c r="N170" s="35">
        <f>SUM(AI170,AI181)</f>
        <v>0</v>
      </c>
      <c r="O170" s="35">
        <v>0</v>
      </c>
      <c r="P170" s="35">
        <f>SUM(AJ170,AJ181)</f>
        <v>0</v>
      </c>
      <c r="Q170" s="35">
        <v>0</v>
      </c>
      <c r="R170" s="35">
        <f>COUNTIFS($E181:$E205,"2",$F181:$F205,"Pole",$C181:$C205,"FST")</f>
        <v>0</v>
      </c>
      <c r="S170" s="35">
        <f>SUM(AL170,AK181)</f>
        <v>0</v>
      </c>
      <c r="T170" s="35">
        <v>0</v>
      </c>
      <c r="U170" s="35">
        <f>SUM(AK170,AL181)</f>
        <v>2</v>
      </c>
      <c r="V170" s="35">
        <v>0</v>
      </c>
      <c r="W170" s="34">
        <f>COUNTIFS($E181:$E205,"2",$F181:$F205,"HH",$C181:$C205,"FST")</f>
        <v>2</v>
      </c>
      <c r="X170" s="35">
        <f>COUNTIFS($E181:$E205,"2",$F181:$F205,"Ped",$C181:$C205,"FST")</f>
        <v>0</v>
      </c>
      <c r="Y170" s="25"/>
      <c r="Z170" s="294" t="s">
        <v>226</v>
      </c>
      <c r="AA170" s="295"/>
      <c r="AB170" s="296"/>
      <c r="AC170" s="25"/>
      <c r="AD170" s="25"/>
      <c r="AH170" s="109">
        <v>2</v>
      </c>
      <c r="AI170" s="109" t="str">
        <f>IF($E171="SS",COUNTIFS($C181:$C205,"FST",$E181:$E205,"2"),"0")</f>
        <v>0</v>
      </c>
      <c r="AJ170" s="109" t="str">
        <f>IF($E171="RPX",COUNTIFS($C181:$C205,"FST",$E181:$E205,"2"),"0")</f>
        <v>0</v>
      </c>
      <c r="AK170" s="109">
        <f>IF($E171="EUC",COUNTIFS($C181:$C205,"FST",$E181:$E205,"2"),"0")</f>
        <v>2</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3" t="s">
        <v>230</v>
      </c>
      <c r="H171" s="304"/>
      <c r="I171" s="33">
        <f>E172-I170</f>
        <v>0</v>
      </c>
      <c r="J171" s="288" t="s">
        <v>231</v>
      </c>
      <c r="K171" s="289"/>
      <c r="L171" s="34">
        <f>I175</f>
        <v>733</v>
      </c>
      <c r="M171" s="196">
        <v>4</v>
      </c>
      <c r="N171" s="35">
        <f>SUM(AI171,AI182)</f>
        <v>0</v>
      </c>
      <c r="O171" s="35">
        <v>0</v>
      </c>
      <c r="P171" s="35">
        <f>SUM(AJ171,AJ182)</f>
        <v>0</v>
      </c>
      <c r="Q171" s="35">
        <v>0</v>
      </c>
      <c r="R171" s="35">
        <f>COUNTIFS($E181:$E205,"4",$F181:$F205,"Pole",$C181:$C205,"FST")</f>
        <v>0</v>
      </c>
      <c r="S171" s="35">
        <f>SUM(AL171,AK182)</f>
        <v>0</v>
      </c>
      <c r="T171" s="35">
        <v>0</v>
      </c>
      <c r="U171" s="35">
        <f>SUM(AK171,AL182)</f>
        <v>5</v>
      </c>
      <c r="V171" s="35">
        <v>0</v>
      </c>
      <c r="W171" s="34">
        <f>COUNTIFS($E181:$E205,"4",$F181:$F205,"HH",$C181:$C205,"FST")</f>
        <v>5</v>
      </c>
      <c r="X171" s="35">
        <f>COUNTIFS($E181:$E205,"4",$F181:$F205,"Ped",$C181:$C205,"FST")</f>
        <v>0</v>
      </c>
      <c r="Y171" s="25"/>
      <c r="Z171" s="297" t="s">
        <v>232</v>
      </c>
      <c r="AA171" s="299" t="s">
        <v>233</v>
      </c>
      <c r="AB171" s="300"/>
      <c r="AC171" s="25"/>
      <c r="AD171" s="25"/>
      <c r="AH171" s="109">
        <v>4</v>
      </c>
      <c r="AI171" s="109" t="str">
        <f>IF($E171="SS",COUNTIFS($C181:$C205,"FST",$E181:$E205,"4"),"0")</f>
        <v>0</v>
      </c>
      <c r="AJ171" s="109" t="str">
        <f>IF($E171="RPX",COUNTIFS($C181:$C205,"FST",$E181:$E205,"4"),"0")</f>
        <v>0</v>
      </c>
      <c r="AK171" s="109">
        <f>IF($E171="EUC",COUNTIFS($C181:$C205,"FST",$E181:$E205,"4"),"0")</f>
        <v>5</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290" t="s">
        <v>237</v>
      </c>
      <c r="H172" s="291"/>
      <c r="I172" s="35">
        <f>IF(E172=0,0,12-(MOD(I170,12)))</f>
        <v>12</v>
      </c>
      <c r="J172" s="288" t="s">
        <v>238</v>
      </c>
      <c r="K172" s="289"/>
      <c r="L172" s="39">
        <f>I176-I170</f>
        <v>732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8"/>
      <c r="AA172" s="301"/>
      <c r="AB172" s="302"/>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0" t="s">
        <v>242</v>
      </c>
      <c r="H173" s="43" t="s">
        <v>243</v>
      </c>
      <c r="I173" s="35">
        <f>IF(E173&lt;&gt;0,1,0)</f>
        <v>0</v>
      </c>
      <c r="J173" s="290" t="s">
        <v>244</v>
      </c>
      <c r="K173" s="291"/>
      <c r="L173" s="44">
        <f>'Cable Calculator'!X3</f>
        <v>952</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733</v>
      </c>
      <c r="F174" s="88"/>
      <c r="G174" s="321"/>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0" t="s">
        <v>251</v>
      </c>
      <c r="H175" s="51" t="s">
        <v>252</v>
      </c>
      <c r="I175" s="112">
        <f>E174</f>
        <v>733</v>
      </c>
      <c r="J175" s="322" t="s">
        <v>253</v>
      </c>
      <c r="K175" s="323"/>
      <c r="L175" s="324"/>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1"/>
      <c r="H176" s="47" t="s">
        <v>257</v>
      </c>
      <c r="I176" s="35">
        <f>IF(E174="","0",IF(AND(E171="EUC",E172=432), I175+(203-E173),IF(E174=0,0,(E174+(E172-E173)-1))))</f>
        <v>756</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0" t="s">
        <v>260</v>
      </c>
      <c r="C179" s="292" t="s">
        <v>261</v>
      </c>
      <c r="D179" s="292" t="s">
        <v>262</v>
      </c>
      <c r="E179" s="305" t="s">
        <v>263</v>
      </c>
      <c r="F179" s="292" t="s">
        <v>264</v>
      </c>
      <c r="G179" s="307" t="s">
        <v>265</v>
      </c>
      <c r="H179" s="307" t="s">
        <v>266</v>
      </c>
      <c r="I179" s="307" t="s">
        <v>267</v>
      </c>
      <c r="J179" s="309" t="s">
        <v>268</v>
      </c>
      <c r="K179" s="292"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1"/>
      <c r="C180" s="293"/>
      <c r="D180" s="293"/>
      <c r="E180" s="306"/>
      <c r="F180" s="293"/>
      <c r="G180" s="308"/>
      <c r="H180" s="308"/>
      <c r="I180" s="308"/>
      <c r="J180" s="310"/>
      <c r="K180" s="293"/>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837</v>
      </c>
      <c r="E181" s="32">
        <v>2</v>
      </c>
      <c r="F181" s="32" t="s">
        <v>488</v>
      </c>
      <c r="G181" s="68" t="s">
        <v>277</v>
      </c>
      <c r="H181" s="69">
        <f>IF(I181=0,0,I181-(E181-1))</f>
        <v>755</v>
      </c>
      <c r="I181" s="70">
        <f>IF(E181=0,0,I176)</f>
        <v>756</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755-756</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2</v>
      </c>
    </row>
    <row r="182" spans="1:53" ht="15.75" thickBot="1" x14ac:dyDescent="0.3">
      <c r="A182" s="88"/>
      <c r="B182" s="66" t="s">
        <v>279</v>
      </c>
      <c r="C182" s="67" t="s">
        <v>484</v>
      </c>
      <c r="D182" s="102" t="s">
        <v>746</v>
      </c>
      <c r="E182" s="32">
        <v>2</v>
      </c>
      <c r="F182" s="32" t="s">
        <v>488</v>
      </c>
      <c r="G182" s="68" t="s">
        <v>277</v>
      </c>
      <c r="H182" s="69">
        <f t="shared" ref="H182:H205" si="77">IF(E182=0,0,I182-(E182-1))</f>
        <v>753</v>
      </c>
      <c r="I182" s="70">
        <f t="shared" ref="I182:I205" si="78">IF(E182=0,0,H181-1)</f>
        <v>754</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0</v>
      </c>
      <c r="AE182" s="109" t="str">
        <f t="shared" si="70"/>
        <v>753-754</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747</v>
      </c>
      <c r="E183" s="32">
        <v>4</v>
      </c>
      <c r="F183" s="32" t="s">
        <v>488</v>
      </c>
      <c r="G183" s="75" t="s">
        <v>277</v>
      </c>
      <c r="H183" s="69">
        <f t="shared" si="77"/>
        <v>749</v>
      </c>
      <c r="I183" s="70">
        <f t="shared" si="78"/>
        <v>752</v>
      </c>
      <c r="J183" s="73" t="str">
        <f t="shared" ref="J183:J205" si="79">IF(C183="","--",IF(AND(C183&lt;&gt;"FST",C183&lt;&gt;"TCF",BA182&lt;&gt;0),BA182,"--"))</f>
        <v>--</v>
      </c>
      <c r="K183" s="32"/>
      <c r="L183" s="233"/>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0</v>
      </c>
      <c r="AE183" s="109" t="str">
        <f t="shared" si="70"/>
        <v>749-752</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t="s">
        <v>484</v>
      </c>
      <c r="D184" s="102" t="s">
        <v>838</v>
      </c>
      <c r="E184" s="32">
        <v>4</v>
      </c>
      <c r="F184" s="32" t="s">
        <v>488</v>
      </c>
      <c r="G184" s="68" t="s">
        <v>277</v>
      </c>
      <c r="H184" s="69">
        <f t="shared" si="77"/>
        <v>745</v>
      </c>
      <c r="I184" s="70">
        <f t="shared" si="78"/>
        <v>748</v>
      </c>
      <c r="J184" s="73" t="str">
        <f t="shared" si="79"/>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0</v>
      </c>
      <c r="AE184" s="109" t="str">
        <f t="shared" si="70"/>
        <v>745-748</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4</v>
      </c>
    </row>
    <row r="185" spans="1:53" ht="15.75" thickBot="1" x14ac:dyDescent="0.3">
      <c r="A185" s="88"/>
      <c r="B185" s="66" t="s">
        <v>282</v>
      </c>
      <c r="C185" s="67" t="s">
        <v>484</v>
      </c>
      <c r="D185" s="102" t="s">
        <v>748</v>
      </c>
      <c r="E185" s="32">
        <v>4</v>
      </c>
      <c r="F185" s="32" t="s">
        <v>488</v>
      </c>
      <c r="G185" s="68" t="s">
        <v>277</v>
      </c>
      <c r="H185" s="69">
        <f t="shared" si="77"/>
        <v>741</v>
      </c>
      <c r="I185" s="70">
        <f t="shared" si="78"/>
        <v>744</v>
      </c>
      <c r="J185" s="73" t="str">
        <f t="shared" si="79"/>
        <v>--</v>
      </c>
      <c r="K185" s="32"/>
      <c r="L185" s="233"/>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741-744</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8</v>
      </c>
    </row>
    <row r="186" spans="1:53" ht="15.75" thickBot="1" x14ac:dyDescent="0.3">
      <c r="A186" s="88"/>
      <c r="B186" s="66" t="s">
        <v>283</v>
      </c>
      <c r="C186" s="67" t="s">
        <v>484</v>
      </c>
      <c r="D186" s="102" t="s">
        <v>839</v>
      </c>
      <c r="E186" s="32">
        <v>4</v>
      </c>
      <c r="F186" s="32" t="s">
        <v>488</v>
      </c>
      <c r="G186" s="68" t="s">
        <v>277</v>
      </c>
      <c r="H186" s="69">
        <f t="shared" si="77"/>
        <v>737</v>
      </c>
      <c r="I186" s="70">
        <f t="shared" si="78"/>
        <v>740</v>
      </c>
      <c r="J186" s="73" t="str">
        <f t="shared" si="79"/>
        <v>--</v>
      </c>
      <c r="K186" s="32"/>
      <c r="L186" s="233"/>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0</v>
      </c>
      <c r="AE186" s="109" t="str">
        <f t="shared" si="70"/>
        <v>737-740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t="s">
        <v>484</v>
      </c>
      <c r="D187" s="102" t="s">
        <v>749</v>
      </c>
      <c r="E187" s="32">
        <v>4</v>
      </c>
      <c r="F187" s="32" t="s">
        <v>488</v>
      </c>
      <c r="G187" s="68" t="s">
        <v>277</v>
      </c>
      <c r="H187" s="69">
        <f t="shared" si="77"/>
        <v>733</v>
      </c>
      <c r="I187" s="70">
        <f t="shared" si="78"/>
        <v>736</v>
      </c>
      <c r="J187" s="73" t="str">
        <f t="shared" si="79"/>
        <v>--</v>
      </c>
      <c r="K187" s="32"/>
      <c r="L187" s="233"/>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0</v>
      </c>
      <c r="AE187" s="109" t="str">
        <f t="shared" si="70"/>
        <v>733-736</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7"/>
      <c r="N192" s="277"/>
      <c r="O192" s="277"/>
      <c r="P192" s="277"/>
      <c r="Q192" s="277"/>
      <c r="R192" s="277"/>
      <c r="S192" s="277"/>
      <c r="T192" s="277"/>
      <c r="U192" s="278"/>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7"/>
      <c r="N193" s="277"/>
      <c r="O193" s="277"/>
      <c r="P193" s="277"/>
      <c r="Q193" s="277"/>
      <c r="R193" s="277"/>
      <c r="S193" s="277"/>
      <c r="T193" s="277"/>
      <c r="U193" s="278"/>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7"/>
      <c r="N194" s="277"/>
      <c r="O194" s="277"/>
      <c r="P194" s="277"/>
      <c r="Q194" s="277"/>
      <c r="R194" s="277"/>
      <c r="S194" s="277"/>
      <c r="T194" s="277"/>
      <c r="U194" s="278"/>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7"/>
      <c r="N195" s="277"/>
      <c r="O195" s="277"/>
      <c r="P195" s="277"/>
      <c r="Q195" s="277"/>
      <c r="R195" s="277"/>
      <c r="S195" s="277"/>
      <c r="T195" s="277"/>
      <c r="U195" s="278"/>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7"/>
      <c r="N196" s="277"/>
      <c r="O196" s="277"/>
      <c r="P196" s="277"/>
      <c r="Q196" s="277"/>
      <c r="R196" s="277"/>
      <c r="S196" s="277"/>
      <c r="T196" s="277"/>
      <c r="U196" s="278"/>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7"/>
      <c r="N197" s="277"/>
      <c r="O197" s="277"/>
      <c r="P197" s="277"/>
      <c r="Q197" s="277"/>
      <c r="R197" s="277"/>
      <c r="S197" s="277"/>
      <c r="T197" s="277"/>
      <c r="U197" s="278"/>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7"/>
      <c r="N198" s="277"/>
      <c r="O198" s="277"/>
      <c r="P198" s="277"/>
      <c r="Q198" s="277"/>
      <c r="R198" s="277"/>
      <c r="S198" s="277"/>
      <c r="T198" s="277"/>
      <c r="U198" s="278"/>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7"/>
      <c r="N199" s="277"/>
      <c r="O199" s="277"/>
      <c r="P199" s="277"/>
      <c r="Q199" s="277"/>
      <c r="R199" s="277"/>
      <c r="S199" s="277"/>
      <c r="T199" s="277"/>
      <c r="U199" s="278"/>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7"/>
      <c r="N200" s="277"/>
      <c r="O200" s="277"/>
      <c r="P200" s="277"/>
      <c r="Q200" s="277"/>
      <c r="R200" s="277"/>
      <c r="S200" s="277"/>
      <c r="T200" s="277"/>
      <c r="U200" s="278"/>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7"/>
      <c r="N201" s="277"/>
      <c r="O201" s="277"/>
      <c r="P201" s="277"/>
      <c r="Q201" s="277"/>
      <c r="R201" s="277"/>
      <c r="S201" s="277"/>
      <c r="T201" s="277"/>
      <c r="U201" s="278"/>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7"/>
      <c r="N202" s="277"/>
      <c r="O202" s="277"/>
      <c r="P202" s="277"/>
      <c r="Q202" s="277"/>
      <c r="R202" s="277"/>
      <c r="S202" s="277"/>
      <c r="T202" s="277"/>
      <c r="U202" s="278"/>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7"/>
      <c r="N203" s="277"/>
      <c r="O203" s="277"/>
      <c r="P203" s="277"/>
      <c r="Q203" s="277"/>
      <c r="R203" s="277"/>
      <c r="S203" s="277"/>
      <c r="T203" s="277"/>
      <c r="U203" s="278"/>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7"/>
      <c r="N204" s="277"/>
      <c r="O204" s="277"/>
      <c r="P204" s="277"/>
      <c r="Q204" s="277"/>
      <c r="R204" s="277"/>
      <c r="S204" s="277"/>
      <c r="T204" s="277"/>
      <c r="U204" s="278"/>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7"/>
      <c r="N205" s="277"/>
      <c r="O205" s="277"/>
      <c r="P205" s="277"/>
      <c r="Q205" s="277"/>
      <c r="R205" s="277"/>
      <c r="S205" s="277"/>
      <c r="T205" s="277"/>
      <c r="U205" s="278"/>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18" t="s">
        <v>313</v>
      </c>
      <c r="C206" s="319"/>
      <c r="D206" s="79"/>
      <c r="E206" s="80"/>
      <c r="F206" s="80"/>
      <c r="G206" s="81"/>
      <c r="H206" s="192"/>
      <c r="I206" s="192"/>
      <c r="J206" s="192"/>
      <c r="K206" s="82"/>
      <c r="L206" s="318" t="s">
        <v>306</v>
      </c>
      <c r="M206" s="329"/>
      <c r="N206" s="329"/>
      <c r="O206" s="329"/>
      <c r="P206" s="329"/>
      <c r="Q206" s="329"/>
      <c r="R206" s="329"/>
      <c r="S206" s="329"/>
      <c r="T206" s="329"/>
      <c r="U206" s="319"/>
      <c r="V206" s="104"/>
      <c r="W206" s="72"/>
      <c r="X206" s="72"/>
      <c r="Y206" s="72"/>
      <c r="Z206" s="72"/>
      <c r="AA206" s="72" t="str">
        <f t="shared" si="83"/>
        <v/>
      </c>
      <c r="AB206" s="72"/>
      <c r="AC206" s="72">
        <f>SUM(AC181:AC205)</f>
        <v>25</v>
      </c>
      <c r="AD206" s="72">
        <f>SUM(AD181:AD205)</f>
        <v>18</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8" t="s">
        <v>307</v>
      </c>
      <c r="C207" s="31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1" t="s">
        <v>222</v>
      </c>
      <c r="C211" s="312"/>
      <c r="D211" s="313" t="s">
        <v>223</v>
      </c>
      <c r="E211" s="304"/>
      <c r="F211" s="88"/>
      <c r="G211" s="314" t="s">
        <v>224</v>
      </c>
      <c r="H211" s="315"/>
      <c r="I211" s="28">
        <f>SUM(E222:E246)</f>
        <v>12</v>
      </c>
      <c r="J211" s="316" t="s">
        <v>225</v>
      </c>
      <c r="K211" s="317"/>
      <c r="L211" s="304"/>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4" t="s">
        <v>226</v>
      </c>
      <c r="AA211" s="295"/>
      <c r="AB211" s="296"/>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3" t="s">
        <v>230</v>
      </c>
      <c r="H212" s="304"/>
      <c r="I212" s="33">
        <f>E213-I211</f>
        <v>12</v>
      </c>
      <c r="J212" s="288" t="s">
        <v>231</v>
      </c>
      <c r="K212" s="289"/>
      <c r="L212" s="34">
        <f>I216</f>
        <v>757</v>
      </c>
      <c r="M212" s="196">
        <v>4</v>
      </c>
      <c r="N212" s="35">
        <f>SUM(AI212,AI223)</f>
        <v>0</v>
      </c>
      <c r="O212" s="35">
        <v>0</v>
      </c>
      <c r="P212" s="35">
        <f>SUM(AJ212,AJ223)</f>
        <v>0</v>
      </c>
      <c r="Q212" s="35">
        <v>0</v>
      </c>
      <c r="R212" s="35">
        <f>COUNTIFS($E222:$E246,"4",$F222:$F246,"Pole",$C222:$C246,"FST")</f>
        <v>0</v>
      </c>
      <c r="S212" s="35">
        <f>SUM(AL212,AK223)</f>
        <v>0</v>
      </c>
      <c r="T212" s="35">
        <v>0</v>
      </c>
      <c r="U212" s="35">
        <f>SUM(AK212,AL223)</f>
        <v>3</v>
      </c>
      <c r="V212" s="35">
        <v>0</v>
      </c>
      <c r="W212" s="34">
        <f>COUNTIFS($E222:$E246,"4",$F222:$F246,"HH",$C222:$C246,"FST")</f>
        <v>3</v>
      </c>
      <c r="X212" s="35">
        <f>COUNTIFS($E222:$E246,"4",$F222:$F246,"Ped",$C222:$C246,"FST")</f>
        <v>0</v>
      </c>
      <c r="Y212" s="25"/>
      <c r="Z212" s="297" t="s">
        <v>232</v>
      </c>
      <c r="AA212" s="299" t="s">
        <v>233</v>
      </c>
      <c r="AB212" s="300"/>
      <c r="AC212" s="25"/>
      <c r="AD212" s="25"/>
      <c r="AH212" s="109">
        <v>4</v>
      </c>
      <c r="AI212" s="109" t="str">
        <f>IF($E212="SS",COUNTIFS($C222:$C246,"FST",$E222:$E246,"4"),"0")</f>
        <v>0</v>
      </c>
      <c r="AJ212" s="109" t="str">
        <f>IF($E212="RPX",COUNTIFS($C222:$C246,"FST",$E222:$E246,"4"),"0")</f>
        <v>0</v>
      </c>
      <c r="AK212" s="109">
        <f>IF($E212="EUC",COUNTIFS($C222:$C246,"FST",$E222:$E246,"4"),"0")</f>
        <v>3</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290" t="s">
        <v>237</v>
      </c>
      <c r="H213" s="291"/>
      <c r="I213" s="35">
        <f>IF(E213=0,0,12-(MOD(I211,12)))</f>
        <v>12</v>
      </c>
      <c r="J213" s="288" t="s">
        <v>238</v>
      </c>
      <c r="K213" s="289"/>
      <c r="L213" s="39">
        <f>I217-I211</f>
        <v>756</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8"/>
      <c r="AA213" s="301"/>
      <c r="AB213" s="302"/>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12</v>
      </c>
      <c r="F214" s="88"/>
      <c r="G214" s="320" t="s">
        <v>242</v>
      </c>
      <c r="H214" s="43" t="s">
        <v>243</v>
      </c>
      <c r="I214" s="35">
        <f>IF(E214&lt;&gt;0,1,0)</f>
        <v>1</v>
      </c>
      <c r="J214" s="290" t="s">
        <v>244</v>
      </c>
      <c r="K214" s="291"/>
      <c r="L214" s="44">
        <f>'Cable Calculator'!AC3</f>
        <v>648</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757</v>
      </c>
      <c r="F215" s="88"/>
      <c r="G215" s="321"/>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320" t="s">
        <v>251</v>
      </c>
      <c r="H216" s="51" t="s">
        <v>252</v>
      </c>
      <c r="I216" s="112">
        <f>E215</f>
        <v>757</v>
      </c>
      <c r="J216" s="322" t="s">
        <v>253</v>
      </c>
      <c r="K216" s="323"/>
      <c r="L216" s="324"/>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1"/>
      <c r="H217" s="47" t="s">
        <v>257</v>
      </c>
      <c r="I217" s="35">
        <f>IF(E215="","0",IF(AND(E212="EUC",E213=432), I216+(203-E214),IF(E215=0,0,(E215+(E213-E214)-1))))</f>
        <v>768</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0" t="s">
        <v>260</v>
      </c>
      <c r="C220" s="292" t="s">
        <v>261</v>
      </c>
      <c r="D220" s="292" t="s">
        <v>262</v>
      </c>
      <c r="E220" s="305" t="s">
        <v>263</v>
      </c>
      <c r="F220" s="292" t="s">
        <v>264</v>
      </c>
      <c r="G220" s="307" t="s">
        <v>265</v>
      </c>
      <c r="H220" s="307" t="s">
        <v>266</v>
      </c>
      <c r="I220" s="307" t="s">
        <v>267</v>
      </c>
      <c r="J220" s="309" t="s">
        <v>268</v>
      </c>
      <c r="K220" s="292"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1"/>
      <c r="C221" s="293"/>
      <c r="D221" s="293"/>
      <c r="E221" s="306"/>
      <c r="F221" s="293"/>
      <c r="G221" s="308"/>
      <c r="H221" s="308"/>
      <c r="I221" s="308"/>
      <c r="J221" s="310"/>
      <c r="K221" s="293"/>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750</v>
      </c>
      <c r="E222" s="32">
        <v>4</v>
      </c>
      <c r="F222" s="32" t="s">
        <v>488</v>
      </c>
      <c r="G222" s="68" t="s">
        <v>277</v>
      </c>
      <c r="H222" s="69">
        <f>IF(I222=0,0,I222-(E222-1))</f>
        <v>765</v>
      </c>
      <c r="I222" s="70">
        <f>IF(E222=0,0,I217)</f>
        <v>768</v>
      </c>
      <c r="J222" s="71" t="s">
        <v>278</v>
      </c>
      <c r="K222" s="32"/>
      <c r="L222" s="233"/>
      <c r="M222" s="277"/>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765-768</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840</v>
      </c>
      <c r="E223" s="32">
        <v>4</v>
      </c>
      <c r="F223" s="32" t="s">
        <v>488</v>
      </c>
      <c r="G223" s="68" t="s">
        <v>277</v>
      </c>
      <c r="H223" s="69">
        <f t="shared" ref="H223:H246" si="94">IF(E223=0,0,I223-(E223-1))</f>
        <v>761</v>
      </c>
      <c r="I223" s="70">
        <f t="shared" ref="I223:I246" si="95">IF(E223=0,0,H222-1)</f>
        <v>764</v>
      </c>
      <c r="J223" s="73" t="str">
        <f>IF(C223="","--",IF(AND(C223&lt;&gt;"FST",C223&lt;&gt;"TCF",BA222&lt;&gt;0),BA222,"--"))</f>
        <v>--</v>
      </c>
      <c r="K223" s="32"/>
      <c r="L223" s="233"/>
      <c r="M223" s="277"/>
      <c r="N223" s="277"/>
      <c r="O223" s="277"/>
      <c r="P223" s="277"/>
      <c r="Q223" s="277"/>
      <c r="R223" s="277"/>
      <c r="S223" s="277"/>
      <c r="T223" s="277"/>
      <c r="U223" s="278"/>
      <c r="V223" s="103"/>
      <c r="W223" s="72"/>
      <c r="X223" s="72"/>
      <c r="Y223" s="72"/>
      <c r="Z223" s="45">
        <v>10</v>
      </c>
      <c r="AA223" s="46">
        <v>109</v>
      </c>
      <c r="AB223" s="46">
        <v>120</v>
      </c>
      <c r="AC223" s="72">
        <f t="shared" si="85"/>
        <v>1</v>
      </c>
      <c r="AD223" s="72">
        <f t="shared" si="86"/>
        <v>0</v>
      </c>
      <c r="AE223" s="109" t="str">
        <f t="shared" si="87"/>
        <v>761-764</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841</v>
      </c>
      <c r="E224" s="32">
        <v>4</v>
      </c>
      <c r="F224" s="32" t="s">
        <v>488</v>
      </c>
      <c r="G224" s="75" t="s">
        <v>277</v>
      </c>
      <c r="H224" s="69">
        <f t="shared" si="94"/>
        <v>757</v>
      </c>
      <c r="I224" s="70">
        <f t="shared" si="95"/>
        <v>760</v>
      </c>
      <c r="J224" s="73" t="str">
        <f t="shared" ref="J224:J246" si="96">IF(C224="","--",IF(AND(C224&lt;&gt;"FST",C224&lt;&gt;"TCF",BA223&lt;&gt;0),BA223,"--"))</f>
        <v>--</v>
      </c>
      <c r="K224" s="32"/>
      <c r="L224" s="233"/>
      <c r="M224" s="277"/>
      <c r="N224" s="277"/>
      <c r="O224" s="277"/>
      <c r="P224" s="277"/>
      <c r="Q224" s="277"/>
      <c r="R224" s="277"/>
      <c r="S224" s="277"/>
      <c r="T224" s="277"/>
      <c r="U224" s="278"/>
      <c r="V224" s="103"/>
      <c r="W224" s="72"/>
      <c r="X224" s="72"/>
      <c r="Y224" s="72"/>
      <c r="Z224" s="45">
        <v>11</v>
      </c>
      <c r="AA224" s="46">
        <v>121</v>
      </c>
      <c r="AB224" s="46">
        <v>132</v>
      </c>
      <c r="AC224" s="72">
        <f t="shared" si="85"/>
        <v>1</v>
      </c>
      <c r="AD224" s="72">
        <f t="shared" si="86"/>
        <v>0</v>
      </c>
      <c r="AE224" s="109" t="str">
        <f t="shared" si="87"/>
        <v>757-760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77"/>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7"/>
      <c r="N233" s="277"/>
      <c r="O233" s="277"/>
      <c r="P233" s="277"/>
      <c r="Q233" s="277"/>
      <c r="R233" s="277"/>
      <c r="S233" s="277"/>
      <c r="T233" s="277"/>
      <c r="U233" s="278"/>
      <c r="V233" s="103"/>
      <c r="W233" s="84">
        <f>Y233+1</f>
        <v>13</v>
      </c>
      <c r="X233" s="84"/>
      <c r="Y233" s="78">
        <f>SUM(E222:E233)</f>
        <v>12</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7"/>
      <c r="N234" s="277"/>
      <c r="O234" s="277"/>
      <c r="P234" s="277"/>
      <c r="Q234" s="277"/>
      <c r="R234" s="277"/>
      <c r="S234" s="277"/>
      <c r="T234" s="277"/>
      <c r="U234" s="278"/>
      <c r="V234" s="103"/>
      <c r="W234" s="84">
        <f>Y234+1</f>
        <v>13</v>
      </c>
      <c r="X234" s="84"/>
      <c r="Y234" s="78">
        <f>SUM(E222:E234)</f>
        <v>12</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7"/>
      <c r="N235" s="277"/>
      <c r="O235" s="277"/>
      <c r="P235" s="277"/>
      <c r="Q235" s="277"/>
      <c r="R235" s="277"/>
      <c r="S235" s="277"/>
      <c r="T235" s="277"/>
      <c r="U235" s="278"/>
      <c r="V235" s="103"/>
      <c r="W235" s="84">
        <f>Y235+1</f>
        <v>13</v>
      </c>
      <c r="X235" s="84"/>
      <c r="Y235" s="78">
        <f>SUM(E222:E235)</f>
        <v>12</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7"/>
      <c r="N236" s="277"/>
      <c r="O236" s="277"/>
      <c r="P236" s="277"/>
      <c r="Q236" s="277"/>
      <c r="R236" s="277"/>
      <c r="S236" s="277"/>
      <c r="T236" s="277"/>
      <c r="U236" s="278"/>
      <c r="V236" s="103"/>
      <c r="W236" s="84">
        <f>Y236+1</f>
        <v>13</v>
      </c>
      <c r="X236" s="84"/>
      <c r="Y236" s="78">
        <f>SUM(E222:E236)</f>
        <v>12</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7"/>
      <c r="N237" s="277"/>
      <c r="O237" s="277"/>
      <c r="P237" s="277"/>
      <c r="Q237" s="277"/>
      <c r="R237" s="277"/>
      <c r="S237" s="277"/>
      <c r="T237" s="277"/>
      <c r="U237" s="278"/>
      <c r="V237" s="103"/>
      <c r="W237" s="84">
        <f t="shared" ref="W237:W245" si="101">Y237+1</f>
        <v>13</v>
      </c>
      <c r="X237" s="84"/>
      <c r="Y237" s="78">
        <f>SUM(E222:E237)</f>
        <v>12</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7"/>
      <c r="N238" s="277"/>
      <c r="O238" s="277"/>
      <c r="P238" s="277"/>
      <c r="Q238" s="277"/>
      <c r="R238" s="277"/>
      <c r="S238" s="277"/>
      <c r="T238" s="277"/>
      <c r="U238" s="278"/>
      <c r="V238" s="103"/>
      <c r="W238" s="84">
        <f t="shared" si="101"/>
        <v>13</v>
      </c>
      <c r="X238" s="84"/>
      <c r="Y238" s="78">
        <f>SUM(E222:E238)</f>
        <v>12</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7"/>
      <c r="N239" s="277"/>
      <c r="O239" s="277"/>
      <c r="P239" s="277"/>
      <c r="Q239" s="277"/>
      <c r="R239" s="277"/>
      <c r="S239" s="277"/>
      <c r="T239" s="277"/>
      <c r="U239" s="278"/>
      <c r="V239" s="103"/>
      <c r="W239" s="84">
        <f t="shared" si="101"/>
        <v>13</v>
      </c>
      <c r="X239" s="84"/>
      <c r="Y239" s="78">
        <f>SUM(E222:E239)</f>
        <v>12</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7"/>
      <c r="N240" s="277"/>
      <c r="O240" s="277"/>
      <c r="P240" s="277"/>
      <c r="Q240" s="277"/>
      <c r="R240" s="277"/>
      <c r="S240" s="277"/>
      <c r="T240" s="277"/>
      <c r="U240" s="278"/>
      <c r="V240" s="103"/>
      <c r="W240" s="84">
        <f t="shared" si="101"/>
        <v>13</v>
      </c>
      <c r="X240" s="84"/>
      <c r="Y240" s="78">
        <f>SUM(E222:E240)</f>
        <v>12</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7"/>
      <c r="N241" s="277"/>
      <c r="O241" s="277"/>
      <c r="P241" s="277"/>
      <c r="Q241" s="277"/>
      <c r="R241" s="277"/>
      <c r="S241" s="277"/>
      <c r="T241" s="277"/>
      <c r="U241" s="278"/>
      <c r="V241" s="103"/>
      <c r="W241" s="84">
        <f t="shared" si="101"/>
        <v>13</v>
      </c>
      <c r="X241" s="84"/>
      <c r="Y241" s="78">
        <f>SUM(E222:E241)</f>
        <v>12</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7"/>
      <c r="N242" s="277"/>
      <c r="O242" s="277"/>
      <c r="P242" s="277"/>
      <c r="Q242" s="277"/>
      <c r="R242" s="277"/>
      <c r="S242" s="277"/>
      <c r="T242" s="277"/>
      <c r="U242" s="278"/>
      <c r="V242" s="103"/>
      <c r="W242" s="84">
        <f t="shared" si="101"/>
        <v>13</v>
      </c>
      <c r="X242" s="84"/>
      <c r="Y242" s="78">
        <f>SUM(E222:E242)</f>
        <v>12</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7"/>
      <c r="N243" s="277"/>
      <c r="O243" s="277"/>
      <c r="P243" s="277"/>
      <c r="Q243" s="277"/>
      <c r="R243" s="277"/>
      <c r="S243" s="277"/>
      <c r="T243" s="277"/>
      <c r="U243" s="278"/>
      <c r="V243" s="103"/>
      <c r="W243" s="84">
        <f t="shared" si="101"/>
        <v>13</v>
      </c>
      <c r="X243" s="84"/>
      <c r="Y243" s="78">
        <f>SUM(E222:E243)</f>
        <v>12</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7"/>
      <c r="N244" s="277"/>
      <c r="O244" s="277"/>
      <c r="P244" s="277"/>
      <c r="Q244" s="277"/>
      <c r="R244" s="277"/>
      <c r="S244" s="277"/>
      <c r="T244" s="277"/>
      <c r="U244" s="278"/>
      <c r="V244" s="103"/>
      <c r="W244" s="84">
        <f t="shared" si="101"/>
        <v>13</v>
      </c>
      <c r="X244" s="84"/>
      <c r="Y244" s="78">
        <f>SUM(E222:E244)</f>
        <v>12</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7"/>
      <c r="N245" s="277"/>
      <c r="O245" s="277"/>
      <c r="P245" s="277"/>
      <c r="Q245" s="277"/>
      <c r="R245" s="277"/>
      <c r="S245" s="277"/>
      <c r="T245" s="277"/>
      <c r="U245" s="278"/>
      <c r="V245" s="103"/>
      <c r="W245" s="84">
        <f t="shared" si="101"/>
        <v>13</v>
      </c>
      <c r="X245" s="84"/>
      <c r="Y245" s="78">
        <f>SUM(E222:E245)</f>
        <v>12</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7"/>
      <c r="N246" s="277"/>
      <c r="O246" s="277"/>
      <c r="P246" s="277"/>
      <c r="Q246" s="277"/>
      <c r="R246" s="277"/>
      <c r="S246" s="277"/>
      <c r="T246" s="277"/>
      <c r="U246" s="278"/>
      <c r="V246" s="103"/>
      <c r="W246" s="72"/>
      <c r="X246" s="72"/>
      <c r="Y246" s="78">
        <f>SUM(E222:E246)</f>
        <v>12</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18" t="s">
        <v>315</v>
      </c>
      <c r="C247" s="319"/>
      <c r="D247" s="79"/>
      <c r="E247" s="80"/>
      <c r="F247" s="80"/>
      <c r="G247" s="81"/>
      <c r="H247" s="192"/>
      <c r="I247" s="192"/>
      <c r="J247" s="192"/>
      <c r="K247" s="82"/>
      <c r="L247" s="318" t="s">
        <v>306</v>
      </c>
      <c r="M247" s="329"/>
      <c r="N247" s="329"/>
      <c r="O247" s="329"/>
      <c r="P247" s="329"/>
      <c r="Q247" s="329"/>
      <c r="R247" s="329"/>
      <c r="S247" s="329"/>
      <c r="T247" s="329"/>
      <c r="U247" s="319"/>
      <c r="V247" s="104"/>
      <c r="W247" s="72"/>
      <c r="X247" s="72"/>
      <c r="Y247" s="72"/>
      <c r="Z247" s="72"/>
      <c r="AA247" s="72" t="str">
        <f t="shared" si="100"/>
        <v/>
      </c>
      <c r="AB247" s="72"/>
      <c r="AC247" s="72">
        <f>SUM(AC222:AC246)</f>
        <v>25</v>
      </c>
      <c r="AD247" s="72">
        <f>SUM(AD222:AD246)</f>
        <v>22</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8" t="s">
        <v>307</v>
      </c>
      <c r="C248" s="31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1" t="s">
        <v>222</v>
      </c>
      <c r="C252" s="312"/>
      <c r="D252" s="313" t="s">
        <v>223</v>
      </c>
      <c r="E252" s="304"/>
      <c r="F252" s="88"/>
      <c r="G252" s="314" t="s">
        <v>224</v>
      </c>
      <c r="H252" s="315"/>
      <c r="I252" s="28">
        <f>SUM(E263:E287)</f>
        <v>12</v>
      </c>
      <c r="J252" s="316" t="s">
        <v>225</v>
      </c>
      <c r="K252" s="317"/>
      <c r="L252" s="304"/>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4" t="s">
        <v>226</v>
      </c>
      <c r="AA252" s="295"/>
      <c r="AB252" s="296"/>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1</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3" t="s">
        <v>230</v>
      </c>
      <c r="H253" s="304"/>
      <c r="I253" s="33">
        <f>E254-I252</f>
        <v>12</v>
      </c>
      <c r="J253" s="288" t="s">
        <v>231</v>
      </c>
      <c r="K253" s="289"/>
      <c r="L253" s="34">
        <f>I257</f>
        <v>769</v>
      </c>
      <c r="M253" s="196">
        <v>4</v>
      </c>
      <c r="N253" s="35">
        <f>SUM(AI253,AI264)</f>
        <v>0</v>
      </c>
      <c r="O253" s="35">
        <v>0</v>
      </c>
      <c r="P253" s="35">
        <f>SUM(AJ253,AJ264)</f>
        <v>0</v>
      </c>
      <c r="Q253" s="35">
        <v>0</v>
      </c>
      <c r="R253" s="35">
        <f>COUNTIFS($E263:$E287,"4",$F263:$F287,"Pole",$C263:$C287,"FST")</f>
        <v>0</v>
      </c>
      <c r="S253" s="35">
        <f>SUM(AL253,AK264)</f>
        <v>0</v>
      </c>
      <c r="T253" s="35">
        <v>0</v>
      </c>
      <c r="U253" s="35">
        <f>SUM(AK253,AL264)</f>
        <v>3</v>
      </c>
      <c r="V253" s="35">
        <v>0</v>
      </c>
      <c r="W253" s="34">
        <f>COUNTIFS($E263:$E287,"4",$F263:$F287,"HH",$C263:$C287,"FST")</f>
        <v>3</v>
      </c>
      <c r="X253" s="35">
        <f>COUNTIFS($E263:$E287,"4",$F263:$F287,"Ped",$C263:$C287,"FST")</f>
        <v>0</v>
      </c>
      <c r="Y253" s="25"/>
      <c r="Z253" s="297" t="s">
        <v>232</v>
      </c>
      <c r="AA253" s="299" t="s">
        <v>233</v>
      </c>
      <c r="AB253" s="300"/>
      <c r="AC253" s="25"/>
      <c r="AD253" s="25"/>
      <c r="AH253" s="109">
        <v>4</v>
      </c>
      <c r="AI253" s="109" t="str">
        <f>IF($E253="SS",COUNTIFS($C263:$C287,"FST",$E263:$E287,"4"),"0")</f>
        <v>0</v>
      </c>
      <c r="AJ253" s="109" t="str">
        <f>IF($E253="RPX",COUNTIFS($C263:$C287,"FST",$E263:$E287,"4"),"0")</f>
        <v>0</v>
      </c>
      <c r="AK253" s="109">
        <f>IF($E253="EUC",COUNTIFS($C263:$C287,"FST",$E263:$E287,"4"),"0")</f>
        <v>3</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24</v>
      </c>
      <c r="F254" s="88"/>
      <c r="G254" s="290" t="s">
        <v>237</v>
      </c>
      <c r="H254" s="291"/>
      <c r="I254" s="35">
        <f>IF(E254=0,0,12-(MOD(I252,12)))</f>
        <v>12</v>
      </c>
      <c r="J254" s="288" t="s">
        <v>238</v>
      </c>
      <c r="K254" s="289"/>
      <c r="L254" s="39">
        <f>I258-I252</f>
        <v>768</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8"/>
      <c r="AA254" s="301"/>
      <c r="AB254" s="302"/>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12</v>
      </c>
      <c r="F255" s="88"/>
      <c r="G255" s="320" t="s">
        <v>242</v>
      </c>
      <c r="H255" s="43" t="s">
        <v>243</v>
      </c>
      <c r="I255" s="35">
        <f>IF(E255&lt;&gt;0,1,0)</f>
        <v>1</v>
      </c>
      <c r="J255" s="290" t="s">
        <v>244</v>
      </c>
      <c r="K255" s="291"/>
      <c r="L255" s="44">
        <f>'Cable Calculator'!AH3</f>
        <v>707</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769</v>
      </c>
      <c r="F256" s="88"/>
      <c r="G256" s="321"/>
      <c r="H256" s="47" t="s">
        <v>248</v>
      </c>
      <c r="I256" s="35">
        <f>IF(E255&lt;&gt;0,E255,0)</f>
        <v>12</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320" t="s">
        <v>251</v>
      </c>
      <c r="H257" s="51" t="s">
        <v>252</v>
      </c>
      <c r="I257" s="112">
        <f>E256</f>
        <v>769</v>
      </c>
      <c r="J257" s="322" t="s">
        <v>253</v>
      </c>
      <c r="K257" s="323"/>
      <c r="L257" s="324"/>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321"/>
      <c r="H258" s="47" t="s">
        <v>257</v>
      </c>
      <c r="I258" s="35">
        <f>IF(E256="","0",IF(AND(E253="EUC",E254=432), I257+(203-E255),IF(E256=0,0,(E256+(E254-E255)-1))))</f>
        <v>780</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12</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0" t="s">
        <v>260</v>
      </c>
      <c r="C261" s="292" t="s">
        <v>261</v>
      </c>
      <c r="D261" s="292" t="s">
        <v>262</v>
      </c>
      <c r="E261" s="305" t="s">
        <v>263</v>
      </c>
      <c r="F261" s="292" t="s">
        <v>264</v>
      </c>
      <c r="G261" s="307" t="s">
        <v>265</v>
      </c>
      <c r="H261" s="307" t="s">
        <v>266</v>
      </c>
      <c r="I261" s="307" t="s">
        <v>267</v>
      </c>
      <c r="J261" s="309" t="s">
        <v>268</v>
      </c>
      <c r="K261" s="292"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1"/>
      <c r="C262" s="293"/>
      <c r="D262" s="293"/>
      <c r="E262" s="306"/>
      <c r="F262" s="293"/>
      <c r="G262" s="308"/>
      <c r="H262" s="308"/>
      <c r="I262" s="308"/>
      <c r="J262" s="310"/>
      <c r="K262" s="293"/>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751</v>
      </c>
      <c r="E263" s="32">
        <v>4</v>
      </c>
      <c r="F263" s="32" t="s">
        <v>488</v>
      </c>
      <c r="G263" s="68" t="s">
        <v>277</v>
      </c>
      <c r="H263" s="69">
        <f>IF(I263=0,0,I263-(E263-1))</f>
        <v>777</v>
      </c>
      <c r="I263" s="70">
        <f>IF(E263=0,0,I258)</f>
        <v>780</v>
      </c>
      <c r="J263" s="71" t="s">
        <v>278</v>
      </c>
      <c r="K263" s="32"/>
      <c r="L263" s="233"/>
      <c r="M263" s="277"/>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777-780</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752</v>
      </c>
      <c r="E264" s="32">
        <v>4</v>
      </c>
      <c r="F264" s="32" t="s">
        <v>488</v>
      </c>
      <c r="G264" s="68" t="s">
        <v>277</v>
      </c>
      <c r="H264" s="69">
        <f t="shared" ref="H264:H287" si="111">IF(E264=0,0,I264-(E264-1))</f>
        <v>773</v>
      </c>
      <c r="I264" s="70">
        <f t="shared" ref="I264:I287" si="112">IF(E264=0,0,H263-1)</f>
        <v>776</v>
      </c>
      <c r="J264" s="73" t="str">
        <f>IF(C264="","--",IF(AND(C264&lt;&gt;"FST",C264&lt;&gt;"TCF",BA263&lt;&gt;0),BA263,"--"))</f>
        <v>--</v>
      </c>
      <c r="K264" s="32"/>
      <c r="L264" s="233"/>
      <c r="M264" s="277"/>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0</v>
      </c>
      <c r="AE264" s="109" t="str">
        <f t="shared" si="104"/>
        <v>773-776</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753</v>
      </c>
      <c r="E265" s="32">
        <v>4</v>
      </c>
      <c r="F265" s="32" t="s">
        <v>488</v>
      </c>
      <c r="G265" s="75" t="s">
        <v>277</v>
      </c>
      <c r="H265" s="69">
        <f t="shared" si="111"/>
        <v>769</v>
      </c>
      <c r="I265" s="70">
        <f t="shared" si="112"/>
        <v>772</v>
      </c>
      <c r="J265" s="73" t="str">
        <f t="shared" ref="J265:J287" si="113">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0</v>
      </c>
      <c r="AE265" s="109" t="str">
        <f t="shared" si="104"/>
        <v>769-772</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77"/>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77"/>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7"/>
      <c r="N274" s="277"/>
      <c r="O274" s="277"/>
      <c r="P274" s="277"/>
      <c r="Q274" s="277"/>
      <c r="R274" s="277"/>
      <c r="S274" s="277"/>
      <c r="T274" s="277"/>
      <c r="U274" s="278"/>
      <c r="V274" s="103"/>
      <c r="W274" s="84">
        <f>Y274+1</f>
        <v>13</v>
      </c>
      <c r="X274" s="84"/>
      <c r="Y274" s="78">
        <f>SUM(E263:E274)</f>
        <v>12</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7"/>
      <c r="N275" s="277"/>
      <c r="O275" s="277"/>
      <c r="P275" s="277"/>
      <c r="Q275" s="277"/>
      <c r="R275" s="277"/>
      <c r="S275" s="277"/>
      <c r="T275" s="277"/>
      <c r="U275" s="278"/>
      <c r="V275" s="103"/>
      <c r="W275" s="84">
        <f>Y275+1</f>
        <v>13</v>
      </c>
      <c r="X275" s="84"/>
      <c r="Y275" s="78">
        <f>SUM(E263:E275)</f>
        <v>12</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7"/>
      <c r="N276" s="277"/>
      <c r="O276" s="277"/>
      <c r="P276" s="277"/>
      <c r="Q276" s="277"/>
      <c r="R276" s="277"/>
      <c r="S276" s="277"/>
      <c r="T276" s="277"/>
      <c r="U276" s="278"/>
      <c r="V276" s="103"/>
      <c r="W276" s="84">
        <f>Y276+1</f>
        <v>13</v>
      </c>
      <c r="X276" s="84"/>
      <c r="Y276" s="78">
        <f>SUM(E263:E276)</f>
        <v>12</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7"/>
      <c r="N277" s="277"/>
      <c r="O277" s="277"/>
      <c r="P277" s="277"/>
      <c r="Q277" s="277"/>
      <c r="R277" s="277"/>
      <c r="S277" s="277"/>
      <c r="T277" s="277"/>
      <c r="U277" s="278"/>
      <c r="V277" s="103"/>
      <c r="W277" s="84">
        <f>Y277+1</f>
        <v>13</v>
      </c>
      <c r="X277" s="84"/>
      <c r="Y277" s="78">
        <f>SUM(E263:E277)</f>
        <v>12</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7"/>
      <c r="N278" s="277"/>
      <c r="O278" s="277"/>
      <c r="P278" s="277"/>
      <c r="Q278" s="277"/>
      <c r="R278" s="277"/>
      <c r="S278" s="277"/>
      <c r="T278" s="277"/>
      <c r="U278" s="278"/>
      <c r="V278" s="103"/>
      <c r="W278" s="84">
        <f t="shared" ref="W278:W286" si="118">Y278+1</f>
        <v>13</v>
      </c>
      <c r="X278" s="84"/>
      <c r="Y278" s="78">
        <f>SUM(E263:E278)</f>
        <v>12</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7"/>
      <c r="N279" s="277"/>
      <c r="O279" s="277"/>
      <c r="P279" s="277"/>
      <c r="Q279" s="277"/>
      <c r="R279" s="277"/>
      <c r="S279" s="277"/>
      <c r="T279" s="277"/>
      <c r="U279" s="278"/>
      <c r="V279" s="103"/>
      <c r="W279" s="84">
        <f t="shared" si="118"/>
        <v>13</v>
      </c>
      <c r="X279" s="84"/>
      <c r="Y279" s="78">
        <f>SUM(E263:E279)</f>
        <v>12</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7"/>
      <c r="N280" s="277"/>
      <c r="O280" s="277"/>
      <c r="P280" s="277"/>
      <c r="Q280" s="277"/>
      <c r="R280" s="277"/>
      <c r="S280" s="277"/>
      <c r="T280" s="277"/>
      <c r="U280" s="278"/>
      <c r="V280" s="103"/>
      <c r="W280" s="84">
        <f t="shared" si="118"/>
        <v>13</v>
      </c>
      <c r="X280" s="84"/>
      <c r="Y280" s="78">
        <f>SUM(E263:E280)</f>
        <v>12</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7"/>
      <c r="N281" s="277"/>
      <c r="O281" s="277"/>
      <c r="P281" s="277"/>
      <c r="Q281" s="277"/>
      <c r="R281" s="277"/>
      <c r="S281" s="277"/>
      <c r="T281" s="277"/>
      <c r="U281" s="278"/>
      <c r="V281" s="103"/>
      <c r="W281" s="84">
        <f t="shared" si="118"/>
        <v>13</v>
      </c>
      <c r="X281" s="84"/>
      <c r="Y281" s="78">
        <f>SUM(E263:E281)</f>
        <v>12</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7"/>
      <c r="N282" s="277"/>
      <c r="O282" s="277"/>
      <c r="P282" s="277"/>
      <c r="Q282" s="277"/>
      <c r="R282" s="277"/>
      <c r="S282" s="277"/>
      <c r="T282" s="277"/>
      <c r="U282" s="278"/>
      <c r="V282" s="103"/>
      <c r="W282" s="84">
        <f t="shared" si="118"/>
        <v>13</v>
      </c>
      <c r="X282" s="84"/>
      <c r="Y282" s="78">
        <f>SUM(E263:E282)</f>
        <v>12</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7"/>
      <c r="N283" s="277"/>
      <c r="O283" s="277"/>
      <c r="P283" s="277"/>
      <c r="Q283" s="277"/>
      <c r="R283" s="277"/>
      <c r="S283" s="277"/>
      <c r="T283" s="277"/>
      <c r="U283" s="278"/>
      <c r="V283" s="103"/>
      <c r="W283" s="84">
        <f t="shared" si="118"/>
        <v>13</v>
      </c>
      <c r="X283" s="84"/>
      <c r="Y283" s="78">
        <f>SUM(E263:E283)</f>
        <v>12</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7"/>
      <c r="N284" s="277"/>
      <c r="O284" s="277"/>
      <c r="P284" s="277"/>
      <c r="Q284" s="277"/>
      <c r="R284" s="277"/>
      <c r="S284" s="277"/>
      <c r="T284" s="277"/>
      <c r="U284" s="278"/>
      <c r="V284" s="103"/>
      <c r="W284" s="84">
        <f t="shared" si="118"/>
        <v>13</v>
      </c>
      <c r="X284" s="84"/>
      <c r="Y284" s="78">
        <f>SUM(E263:E284)</f>
        <v>12</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7"/>
      <c r="N285" s="277"/>
      <c r="O285" s="277"/>
      <c r="P285" s="277"/>
      <c r="Q285" s="277"/>
      <c r="R285" s="277"/>
      <c r="S285" s="277"/>
      <c r="T285" s="277"/>
      <c r="U285" s="278"/>
      <c r="V285" s="103"/>
      <c r="W285" s="84">
        <f t="shared" si="118"/>
        <v>13</v>
      </c>
      <c r="X285" s="84"/>
      <c r="Y285" s="78">
        <f>SUM(E263:E285)</f>
        <v>12</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7"/>
      <c r="N286" s="277"/>
      <c r="O286" s="277"/>
      <c r="P286" s="277"/>
      <c r="Q286" s="277"/>
      <c r="R286" s="277"/>
      <c r="S286" s="277"/>
      <c r="T286" s="277"/>
      <c r="U286" s="278"/>
      <c r="V286" s="103"/>
      <c r="W286" s="84">
        <f t="shared" si="118"/>
        <v>13</v>
      </c>
      <c r="X286" s="84"/>
      <c r="Y286" s="78">
        <f>SUM(E263:E286)</f>
        <v>12</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7"/>
      <c r="N287" s="277"/>
      <c r="O287" s="277"/>
      <c r="P287" s="277"/>
      <c r="Q287" s="277"/>
      <c r="R287" s="277"/>
      <c r="S287" s="277"/>
      <c r="T287" s="277"/>
      <c r="U287" s="278"/>
      <c r="V287" s="103"/>
      <c r="W287" s="72"/>
      <c r="X287" s="72"/>
      <c r="Y287" s="78">
        <f>SUM(E263:E287)</f>
        <v>12</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18" t="s">
        <v>317</v>
      </c>
      <c r="C288" s="319"/>
      <c r="D288" s="79"/>
      <c r="E288" s="80"/>
      <c r="F288" s="80"/>
      <c r="G288" s="81"/>
      <c r="H288" s="192"/>
      <c r="I288" s="192"/>
      <c r="J288" s="192"/>
      <c r="K288" s="82"/>
      <c r="L288" s="318" t="s">
        <v>306</v>
      </c>
      <c r="M288" s="329"/>
      <c r="N288" s="329"/>
      <c r="O288" s="329"/>
      <c r="P288" s="329"/>
      <c r="Q288" s="329"/>
      <c r="R288" s="329"/>
      <c r="S288" s="329"/>
      <c r="T288" s="329"/>
      <c r="U288" s="319"/>
      <c r="V288" s="104"/>
      <c r="W288" s="72"/>
      <c r="X288" s="72"/>
      <c r="Y288" s="72"/>
      <c r="Z288" s="72"/>
      <c r="AA288" s="72" t="str">
        <f t="shared" si="117"/>
        <v/>
      </c>
      <c r="AB288" s="72"/>
      <c r="AC288" s="72">
        <f>SUM(AC263:AC287)</f>
        <v>25</v>
      </c>
      <c r="AD288" s="72">
        <f>SUM(AD263:AD287)</f>
        <v>22</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8" t="s">
        <v>307</v>
      </c>
      <c r="C289" s="31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1" t="s">
        <v>222</v>
      </c>
      <c r="C293" s="312"/>
      <c r="D293" s="313" t="s">
        <v>223</v>
      </c>
      <c r="E293" s="304"/>
      <c r="F293" s="88"/>
      <c r="G293" s="314" t="s">
        <v>224</v>
      </c>
      <c r="H293" s="315"/>
      <c r="I293" s="28">
        <f>SUM(E304:E328)</f>
        <v>12</v>
      </c>
      <c r="J293" s="316" t="s">
        <v>225</v>
      </c>
      <c r="K293" s="317"/>
      <c r="L293" s="304"/>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4" t="s">
        <v>226</v>
      </c>
      <c r="AA293" s="295"/>
      <c r="AB293" s="296"/>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1</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3" t="s">
        <v>230</v>
      </c>
      <c r="H294" s="304"/>
      <c r="I294" s="33">
        <f>E295-I293</f>
        <v>12</v>
      </c>
      <c r="J294" s="288" t="s">
        <v>231</v>
      </c>
      <c r="K294" s="289"/>
      <c r="L294" s="34">
        <f>I298</f>
        <v>793</v>
      </c>
      <c r="M294" s="196">
        <v>4</v>
      </c>
      <c r="N294" s="35">
        <f>SUM(AI294,AI305)</f>
        <v>0</v>
      </c>
      <c r="O294" s="35">
        <v>0</v>
      </c>
      <c r="P294" s="35">
        <f>SUM(AJ294,AJ305)</f>
        <v>0</v>
      </c>
      <c r="Q294" s="35">
        <v>0</v>
      </c>
      <c r="R294" s="35">
        <f>COUNTIFS($E304:$E328,"4",$F304:$F328,"Pole",$C304:$C328,"FST")</f>
        <v>0</v>
      </c>
      <c r="S294" s="35">
        <f>SUM(AL294,AK305)</f>
        <v>0</v>
      </c>
      <c r="T294" s="35">
        <v>0</v>
      </c>
      <c r="U294" s="35">
        <f>SUM(AK294,AL305)</f>
        <v>3</v>
      </c>
      <c r="V294" s="35">
        <v>0</v>
      </c>
      <c r="W294" s="34">
        <f>COUNTIFS($E304:$E328,"4",$F304:$F328,"HH",$C304:$C328,"FST")</f>
        <v>3</v>
      </c>
      <c r="X294" s="35">
        <f>COUNTIFS($E304:$E328,"4",$F304:$F328,"Ped",$C304:$C328,"FST")</f>
        <v>0</v>
      </c>
      <c r="Y294" s="25"/>
      <c r="Z294" s="297" t="s">
        <v>232</v>
      </c>
      <c r="AA294" s="299" t="s">
        <v>233</v>
      </c>
      <c r="AB294" s="300"/>
      <c r="AC294" s="25"/>
      <c r="AD294" s="25"/>
      <c r="AH294" s="109">
        <v>4</v>
      </c>
      <c r="AI294" s="109" t="str">
        <f>IF($E294="SS",COUNTIFS($C304:$C328,"FST",$E304:$E328,"4"),"0")</f>
        <v>0</v>
      </c>
      <c r="AJ294" s="109" t="str">
        <f>IF($E294="RPX",COUNTIFS($C304:$C328,"FST",$E304:$E328,"4"),"0")</f>
        <v>0</v>
      </c>
      <c r="AK294" s="109">
        <f>IF($E294="EUC",COUNTIFS($C304:$C328,"FST",$E304:$E328,"4"),"0")</f>
        <v>3</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24</v>
      </c>
      <c r="F295" s="88"/>
      <c r="G295" s="290" t="s">
        <v>237</v>
      </c>
      <c r="H295" s="291"/>
      <c r="I295" s="35">
        <f>IF(E295=0,0,12-(MOD(I293,12)))</f>
        <v>12</v>
      </c>
      <c r="J295" s="288" t="s">
        <v>238</v>
      </c>
      <c r="K295" s="289"/>
      <c r="L295" s="39">
        <f>I299-I293</f>
        <v>792</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8"/>
      <c r="AA295" s="301"/>
      <c r="AB295" s="302"/>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12</v>
      </c>
      <c r="F296" s="88"/>
      <c r="G296" s="320" t="s">
        <v>242</v>
      </c>
      <c r="H296" s="43" t="s">
        <v>243</v>
      </c>
      <c r="I296" s="35">
        <f>IF(E296&lt;&gt;0,1,0)</f>
        <v>1</v>
      </c>
      <c r="J296" s="290" t="s">
        <v>244</v>
      </c>
      <c r="K296" s="291"/>
      <c r="L296" s="44">
        <f>'Cable Calculator'!AM3</f>
        <v>534</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793</v>
      </c>
      <c r="F297" s="88"/>
      <c r="G297" s="321"/>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0" t="s">
        <v>251</v>
      </c>
      <c r="H298" s="51" t="s">
        <v>252</v>
      </c>
      <c r="I298" s="112">
        <f>E297</f>
        <v>793</v>
      </c>
      <c r="J298" s="322" t="s">
        <v>253</v>
      </c>
      <c r="K298" s="323"/>
      <c r="L298" s="324"/>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321"/>
      <c r="H299" s="47" t="s">
        <v>257</v>
      </c>
      <c r="I299" s="35">
        <f>IF(E297="","0",IF(AND(E294="EUC",E295=432), I298+(203-E296),IF(E297=0,0,(E297+(E295-E296)-1))))</f>
        <v>804</v>
      </c>
      <c r="J299" s="285" t="str">
        <f>IFERROR(IF(OR(E294="EUC",E294="SS"),"---",IF(OR(P293,S293),"NO 2F Tethers for RPX!",IF(OR(P295,S295),"NO 6F Tethers for RPX!","---"))),"---")</f>
        <v>---</v>
      </c>
      <c r="K299" s="286"/>
      <c r="L299" s="287"/>
      <c r="M299" s="285" t="str">
        <f>IF(E296&gt;60,"Dead Count &gt;60: Consider Downsize","---")</f>
        <v>---</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12</v>
      </c>
      <c r="D300" s="31" t="s">
        <v>259</v>
      </c>
      <c r="E300" s="101" t="str">
        <f>IF(AS294="Y","DBL",IF(AS295="Y","TRPL",IF(AS296="Y","QUAD","")))</f>
        <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0" t="s">
        <v>260</v>
      </c>
      <c r="C302" s="292" t="s">
        <v>261</v>
      </c>
      <c r="D302" s="292" t="s">
        <v>262</v>
      </c>
      <c r="E302" s="305" t="s">
        <v>263</v>
      </c>
      <c r="F302" s="292" t="s">
        <v>264</v>
      </c>
      <c r="G302" s="307" t="s">
        <v>265</v>
      </c>
      <c r="H302" s="307" t="s">
        <v>266</v>
      </c>
      <c r="I302" s="307" t="s">
        <v>267</v>
      </c>
      <c r="J302" s="309" t="s">
        <v>268</v>
      </c>
      <c r="K302" s="292"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1"/>
      <c r="C303" s="293"/>
      <c r="D303" s="293"/>
      <c r="E303" s="306"/>
      <c r="F303" s="293"/>
      <c r="G303" s="308"/>
      <c r="H303" s="308"/>
      <c r="I303" s="308"/>
      <c r="J303" s="310"/>
      <c r="K303" s="293"/>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754</v>
      </c>
      <c r="E304" s="32">
        <v>4</v>
      </c>
      <c r="F304" s="32" t="s">
        <v>488</v>
      </c>
      <c r="G304" s="68" t="s">
        <v>277</v>
      </c>
      <c r="H304" s="69">
        <f>IF(I304=0,0,I304-(E304-1))</f>
        <v>801</v>
      </c>
      <c r="I304" s="70">
        <f>IF(E304=0,0,I299)</f>
        <v>804</v>
      </c>
      <c r="J304" s="71" t="s">
        <v>278</v>
      </c>
      <c r="K304" s="32"/>
      <c r="L304" s="233"/>
      <c r="M304" s="277"/>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801-804</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755</v>
      </c>
      <c r="E305" s="32">
        <v>4</v>
      </c>
      <c r="F305" s="32" t="s">
        <v>488</v>
      </c>
      <c r="G305" s="68" t="s">
        <v>277</v>
      </c>
      <c r="H305" s="69">
        <f t="shared" ref="H305:H328" si="128">IF(E305=0,0,I305-(E305-1))</f>
        <v>797</v>
      </c>
      <c r="I305" s="70">
        <f t="shared" ref="I305:I328" si="129">IF(E305=0,0,H304-1)</f>
        <v>800</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0</v>
      </c>
      <c r="AE305" s="109" t="str">
        <f t="shared" si="121"/>
        <v>797-800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756</v>
      </c>
      <c r="E306" s="32">
        <v>4</v>
      </c>
      <c r="F306" s="32" t="s">
        <v>488</v>
      </c>
      <c r="G306" s="75" t="s">
        <v>277</v>
      </c>
      <c r="H306" s="69">
        <f t="shared" si="128"/>
        <v>793</v>
      </c>
      <c r="I306" s="70">
        <f t="shared" si="129"/>
        <v>796</v>
      </c>
      <c r="J306" s="73" t="str">
        <f t="shared" ref="J306:J328" si="130">IF(C306="","--",IF(AND(C306&lt;&gt;"FST",C306&lt;&gt;"TCF",BA305&lt;&gt;0),BA305,"--"))</f>
        <v>--</v>
      </c>
      <c r="K306" s="32"/>
      <c r="L306" s="233"/>
      <c r="M306" s="277"/>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0</v>
      </c>
      <c r="AE306" s="109" t="str">
        <f t="shared" si="121"/>
        <v>793-796</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7"/>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7"/>
      <c r="N315" s="277"/>
      <c r="O315" s="277"/>
      <c r="P315" s="277"/>
      <c r="Q315" s="277"/>
      <c r="R315" s="277"/>
      <c r="S315" s="277"/>
      <c r="T315" s="277"/>
      <c r="U315" s="278"/>
      <c r="V315" s="103"/>
      <c r="W315" s="84">
        <f>Y315+1</f>
        <v>13</v>
      </c>
      <c r="X315" s="84"/>
      <c r="Y315" s="78">
        <f>SUM(E304:E315)</f>
        <v>12</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7"/>
      <c r="N316" s="277"/>
      <c r="O316" s="277"/>
      <c r="P316" s="277"/>
      <c r="Q316" s="277"/>
      <c r="R316" s="277"/>
      <c r="S316" s="277"/>
      <c r="T316" s="277"/>
      <c r="U316" s="278"/>
      <c r="V316" s="103"/>
      <c r="W316" s="84">
        <f>Y316+1</f>
        <v>13</v>
      </c>
      <c r="X316" s="84"/>
      <c r="Y316" s="78">
        <f>SUM(E304:E316)</f>
        <v>12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7"/>
      <c r="N317" s="277"/>
      <c r="O317" s="277"/>
      <c r="P317" s="277"/>
      <c r="Q317" s="277"/>
      <c r="R317" s="277"/>
      <c r="S317" s="277"/>
      <c r="T317" s="277"/>
      <c r="U317" s="278"/>
      <c r="V317" s="103"/>
      <c r="W317" s="84">
        <f>Y317+1</f>
        <v>13</v>
      </c>
      <c r="X317" s="84"/>
      <c r="Y317" s="78">
        <f>SUM(E304:E317)</f>
        <v>12</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7"/>
      <c r="N318" s="277"/>
      <c r="O318" s="277"/>
      <c r="P318" s="277"/>
      <c r="Q318" s="277"/>
      <c r="R318" s="277"/>
      <c r="S318" s="277"/>
      <c r="T318" s="277"/>
      <c r="U318" s="278"/>
      <c r="V318" s="103"/>
      <c r="W318" s="84">
        <f>Y318+1</f>
        <v>13</v>
      </c>
      <c r="X318" s="84"/>
      <c r="Y318" s="78">
        <f>SUM(E304:E318)</f>
        <v>12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7"/>
      <c r="N319" s="277"/>
      <c r="O319" s="277"/>
      <c r="P319" s="277"/>
      <c r="Q319" s="277"/>
      <c r="R319" s="277"/>
      <c r="S319" s="277"/>
      <c r="T319" s="277"/>
      <c r="U319" s="278"/>
      <c r="V319" s="103"/>
      <c r="W319" s="84">
        <f t="shared" ref="W319:W327" si="135">Y319+1</f>
        <v>13</v>
      </c>
      <c r="X319" s="84"/>
      <c r="Y319" s="78">
        <f>SUM(E304:E319)</f>
        <v>12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7"/>
      <c r="N320" s="277"/>
      <c r="O320" s="277"/>
      <c r="P320" s="277"/>
      <c r="Q320" s="277"/>
      <c r="R320" s="277"/>
      <c r="S320" s="277"/>
      <c r="T320" s="277"/>
      <c r="U320" s="278"/>
      <c r="V320" s="103"/>
      <c r="W320" s="84">
        <f t="shared" si="135"/>
        <v>13</v>
      </c>
      <c r="X320" s="84"/>
      <c r="Y320" s="78">
        <f>SUM(E304:E320)</f>
        <v>12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7"/>
      <c r="N321" s="277"/>
      <c r="O321" s="277"/>
      <c r="P321" s="277"/>
      <c r="Q321" s="277"/>
      <c r="R321" s="277"/>
      <c r="S321" s="277"/>
      <c r="T321" s="277"/>
      <c r="U321" s="278"/>
      <c r="V321" s="103"/>
      <c r="W321" s="84">
        <f t="shared" si="135"/>
        <v>13</v>
      </c>
      <c r="X321" s="84"/>
      <c r="Y321" s="78">
        <f>SUM(E304:E321)</f>
        <v>12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7"/>
      <c r="N322" s="277"/>
      <c r="O322" s="277"/>
      <c r="P322" s="277"/>
      <c r="Q322" s="277"/>
      <c r="R322" s="277"/>
      <c r="S322" s="277"/>
      <c r="T322" s="277"/>
      <c r="U322" s="278"/>
      <c r="V322" s="103"/>
      <c r="W322" s="84">
        <f t="shared" si="135"/>
        <v>13</v>
      </c>
      <c r="X322" s="84"/>
      <c r="Y322" s="78">
        <f>SUM(E304:E322)</f>
        <v>12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7"/>
      <c r="N323" s="277"/>
      <c r="O323" s="277"/>
      <c r="P323" s="277"/>
      <c r="Q323" s="277"/>
      <c r="R323" s="277"/>
      <c r="S323" s="277"/>
      <c r="T323" s="277"/>
      <c r="U323" s="278"/>
      <c r="V323" s="103"/>
      <c r="W323" s="84">
        <f t="shared" si="135"/>
        <v>13</v>
      </c>
      <c r="X323" s="84"/>
      <c r="Y323" s="78">
        <f>SUM(E304:E323)</f>
        <v>12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7"/>
      <c r="N324" s="277"/>
      <c r="O324" s="277"/>
      <c r="P324" s="277"/>
      <c r="Q324" s="277"/>
      <c r="R324" s="277"/>
      <c r="S324" s="277"/>
      <c r="T324" s="277"/>
      <c r="U324" s="278"/>
      <c r="V324" s="103"/>
      <c r="W324" s="84">
        <f t="shared" si="135"/>
        <v>13</v>
      </c>
      <c r="X324" s="84"/>
      <c r="Y324" s="78">
        <f>SUM(E304:E324)</f>
        <v>12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7"/>
      <c r="N325" s="277"/>
      <c r="O325" s="277"/>
      <c r="P325" s="277"/>
      <c r="Q325" s="277"/>
      <c r="R325" s="277"/>
      <c r="S325" s="277"/>
      <c r="T325" s="277"/>
      <c r="U325" s="278"/>
      <c r="V325" s="103"/>
      <c r="W325" s="84">
        <f t="shared" si="135"/>
        <v>13</v>
      </c>
      <c r="X325" s="84"/>
      <c r="Y325" s="78">
        <f>SUM(E304:E325)</f>
        <v>12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7"/>
      <c r="N326" s="277"/>
      <c r="O326" s="277"/>
      <c r="P326" s="277"/>
      <c r="Q326" s="277"/>
      <c r="R326" s="277"/>
      <c r="S326" s="277"/>
      <c r="T326" s="277"/>
      <c r="U326" s="278"/>
      <c r="V326" s="103"/>
      <c r="W326" s="84">
        <f t="shared" si="135"/>
        <v>13</v>
      </c>
      <c r="X326" s="84"/>
      <c r="Y326" s="78">
        <f>SUM(E304:E326)</f>
        <v>12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7"/>
      <c r="N327" s="277"/>
      <c r="O327" s="277"/>
      <c r="P327" s="277"/>
      <c r="Q327" s="277"/>
      <c r="R327" s="277"/>
      <c r="S327" s="277"/>
      <c r="T327" s="277"/>
      <c r="U327" s="278"/>
      <c r="V327" s="103"/>
      <c r="W327" s="84">
        <f t="shared" si="135"/>
        <v>13</v>
      </c>
      <c r="X327" s="84"/>
      <c r="Y327" s="78">
        <f>SUM(E304:E327)</f>
        <v>12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7"/>
      <c r="N328" s="277"/>
      <c r="O328" s="277"/>
      <c r="P328" s="277"/>
      <c r="Q328" s="277"/>
      <c r="R328" s="277"/>
      <c r="S328" s="277"/>
      <c r="T328" s="277"/>
      <c r="U328" s="278"/>
      <c r="V328" s="103"/>
      <c r="W328" s="72"/>
      <c r="X328" s="72"/>
      <c r="Y328" s="78">
        <f>SUM(E304:E328)</f>
        <v>12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18" t="s">
        <v>319</v>
      </c>
      <c r="C329" s="319"/>
      <c r="D329" s="79"/>
      <c r="E329" s="80"/>
      <c r="F329" s="80"/>
      <c r="G329" s="81"/>
      <c r="H329" s="192"/>
      <c r="I329" s="192"/>
      <c r="J329" s="192"/>
      <c r="K329" s="82"/>
      <c r="L329" s="318" t="s">
        <v>306</v>
      </c>
      <c r="M329" s="329"/>
      <c r="N329" s="329"/>
      <c r="O329" s="329"/>
      <c r="P329" s="329"/>
      <c r="Q329" s="329"/>
      <c r="R329" s="329"/>
      <c r="S329" s="329"/>
      <c r="T329" s="329"/>
      <c r="U329" s="319"/>
      <c r="V329" s="104"/>
      <c r="W329" s="72"/>
      <c r="X329" s="72"/>
      <c r="Y329" s="72"/>
      <c r="Z329" s="72"/>
      <c r="AA329" s="72" t="str">
        <f t="shared" si="134"/>
        <v/>
      </c>
      <c r="AB329" s="72"/>
      <c r="AC329" s="72">
        <f>SUM(AC304:AC328)</f>
        <v>25</v>
      </c>
      <c r="AD329" s="72">
        <f>SUM(AD304:AD328)</f>
        <v>22</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8" t="s">
        <v>307</v>
      </c>
      <c r="C330" s="31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1" t="s">
        <v>222</v>
      </c>
      <c r="C334" s="312"/>
      <c r="D334" s="313" t="s">
        <v>223</v>
      </c>
      <c r="E334" s="304"/>
      <c r="F334" s="88"/>
      <c r="G334" s="314" t="s">
        <v>224</v>
      </c>
      <c r="H334" s="315"/>
      <c r="I334" s="28">
        <f>SUM(E345:E369)</f>
        <v>48</v>
      </c>
      <c r="J334" s="316" t="s">
        <v>225</v>
      </c>
      <c r="K334" s="317"/>
      <c r="L334" s="304"/>
      <c r="M334" s="196">
        <v>2</v>
      </c>
      <c r="N334" s="35">
        <f>SUM(AI334,AI345)</f>
        <v>0</v>
      </c>
      <c r="O334" s="35">
        <v>0</v>
      </c>
      <c r="P334" s="35">
        <f>SUM(AJ334,AJ345)</f>
        <v>0</v>
      </c>
      <c r="Q334" s="35">
        <v>0</v>
      </c>
      <c r="R334" s="35">
        <f>COUNTIFS($E345:$E369,"2",$F345:$F369,"Pole",$C345:$C369,"FST")</f>
        <v>0</v>
      </c>
      <c r="S334" s="35">
        <f>SUM(AL334,AK345)</f>
        <v>0</v>
      </c>
      <c r="T334" s="35">
        <v>0</v>
      </c>
      <c r="U334" s="35">
        <f>SUM(AK334,AL345)</f>
        <v>12</v>
      </c>
      <c r="V334" s="35">
        <v>0</v>
      </c>
      <c r="W334" s="34">
        <f>COUNTIFS($E345:$E369,"2",$F345:$F369,"HH",$C345:$C369,"FST")</f>
        <v>12</v>
      </c>
      <c r="X334" s="35">
        <f>COUNTIFS($E345:$E369,"2",$F345:$F369,"Ped",$C345:$C369,"FST")</f>
        <v>0</v>
      </c>
      <c r="Y334" s="25"/>
      <c r="Z334" s="294" t="s">
        <v>226</v>
      </c>
      <c r="AA334" s="295"/>
      <c r="AB334" s="296"/>
      <c r="AC334" s="25"/>
      <c r="AD334" s="25"/>
      <c r="AH334" s="109">
        <v>2</v>
      </c>
      <c r="AI334" s="109" t="str">
        <f>IF($E335="SS",COUNTIFS($C345:$C369,"FST",$E345:$E369,"2"),"0")</f>
        <v>0</v>
      </c>
      <c r="AJ334" s="109" t="str">
        <f>IF($E335="RPX",COUNTIFS($C345:$C369,"FST",$E345:$E369,"2"),"0")</f>
        <v>0</v>
      </c>
      <c r="AK334" s="109">
        <f>IF($E335="EUC",COUNTIFS($C345:$C369,"FST",$E345:$E369,"2"),"0")</f>
        <v>12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3" t="s">
        <v>230</v>
      </c>
      <c r="H335" s="304"/>
      <c r="I335" s="33">
        <f>E336-I334</f>
        <v>0</v>
      </c>
      <c r="J335" s="288" t="s">
        <v>231</v>
      </c>
      <c r="K335" s="289"/>
      <c r="L335" s="34">
        <f>I339</f>
        <v>817</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7" t="s">
        <v>232</v>
      </c>
      <c r="AA335" s="299" t="s">
        <v>233</v>
      </c>
      <c r="AB335" s="300"/>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48</v>
      </c>
      <c r="F336" s="88"/>
      <c r="G336" s="290" t="s">
        <v>237</v>
      </c>
      <c r="H336" s="291"/>
      <c r="I336" s="35">
        <f>IF(E336=0,0,12-(MOD(I334,12)))</f>
        <v>12</v>
      </c>
      <c r="J336" s="288" t="s">
        <v>238</v>
      </c>
      <c r="K336" s="289"/>
      <c r="L336" s="39">
        <f>I340-I334</f>
        <v>816</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8"/>
      <c r="AA336" s="301"/>
      <c r="AB336" s="302"/>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0</v>
      </c>
      <c r="F337" s="88"/>
      <c r="G337" s="320" t="s">
        <v>242</v>
      </c>
      <c r="H337" s="43" t="s">
        <v>243</v>
      </c>
      <c r="I337" s="35">
        <f>IF(E337&lt;&gt;0,1,0)</f>
        <v>0</v>
      </c>
      <c r="J337" s="290" t="s">
        <v>244</v>
      </c>
      <c r="K337" s="291"/>
      <c r="L337" s="44">
        <f>'Cable Calculator'!AR3</f>
        <v>1889</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817</v>
      </c>
      <c r="F338" s="88"/>
      <c r="G338" s="321"/>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1</v>
      </c>
      <c r="V338" s="35">
        <f>IF($E335="EUC",SUM($AN370,AP370,AR370),"0")</f>
        <v>1</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4</v>
      </c>
      <c r="F339" s="88"/>
      <c r="G339" s="320" t="s">
        <v>251</v>
      </c>
      <c r="H339" s="51" t="s">
        <v>252</v>
      </c>
      <c r="I339" s="112">
        <f>E338</f>
        <v>817</v>
      </c>
      <c r="J339" s="322" t="s">
        <v>253</v>
      </c>
      <c r="K339" s="323"/>
      <c r="L339" s="324"/>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1"/>
      <c r="H340" s="47" t="s">
        <v>257</v>
      </c>
      <c r="I340" s="35">
        <f>IF(E338="","0",IF(AND(E335="EUC",E336=432), I339+(203-E337),IF(E338=0,0,(E338+(E336-E337)-1))))</f>
        <v>864</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48</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0" t="s">
        <v>260</v>
      </c>
      <c r="C343" s="292" t="s">
        <v>261</v>
      </c>
      <c r="D343" s="292" t="s">
        <v>262</v>
      </c>
      <c r="E343" s="305" t="s">
        <v>263</v>
      </c>
      <c r="F343" s="292" t="s">
        <v>264</v>
      </c>
      <c r="G343" s="307" t="s">
        <v>265</v>
      </c>
      <c r="H343" s="307" t="s">
        <v>266</v>
      </c>
      <c r="I343" s="307" t="s">
        <v>267</v>
      </c>
      <c r="J343" s="309" t="s">
        <v>268</v>
      </c>
      <c r="K343" s="292"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1"/>
      <c r="C344" s="293"/>
      <c r="D344" s="293"/>
      <c r="E344" s="306"/>
      <c r="F344" s="293"/>
      <c r="G344" s="308"/>
      <c r="H344" s="308"/>
      <c r="I344" s="308"/>
      <c r="J344" s="310"/>
      <c r="K344" s="293"/>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757</v>
      </c>
      <c r="E345" s="32">
        <v>2</v>
      </c>
      <c r="F345" s="32" t="s">
        <v>488</v>
      </c>
      <c r="G345" s="68" t="s">
        <v>277</v>
      </c>
      <c r="H345" s="69">
        <f>IF(I345=0,0,I345-(E345-1))</f>
        <v>863</v>
      </c>
      <c r="I345" s="70">
        <f>IF(E345=0,0,I340)</f>
        <v>864</v>
      </c>
      <c r="J345" s="71" t="s">
        <v>278</v>
      </c>
      <c r="K345" s="32"/>
      <c r="L345" s="233"/>
      <c r="M345" s="277"/>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863-864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2</v>
      </c>
    </row>
    <row r="346" spans="1:53" ht="15.75" thickBot="1" x14ac:dyDescent="0.3">
      <c r="A346" s="88"/>
      <c r="B346" s="66" t="s">
        <v>279</v>
      </c>
      <c r="C346" s="67" t="s">
        <v>484</v>
      </c>
      <c r="D346" s="102" t="s">
        <v>758</v>
      </c>
      <c r="E346" s="32">
        <v>2</v>
      </c>
      <c r="F346" s="32" t="s">
        <v>488</v>
      </c>
      <c r="G346" s="68" t="s">
        <v>277</v>
      </c>
      <c r="H346" s="69">
        <f t="shared" ref="H346:H369" si="145">IF(E346=0,0,I346-(E346-1))</f>
        <v>861</v>
      </c>
      <c r="I346" s="70">
        <f t="shared" ref="I346:I369" si="146">IF(E346=0,0,H345-1)</f>
        <v>862</v>
      </c>
      <c r="J346" s="73" t="str">
        <f>IF(C346="","--",IF(AND(C346&lt;&gt;"FST",C346&lt;&gt;"TCF",BA345&lt;&gt;0),BA345,"--"))</f>
        <v>--</v>
      </c>
      <c r="K346" s="32"/>
      <c r="L346" s="233"/>
      <c r="M346" s="277"/>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0</v>
      </c>
      <c r="AE346" s="109" t="str">
        <f t="shared" si="138"/>
        <v>861-862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4</v>
      </c>
    </row>
    <row r="347" spans="1:53" ht="15.75" thickBot="1" x14ac:dyDescent="0.3">
      <c r="A347" s="88"/>
      <c r="B347" s="74" t="s">
        <v>280</v>
      </c>
      <c r="C347" s="67" t="s">
        <v>484</v>
      </c>
      <c r="D347" s="102" t="s">
        <v>759</v>
      </c>
      <c r="E347" s="32">
        <v>2</v>
      </c>
      <c r="F347" s="32" t="s">
        <v>488</v>
      </c>
      <c r="G347" s="75" t="s">
        <v>277</v>
      </c>
      <c r="H347" s="69">
        <f t="shared" si="145"/>
        <v>859</v>
      </c>
      <c r="I347" s="70">
        <f t="shared" si="146"/>
        <v>860</v>
      </c>
      <c r="J347" s="73" t="str">
        <f t="shared" ref="J347:J369" si="147">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0</v>
      </c>
      <c r="AE347" s="109" t="str">
        <f t="shared" si="138"/>
        <v>859-860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8</v>
      </c>
    </row>
    <row r="348" spans="1:53" ht="15.75" thickBot="1" x14ac:dyDescent="0.3">
      <c r="A348" s="88"/>
      <c r="B348" s="66" t="s">
        <v>281</v>
      </c>
      <c r="C348" s="67" t="s">
        <v>484</v>
      </c>
      <c r="D348" s="102" t="s">
        <v>760</v>
      </c>
      <c r="E348" s="32">
        <v>2</v>
      </c>
      <c r="F348" s="32" t="s">
        <v>488</v>
      </c>
      <c r="G348" s="68" t="s">
        <v>277</v>
      </c>
      <c r="H348" s="69">
        <f t="shared" si="145"/>
        <v>857</v>
      </c>
      <c r="I348" s="70">
        <f t="shared" si="146"/>
        <v>858</v>
      </c>
      <c r="J348" s="73" t="str">
        <f t="shared" si="147"/>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0</v>
      </c>
      <c r="AE348" s="109" t="str">
        <f t="shared" si="138"/>
        <v>857-858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10</v>
      </c>
    </row>
    <row r="349" spans="1:53" ht="15.75" thickBot="1" x14ac:dyDescent="0.3">
      <c r="A349" s="88"/>
      <c r="B349" s="66" t="s">
        <v>282</v>
      </c>
      <c r="C349" s="67" t="s">
        <v>484</v>
      </c>
      <c r="D349" s="102" t="s">
        <v>761</v>
      </c>
      <c r="E349" s="32">
        <v>2</v>
      </c>
      <c r="F349" s="32" t="s">
        <v>488</v>
      </c>
      <c r="G349" s="68" t="s">
        <v>277</v>
      </c>
      <c r="H349" s="69">
        <f t="shared" si="145"/>
        <v>855</v>
      </c>
      <c r="I349" s="70">
        <f t="shared" si="146"/>
        <v>856</v>
      </c>
      <c r="J349" s="73" t="str">
        <f t="shared" si="147"/>
        <v>--</v>
      </c>
      <c r="K349" s="32"/>
      <c r="L349" s="233"/>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855-856</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t="s">
        <v>484</v>
      </c>
      <c r="D350" s="102" t="s">
        <v>842</v>
      </c>
      <c r="E350" s="32">
        <v>2</v>
      </c>
      <c r="F350" s="32" t="s">
        <v>488</v>
      </c>
      <c r="G350" s="68" t="s">
        <v>277</v>
      </c>
      <c r="H350" s="69">
        <f t="shared" si="145"/>
        <v>853</v>
      </c>
      <c r="I350" s="70">
        <f t="shared" si="146"/>
        <v>854</v>
      </c>
      <c r="J350" s="73" t="str">
        <f t="shared" si="147"/>
        <v>--</v>
      </c>
      <c r="K350" s="32"/>
      <c r="L350" s="233"/>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0</v>
      </c>
      <c r="AE350" s="109" t="str">
        <f t="shared" si="138"/>
        <v>853-854</v>
      </c>
      <c r="AF350" s="109" t="str">
        <f t="shared" si="139"/>
        <v>Y</v>
      </c>
      <c r="AG350" s="109" t="str">
        <f t="shared" si="140"/>
        <v>B</v>
      </c>
      <c r="AM350" s="109">
        <f t="shared" si="141"/>
        <v>0</v>
      </c>
      <c r="AN350" s="109">
        <f t="shared" si="142"/>
        <v>0</v>
      </c>
      <c r="AO350" s="109" t="str">
        <f t="shared" si="143"/>
        <v/>
      </c>
      <c r="AQ350" s="109" t="str">
        <f t="shared" si="144"/>
        <v/>
      </c>
      <c r="BA350" s="229">
        <f>MOD(SUM(E345:E351),12)</f>
        <v>2</v>
      </c>
    </row>
    <row r="351" spans="1:53" ht="15.75" thickBot="1" x14ac:dyDescent="0.3">
      <c r="A351" s="88"/>
      <c r="B351" s="66" t="s">
        <v>284</v>
      </c>
      <c r="C351" s="67" t="s">
        <v>484</v>
      </c>
      <c r="D351" s="102" t="s">
        <v>762</v>
      </c>
      <c r="E351" s="32">
        <v>2</v>
      </c>
      <c r="F351" s="32" t="s">
        <v>488</v>
      </c>
      <c r="G351" s="68" t="s">
        <v>277</v>
      </c>
      <c r="H351" s="69">
        <f t="shared" si="145"/>
        <v>851</v>
      </c>
      <c r="I351" s="70">
        <f t="shared" si="146"/>
        <v>852</v>
      </c>
      <c r="J351" s="73" t="str">
        <f t="shared" si="147"/>
        <v>--</v>
      </c>
      <c r="K351" s="32"/>
      <c r="L351" s="233"/>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0</v>
      </c>
      <c r="AE351" s="109" t="str">
        <f t="shared" si="138"/>
        <v>851-852</v>
      </c>
      <c r="AF351" s="109" t="str">
        <f t="shared" si="139"/>
        <v>Y</v>
      </c>
      <c r="AG351" s="109" t="str">
        <f t="shared" si="140"/>
        <v>B</v>
      </c>
      <c r="AM351" s="109">
        <f t="shared" si="141"/>
        <v>0</v>
      </c>
      <c r="AN351" s="109">
        <f t="shared" si="142"/>
        <v>0</v>
      </c>
      <c r="AO351" s="109" t="str">
        <f t="shared" si="143"/>
        <v/>
      </c>
      <c r="AQ351" s="109" t="str">
        <f t="shared" si="144"/>
        <v/>
      </c>
      <c r="BA351" s="229">
        <f>MOD(SUM(E345:E352),12)</f>
        <v>4</v>
      </c>
    </row>
    <row r="352" spans="1:53" ht="15.75" thickBot="1" x14ac:dyDescent="0.3">
      <c r="A352" s="88"/>
      <c r="B352" s="66" t="s">
        <v>285</v>
      </c>
      <c r="C352" s="67" t="s">
        <v>484</v>
      </c>
      <c r="D352" s="102" t="s">
        <v>763</v>
      </c>
      <c r="E352" s="32">
        <v>2</v>
      </c>
      <c r="F352" s="32" t="s">
        <v>488</v>
      </c>
      <c r="G352" s="68" t="s">
        <v>277</v>
      </c>
      <c r="H352" s="69">
        <f t="shared" si="145"/>
        <v>849</v>
      </c>
      <c r="I352" s="70">
        <f t="shared" si="146"/>
        <v>850</v>
      </c>
      <c r="J352" s="73" t="str">
        <f t="shared" si="147"/>
        <v>--</v>
      </c>
      <c r="K352" s="32"/>
      <c r="L352" s="233"/>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0</v>
      </c>
      <c r="AE352" s="109" t="str">
        <f t="shared" si="138"/>
        <v>849-850</v>
      </c>
      <c r="AF352" s="109" t="str">
        <f t="shared" si="139"/>
        <v>Y</v>
      </c>
      <c r="AG352" s="109" t="str">
        <f t="shared" si="140"/>
        <v>B</v>
      </c>
      <c r="AM352" s="109">
        <f t="shared" si="141"/>
        <v>0</v>
      </c>
      <c r="AN352" s="109">
        <f t="shared" si="142"/>
        <v>0</v>
      </c>
      <c r="AO352" s="109" t="str">
        <f t="shared" si="143"/>
        <v/>
      </c>
      <c r="AQ352" s="109" t="str">
        <f t="shared" si="144"/>
        <v/>
      </c>
      <c r="BA352" s="229">
        <f>MOD(SUM(E345:E353),12)</f>
        <v>6</v>
      </c>
    </row>
    <row r="353" spans="1:53" ht="15.75" thickBot="1" x14ac:dyDescent="0.3">
      <c r="A353" s="88"/>
      <c r="B353" s="66" t="s">
        <v>286</v>
      </c>
      <c r="C353" s="67" t="s">
        <v>484</v>
      </c>
      <c r="D353" s="102" t="s">
        <v>764</v>
      </c>
      <c r="E353" s="32">
        <v>2</v>
      </c>
      <c r="F353" s="32" t="s">
        <v>488</v>
      </c>
      <c r="G353" s="68" t="s">
        <v>277</v>
      </c>
      <c r="H353" s="69">
        <f t="shared" si="145"/>
        <v>847</v>
      </c>
      <c r="I353" s="70">
        <f t="shared" si="146"/>
        <v>848</v>
      </c>
      <c r="J353" s="73" t="str">
        <f t="shared" si="147"/>
        <v>--</v>
      </c>
      <c r="K353" s="32"/>
      <c r="L353" s="233"/>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0</v>
      </c>
      <c r="AE353" s="109" t="str">
        <f t="shared" si="138"/>
        <v>847-848</v>
      </c>
      <c r="AF353" s="109" t="str">
        <f t="shared" si="139"/>
        <v>Y</v>
      </c>
      <c r="AG353" s="109" t="str">
        <f t="shared" si="140"/>
        <v>B</v>
      </c>
      <c r="AM353" s="109">
        <f t="shared" si="141"/>
        <v>0</v>
      </c>
      <c r="AN353" s="109">
        <f t="shared" si="142"/>
        <v>0</v>
      </c>
      <c r="AO353" s="109" t="str">
        <f t="shared" si="143"/>
        <v/>
      </c>
      <c r="AQ353" s="109" t="str">
        <f t="shared" si="144"/>
        <v/>
      </c>
      <c r="BA353" s="229">
        <f>MOD(SUM(E345:E354),12)</f>
        <v>8</v>
      </c>
    </row>
    <row r="354" spans="1:53" ht="15.75" thickBot="1" x14ac:dyDescent="0.3">
      <c r="A354" s="88"/>
      <c r="B354" s="66" t="s">
        <v>287</v>
      </c>
      <c r="C354" s="67" t="s">
        <v>484</v>
      </c>
      <c r="D354" s="102" t="s">
        <v>765</v>
      </c>
      <c r="E354" s="32">
        <v>2</v>
      </c>
      <c r="F354" s="32" t="s">
        <v>488</v>
      </c>
      <c r="G354" s="68" t="s">
        <v>277</v>
      </c>
      <c r="H354" s="69">
        <f t="shared" si="145"/>
        <v>845</v>
      </c>
      <c r="I354" s="70">
        <f t="shared" si="146"/>
        <v>846</v>
      </c>
      <c r="J354" s="73" t="str">
        <f t="shared" si="147"/>
        <v>--</v>
      </c>
      <c r="K354" s="32"/>
      <c r="L354" s="233"/>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0</v>
      </c>
      <c r="AE354" s="109" t="str">
        <f t="shared" si="138"/>
        <v>845-846</v>
      </c>
      <c r="AF354" s="109" t="str">
        <f t="shared" si="139"/>
        <v>Y</v>
      </c>
      <c r="AG354" s="109" t="str">
        <f t="shared" si="140"/>
        <v>B</v>
      </c>
      <c r="AM354" s="109">
        <f t="shared" si="141"/>
        <v>0</v>
      </c>
      <c r="AN354" s="109">
        <f t="shared" si="142"/>
        <v>0</v>
      </c>
      <c r="AO354" s="109" t="str">
        <f t="shared" si="143"/>
        <v/>
      </c>
      <c r="AQ354" s="109" t="str">
        <f t="shared" si="144"/>
        <v/>
      </c>
      <c r="BA354" s="229">
        <f>MOD(SUM(E345:E355),12)</f>
        <v>10</v>
      </c>
    </row>
    <row r="355" spans="1:53" ht="15.75" thickBot="1" x14ac:dyDescent="0.3">
      <c r="A355" s="88"/>
      <c r="B355" s="66" t="s">
        <v>288</v>
      </c>
      <c r="C355" s="67" t="s">
        <v>484</v>
      </c>
      <c r="D355" s="102" t="s">
        <v>766</v>
      </c>
      <c r="E355" s="32">
        <v>2</v>
      </c>
      <c r="F355" s="32" t="s">
        <v>488</v>
      </c>
      <c r="G355" s="68" t="s">
        <v>277</v>
      </c>
      <c r="H355" s="69">
        <f t="shared" si="145"/>
        <v>843</v>
      </c>
      <c r="I355" s="70">
        <f t="shared" si="146"/>
        <v>844</v>
      </c>
      <c r="J355" s="73" t="str">
        <f t="shared" si="147"/>
        <v>--</v>
      </c>
      <c r="K355" s="32"/>
      <c r="L355" s="233"/>
      <c r="M355" s="277"/>
      <c r="N355" s="277"/>
      <c r="O355" s="277"/>
      <c r="P355" s="277"/>
      <c r="Q355" s="277"/>
      <c r="R355" s="277"/>
      <c r="S355" s="277"/>
      <c r="T355" s="277"/>
      <c r="U355" s="278"/>
      <c r="V355" s="103"/>
      <c r="W355" s="84"/>
      <c r="X355" s="84"/>
      <c r="Y355" s="72"/>
      <c r="Z355" s="72"/>
      <c r="AA355" s="72"/>
      <c r="AB355" s="72"/>
      <c r="AC355" s="72">
        <f t="shared" si="136"/>
        <v>1</v>
      </c>
      <c r="AD355" s="72">
        <f t="shared" si="137"/>
        <v>0</v>
      </c>
      <c r="AE355" s="109" t="str">
        <f t="shared" si="138"/>
        <v>843-844</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t="s">
        <v>484</v>
      </c>
      <c r="D356" s="102" t="s">
        <v>767</v>
      </c>
      <c r="E356" s="32">
        <v>2</v>
      </c>
      <c r="F356" s="32" t="s">
        <v>488</v>
      </c>
      <c r="G356" s="68" t="s">
        <v>277</v>
      </c>
      <c r="H356" s="69">
        <f t="shared" si="145"/>
        <v>841</v>
      </c>
      <c r="I356" s="70">
        <f t="shared" si="146"/>
        <v>842</v>
      </c>
      <c r="J356" s="73" t="str">
        <f t="shared" si="147"/>
        <v>--</v>
      </c>
      <c r="K356" s="32"/>
      <c r="L356" s="233"/>
      <c r="M356" s="277"/>
      <c r="N356" s="277"/>
      <c r="O356" s="277"/>
      <c r="P356" s="277"/>
      <c r="Q356" s="277"/>
      <c r="R356" s="277"/>
      <c r="S356" s="277"/>
      <c r="T356" s="277"/>
      <c r="U356" s="278"/>
      <c r="V356" s="103"/>
      <c r="W356" s="84">
        <f>Y356+1</f>
        <v>25</v>
      </c>
      <c r="X356" s="84"/>
      <c r="Y356" s="78">
        <f>SUM(E345:E356)</f>
        <v>24</v>
      </c>
      <c r="Z356" s="72"/>
      <c r="AA356" s="72"/>
      <c r="AB356" s="72"/>
      <c r="AC356" s="72">
        <f t="shared" si="136"/>
        <v>1</v>
      </c>
      <c r="AD356" s="72">
        <f t="shared" si="137"/>
        <v>0</v>
      </c>
      <c r="AE356" s="109" t="str">
        <f t="shared" si="138"/>
        <v>841-842</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t="s">
        <v>499</v>
      </c>
      <c r="D357" s="102"/>
      <c r="E357" s="32">
        <v>12</v>
      </c>
      <c r="F357" s="32"/>
      <c r="G357" s="68" t="s">
        <v>277</v>
      </c>
      <c r="H357" s="69">
        <f t="shared" si="145"/>
        <v>829</v>
      </c>
      <c r="I357" s="70">
        <f t="shared" si="146"/>
        <v>840</v>
      </c>
      <c r="J357" s="73" t="str">
        <f t="shared" si="147"/>
        <v>--</v>
      </c>
      <c r="K357" s="32"/>
      <c r="L357" s="233"/>
      <c r="M357" s="277" t="s">
        <v>412</v>
      </c>
      <c r="N357" s="277"/>
      <c r="O357" s="277"/>
      <c r="P357" s="277"/>
      <c r="Q357" s="277"/>
      <c r="R357" s="277"/>
      <c r="S357" s="277"/>
      <c r="T357" s="277"/>
      <c r="U357" s="278"/>
      <c r="V357" s="103"/>
      <c r="W357" s="84">
        <f>Y357+1</f>
        <v>37</v>
      </c>
      <c r="X357" s="84"/>
      <c r="Y357" s="78">
        <f>SUM(E345:E357)</f>
        <v>36</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829-840</v>
      </c>
      <c r="AF357" s="109" t="str">
        <f t="shared" si="139"/>
        <v>Y</v>
      </c>
      <c r="AG357" s="109" t="str">
        <f t="shared" si="140"/>
        <v>B</v>
      </c>
      <c r="AM357" s="109">
        <f t="shared" si="141"/>
        <v>0.5</v>
      </c>
      <c r="AN357" s="109">
        <f t="shared" si="142"/>
        <v>0.5</v>
      </c>
      <c r="AO357" s="109" t="str">
        <f t="shared" si="143"/>
        <v/>
      </c>
      <c r="AQ357" s="109" t="str">
        <f t="shared" si="144"/>
        <v/>
      </c>
      <c r="BA357" s="229">
        <f>MOD(SUM(E345:E358),12)</f>
        <v>0</v>
      </c>
    </row>
    <row r="358" spans="1:53" ht="15.75" thickBot="1" x14ac:dyDescent="0.3">
      <c r="A358" s="88"/>
      <c r="B358" s="66" t="s">
        <v>291</v>
      </c>
      <c r="C358" s="67" t="s">
        <v>499</v>
      </c>
      <c r="D358" s="102"/>
      <c r="E358" s="32">
        <v>12</v>
      </c>
      <c r="F358" s="32"/>
      <c r="G358" s="68" t="s">
        <v>277</v>
      </c>
      <c r="H358" s="69">
        <f t="shared" si="145"/>
        <v>817</v>
      </c>
      <c r="I358" s="70">
        <f t="shared" si="146"/>
        <v>828</v>
      </c>
      <c r="J358" s="73" t="str">
        <f t="shared" si="147"/>
        <v>--</v>
      </c>
      <c r="K358" s="32"/>
      <c r="L358" s="233"/>
      <c r="M358" s="277" t="s">
        <v>412</v>
      </c>
      <c r="N358" s="277"/>
      <c r="O358" s="277"/>
      <c r="P358" s="277"/>
      <c r="Q358" s="277"/>
      <c r="R358" s="277"/>
      <c r="S358" s="277"/>
      <c r="T358" s="277"/>
      <c r="U358" s="278"/>
      <c r="V358" s="103"/>
      <c r="W358" s="84">
        <f>Y358+1</f>
        <v>49</v>
      </c>
      <c r="X358" s="84"/>
      <c r="Y358" s="78">
        <f>SUM(E345:E358)</f>
        <v>48</v>
      </c>
      <c r="Z358" s="72" t="str">
        <f t="shared" si="150"/>
        <v/>
      </c>
      <c r="AA358" s="72"/>
      <c r="AB358" s="72"/>
      <c r="AC358" s="72">
        <f t="shared" si="136"/>
        <v>1</v>
      </c>
      <c r="AD358" s="72">
        <f t="shared" si="137"/>
        <v>1</v>
      </c>
      <c r="AE358" s="109" t="str">
        <f t="shared" si="138"/>
        <v>817-828</v>
      </c>
      <c r="AF358" s="109" t="str">
        <f t="shared" si="139"/>
        <v>Y</v>
      </c>
      <c r="AG358" s="109" t="str">
        <f t="shared" si="140"/>
        <v>B</v>
      </c>
      <c r="AM358" s="109">
        <f t="shared" si="141"/>
        <v>0.5</v>
      </c>
      <c r="AN358" s="109">
        <f t="shared" si="142"/>
        <v>0.5</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7"/>
      <c r="N359" s="277"/>
      <c r="O359" s="277"/>
      <c r="P359" s="277"/>
      <c r="Q359" s="277"/>
      <c r="R359" s="277"/>
      <c r="S359" s="277"/>
      <c r="T359" s="277"/>
      <c r="U359" s="278"/>
      <c r="V359" s="103"/>
      <c r="W359" s="84">
        <f>Y359+1</f>
        <v>49</v>
      </c>
      <c r="X359" s="84"/>
      <c r="Y359" s="78">
        <f>SUM(E345:E359)</f>
        <v>48</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7"/>
      <c r="N360" s="277"/>
      <c r="O360" s="277"/>
      <c r="P360" s="277"/>
      <c r="Q360" s="277"/>
      <c r="R360" s="277"/>
      <c r="S360" s="277"/>
      <c r="T360" s="277"/>
      <c r="U360" s="278"/>
      <c r="V360" s="103"/>
      <c r="W360" s="84">
        <f t="shared" ref="W360:W368" si="152">Y360+1</f>
        <v>49</v>
      </c>
      <c r="X360" s="84"/>
      <c r="Y360" s="78">
        <f>SUM(E345:E360)</f>
        <v>48</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7"/>
      <c r="N361" s="277"/>
      <c r="O361" s="277"/>
      <c r="P361" s="277"/>
      <c r="Q361" s="277"/>
      <c r="R361" s="277"/>
      <c r="S361" s="277"/>
      <c r="T361" s="277"/>
      <c r="U361" s="278"/>
      <c r="V361" s="103"/>
      <c r="W361" s="84">
        <f t="shared" si="152"/>
        <v>49</v>
      </c>
      <c r="X361" s="84"/>
      <c r="Y361" s="78">
        <f>SUM(E345:E361)</f>
        <v>48</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7"/>
      <c r="N362" s="277"/>
      <c r="O362" s="277"/>
      <c r="P362" s="277"/>
      <c r="Q362" s="277"/>
      <c r="R362" s="277"/>
      <c r="S362" s="277"/>
      <c r="T362" s="277"/>
      <c r="U362" s="278"/>
      <c r="V362" s="103"/>
      <c r="W362" s="84">
        <f t="shared" si="152"/>
        <v>49</v>
      </c>
      <c r="X362" s="84"/>
      <c r="Y362" s="78">
        <f>SUM(E345:E362)</f>
        <v>48</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7"/>
      <c r="N363" s="277"/>
      <c r="O363" s="277"/>
      <c r="P363" s="277"/>
      <c r="Q363" s="277"/>
      <c r="R363" s="277"/>
      <c r="S363" s="277"/>
      <c r="T363" s="277"/>
      <c r="U363" s="278"/>
      <c r="V363" s="103"/>
      <c r="W363" s="84">
        <f t="shared" si="152"/>
        <v>49</v>
      </c>
      <c r="X363" s="84"/>
      <c r="Y363" s="78">
        <f>SUM(E345:E363)</f>
        <v>48</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7"/>
      <c r="N364" s="277"/>
      <c r="O364" s="277"/>
      <c r="P364" s="277"/>
      <c r="Q364" s="277"/>
      <c r="R364" s="277"/>
      <c r="S364" s="277"/>
      <c r="T364" s="277"/>
      <c r="U364" s="278"/>
      <c r="V364" s="103"/>
      <c r="W364" s="84">
        <f t="shared" si="152"/>
        <v>49</v>
      </c>
      <c r="X364" s="84"/>
      <c r="Y364" s="78">
        <f>SUM(E345:E364)</f>
        <v>48</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7"/>
      <c r="N365" s="277"/>
      <c r="O365" s="277"/>
      <c r="P365" s="277"/>
      <c r="Q365" s="277"/>
      <c r="R365" s="277"/>
      <c r="S365" s="277"/>
      <c r="T365" s="277"/>
      <c r="U365" s="278"/>
      <c r="V365" s="103"/>
      <c r="W365" s="84">
        <f t="shared" si="152"/>
        <v>49</v>
      </c>
      <c r="X365" s="84"/>
      <c r="Y365" s="78">
        <f>SUM(E345:E365)</f>
        <v>48</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7"/>
      <c r="N366" s="277"/>
      <c r="O366" s="277"/>
      <c r="P366" s="277"/>
      <c r="Q366" s="277"/>
      <c r="R366" s="277"/>
      <c r="S366" s="277"/>
      <c r="T366" s="277"/>
      <c r="U366" s="278"/>
      <c r="V366" s="103"/>
      <c r="W366" s="84">
        <f t="shared" si="152"/>
        <v>49</v>
      </c>
      <c r="X366" s="84"/>
      <c r="Y366" s="78">
        <f>SUM(E345:E366)</f>
        <v>48</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7"/>
      <c r="N367" s="277"/>
      <c r="O367" s="277"/>
      <c r="P367" s="277"/>
      <c r="Q367" s="277"/>
      <c r="R367" s="277"/>
      <c r="S367" s="277"/>
      <c r="T367" s="277"/>
      <c r="U367" s="278"/>
      <c r="V367" s="103"/>
      <c r="W367" s="84">
        <f t="shared" si="152"/>
        <v>49</v>
      </c>
      <c r="X367" s="84"/>
      <c r="Y367" s="78">
        <f>SUM(E345:E367)</f>
        <v>48</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7"/>
      <c r="N368" s="277"/>
      <c r="O368" s="277"/>
      <c r="P368" s="277"/>
      <c r="Q368" s="277"/>
      <c r="R368" s="277"/>
      <c r="S368" s="277"/>
      <c r="T368" s="277"/>
      <c r="U368" s="278"/>
      <c r="V368" s="103"/>
      <c r="W368" s="84">
        <f t="shared" si="152"/>
        <v>49</v>
      </c>
      <c r="X368" s="84"/>
      <c r="Y368" s="78">
        <f>SUM(E345:E368)</f>
        <v>48</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7"/>
      <c r="N369" s="277"/>
      <c r="O369" s="277"/>
      <c r="P369" s="277"/>
      <c r="Q369" s="277"/>
      <c r="R369" s="277"/>
      <c r="S369" s="277"/>
      <c r="T369" s="277"/>
      <c r="U369" s="278"/>
      <c r="V369" s="103"/>
      <c r="W369" s="72"/>
      <c r="X369" s="72"/>
      <c r="Y369" s="78">
        <f>SUM(E345:E369)</f>
        <v>48</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18" t="s">
        <v>321</v>
      </c>
      <c r="C370" s="319"/>
      <c r="D370" s="79"/>
      <c r="E370" s="80"/>
      <c r="F370" s="80"/>
      <c r="G370" s="81"/>
      <c r="H370" s="192"/>
      <c r="I370" s="192"/>
      <c r="J370" s="192"/>
      <c r="K370" s="82"/>
      <c r="L370" s="318" t="s">
        <v>306</v>
      </c>
      <c r="M370" s="329"/>
      <c r="N370" s="329"/>
      <c r="O370" s="329"/>
      <c r="P370" s="329"/>
      <c r="Q370" s="329"/>
      <c r="R370" s="329"/>
      <c r="S370" s="329"/>
      <c r="T370" s="329"/>
      <c r="U370" s="319"/>
      <c r="V370" s="104"/>
      <c r="W370" s="72"/>
      <c r="X370" s="72"/>
      <c r="Y370" s="72"/>
      <c r="Z370" s="72"/>
      <c r="AA370" s="72" t="str">
        <f t="shared" si="151"/>
        <v/>
      </c>
      <c r="AB370" s="72"/>
      <c r="AC370" s="72">
        <f>SUM(AC345:AC369)</f>
        <v>25</v>
      </c>
      <c r="AD370" s="72">
        <f>SUM(AD345:AD369)</f>
        <v>13</v>
      </c>
      <c r="AM370" s="109">
        <f>SUM(AM345:AM369)</f>
        <v>1</v>
      </c>
      <c r="AN370" s="109">
        <f>SUM(AN345:AN369)</f>
        <v>1</v>
      </c>
      <c r="AO370" s="109">
        <f>((COUNTIF(AO345:AO369,"Y")/3)*2)</f>
        <v>0</v>
      </c>
      <c r="AP370" s="109">
        <f>(COUNTIF(AO345:AO369,"Y")/3)</f>
        <v>0</v>
      </c>
      <c r="AQ370" s="109">
        <f>(COUNTIF(AQ345:AQ369,"Y")/2)</f>
        <v>0</v>
      </c>
      <c r="AR370" s="109">
        <f>(COUNTIF(AQ345:AQ369,"Y")/2)</f>
        <v>0</v>
      </c>
      <c r="BA370" s="228"/>
    </row>
    <row r="371" spans="1:53" ht="16.5" thickBot="1" x14ac:dyDescent="0.3">
      <c r="A371" s="88"/>
      <c r="B371" s="318" t="s">
        <v>307</v>
      </c>
      <c r="C371" s="31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1" t="s">
        <v>222</v>
      </c>
      <c r="C375" s="312"/>
      <c r="D375" s="313" t="s">
        <v>223</v>
      </c>
      <c r="E375" s="304"/>
      <c r="F375" s="88"/>
      <c r="G375" s="314" t="s">
        <v>224</v>
      </c>
      <c r="H375" s="315"/>
      <c r="I375" s="28">
        <f>SUM(E386:E410)</f>
        <v>24</v>
      </c>
      <c r="J375" s="316" t="s">
        <v>225</v>
      </c>
      <c r="K375" s="317"/>
      <c r="L375" s="304"/>
      <c r="M375" s="196">
        <v>2</v>
      </c>
      <c r="N375" s="35">
        <f>SUM(AI375,AI386)</f>
        <v>0</v>
      </c>
      <c r="O375" s="35">
        <v>0</v>
      </c>
      <c r="P375" s="35">
        <f>SUM(AJ375,AJ386)</f>
        <v>0</v>
      </c>
      <c r="Q375" s="35">
        <v>0</v>
      </c>
      <c r="R375" s="35">
        <f>COUNTIFS($E386:$E410,"2",$F386:$F410,"Pole",$C386:$C410,"FST")</f>
        <v>0</v>
      </c>
      <c r="S375" s="35">
        <f>SUM(AL375,AK386)</f>
        <v>0</v>
      </c>
      <c r="T375" s="35">
        <v>0</v>
      </c>
      <c r="U375" s="35">
        <f>SUM(AK375,AL386)</f>
        <v>10</v>
      </c>
      <c r="V375" s="35">
        <v>0</v>
      </c>
      <c r="W375" s="34">
        <f>COUNTIFS($E386:$E410,"2",$F386:$F410,"HH",$C386:$C410,"FST")</f>
        <v>10</v>
      </c>
      <c r="X375" s="35">
        <f>COUNTIFS($E386:$E410,"2",$F386:$F410,"Ped",$C386:$C410,"FST")</f>
        <v>0</v>
      </c>
      <c r="Y375" s="25"/>
      <c r="Z375" s="294" t="s">
        <v>226</v>
      </c>
      <c r="AA375" s="295"/>
      <c r="AB375" s="296"/>
      <c r="AC375" s="25"/>
      <c r="AD375" s="25"/>
      <c r="AH375" s="109">
        <v>2</v>
      </c>
      <c r="AI375" s="109" t="str">
        <f>IF($E376="SS",COUNTIFS($C386:$C410,"FST",$E386:$E410,"2"),"0")</f>
        <v>0</v>
      </c>
      <c r="AJ375" s="109" t="str">
        <f>IF($E376="RPX",COUNTIFS($C386:$C410,"FST",$E386:$E410,"2"),"0")</f>
        <v>0</v>
      </c>
      <c r="AK375" s="109">
        <f>IF($E376="EUC",COUNTIFS($C386:$C410,"FST",$E386:$E410,"2"),"0")</f>
        <v>10</v>
      </c>
      <c r="AL375" s="109" t="str">
        <f>IF($E376="RPX-T",COUNTIFS($C386:$C410,"FST",$E386:$E410,"2"),"0")</f>
        <v>0</v>
      </c>
      <c r="AT375" s="110" t="s">
        <v>227</v>
      </c>
      <c r="AU375" s="108" t="str">
        <f>IF(OR($AS376="Y",$AS377="Y",$AS378="Y"),"",COUNTIFS($E376,"SS",$E381,"Y"))</f>
        <v/>
      </c>
      <c r="AV375" s="111" t="str">
        <f>IF(OR($AS376="Y",$AS377="Y",$AS378="Y"),"",COUNTIFS($E376,"RPX",$E381,"Y"))</f>
        <v/>
      </c>
      <c r="AW375" s="111" t="str">
        <f>IF(OR($AS376="Y",$AS377="Y",$AS378="Y"),"",COUNTIFS($E376,"EUC",$E381,"Y"))</f>
        <v/>
      </c>
      <c r="AX375" s="109" t="str">
        <f>IF(OR($AS376="Y",$AS377="Y",$AS378="Y"),"",COUNTIFS($E376,"RPX-T",$E381,"Y"))</f>
        <v/>
      </c>
      <c r="BA375" s="226"/>
    </row>
    <row r="376" spans="1:53" ht="16.5" customHeight="1" thickTop="1" thickBot="1" x14ac:dyDescent="0.3">
      <c r="A376" s="88"/>
      <c r="B376" s="29" t="s">
        <v>228</v>
      </c>
      <c r="C376" s="30">
        <v>0</v>
      </c>
      <c r="D376" s="31" t="s">
        <v>229</v>
      </c>
      <c r="E376" s="66" t="str">
        <f>TEXT(IF('Cable Calculator'!AW7="","",'Cable Calculator'!AW7),)</f>
        <v>EUC</v>
      </c>
      <c r="F376" s="88"/>
      <c r="G376" s="303" t="s">
        <v>230</v>
      </c>
      <c r="H376" s="304"/>
      <c r="I376" s="33">
        <f>E377-I375</f>
        <v>0</v>
      </c>
      <c r="J376" s="288" t="s">
        <v>231</v>
      </c>
      <c r="K376" s="289"/>
      <c r="L376" s="34">
        <f>I380</f>
        <v>817</v>
      </c>
      <c r="M376" s="196">
        <v>4</v>
      </c>
      <c r="N376" s="35">
        <f>SUM(AI376,AI387)</f>
        <v>0</v>
      </c>
      <c r="O376" s="35">
        <v>0</v>
      </c>
      <c r="P376" s="35">
        <f>SUM(AJ376,AJ387)</f>
        <v>0</v>
      </c>
      <c r="Q376" s="35">
        <v>0</v>
      </c>
      <c r="R376" s="35">
        <f>COUNTIFS($E386:$E410,"4",$F386:$F410,"Pole",$C386:$C410,"FST")</f>
        <v>0</v>
      </c>
      <c r="S376" s="35">
        <f>SUM(AL376,AK387)</f>
        <v>0</v>
      </c>
      <c r="T376" s="35">
        <v>0</v>
      </c>
      <c r="U376" s="35">
        <f>SUM(AK376,AL387)</f>
        <v>1</v>
      </c>
      <c r="V376" s="35">
        <v>0</v>
      </c>
      <c r="W376" s="34">
        <f>COUNTIFS($E386:$E410,"4",$F386:$F410,"HH",$C386:$C410,"FST")</f>
        <v>1</v>
      </c>
      <c r="X376" s="35">
        <f>COUNTIFS($E386:$E410,"4",$F386:$F410,"Ped",$C386:$C410,"FST")</f>
        <v>0</v>
      </c>
      <c r="Y376" s="25"/>
      <c r="Z376" s="297" t="s">
        <v>232</v>
      </c>
      <c r="AA376" s="299" t="s">
        <v>233</v>
      </c>
      <c r="AB376" s="300"/>
      <c r="AC376" s="25"/>
      <c r="AD376" s="25"/>
      <c r="AH376" s="109">
        <v>4</v>
      </c>
      <c r="AI376" s="109" t="str">
        <f>IF($E376="SS",COUNTIFS($C386:$C410,"FST",$E386:$E410,"4"),"0")</f>
        <v>0</v>
      </c>
      <c r="AJ376" s="109" t="str">
        <f>IF($E376="RPX",COUNTIFS($C386:$C410,"FST",$E386:$E410,"4"),"0")</f>
        <v>0</v>
      </c>
      <c r="AK376" s="109">
        <f>IF($E376="EUC",COUNTIFS($C386:$C410,"FST",$E386:$E410,"4"),"0")</f>
        <v>1</v>
      </c>
      <c r="AL376" s="109" t="str">
        <f>IF($E376="RPX-T",COUNTIFS($C386:$C410,"FST",$E386:$E410,"4"),"0")</f>
        <v>0</v>
      </c>
      <c r="AS376" s="109" t="str">
        <f>IF(AND(E381="Y",E377=24,E378=0),"Y","N")</f>
        <v>Y</v>
      </c>
      <c r="AT376" s="110" t="s">
        <v>234</v>
      </c>
      <c r="AU376" s="109">
        <f>COUNTIFS($E376,"SS",$AS376,"Y")</f>
        <v>0</v>
      </c>
      <c r="AV376" s="111">
        <f>COUNTIFS($E376,"RPX",$AS376,"Y")</f>
        <v>0</v>
      </c>
      <c r="AW376" s="111">
        <f>COUNTIFS($E376,"EUC",$AS376,"Y")</f>
        <v>1</v>
      </c>
      <c r="AX376" s="109">
        <f>COUNTIFS($E376,"RPX-T",$AS376,"Y")</f>
        <v>0</v>
      </c>
      <c r="BA376" s="227"/>
    </row>
    <row r="377" spans="1:53" ht="16.5" thickTop="1" thickBot="1" x14ac:dyDescent="0.3">
      <c r="A377" s="88"/>
      <c r="B377" s="36" t="s">
        <v>235</v>
      </c>
      <c r="C377" s="37">
        <v>0</v>
      </c>
      <c r="D377" s="38" t="s">
        <v>236</v>
      </c>
      <c r="E377" s="32">
        <v>24</v>
      </c>
      <c r="F377" s="88"/>
      <c r="G377" s="290" t="s">
        <v>237</v>
      </c>
      <c r="H377" s="291"/>
      <c r="I377" s="35">
        <f>IF(E377=0,0,12-(MOD(I375,12)))</f>
        <v>12</v>
      </c>
      <c r="J377" s="288" t="s">
        <v>238</v>
      </c>
      <c r="K377" s="289"/>
      <c r="L377" s="39">
        <f>I381-I375</f>
        <v>816</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8"/>
      <c r="AA377" s="301"/>
      <c r="AB377" s="302"/>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320" t="s">
        <v>242</v>
      </c>
      <c r="H378" s="43" t="s">
        <v>243</v>
      </c>
      <c r="I378" s="35">
        <f>IF(E378&lt;&gt;0,1,0)</f>
        <v>0</v>
      </c>
      <c r="J378" s="290" t="s">
        <v>244</v>
      </c>
      <c r="K378" s="291"/>
      <c r="L378" s="44">
        <f>'Cable Calculator'!AW3</f>
        <v>1377</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817</v>
      </c>
      <c r="F379" s="88"/>
      <c r="G379" s="321"/>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320" t="s">
        <v>251</v>
      </c>
      <c r="H380" s="51" t="s">
        <v>252</v>
      </c>
      <c r="I380" s="112">
        <f>E379</f>
        <v>817</v>
      </c>
      <c r="J380" s="322" t="s">
        <v>253</v>
      </c>
      <c r="K380" s="323"/>
      <c r="L380" s="324"/>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321"/>
      <c r="H381" s="47" t="s">
        <v>257</v>
      </c>
      <c r="I381" s="35">
        <f>IF(E379="","0",IF(AND(E376="EUC",E377=432), I380+(203-E378),IF(E379=0,0,(E379+(E377-E378)-1))))</f>
        <v>840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24</v>
      </c>
      <c r="D382" s="31" t="s">
        <v>259</v>
      </c>
      <c r="E382" s="101" t="str">
        <f>IF(AS376="Y","DBL",IF(AS377="Y","TRPL",IF(AS378="Y","QUAD","")))</f>
        <v>DBL</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0" t="s">
        <v>260</v>
      </c>
      <c r="C384" s="292" t="s">
        <v>261</v>
      </c>
      <c r="D384" s="292" t="s">
        <v>262</v>
      </c>
      <c r="E384" s="305" t="s">
        <v>263</v>
      </c>
      <c r="F384" s="292" t="s">
        <v>264</v>
      </c>
      <c r="G384" s="307" t="s">
        <v>265</v>
      </c>
      <c r="H384" s="307" t="s">
        <v>266</v>
      </c>
      <c r="I384" s="307" t="s">
        <v>267</v>
      </c>
      <c r="J384" s="309" t="s">
        <v>268</v>
      </c>
      <c r="K384" s="292"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1"/>
      <c r="C385" s="293"/>
      <c r="D385" s="293"/>
      <c r="E385" s="306"/>
      <c r="F385" s="293"/>
      <c r="G385" s="308"/>
      <c r="H385" s="308"/>
      <c r="I385" s="308"/>
      <c r="J385" s="310"/>
      <c r="K385" s="293"/>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768</v>
      </c>
      <c r="E386" s="32">
        <v>2</v>
      </c>
      <c r="F386" s="32" t="s">
        <v>488</v>
      </c>
      <c r="G386" s="68" t="s">
        <v>277</v>
      </c>
      <c r="H386" s="69">
        <f>IF(I386=0,0,I386-(E386-1))</f>
        <v>839</v>
      </c>
      <c r="I386" s="70">
        <f>IF(E386=0,0,I381)</f>
        <v>840</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839-840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2</v>
      </c>
    </row>
    <row r="387" spans="1:53" ht="15.75" thickBot="1" x14ac:dyDescent="0.3">
      <c r="A387" s="88"/>
      <c r="B387" s="66" t="s">
        <v>279</v>
      </c>
      <c r="C387" s="67" t="s">
        <v>484</v>
      </c>
      <c r="D387" s="102" t="s">
        <v>843</v>
      </c>
      <c r="E387" s="32">
        <v>2</v>
      </c>
      <c r="F387" s="32" t="s">
        <v>488</v>
      </c>
      <c r="G387" s="68" t="s">
        <v>277</v>
      </c>
      <c r="H387" s="69">
        <f t="shared" ref="H387:H410" si="162">IF(E387=0,0,I387-(E387-1))</f>
        <v>837</v>
      </c>
      <c r="I387" s="70">
        <f t="shared" ref="I387:I410" si="163">IF(E387=0,0,H386-1)</f>
        <v>838</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0</v>
      </c>
      <c r="AE387" s="109" t="str">
        <f t="shared" si="155"/>
        <v>837-838</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4</v>
      </c>
    </row>
    <row r="388" spans="1:53" ht="15.75" thickBot="1" x14ac:dyDescent="0.3">
      <c r="A388" s="88"/>
      <c r="B388" s="74" t="s">
        <v>280</v>
      </c>
      <c r="C388" s="67" t="s">
        <v>484</v>
      </c>
      <c r="D388" s="102" t="s">
        <v>769</v>
      </c>
      <c r="E388" s="32">
        <v>2</v>
      </c>
      <c r="F388" s="32" t="s">
        <v>488</v>
      </c>
      <c r="G388" s="75" t="s">
        <v>277</v>
      </c>
      <c r="H388" s="69">
        <f t="shared" si="162"/>
        <v>835</v>
      </c>
      <c r="I388" s="70">
        <f t="shared" si="163"/>
        <v>836</v>
      </c>
      <c r="J388" s="73" t="str">
        <f t="shared" ref="J388:J410" si="164">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0</v>
      </c>
      <c r="AE388" s="109" t="str">
        <f t="shared" si="155"/>
        <v>835-836</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770</v>
      </c>
      <c r="E389" s="32">
        <v>2</v>
      </c>
      <c r="F389" s="32" t="s">
        <v>488</v>
      </c>
      <c r="G389" s="68" t="s">
        <v>277</v>
      </c>
      <c r="H389" s="69">
        <f t="shared" si="162"/>
        <v>833</v>
      </c>
      <c r="I389" s="70">
        <f t="shared" si="163"/>
        <v>834</v>
      </c>
      <c r="J389" s="73" t="str">
        <f t="shared" si="164"/>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0</v>
      </c>
      <c r="AE389" s="109" t="str">
        <f t="shared" si="155"/>
        <v>833-834</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10</v>
      </c>
    </row>
    <row r="390" spans="1:53" ht="15.75" thickBot="1" x14ac:dyDescent="0.3">
      <c r="A390" s="88"/>
      <c r="B390" s="66" t="s">
        <v>282</v>
      </c>
      <c r="C390" s="67" t="s">
        <v>484</v>
      </c>
      <c r="D390" s="102" t="s">
        <v>771</v>
      </c>
      <c r="E390" s="32">
        <v>2</v>
      </c>
      <c r="F390" s="32" t="s">
        <v>488</v>
      </c>
      <c r="G390" s="68" t="s">
        <v>277</v>
      </c>
      <c r="H390" s="69">
        <f t="shared" si="162"/>
        <v>831</v>
      </c>
      <c r="I390" s="70">
        <f t="shared" si="163"/>
        <v>832</v>
      </c>
      <c r="J390" s="73" t="str">
        <f t="shared" si="164"/>
        <v>--</v>
      </c>
      <c r="K390" s="32"/>
      <c r="L390" s="233"/>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831-832</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t="s">
        <v>484</v>
      </c>
      <c r="D391" s="102" t="s">
        <v>844</v>
      </c>
      <c r="E391" s="32">
        <v>2</v>
      </c>
      <c r="F391" s="32" t="s">
        <v>488</v>
      </c>
      <c r="G391" s="68" t="s">
        <v>277</v>
      </c>
      <c r="H391" s="69">
        <f t="shared" si="162"/>
        <v>829</v>
      </c>
      <c r="I391" s="70">
        <f t="shared" si="163"/>
        <v>830</v>
      </c>
      <c r="J391" s="73" t="str">
        <f t="shared" si="164"/>
        <v>--</v>
      </c>
      <c r="K391" s="32"/>
      <c r="L391" s="233"/>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0</v>
      </c>
      <c r="AE391" s="109" t="str">
        <f t="shared" si="155"/>
        <v>829-830</v>
      </c>
      <c r="AF391" s="109" t="str">
        <f t="shared" si="156"/>
        <v>Y</v>
      </c>
      <c r="AG391" s="109" t="str">
        <f t="shared" si="157"/>
        <v>B</v>
      </c>
      <c r="AM391" s="109">
        <f t="shared" si="158"/>
        <v>0</v>
      </c>
      <c r="AN391" s="109">
        <f t="shared" si="159"/>
        <v>0</v>
      </c>
      <c r="AO391" s="109" t="str">
        <f t="shared" si="160"/>
        <v/>
      </c>
      <c r="AQ391" s="109" t="str">
        <f t="shared" si="161"/>
        <v/>
      </c>
      <c r="BA391" s="229">
        <f>MOD(SUM(E386:E392),12)</f>
        <v>2</v>
      </c>
    </row>
    <row r="392" spans="1:53" ht="15.75" thickBot="1" x14ac:dyDescent="0.3">
      <c r="A392" s="88"/>
      <c r="B392" s="66" t="s">
        <v>284</v>
      </c>
      <c r="C392" s="67" t="s">
        <v>484</v>
      </c>
      <c r="D392" s="102" t="s">
        <v>772</v>
      </c>
      <c r="E392" s="32">
        <v>2</v>
      </c>
      <c r="F392" s="32" t="s">
        <v>488</v>
      </c>
      <c r="G392" s="68" t="s">
        <v>277</v>
      </c>
      <c r="H392" s="69">
        <f t="shared" si="162"/>
        <v>827</v>
      </c>
      <c r="I392" s="70">
        <f t="shared" si="163"/>
        <v>828</v>
      </c>
      <c r="J392" s="73" t="str">
        <f t="shared" si="164"/>
        <v>--</v>
      </c>
      <c r="K392" s="32"/>
      <c r="L392" s="233"/>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0</v>
      </c>
      <c r="AE392" s="109" t="str">
        <f t="shared" si="155"/>
        <v>827-828</v>
      </c>
      <c r="AF392" s="109" t="str">
        <f t="shared" si="156"/>
        <v>Y</v>
      </c>
      <c r="AG392" s="109" t="str">
        <f t="shared" si="157"/>
        <v>B</v>
      </c>
      <c r="AM392" s="109">
        <f t="shared" si="158"/>
        <v>0</v>
      </c>
      <c r="AN392" s="109">
        <f t="shared" si="159"/>
        <v>0</v>
      </c>
      <c r="AO392" s="109" t="str">
        <f t="shared" si="160"/>
        <v/>
      </c>
      <c r="AQ392" s="109" t="str">
        <f t="shared" si="161"/>
        <v/>
      </c>
      <c r="BA392" s="229">
        <f>MOD(SUM(E386:E393),12)</f>
        <v>4</v>
      </c>
    </row>
    <row r="393" spans="1:53" ht="15.75" thickBot="1" x14ac:dyDescent="0.3">
      <c r="A393" s="88"/>
      <c r="B393" s="66" t="s">
        <v>285</v>
      </c>
      <c r="C393" s="67" t="s">
        <v>484</v>
      </c>
      <c r="D393" s="102" t="s">
        <v>773</v>
      </c>
      <c r="E393" s="32">
        <v>2</v>
      </c>
      <c r="F393" s="32" t="s">
        <v>488</v>
      </c>
      <c r="G393" s="68" t="s">
        <v>277</v>
      </c>
      <c r="H393" s="69">
        <f t="shared" si="162"/>
        <v>825</v>
      </c>
      <c r="I393" s="70">
        <f t="shared" si="163"/>
        <v>826</v>
      </c>
      <c r="J393" s="73" t="str">
        <f t="shared" si="164"/>
        <v>--</v>
      </c>
      <c r="K393" s="32"/>
      <c r="L393" s="233"/>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0</v>
      </c>
      <c r="AE393" s="109" t="str">
        <f t="shared" si="155"/>
        <v>825-826</v>
      </c>
      <c r="AF393" s="109" t="str">
        <f t="shared" si="156"/>
        <v>Y</v>
      </c>
      <c r="AG393" s="109" t="str">
        <f t="shared" si="157"/>
        <v>B</v>
      </c>
      <c r="AM393" s="109">
        <f t="shared" si="158"/>
        <v>0</v>
      </c>
      <c r="AN393" s="109">
        <f t="shared" si="159"/>
        <v>0</v>
      </c>
      <c r="AO393" s="109" t="str">
        <f t="shared" si="160"/>
        <v/>
      </c>
      <c r="AQ393" s="109" t="str">
        <f t="shared" si="161"/>
        <v/>
      </c>
      <c r="BA393" s="229">
        <f>MOD(SUM(E386:E394),12)</f>
        <v>6</v>
      </c>
    </row>
    <row r="394" spans="1:53" ht="15.75" thickBot="1" x14ac:dyDescent="0.3">
      <c r="A394" s="88"/>
      <c r="B394" s="66" t="s">
        <v>286</v>
      </c>
      <c r="C394" s="67" t="s">
        <v>484</v>
      </c>
      <c r="D394" s="102" t="s">
        <v>774</v>
      </c>
      <c r="E394" s="32">
        <v>2</v>
      </c>
      <c r="F394" s="32" t="s">
        <v>488</v>
      </c>
      <c r="G394" s="68" t="s">
        <v>277</v>
      </c>
      <c r="H394" s="69">
        <f t="shared" si="162"/>
        <v>823</v>
      </c>
      <c r="I394" s="70">
        <f t="shared" si="163"/>
        <v>824</v>
      </c>
      <c r="J394" s="73" t="str">
        <f t="shared" si="164"/>
        <v>--</v>
      </c>
      <c r="K394" s="32"/>
      <c r="L394" s="233"/>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0</v>
      </c>
      <c r="AE394" s="109" t="str">
        <f t="shared" si="155"/>
        <v>823-824</v>
      </c>
      <c r="AF394" s="109" t="str">
        <f t="shared" si="156"/>
        <v>Y</v>
      </c>
      <c r="AG394" s="109" t="str">
        <f t="shared" si="157"/>
        <v>B</v>
      </c>
      <c r="AM394" s="109">
        <f t="shared" si="158"/>
        <v>0</v>
      </c>
      <c r="AN394" s="109">
        <f t="shared" si="159"/>
        <v>0</v>
      </c>
      <c r="AO394" s="109" t="str">
        <f t="shared" si="160"/>
        <v/>
      </c>
      <c r="AQ394" s="109" t="str">
        <f t="shared" si="161"/>
        <v/>
      </c>
      <c r="BA394" s="229">
        <f>MOD(SUM(E386:E395),12)</f>
        <v>8</v>
      </c>
    </row>
    <row r="395" spans="1:53" ht="15.75" thickBot="1" x14ac:dyDescent="0.3">
      <c r="A395" s="88"/>
      <c r="B395" s="66" t="s">
        <v>287</v>
      </c>
      <c r="C395" s="67" t="s">
        <v>484</v>
      </c>
      <c r="D395" s="102" t="s">
        <v>775</v>
      </c>
      <c r="E395" s="32">
        <v>2</v>
      </c>
      <c r="F395" s="32" t="s">
        <v>488</v>
      </c>
      <c r="G395" s="68" t="s">
        <v>277</v>
      </c>
      <c r="H395" s="69">
        <f t="shared" si="162"/>
        <v>821</v>
      </c>
      <c r="I395" s="70">
        <f t="shared" si="163"/>
        <v>822</v>
      </c>
      <c r="J395" s="73" t="str">
        <f t="shared" si="164"/>
        <v>--</v>
      </c>
      <c r="K395" s="32"/>
      <c r="L395" s="233"/>
      <c r="M395" s="277"/>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0</v>
      </c>
      <c r="AE395" s="109" t="str">
        <f t="shared" si="155"/>
        <v>821-822</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t="s">
        <v>484</v>
      </c>
      <c r="D396" s="102" t="s">
        <v>776</v>
      </c>
      <c r="E396" s="32">
        <v>4</v>
      </c>
      <c r="F396" s="32" t="s">
        <v>488</v>
      </c>
      <c r="G396" s="68" t="s">
        <v>277</v>
      </c>
      <c r="H396" s="69">
        <f t="shared" si="162"/>
        <v>817</v>
      </c>
      <c r="I396" s="70">
        <f t="shared" si="163"/>
        <v>820</v>
      </c>
      <c r="J396" s="73" t="str">
        <f t="shared" si="164"/>
        <v>--</v>
      </c>
      <c r="K396" s="32"/>
      <c r="L396" s="233"/>
      <c r="M396" s="277"/>
      <c r="N396" s="277"/>
      <c r="O396" s="277"/>
      <c r="P396" s="277"/>
      <c r="Q396" s="277"/>
      <c r="R396" s="277"/>
      <c r="S396" s="277"/>
      <c r="T396" s="277"/>
      <c r="U396" s="278"/>
      <c r="V396" s="103"/>
      <c r="W396" s="84"/>
      <c r="X396" s="84"/>
      <c r="Y396" s="72"/>
      <c r="Z396" s="72"/>
      <c r="AA396" s="72"/>
      <c r="AB396" s="72"/>
      <c r="AC396" s="72">
        <f t="shared" si="153"/>
        <v>1</v>
      </c>
      <c r="AD396" s="72">
        <f t="shared" si="154"/>
        <v>0</v>
      </c>
      <c r="AE396" s="109" t="str">
        <f t="shared" si="155"/>
        <v>817-820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7"/>
      <c r="N397" s="277"/>
      <c r="O397" s="277"/>
      <c r="P397" s="277"/>
      <c r="Q397" s="277"/>
      <c r="R397" s="277"/>
      <c r="S397" s="277"/>
      <c r="T397" s="277"/>
      <c r="U397" s="278"/>
      <c r="V397" s="103"/>
      <c r="W397" s="84">
        <f>Y397+1</f>
        <v>25</v>
      </c>
      <c r="X397" s="84"/>
      <c r="Y397" s="78">
        <f>SUM(E386:E397)</f>
        <v>24</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7"/>
      <c r="N398" s="277"/>
      <c r="O398" s="277"/>
      <c r="P398" s="277"/>
      <c r="Q398" s="277"/>
      <c r="R398" s="277"/>
      <c r="S398" s="277"/>
      <c r="T398" s="277"/>
      <c r="U398" s="278"/>
      <c r="V398" s="103"/>
      <c r="W398" s="84">
        <f>Y398+1</f>
        <v>25</v>
      </c>
      <c r="X398" s="84"/>
      <c r="Y398" s="78">
        <f>SUM(E386:E398)</f>
        <v>24</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7"/>
      <c r="N399" s="277"/>
      <c r="O399" s="277"/>
      <c r="P399" s="277"/>
      <c r="Q399" s="277"/>
      <c r="R399" s="277"/>
      <c r="S399" s="277"/>
      <c r="T399" s="277"/>
      <c r="U399" s="278"/>
      <c r="V399" s="103"/>
      <c r="W399" s="84">
        <f>Y399+1</f>
        <v>25</v>
      </c>
      <c r="X399" s="84"/>
      <c r="Y399" s="78">
        <f>SUM(E386:E399)</f>
        <v>24</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7"/>
      <c r="N400" s="277"/>
      <c r="O400" s="277"/>
      <c r="P400" s="277"/>
      <c r="Q400" s="277"/>
      <c r="R400" s="277"/>
      <c r="S400" s="277"/>
      <c r="T400" s="277"/>
      <c r="U400" s="278"/>
      <c r="V400" s="103"/>
      <c r="W400" s="84">
        <f>Y400+1</f>
        <v>25</v>
      </c>
      <c r="X400" s="84"/>
      <c r="Y400" s="78">
        <f>SUM(E386:E400)</f>
        <v>24</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7"/>
      <c r="N401" s="277"/>
      <c r="O401" s="277"/>
      <c r="P401" s="277"/>
      <c r="Q401" s="277"/>
      <c r="R401" s="277"/>
      <c r="S401" s="277"/>
      <c r="T401" s="277"/>
      <c r="U401" s="278"/>
      <c r="V401" s="103"/>
      <c r="W401" s="84">
        <f t="shared" ref="W401:W409" si="169">Y401+1</f>
        <v>25</v>
      </c>
      <c r="X401" s="84"/>
      <c r="Y401" s="78">
        <f>SUM(E386:E401)</f>
        <v>24</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7"/>
      <c r="N402" s="277"/>
      <c r="O402" s="277"/>
      <c r="P402" s="277"/>
      <c r="Q402" s="277"/>
      <c r="R402" s="277"/>
      <c r="S402" s="277"/>
      <c r="T402" s="277"/>
      <c r="U402" s="278"/>
      <c r="V402" s="103"/>
      <c r="W402" s="84">
        <f t="shared" si="169"/>
        <v>25</v>
      </c>
      <c r="X402" s="84"/>
      <c r="Y402" s="78">
        <f>SUM(E386:E402)</f>
        <v>24</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7"/>
      <c r="N403" s="277"/>
      <c r="O403" s="277"/>
      <c r="P403" s="277"/>
      <c r="Q403" s="277"/>
      <c r="R403" s="277"/>
      <c r="S403" s="277"/>
      <c r="T403" s="277"/>
      <c r="U403" s="278"/>
      <c r="V403" s="103"/>
      <c r="W403" s="84">
        <f t="shared" si="169"/>
        <v>25</v>
      </c>
      <c r="X403" s="84"/>
      <c r="Y403" s="78">
        <f>SUM(E386:E403)</f>
        <v>24</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7"/>
      <c r="N404" s="277"/>
      <c r="O404" s="277"/>
      <c r="P404" s="277"/>
      <c r="Q404" s="277"/>
      <c r="R404" s="277"/>
      <c r="S404" s="277"/>
      <c r="T404" s="277"/>
      <c r="U404" s="278"/>
      <c r="V404" s="103"/>
      <c r="W404" s="84">
        <f t="shared" si="169"/>
        <v>25</v>
      </c>
      <c r="X404" s="84"/>
      <c r="Y404" s="78">
        <f>SUM(E386:E404)</f>
        <v>24</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7"/>
      <c r="N405" s="277"/>
      <c r="O405" s="277"/>
      <c r="P405" s="277"/>
      <c r="Q405" s="277"/>
      <c r="R405" s="277"/>
      <c r="S405" s="277"/>
      <c r="T405" s="277"/>
      <c r="U405" s="278"/>
      <c r="V405" s="103"/>
      <c r="W405" s="84">
        <f t="shared" si="169"/>
        <v>25</v>
      </c>
      <c r="X405" s="84"/>
      <c r="Y405" s="78">
        <f>SUM(E386:E405)</f>
        <v>24</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7"/>
      <c r="N406" s="277"/>
      <c r="O406" s="277"/>
      <c r="P406" s="277"/>
      <c r="Q406" s="277"/>
      <c r="R406" s="277"/>
      <c r="S406" s="277"/>
      <c r="T406" s="277"/>
      <c r="U406" s="278"/>
      <c r="V406" s="103"/>
      <c r="W406" s="84">
        <f t="shared" si="169"/>
        <v>25</v>
      </c>
      <c r="X406" s="84"/>
      <c r="Y406" s="78">
        <f>SUM(E386:E406)</f>
        <v>24</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7"/>
      <c r="N407" s="277"/>
      <c r="O407" s="277"/>
      <c r="P407" s="277"/>
      <c r="Q407" s="277"/>
      <c r="R407" s="277"/>
      <c r="S407" s="277"/>
      <c r="T407" s="277"/>
      <c r="U407" s="278"/>
      <c r="V407" s="103"/>
      <c r="W407" s="84">
        <f t="shared" si="169"/>
        <v>25</v>
      </c>
      <c r="X407" s="84"/>
      <c r="Y407" s="78">
        <f>SUM(E386:E407)</f>
        <v>24</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7"/>
      <c r="N408" s="277"/>
      <c r="O408" s="277"/>
      <c r="P408" s="277"/>
      <c r="Q408" s="277"/>
      <c r="R408" s="277"/>
      <c r="S408" s="277"/>
      <c r="T408" s="277"/>
      <c r="U408" s="278"/>
      <c r="V408" s="103"/>
      <c r="W408" s="84">
        <f t="shared" si="169"/>
        <v>25</v>
      </c>
      <c r="X408" s="84"/>
      <c r="Y408" s="78">
        <f>SUM(E386:E408)</f>
        <v>24</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7"/>
      <c r="N409" s="277"/>
      <c r="O409" s="277"/>
      <c r="P409" s="277"/>
      <c r="Q409" s="277"/>
      <c r="R409" s="277"/>
      <c r="S409" s="277"/>
      <c r="T409" s="277"/>
      <c r="U409" s="278"/>
      <c r="V409" s="103"/>
      <c r="W409" s="84">
        <f t="shared" si="169"/>
        <v>25</v>
      </c>
      <c r="X409" s="84"/>
      <c r="Y409" s="78">
        <f>SUM(E386:E409)</f>
        <v>24</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7"/>
      <c r="N410" s="277"/>
      <c r="O410" s="277"/>
      <c r="P410" s="277"/>
      <c r="Q410" s="277"/>
      <c r="R410" s="277"/>
      <c r="S410" s="277"/>
      <c r="T410" s="277"/>
      <c r="U410" s="278"/>
      <c r="V410" s="103"/>
      <c r="W410" s="72"/>
      <c r="X410" s="72"/>
      <c r="Y410" s="78">
        <f>SUM(E386:E410)</f>
        <v>24</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18" t="s">
        <v>323</v>
      </c>
      <c r="C411" s="319"/>
      <c r="D411" s="79"/>
      <c r="E411" s="80"/>
      <c r="F411" s="80"/>
      <c r="G411" s="81"/>
      <c r="H411" s="192"/>
      <c r="I411" s="192"/>
      <c r="J411" s="192"/>
      <c r="K411" s="82"/>
      <c r="L411" s="318" t="s">
        <v>306</v>
      </c>
      <c r="M411" s="329"/>
      <c r="N411" s="329"/>
      <c r="O411" s="329"/>
      <c r="P411" s="329"/>
      <c r="Q411" s="329"/>
      <c r="R411" s="329"/>
      <c r="S411" s="329"/>
      <c r="T411" s="329"/>
      <c r="U411" s="319"/>
      <c r="V411" s="104"/>
      <c r="W411" s="72"/>
      <c r="X411" s="72"/>
      <c r="Y411" s="72"/>
      <c r="Z411" s="72"/>
      <c r="AA411" s="72" t="str">
        <f t="shared" si="168"/>
        <v/>
      </c>
      <c r="AB411" s="72"/>
      <c r="AC411" s="72">
        <f>SUM(AC386:AC410)</f>
        <v>25</v>
      </c>
      <c r="AD411" s="72">
        <f>SUM(AD386:AD410)</f>
        <v>14</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8" t="s">
        <v>307</v>
      </c>
      <c r="C412" s="31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1" t="s">
        <v>222</v>
      </c>
      <c r="C416" s="312"/>
      <c r="D416" s="313" t="s">
        <v>223</v>
      </c>
      <c r="E416" s="304"/>
      <c r="F416" s="88"/>
      <c r="G416" s="314" t="s">
        <v>224</v>
      </c>
      <c r="H416" s="315"/>
      <c r="I416" s="28">
        <f>SUM(E427:E451)</f>
        <v>180</v>
      </c>
      <c r="J416" s="316" t="s">
        <v>225</v>
      </c>
      <c r="K416" s="317"/>
      <c r="L416" s="304"/>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4" t="s">
        <v>226</v>
      </c>
      <c r="AA416" s="295"/>
      <c r="AB416" s="296"/>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3" t="s">
        <v>230</v>
      </c>
      <c r="H417" s="304"/>
      <c r="I417" s="33">
        <f>E418-I416</f>
        <v>36</v>
      </c>
      <c r="J417" s="288" t="s">
        <v>231</v>
      </c>
      <c r="K417" s="289"/>
      <c r="L417" s="34">
        <f>I421</f>
        <v>481</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297" t="s">
        <v>232</v>
      </c>
      <c r="AA417" s="299" t="s">
        <v>233</v>
      </c>
      <c r="AB417" s="300"/>
      <c r="AC417" s="25"/>
      <c r="AD417" s="25"/>
      <c r="AH417" s="109">
        <v>4</v>
      </c>
      <c r="AI417" s="109" t="str">
        <f>IF($E417="SS",COUNTIFS($C427:$C451,"FST",$E427:$E451,"4"),"0")</f>
        <v>0</v>
      </c>
      <c r="AJ417" s="109" t="str">
        <f>IF($E417="RPX",COUNTIFS($C427:$C451,"FST",$E427:$E451,"4"),"0")</f>
        <v>0</v>
      </c>
      <c r="AK417" s="109">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216</v>
      </c>
      <c r="F418" s="88"/>
      <c r="G418" s="290" t="s">
        <v>237</v>
      </c>
      <c r="H418" s="291"/>
      <c r="I418" s="35">
        <f>IF(E418=0,0,12-(MOD(I416,12)))</f>
        <v>12</v>
      </c>
      <c r="J418" s="288" t="s">
        <v>238</v>
      </c>
      <c r="K418" s="289"/>
      <c r="L418" s="39">
        <f>I422-I416</f>
        <v>480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8"/>
      <c r="AA418" s="301"/>
      <c r="AB418" s="302"/>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36</v>
      </c>
      <c r="F419" s="88"/>
      <c r="G419" s="320" t="s">
        <v>242</v>
      </c>
      <c r="H419" s="43" t="s">
        <v>243</v>
      </c>
      <c r="I419" s="35">
        <f>IF(E419&lt;&gt;0,1,0)</f>
        <v>1</v>
      </c>
      <c r="J419" s="290" t="s">
        <v>244</v>
      </c>
      <c r="K419" s="291"/>
      <c r="L419" s="44">
        <f>'Cable Calculator'!BB3</f>
        <v>525</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481</v>
      </c>
      <c r="F420" s="88"/>
      <c r="G420" s="321"/>
      <c r="H420" s="47" t="s">
        <v>248</v>
      </c>
      <c r="I420" s="35">
        <f>IF(E419&lt;&gt;0,E419,0)</f>
        <v>36</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2</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18</v>
      </c>
      <c r="F421" s="88"/>
      <c r="G421" s="320" t="s">
        <v>251</v>
      </c>
      <c r="H421" s="51" t="s">
        <v>252</v>
      </c>
      <c r="I421" s="112">
        <f>E420</f>
        <v>481</v>
      </c>
      <c r="J421" s="322" t="s">
        <v>253</v>
      </c>
      <c r="K421" s="323"/>
      <c r="L421" s="324"/>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1"/>
      <c r="H422" s="47" t="s">
        <v>257</v>
      </c>
      <c r="I422" s="35">
        <f>IF(E420="","0",IF(AND(E417="EUC",E418=432), I421+(203-E419),IF(E420=0,0,(E420+(E418-E419)-1))))</f>
        <v>660</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180</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0" t="s">
        <v>260</v>
      </c>
      <c r="C425" s="292" t="s">
        <v>261</v>
      </c>
      <c r="D425" s="292" t="s">
        <v>262</v>
      </c>
      <c r="E425" s="305" t="s">
        <v>263</v>
      </c>
      <c r="F425" s="292" t="s">
        <v>264</v>
      </c>
      <c r="G425" s="307" t="s">
        <v>265</v>
      </c>
      <c r="H425" s="307" t="s">
        <v>266</v>
      </c>
      <c r="I425" s="307" t="s">
        <v>267</v>
      </c>
      <c r="J425" s="309" t="s">
        <v>268</v>
      </c>
      <c r="K425" s="292"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1"/>
      <c r="C426" s="293"/>
      <c r="D426" s="293"/>
      <c r="E426" s="306"/>
      <c r="F426" s="293"/>
      <c r="G426" s="308"/>
      <c r="H426" s="308"/>
      <c r="I426" s="308"/>
      <c r="J426" s="310"/>
      <c r="K426" s="293"/>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494</v>
      </c>
      <c r="D427" s="102"/>
      <c r="E427" s="32">
        <v>12</v>
      </c>
      <c r="F427" s="32"/>
      <c r="G427" s="68" t="s">
        <v>277</v>
      </c>
      <c r="H427" s="69">
        <f>IF(I427=0,0,I427-(E427-1))</f>
        <v>649</v>
      </c>
      <c r="I427" s="70">
        <f>IF(E427=0,0,I422)</f>
        <v>660</v>
      </c>
      <c r="J427" s="71" t="s">
        <v>278</v>
      </c>
      <c r="K427" s="32"/>
      <c r="L427" s="233"/>
      <c r="M427" s="277" t="s">
        <v>417</v>
      </c>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649-660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1</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t="s">
        <v>494</v>
      </c>
      <c r="D428" s="102"/>
      <c r="E428" s="32">
        <v>12</v>
      </c>
      <c r="F428" s="32"/>
      <c r="G428" s="68" t="s">
        <v>277</v>
      </c>
      <c r="H428" s="69">
        <f t="shared" ref="H428:H451" si="179">IF(E428=0,0,I428-(E428-1))</f>
        <v>637</v>
      </c>
      <c r="I428" s="70">
        <f t="shared" ref="I428:I451" si="180">IF(E428=0,0,H427-1)</f>
        <v>648</v>
      </c>
      <c r="J428" s="73" t="str">
        <f>IF(C428="","--",IF(AND(C428&lt;&gt;"FST",C428&lt;&gt;"TCF",BA427&lt;&gt;0),BA427,"--"))</f>
        <v>--</v>
      </c>
      <c r="K428" s="32"/>
      <c r="L428" s="233"/>
      <c r="M428" s="277" t="s">
        <v>416</v>
      </c>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1</v>
      </c>
      <c r="AE428" s="109" t="str">
        <f t="shared" si="172"/>
        <v>637-648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1</v>
      </c>
      <c r="AN428" s="109">
        <f t="shared" si="176"/>
        <v>0</v>
      </c>
      <c r="AO428" s="109" t="str">
        <f t="shared" si="177"/>
        <v/>
      </c>
      <c r="AQ428" s="109" t="str">
        <f t="shared" si="178"/>
        <v/>
      </c>
      <c r="BA428" s="229">
        <f>MOD(SUM(E427:E428),12)</f>
        <v>0</v>
      </c>
    </row>
    <row r="429" spans="1:53" ht="15.75" thickBot="1" x14ac:dyDescent="0.3">
      <c r="A429" s="88"/>
      <c r="B429" s="74" t="s">
        <v>280</v>
      </c>
      <c r="C429" s="67" t="s">
        <v>502</v>
      </c>
      <c r="D429" s="102"/>
      <c r="E429" s="32">
        <v>12</v>
      </c>
      <c r="F429" s="32"/>
      <c r="G429" s="75" t="s">
        <v>277</v>
      </c>
      <c r="H429" s="69">
        <f t="shared" si="179"/>
        <v>625</v>
      </c>
      <c r="I429" s="70">
        <f t="shared" si="180"/>
        <v>636</v>
      </c>
      <c r="J429" s="73" t="str">
        <f t="shared" ref="J429:J451" si="181">IF(C429="","--",IF(AND(C429&lt;&gt;"FST",C429&lt;&gt;"TCF",BA428&lt;&gt;0),BA428,"--"))</f>
        <v>--</v>
      </c>
      <c r="K429" s="32"/>
      <c r="L429" s="233"/>
      <c r="M429" s="277" t="s">
        <v>415</v>
      </c>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1</v>
      </c>
      <c r="AE429" s="109" t="str">
        <f t="shared" si="172"/>
        <v>625-636</v>
      </c>
      <c r="AF429" s="109" t="str">
        <f t="shared" si="173"/>
        <v>N</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502</v>
      </c>
      <c r="D430" s="102"/>
      <c r="E430" s="32">
        <v>144</v>
      </c>
      <c r="F430" s="32"/>
      <c r="G430" s="68" t="s">
        <v>277</v>
      </c>
      <c r="H430" s="69">
        <f t="shared" si="179"/>
        <v>481</v>
      </c>
      <c r="I430" s="70">
        <f t="shared" si="180"/>
        <v>624</v>
      </c>
      <c r="J430" s="73" t="str">
        <f t="shared" si="181"/>
        <v>--</v>
      </c>
      <c r="K430" s="32"/>
      <c r="L430" s="233"/>
      <c r="M430" s="277" t="s">
        <v>414</v>
      </c>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1</v>
      </c>
      <c r="AE430" s="109" t="str">
        <f t="shared" si="172"/>
        <v>481-624</v>
      </c>
      <c r="AF430" s="109" t="str">
        <f t="shared" si="173"/>
        <v>N</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7"/>
      <c r="N438" s="277"/>
      <c r="O438" s="277"/>
      <c r="P438" s="277"/>
      <c r="Q438" s="277"/>
      <c r="R438" s="277"/>
      <c r="S438" s="277"/>
      <c r="T438" s="277"/>
      <c r="U438" s="278"/>
      <c r="V438" s="103"/>
      <c r="W438" s="84">
        <f>Y438+1</f>
        <v>181</v>
      </c>
      <c r="X438" s="84"/>
      <c r="Y438" s="78">
        <f>SUM(E427:E438)</f>
        <v>180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7"/>
      <c r="N439" s="277"/>
      <c r="O439" s="277"/>
      <c r="P439" s="277"/>
      <c r="Q439" s="277"/>
      <c r="R439" s="277"/>
      <c r="S439" s="277"/>
      <c r="T439" s="277"/>
      <c r="U439" s="278"/>
      <c r="V439" s="103"/>
      <c r="W439" s="84">
        <f>Y439+1</f>
        <v>181</v>
      </c>
      <c r="X439" s="84"/>
      <c r="Y439" s="78">
        <f>SUM(E427:E439)</f>
        <v>180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7"/>
      <c r="N440" s="277"/>
      <c r="O440" s="277"/>
      <c r="P440" s="277"/>
      <c r="Q440" s="277"/>
      <c r="R440" s="277"/>
      <c r="S440" s="277"/>
      <c r="T440" s="277"/>
      <c r="U440" s="278"/>
      <c r="V440" s="103"/>
      <c r="W440" s="84">
        <f>Y440+1</f>
        <v>181</v>
      </c>
      <c r="X440" s="84"/>
      <c r="Y440" s="78">
        <f>SUM(E427:E440)</f>
        <v>180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7"/>
      <c r="N441" s="277"/>
      <c r="O441" s="277"/>
      <c r="P441" s="277"/>
      <c r="Q441" s="277"/>
      <c r="R441" s="277"/>
      <c r="S441" s="277"/>
      <c r="T441" s="277"/>
      <c r="U441" s="278"/>
      <c r="V441" s="103"/>
      <c r="W441" s="84">
        <f>Y441+1</f>
        <v>181</v>
      </c>
      <c r="X441" s="84"/>
      <c r="Y441" s="78">
        <f>SUM(E427:E441)</f>
        <v>180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7"/>
      <c r="N442" s="277"/>
      <c r="O442" s="277"/>
      <c r="P442" s="277"/>
      <c r="Q442" s="277"/>
      <c r="R442" s="277"/>
      <c r="S442" s="277"/>
      <c r="T442" s="277"/>
      <c r="U442" s="278"/>
      <c r="V442" s="103"/>
      <c r="W442" s="84">
        <f t="shared" ref="W442:W450" si="186">Y442+1</f>
        <v>181</v>
      </c>
      <c r="X442" s="84"/>
      <c r="Y442" s="78">
        <f>SUM(E427:E442)</f>
        <v>180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7"/>
      <c r="N443" s="277"/>
      <c r="O443" s="277"/>
      <c r="P443" s="277"/>
      <c r="Q443" s="277"/>
      <c r="R443" s="277"/>
      <c r="S443" s="277"/>
      <c r="T443" s="277"/>
      <c r="U443" s="278"/>
      <c r="V443" s="103"/>
      <c r="W443" s="84">
        <f t="shared" si="186"/>
        <v>181</v>
      </c>
      <c r="X443" s="84"/>
      <c r="Y443" s="78">
        <f>SUM(E427:E443)</f>
        <v>180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7"/>
      <c r="N444" s="277"/>
      <c r="O444" s="277"/>
      <c r="P444" s="277"/>
      <c r="Q444" s="277"/>
      <c r="R444" s="277"/>
      <c r="S444" s="277"/>
      <c r="T444" s="277"/>
      <c r="U444" s="278"/>
      <c r="V444" s="103"/>
      <c r="W444" s="84">
        <f t="shared" si="186"/>
        <v>181</v>
      </c>
      <c r="X444" s="84"/>
      <c r="Y444" s="78">
        <f>SUM(E427:E444)</f>
        <v>180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7"/>
      <c r="N445" s="277"/>
      <c r="O445" s="277"/>
      <c r="P445" s="277"/>
      <c r="Q445" s="277"/>
      <c r="R445" s="277"/>
      <c r="S445" s="277"/>
      <c r="T445" s="277"/>
      <c r="U445" s="278"/>
      <c r="V445" s="103"/>
      <c r="W445" s="84">
        <f t="shared" si="186"/>
        <v>181</v>
      </c>
      <c r="X445" s="84"/>
      <c r="Y445" s="78">
        <f>SUM(E427:E445)</f>
        <v>180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7"/>
      <c r="N446" s="277"/>
      <c r="O446" s="277"/>
      <c r="P446" s="277"/>
      <c r="Q446" s="277"/>
      <c r="R446" s="277"/>
      <c r="S446" s="277"/>
      <c r="T446" s="277"/>
      <c r="U446" s="278"/>
      <c r="V446" s="103"/>
      <c r="W446" s="84">
        <f t="shared" si="186"/>
        <v>181</v>
      </c>
      <c r="X446" s="84"/>
      <c r="Y446" s="78">
        <f>SUM(E427:E446)</f>
        <v>180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7"/>
      <c r="N447" s="277"/>
      <c r="O447" s="277"/>
      <c r="P447" s="277"/>
      <c r="Q447" s="277"/>
      <c r="R447" s="277"/>
      <c r="S447" s="277"/>
      <c r="T447" s="277"/>
      <c r="U447" s="278"/>
      <c r="V447" s="103"/>
      <c r="W447" s="84">
        <f t="shared" si="186"/>
        <v>181</v>
      </c>
      <c r="X447" s="84"/>
      <c r="Y447" s="78">
        <f>SUM(E427:E447)</f>
        <v>180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7"/>
      <c r="N448" s="277"/>
      <c r="O448" s="277"/>
      <c r="P448" s="277"/>
      <c r="Q448" s="277"/>
      <c r="R448" s="277"/>
      <c r="S448" s="277"/>
      <c r="T448" s="277"/>
      <c r="U448" s="278"/>
      <c r="V448" s="103"/>
      <c r="W448" s="84">
        <f t="shared" si="186"/>
        <v>181</v>
      </c>
      <c r="X448" s="84"/>
      <c r="Y448" s="78">
        <f>SUM(E427:E448)</f>
        <v>180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7"/>
      <c r="N449" s="277"/>
      <c r="O449" s="277"/>
      <c r="P449" s="277"/>
      <c r="Q449" s="277"/>
      <c r="R449" s="277"/>
      <c r="S449" s="277"/>
      <c r="T449" s="277"/>
      <c r="U449" s="278"/>
      <c r="V449" s="103"/>
      <c r="W449" s="84">
        <f t="shared" si="186"/>
        <v>181</v>
      </c>
      <c r="X449" s="84"/>
      <c r="Y449" s="78">
        <f>SUM(E427:E449)</f>
        <v>180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7"/>
      <c r="N450" s="277"/>
      <c r="O450" s="277"/>
      <c r="P450" s="277"/>
      <c r="Q450" s="277"/>
      <c r="R450" s="277"/>
      <c r="S450" s="277"/>
      <c r="T450" s="277"/>
      <c r="U450" s="278"/>
      <c r="V450" s="103"/>
      <c r="W450" s="84">
        <f t="shared" si="186"/>
        <v>181</v>
      </c>
      <c r="X450" s="84"/>
      <c r="Y450" s="78">
        <f>SUM(E427:E450)</f>
        <v>180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7"/>
      <c r="N451" s="277"/>
      <c r="O451" s="277"/>
      <c r="P451" s="277"/>
      <c r="Q451" s="277"/>
      <c r="R451" s="277"/>
      <c r="S451" s="277"/>
      <c r="T451" s="277"/>
      <c r="U451" s="278"/>
      <c r="V451" s="103"/>
      <c r="W451" s="72"/>
      <c r="X451" s="72"/>
      <c r="Y451" s="78">
        <f>SUM(E427:E451)</f>
        <v>180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18" t="s">
        <v>325</v>
      </c>
      <c r="C452" s="319"/>
      <c r="D452" s="79"/>
      <c r="E452" s="80"/>
      <c r="F452" s="80"/>
      <c r="G452" s="81"/>
      <c r="H452" s="192"/>
      <c r="I452" s="192"/>
      <c r="J452" s="192"/>
      <c r="K452" s="82"/>
      <c r="L452" s="318" t="s">
        <v>306</v>
      </c>
      <c r="M452" s="329"/>
      <c r="N452" s="329"/>
      <c r="O452" s="329"/>
      <c r="P452" s="329"/>
      <c r="Q452" s="329"/>
      <c r="R452" s="329"/>
      <c r="S452" s="329"/>
      <c r="T452" s="329"/>
      <c r="U452" s="319"/>
      <c r="V452" s="104"/>
      <c r="W452" s="72"/>
      <c r="X452" s="72"/>
      <c r="Y452" s="72"/>
      <c r="Z452" s="72"/>
      <c r="AA452" s="72" t="str">
        <f t="shared" si="185"/>
        <v/>
      </c>
      <c r="AB452" s="72"/>
      <c r="AC452" s="72">
        <f>SUM(AC427:AC451)</f>
        <v>25</v>
      </c>
      <c r="AD452" s="72">
        <f>SUM(AD427:AD451)</f>
        <v>25</v>
      </c>
      <c r="AM452" s="109">
        <f>SUM(AM427:AM451)</f>
        <v>2</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8" t="s">
        <v>307</v>
      </c>
      <c r="C453" s="31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1" t="s">
        <v>222</v>
      </c>
      <c r="C457" s="312"/>
      <c r="D457" s="313" t="s">
        <v>223</v>
      </c>
      <c r="E457" s="304"/>
      <c r="F457" s="88"/>
      <c r="G457" s="314" t="s">
        <v>224</v>
      </c>
      <c r="H457" s="315"/>
      <c r="I457" s="28">
        <f>SUM(E468:E492)</f>
        <v>144</v>
      </c>
      <c r="J457" s="316" t="s">
        <v>225</v>
      </c>
      <c r="K457" s="317"/>
      <c r="L457" s="304"/>
      <c r="M457" s="196">
        <v>2</v>
      </c>
      <c r="N457" s="35">
        <f>SUM(AI457,AI468)</f>
        <v>0</v>
      </c>
      <c r="O457" s="35">
        <v>0</v>
      </c>
      <c r="P457" s="35">
        <f>SUM(AJ457,AJ468)</f>
        <v>0</v>
      </c>
      <c r="Q457" s="35">
        <v>0</v>
      </c>
      <c r="R457" s="35">
        <f>COUNTIFS($E468:$E492,"2",$F468:$F492,"Pole",$C468:$C492,"FST")</f>
        <v>0</v>
      </c>
      <c r="S457" s="35">
        <f>SUM(AL457,AK468)</f>
        <v>0</v>
      </c>
      <c r="T457" s="35">
        <v>0</v>
      </c>
      <c r="U457" s="35">
        <f>SUM(AK457,AL468)</f>
        <v>6</v>
      </c>
      <c r="V457" s="35">
        <v>0</v>
      </c>
      <c r="W457" s="34">
        <f>COUNTIFS($E468:$E492,"2",$F468:$F492,"HH",$C468:$C492,"FST")</f>
        <v>6</v>
      </c>
      <c r="X457" s="35">
        <f>COUNTIFS($E468:$E492,"2",$F468:$F492,"Ped",$C468:$C492,"FST")</f>
        <v>0</v>
      </c>
      <c r="Y457" s="25"/>
      <c r="Z457" s="294" t="s">
        <v>226</v>
      </c>
      <c r="AA457" s="295"/>
      <c r="AB457" s="296"/>
      <c r="AC457" s="25"/>
      <c r="AD457" s="25"/>
      <c r="AH457" s="109">
        <v>2</v>
      </c>
      <c r="AI457" s="109" t="str">
        <f>IF($E458="SS",COUNTIFS($C468:$C492,"FST",$E468:$E492,"2"),"0")</f>
        <v>0</v>
      </c>
      <c r="AJ457" s="109" t="str">
        <f>IF($E458="RPX",COUNTIFS($C468:$C492,"FST",$E468:$E492,"2"),"0")</f>
        <v>0</v>
      </c>
      <c r="AK457" s="109">
        <f>IF($E458="EUC",COUNTIFS($C468:$C492,"FST",$E468:$E492,"2"),"0")</f>
        <v>6</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3" t="s">
        <v>230</v>
      </c>
      <c r="H458" s="304"/>
      <c r="I458" s="33">
        <f>E459-I457</f>
        <v>0</v>
      </c>
      <c r="J458" s="288" t="s">
        <v>231</v>
      </c>
      <c r="K458" s="289"/>
      <c r="L458" s="34">
        <f>I462</f>
        <v>481</v>
      </c>
      <c r="M458" s="196">
        <v>4</v>
      </c>
      <c r="N458" s="35">
        <f>SUM(AI458,AI469)</f>
        <v>0</v>
      </c>
      <c r="O458" s="35">
        <v>0</v>
      </c>
      <c r="P458" s="35">
        <f>SUM(AJ458,AJ469)</f>
        <v>0</v>
      </c>
      <c r="Q458" s="35">
        <v>0</v>
      </c>
      <c r="R458" s="35">
        <f>COUNTIFS($E468:$E492,"4",$F468:$F492,"Pole",$C468:$C492,"FST")</f>
        <v>0</v>
      </c>
      <c r="S458" s="35">
        <f>SUM(AL458,AK469)</f>
        <v>0</v>
      </c>
      <c r="T458" s="35">
        <v>0</v>
      </c>
      <c r="U458" s="35">
        <f>SUM(AK458,AL469)</f>
        <v>12</v>
      </c>
      <c r="V458" s="35">
        <v>0</v>
      </c>
      <c r="W458" s="34">
        <f>COUNTIFS($E468:$E492,"4",$F468:$F492,"HH",$C468:$C492,"FST")</f>
        <v>12</v>
      </c>
      <c r="X458" s="35">
        <f>COUNTIFS($E468:$E492,"4",$F468:$F492,"Ped",$C468:$C492,"FST")</f>
        <v>0</v>
      </c>
      <c r="Y458" s="25"/>
      <c r="Z458" s="297" t="s">
        <v>232</v>
      </c>
      <c r="AA458" s="299" t="s">
        <v>233</v>
      </c>
      <c r="AB458" s="300"/>
      <c r="AC458" s="25"/>
      <c r="AD458" s="25"/>
      <c r="AH458" s="109">
        <v>4</v>
      </c>
      <c r="AI458" s="109" t="str">
        <f>IF($E458="SS",COUNTIFS($C468:$C492,"FST",$E468:$E492,"4"),"0")</f>
        <v>0</v>
      </c>
      <c r="AJ458" s="109" t="str">
        <f>IF($E458="RPX",COUNTIFS($C468:$C492,"FST",$E468:$E492,"4"),"0")</f>
        <v>0</v>
      </c>
      <c r="AK458" s="109">
        <f>IF($E458="EUC",COUNTIFS($C468:$C492,"FST",$E468:$E492,"4"),"0")</f>
        <v>12</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144</v>
      </c>
      <c r="F459" s="88"/>
      <c r="G459" s="290" t="s">
        <v>237</v>
      </c>
      <c r="H459" s="291"/>
      <c r="I459" s="35">
        <f>IF(E459=0,0,12-(MOD(I457,12)))</f>
        <v>12</v>
      </c>
      <c r="J459" s="288" t="s">
        <v>238</v>
      </c>
      <c r="K459" s="289"/>
      <c r="L459" s="39">
        <f>I463-I457</f>
        <v>480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8"/>
      <c r="AA459" s="301"/>
      <c r="AB459" s="302"/>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0" t="s">
        <v>242</v>
      </c>
      <c r="H460" s="43" t="s">
        <v>243</v>
      </c>
      <c r="I460" s="35">
        <f>IF(E460&lt;&gt;0,1,0)</f>
        <v>0</v>
      </c>
      <c r="J460" s="290" t="s">
        <v>244</v>
      </c>
      <c r="K460" s="291"/>
      <c r="L460" s="44">
        <f>'Cable Calculator'!BG3</f>
        <v>2712</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481</v>
      </c>
      <c r="F461" s="88"/>
      <c r="G461" s="321"/>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4</v>
      </c>
      <c r="V461" s="35">
        <f>IF($E458="EUC",SUM($AN493,AP493,AR493),"0")</f>
        <v>3</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12</v>
      </c>
      <c r="F462" s="88"/>
      <c r="G462" s="320" t="s">
        <v>251</v>
      </c>
      <c r="H462" s="51" t="s">
        <v>252</v>
      </c>
      <c r="I462" s="112">
        <f>E461</f>
        <v>481</v>
      </c>
      <c r="J462" s="322" t="s">
        <v>253</v>
      </c>
      <c r="K462" s="323"/>
      <c r="L462" s="324"/>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1"/>
      <c r="H463" s="47" t="s">
        <v>257</v>
      </c>
      <c r="I463" s="35">
        <f>IF(E461="","0",IF(AND(E458="EUC",E459=432), I462+(203-E460),IF(E461=0,0,(E461+(E459-E460)-1))))</f>
        <v>624</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144</v>
      </c>
      <c r="D464" s="31" t="s">
        <v>259</v>
      </c>
      <c r="E464" s="101" t="str">
        <f>IF(AS458="Y","DBL",IF(AS459="Y","TRPL",IF(AS460="Y","QUAD","")))</f>
        <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0" t="s">
        <v>260</v>
      </c>
      <c r="C466" s="292" t="s">
        <v>261</v>
      </c>
      <c r="D466" s="292" t="s">
        <v>262</v>
      </c>
      <c r="E466" s="305" t="s">
        <v>263</v>
      </c>
      <c r="F466" s="292" t="s">
        <v>264</v>
      </c>
      <c r="G466" s="307" t="s">
        <v>265</v>
      </c>
      <c r="H466" s="307" t="s">
        <v>266</v>
      </c>
      <c r="I466" s="307" t="s">
        <v>267</v>
      </c>
      <c r="J466" s="309" t="s">
        <v>268</v>
      </c>
      <c r="K466" s="292"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1"/>
      <c r="C467" s="293"/>
      <c r="D467" s="293"/>
      <c r="E467" s="306"/>
      <c r="F467" s="293"/>
      <c r="G467" s="308"/>
      <c r="H467" s="308"/>
      <c r="I467" s="308"/>
      <c r="J467" s="310"/>
      <c r="K467" s="293"/>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852</v>
      </c>
      <c r="E468" s="32">
        <v>4</v>
      </c>
      <c r="F468" s="32" t="s">
        <v>488</v>
      </c>
      <c r="G468" s="68" t="s">
        <v>277</v>
      </c>
      <c r="H468" s="69">
        <f>IF(I468=0,0,I468-(E468-1))</f>
        <v>621</v>
      </c>
      <c r="I468" s="70">
        <f>IF(E468=0,0,I463)</f>
        <v>624</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621-624</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853</v>
      </c>
      <c r="E469" s="32">
        <v>4</v>
      </c>
      <c r="F469" s="32" t="s">
        <v>488</v>
      </c>
      <c r="G469" s="68" t="s">
        <v>277</v>
      </c>
      <c r="H469" s="69">
        <f t="shared" ref="H469:H492" si="196">IF(E469=0,0,I469-(E469-1))</f>
        <v>617</v>
      </c>
      <c r="I469" s="70">
        <f t="shared" ref="I469:I492" si="197">IF(E469=0,0,H468-1)</f>
        <v>620</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0</v>
      </c>
      <c r="AE469" s="109" t="str">
        <f t="shared" si="189"/>
        <v>617-620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854</v>
      </c>
      <c r="E470" s="32">
        <v>4</v>
      </c>
      <c r="F470" s="32" t="s">
        <v>488</v>
      </c>
      <c r="G470" s="75" t="s">
        <v>277</v>
      </c>
      <c r="H470" s="69">
        <f t="shared" si="196"/>
        <v>613</v>
      </c>
      <c r="I470" s="70">
        <f t="shared" si="197"/>
        <v>616</v>
      </c>
      <c r="J470" s="73" t="str">
        <f t="shared" ref="J470:J492" si="198">IF(C470="","--",IF(AND(C470&lt;&gt;"FST",C470&lt;&gt;"TCF",BA469&lt;&gt;0),BA469,"--"))</f>
        <v>--</v>
      </c>
      <c r="K470" s="32"/>
      <c r="L470" s="233"/>
      <c r="M470" s="277"/>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0</v>
      </c>
      <c r="AE470" s="109" t="str">
        <f t="shared" si="189"/>
        <v>613-616</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855</v>
      </c>
      <c r="E471" s="32">
        <v>4</v>
      </c>
      <c r="F471" s="32" t="s">
        <v>488</v>
      </c>
      <c r="G471" s="68" t="s">
        <v>277</v>
      </c>
      <c r="H471" s="69">
        <f t="shared" si="196"/>
        <v>609</v>
      </c>
      <c r="I471" s="70">
        <f t="shared" si="197"/>
        <v>612</v>
      </c>
      <c r="J471" s="73" t="str">
        <f t="shared" si="198"/>
        <v>--</v>
      </c>
      <c r="K471" s="32"/>
      <c r="L471" s="233"/>
      <c r="M471" s="277"/>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0</v>
      </c>
      <c r="AE471" s="109" t="str">
        <f t="shared" si="189"/>
        <v>609-612</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8</v>
      </c>
    </row>
    <row r="472" spans="1:53" ht="15.75" thickBot="1" x14ac:dyDescent="0.3">
      <c r="A472" s="88"/>
      <c r="B472" s="66" t="s">
        <v>282</v>
      </c>
      <c r="C472" s="67" t="s">
        <v>484</v>
      </c>
      <c r="D472" s="102" t="s">
        <v>856</v>
      </c>
      <c r="E472" s="32">
        <v>4</v>
      </c>
      <c r="F472" s="32" t="s">
        <v>488</v>
      </c>
      <c r="G472" s="68" t="s">
        <v>277</v>
      </c>
      <c r="H472" s="69">
        <f t="shared" si="196"/>
        <v>605</v>
      </c>
      <c r="I472" s="70">
        <f t="shared" si="197"/>
        <v>608</v>
      </c>
      <c r="J472" s="73" t="str">
        <f t="shared" si="198"/>
        <v>--</v>
      </c>
      <c r="K472" s="32"/>
      <c r="L472" s="233"/>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605-608</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t="s">
        <v>484</v>
      </c>
      <c r="D473" s="102" t="s">
        <v>857</v>
      </c>
      <c r="E473" s="32">
        <v>4</v>
      </c>
      <c r="F473" s="32" t="s">
        <v>488</v>
      </c>
      <c r="G473" s="68" t="s">
        <v>277</v>
      </c>
      <c r="H473" s="69">
        <f t="shared" si="196"/>
        <v>601</v>
      </c>
      <c r="I473" s="70">
        <f t="shared" si="197"/>
        <v>604</v>
      </c>
      <c r="J473" s="73" t="str">
        <f t="shared" si="198"/>
        <v>--</v>
      </c>
      <c r="K473" s="32"/>
      <c r="L473" s="233"/>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0</v>
      </c>
      <c r="AE473" s="109" t="str">
        <f t="shared" si="189"/>
        <v>601-604</v>
      </c>
      <c r="AF473" s="109" t="str">
        <f t="shared" si="190"/>
        <v>Y</v>
      </c>
      <c r="AG473" s="109" t="str">
        <f t="shared" si="191"/>
        <v>B</v>
      </c>
      <c r="AM473" s="109">
        <f t="shared" si="192"/>
        <v>0</v>
      </c>
      <c r="AN473" s="109">
        <f t="shared" si="193"/>
        <v>0</v>
      </c>
      <c r="AO473" s="109" t="str">
        <f t="shared" si="194"/>
        <v/>
      </c>
      <c r="AQ473" s="109" t="str">
        <f t="shared" si="195"/>
        <v/>
      </c>
      <c r="BA473" s="229">
        <f>MOD(SUM(E468:E474),12)</f>
        <v>4</v>
      </c>
    </row>
    <row r="474" spans="1:53" ht="15.75" thickBot="1" x14ac:dyDescent="0.3">
      <c r="A474" s="88"/>
      <c r="B474" s="66" t="s">
        <v>284</v>
      </c>
      <c r="C474" s="67" t="s">
        <v>484</v>
      </c>
      <c r="D474" s="102" t="s">
        <v>858</v>
      </c>
      <c r="E474" s="32">
        <v>4</v>
      </c>
      <c r="F474" s="32" t="s">
        <v>488</v>
      </c>
      <c r="G474" s="68" t="s">
        <v>277</v>
      </c>
      <c r="H474" s="69">
        <f t="shared" si="196"/>
        <v>597</v>
      </c>
      <c r="I474" s="70">
        <f t="shared" si="197"/>
        <v>600</v>
      </c>
      <c r="J474" s="73" t="str">
        <f t="shared" si="198"/>
        <v>--</v>
      </c>
      <c r="K474" s="32"/>
      <c r="L474" s="233"/>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0</v>
      </c>
      <c r="AE474" s="109" t="str">
        <f t="shared" si="189"/>
        <v>597-600</v>
      </c>
      <c r="AF474" s="109" t="str">
        <f t="shared" si="190"/>
        <v>Y</v>
      </c>
      <c r="AG474" s="109" t="str">
        <f t="shared" si="191"/>
        <v>B</v>
      </c>
      <c r="AM474" s="109">
        <f t="shared" si="192"/>
        <v>0</v>
      </c>
      <c r="AN474" s="109">
        <f t="shared" si="193"/>
        <v>0</v>
      </c>
      <c r="AO474" s="109" t="str">
        <f t="shared" si="194"/>
        <v/>
      </c>
      <c r="AQ474" s="109" t="str">
        <f t="shared" si="195"/>
        <v/>
      </c>
      <c r="BA474" s="229">
        <f>MOD(SUM(E468:E475),12)</f>
        <v>8</v>
      </c>
    </row>
    <row r="475" spans="1:53" ht="15.75" thickBot="1" x14ac:dyDescent="0.3">
      <c r="A475" s="88"/>
      <c r="B475" s="66" t="s">
        <v>285</v>
      </c>
      <c r="C475" s="67" t="s">
        <v>484</v>
      </c>
      <c r="D475" s="102" t="s">
        <v>859</v>
      </c>
      <c r="E475" s="32">
        <v>4</v>
      </c>
      <c r="F475" s="32" t="s">
        <v>488</v>
      </c>
      <c r="G475" s="68" t="s">
        <v>277</v>
      </c>
      <c r="H475" s="69">
        <f t="shared" si="196"/>
        <v>593</v>
      </c>
      <c r="I475" s="70">
        <f t="shared" si="197"/>
        <v>596</v>
      </c>
      <c r="J475" s="73" t="str">
        <f t="shared" si="198"/>
        <v>--</v>
      </c>
      <c r="K475" s="32"/>
      <c r="L475" s="233"/>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0</v>
      </c>
      <c r="AE475" s="109" t="str">
        <f t="shared" si="189"/>
        <v>593-596</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t="s">
        <v>484</v>
      </c>
      <c r="D476" s="102" t="s">
        <v>860</v>
      </c>
      <c r="E476" s="32">
        <v>4</v>
      </c>
      <c r="F476" s="32" t="s">
        <v>488</v>
      </c>
      <c r="G476" s="68" t="s">
        <v>277</v>
      </c>
      <c r="H476" s="69">
        <f t="shared" si="196"/>
        <v>589</v>
      </c>
      <c r="I476" s="70">
        <f t="shared" si="197"/>
        <v>592</v>
      </c>
      <c r="J476" s="73" t="str">
        <f t="shared" si="198"/>
        <v>--</v>
      </c>
      <c r="K476" s="32"/>
      <c r="L476" s="233"/>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0</v>
      </c>
      <c r="AE476" s="109" t="str">
        <f t="shared" si="189"/>
        <v>589-592</v>
      </c>
      <c r="AF476" s="109" t="str">
        <f t="shared" si="190"/>
        <v>Y</v>
      </c>
      <c r="AG476" s="109" t="str">
        <f t="shared" si="191"/>
        <v>B</v>
      </c>
      <c r="AM476" s="109">
        <f t="shared" si="192"/>
        <v>0</v>
      </c>
      <c r="AN476" s="109">
        <f t="shared" si="193"/>
        <v>0</v>
      </c>
      <c r="AO476" s="109" t="str">
        <f t="shared" si="194"/>
        <v/>
      </c>
      <c r="AQ476" s="109" t="str">
        <f t="shared" si="195"/>
        <v/>
      </c>
      <c r="BA476" s="229">
        <f>MOD(SUM(E468:E477),12)</f>
        <v>2</v>
      </c>
    </row>
    <row r="477" spans="1:53" ht="15.75" thickBot="1" x14ac:dyDescent="0.3">
      <c r="A477" s="88"/>
      <c r="B477" s="66" t="s">
        <v>287</v>
      </c>
      <c r="C477" s="67" t="s">
        <v>484</v>
      </c>
      <c r="D477" s="102" t="s">
        <v>861</v>
      </c>
      <c r="E477" s="32">
        <v>2</v>
      </c>
      <c r="F477" s="32" t="s">
        <v>488</v>
      </c>
      <c r="G477" s="68" t="s">
        <v>277</v>
      </c>
      <c r="H477" s="69">
        <f t="shared" si="196"/>
        <v>587</v>
      </c>
      <c r="I477" s="70">
        <f t="shared" si="197"/>
        <v>588</v>
      </c>
      <c r="J477" s="73" t="str">
        <f t="shared" si="198"/>
        <v>--</v>
      </c>
      <c r="K477" s="32"/>
      <c r="L477" s="233"/>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0</v>
      </c>
      <c r="AE477" s="109" t="str">
        <f t="shared" si="189"/>
        <v>587-588</v>
      </c>
      <c r="AF477" s="109" t="str">
        <f t="shared" si="190"/>
        <v>Y</v>
      </c>
      <c r="AG477" s="109" t="str">
        <f t="shared" si="191"/>
        <v>B</v>
      </c>
      <c r="AM477" s="109">
        <f t="shared" si="192"/>
        <v>0</v>
      </c>
      <c r="AN477" s="109">
        <f t="shared" si="193"/>
        <v>0</v>
      </c>
      <c r="AO477" s="109" t="str">
        <f t="shared" si="194"/>
        <v/>
      </c>
      <c r="AQ477" s="109" t="str">
        <f t="shared" si="195"/>
        <v/>
      </c>
      <c r="BA477" s="229">
        <f>MOD(SUM(E468:E478),12)</f>
        <v>4</v>
      </c>
    </row>
    <row r="478" spans="1:53" ht="15.75" thickBot="1" x14ac:dyDescent="0.3">
      <c r="A478" s="88"/>
      <c r="B478" s="66" t="s">
        <v>288</v>
      </c>
      <c r="C478" s="67" t="s">
        <v>484</v>
      </c>
      <c r="D478" s="102" t="s">
        <v>863</v>
      </c>
      <c r="E478" s="32">
        <v>2</v>
      </c>
      <c r="F478" s="32" t="s">
        <v>488</v>
      </c>
      <c r="G478" s="68" t="s">
        <v>277</v>
      </c>
      <c r="H478" s="69">
        <f t="shared" si="196"/>
        <v>585</v>
      </c>
      <c r="I478" s="70">
        <f t="shared" si="197"/>
        <v>586</v>
      </c>
      <c r="J478" s="73" t="str">
        <f t="shared" si="198"/>
        <v>--</v>
      </c>
      <c r="K478" s="32"/>
      <c r="L478" s="233"/>
      <c r="M478" s="277"/>
      <c r="N478" s="277"/>
      <c r="O478" s="277"/>
      <c r="P478" s="277"/>
      <c r="Q478" s="277"/>
      <c r="R478" s="277"/>
      <c r="S478" s="277"/>
      <c r="T478" s="277"/>
      <c r="U478" s="278"/>
      <c r="V478" s="103"/>
      <c r="W478" s="84"/>
      <c r="X478" s="84"/>
      <c r="Y478" s="72"/>
      <c r="Z478" s="72"/>
      <c r="AA478" s="72"/>
      <c r="AB478" s="72"/>
      <c r="AC478" s="72">
        <f t="shared" si="187"/>
        <v>1</v>
      </c>
      <c r="AD478" s="72">
        <f t="shared" si="188"/>
        <v>0</v>
      </c>
      <c r="AE478" s="109" t="str">
        <f t="shared" si="189"/>
        <v>585-586</v>
      </c>
      <c r="AF478" s="109" t="str">
        <f t="shared" si="190"/>
        <v>Y</v>
      </c>
      <c r="AG478" s="109" t="str">
        <f t="shared" si="191"/>
        <v>B</v>
      </c>
      <c r="AM478" s="109">
        <f t="shared" si="192"/>
        <v>0</v>
      </c>
      <c r="AN478" s="109">
        <f t="shared" si="193"/>
        <v>0</v>
      </c>
      <c r="AO478" s="109" t="str">
        <f t="shared" si="194"/>
        <v/>
      </c>
      <c r="AQ478" s="109" t="str">
        <f t="shared" si="195"/>
        <v/>
      </c>
      <c r="BA478" s="229">
        <f>MOD(SUM(E468:E479),12)</f>
        <v>6</v>
      </c>
    </row>
    <row r="479" spans="1:53" ht="15.75" thickBot="1" x14ac:dyDescent="0.3">
      <c r="A479" s="88"/>
      <c r="B479" s="66" t="s">
        <v>289</v>
      </c>
      <c r="C479" s="67" t="s">
        <v>484</v>
      </c>
      <c r="D479" s="102" t="s">
        <v>862</v>
      </c>
      <c r="E479" s="32">
        <v>2</v>
      </c>
      <c r="F479" s="32" t="s">
        <v>488</v>
      </c>
      <c r="G479" s="68" t="s">
        <v>277</v>
      </c>
      <c r="H479" s="69">
        <f t="shared" si="196"/>
        <v>583</v>
      </c>
      <c r="I479" s="70">
        <f t="shared" si="197"/>
        <v>584</v>
      </c>
      <c r="J479" s="73" t="str">
        <f t="shared" si="198"/>
        <v>--</v>
      </c>
      <c r="K479" s="32"/>
      <c r="L479" s="233"/>
      <c r="M479" s="277"/>
      <c r="N479" s="277"/>
      <c r="O479" s="277"/>
      <c r="P479" s="277"/>
      <c r="Q479" s="277"/>
      <c r="R479" s="277"/>
      <c r="S479" s="277"/>
      <c r="T479" s="277"/>
      <c r="U479" s="278"/>
      <c r="V479" s="103"/>
      <c r="W479" s="84">
        <f>Y479+1</f>
        <v>43</v>
      </c>
      <c r="X479" s="84"/>
      <c r="Y479" s="78">
        <f>SUM(E468:E479)</f>
        <v>42</v>
      </c>
      <c r="Z479" s="72"/>
      <c r="AA479" s="72"/>
      <c r="AB479" s="72"/>
      <c r="AC479" s="72">
        <f t="shared" si="187"/>
        <v>1</v>
      </c>
      <c r="AD479" s="72">
        <f t="shared" si="188"/>
        <v>0</v>
      </c>
      <c r="AE479" s="109" t="str">
        <f t="shared" si="189"/>
        <v>583-584</v>
      </c>
      <c r="AF479" s="109" t="str">
        <f t="shared" si="190"/>
        <v>Y</v>
      </c>
      <c r="AG479" s="109" t="str">
        <f t="shared" si="191"/>
        <v>B</v>
      </c>
      <c r="AM479" s="109">
        <f t="shared" si="192"/>
        <v>0</v>
      </c>
      <c r="AN479" s="109">
        <f t="shared" si="193"/>
        <v>0</v>
      </c>
      <c r="AO479" s="109" t="str">
        <f t="shared" si="194"/>
        <v/>
      </c>
      <c r="AQ479" s="109" t="str">
        <f t="shared" si="195"/>
        <v/>
      </c>
      <c r="BA479" s="229">
        <f>MOD(SUM(E468:E480),12)</f>
        <v>8</v>
      </c>
    </row>
    <row r="480" spans="1:53" ht="15.75" thickBot="1" x14ac:dyDescent="0.3">
      <c r="A480" s="88"/>
      <c r="B480" s="66" t="s">
        <v>290</v>
      </c>
      <c r="C480" s="67" t="s">
        <v>484</v>
      </c>
      <c r="D480" s="102" t="s">
        <v>864</v>
      </c>
      <c r="E480" s="32">
        <v>2</v>
      </c>
      <c r="F480" s="32" t="s">
        <v>488</v>
      </c>
      <c r="G480" s="68" t="s">
        <v>277</v>
      </c>
      <c r="H480" s="69">
        <f t="shared" si="196"/>
        <v>581</v>
      </c>
      <c r="I480" s="70">
        <f t="shared" si="197"/>
        <v>582</v>
      </c>
      <c r="J480" s="73" t="str">
        <f t="shared" si="198"/>
        <v>--</v>
      </c>
      <c r="K480" s="32"/>
      <c r="L480" s="233"/>
      <c r="M480" s="277"/>
      <c r="N480" s="277"/>
      <c r="O480" s="277"/>
      <c r="P480" s="277"/>
      <c r="Q480" s="277"/>
      <c r="R480" s="277"/>
      <c r="S480" s="277"/>
      <c r="T480" s="277"/>
      <c r="U480" s="278"/>
      <c r="V480" s="103"/>
      <c r="W480" s="84">
        <f>Y480+1</f>
        <v>45</v>
      </c>
      <c r="X480" s="84"/>
      <c r="Y480" s="78">
        <f>SUM(E468:E480)</f>
        <v>44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0</v>
      </c>
      <c r="AE480" s="109" t="str">
        <f t="shared" si="189"/>
        <v>581-582</v>
      </c>
      <c r="AF480" s="109" t="str">
        <f t="shared" si="190"/>
        <v>Y</v>
      </c>
      <c r="AG480" s="109" t="str">
        <f t="shared" si="191"/>
        <v>B</v>
      </c>
      <c r="AM480" s="109">
        <f t="shared" si="192"/>
        <v>0</v>
      </c>
      <c r="AN480" s="109">
        <f t="shared" si="193"/>
        <v>0</v>
      </c>
      <c r="AO480" s="109" t="str">
        <f t="shared" si="194"/>
        <v/>
      </c>
      <c r="AQ480" s="109" t="str">
        <f t="shared" si="195"/>
        <v/>
      </c>
      <c r="BA480" s="229">
        <f>MOD(SUM(E468:E481),12)</f>
        <v>10</v>
      </c>
    </row>
    <row r="481" spans="1:53" ht="15.75" thickBot="1" x14ac:dyDescent="0.3">
      <c r="A481" s="88"/>
      <c r="B481" s="66" t="s">
        <v>291</v>
      </c>
      <c r="C481" s="67" t="s">
        <v>484</v>
      </c>
      <c r="D481" s="102" t="s">
        <v>865</v>
      </c>
      <c r="E481" s="32">
        <v>2</v>
      </c>
      <c r="F481" s="32" t="s">
        <v>488</v>
      </c>
      <c r="G481" s="68" t="s">
        <v>277</v>
      </c>
      <c r="H481" s="69">
        <f t="shared" si="196"/>
        <v>579</v>
      </c>
      <c r="I481" s="70">
        <f t="shared" si="197"/>
        <v>580</v>
      </c>
      <c r="J481" s="73" t="str">
        <f t="shared" si="198"/>
        <v>--</v>
      </c>
      <c r="K481" s="32"/>
      <c r="L481" s="233"/>
      <c r="M481" s="277"/>
      <c r="N481" s="277"/>
      <c r="O481" s="277"/>
      <c r="P481" s="277"/>
      <c r="Q481" s="277"/>
      <c r="R481" s="277"/>
      <c r="S481" s="277"/>
      <c r="T481" s="277"/>
      <c r="U481" s="278"/>
      <c r="V481" s="103"/>
      <c r="W481" s="84">
        <f>Y481+1</f>
        <v>47</v>
      </c>
      <c r="X481" s="84"/>
      <c r="Y481" s="78">
        <f>SUM(E468:E481)</f>
        <v>46</v>
      </c>
      <c r="Z481" s="72" t="str">
        <f t="shared" si="201"/>
        <v/>
      </c>
      <c r="AA481" s="72"/>
      <c r="AB481" s="72"/>
      <c r="AC481" s="72">
        <f t="shared" si="187"/>
        <v>1</v>
      </c>
      <c r="AD481" s="72">
        <f t="shared" si="188"/>
        <v>0</v>
      </c>
      <c r="AE481" s="109" t="str">
        <f t="shared" si="189"/>
        <v>579-580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t="s">
        <v>484</v>
      </c>
      <c r="D482" s="102" t="s">
        <v>866</v>
      </c>
      <c r="E482" s="32">
        <v>2</v>
      </c>
      <c r="F482" s="32" t="s">
        <v>488</v>
      </c>
      <c r="G482" s="68" t="s">
        <v>277</v>
      </c>
      <c r="H482" s="69">
        <f t="shared" si="196"/>
        <v>577</v>
      </c>
      <c r="I482" s="70">
        <f t="shared" si="197"/>
        <v>578</v>
      </c>
      <c r="J482" s="73" t="str">
        <f t="shared" si="198"/>
        <v>--</v>
      </c>
      <c r="K482" s="32"/>
      <c r="L482" s="233"/>
      <c r="M482" s="277"/>
      <c r="N482" s="277"/>
      <c r="O482" s="277"/>
      <c r="P482" s="277"/>
      <c r="Q482" s="277"/>
      <c r="R482" s="277"/>
      <c r="S482" s="277"/>
      <c r="T482" s="277"/>
      <c r="U482" s="278"/>
      <c r="V482" s="103"/>
      <c r="W482" s="84">
        <f>Y482+1</f>
        <v>49</v>
      </c>
      <c r="X482" s="84"/>
      <c r="Y482" s="78">
        <f>SUM(E468:E482)</f>
        <v>48</v>
      </c>
      <c r="Z482" s="72" t="str">
        <f t="shared" si="201"/>
        <v/>
      </c>
      <c r="AA482" s="72" t="str">
        <f t="shared" ref="AA482:AA494" si="202">IF(AND(C480&lt;&gt;"Field SPL",W479&lt;=144,Y480&gt;144),"ERROR","")</f>
        <v/>
      </c>
      <c r="AB482" s="72"/>
      <c r="AC482" s="72">
        <f t="shared" si="187"/>
        <v>1</v>
      </c>
      <c r="AD482" s="72">
        <f t="shared" si="188"/>
        <v>0</v>
      </c>
      <c r="AE482" s="109" t="str">
        <f t="shared" si="189"/>
        <v>577-578</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t="s">
        <v>499</v>
      </c>
      <c r="D483" s="102"/>
      <c r="E483" s="32">
        <v>12</v>
      </c>
      <c r="F483" s="32"/>
      <c r="G483" s="68" t="s">
        <v>277</v>
      </c>
      <c r="H483" s="69">
        <f t="shared" si="196"/>
        <v>565</v>
      </c>
      <c r="I483" s="70">
        <f t="shared" si="197"/>
        <v>576</v>
      </c>
      <c r="J483" s="73" t="str">
        <f t="shared" si="198"/>
        <v>--</v>
      </c>
      <c r="K483" s="32"/>
      <c r="L483" s="233"/>
      <c r="M483" s="277" t="s">
        <v>421</v>
      </c>
      <c r="N483" s="277"/>
      <c r="O483" s="277"/>
      <c r="P483" s="277"/>
      <c r="Q483" s="277"/>
      <c r="R483" s="277"/>
      <c r="S483" s="277"/>
      <c r="T483" s="277"/>
      <c r="U483" s="278"/>
      <c r="V483" s="103"/>
      <c r="W483" s="84">
        <f t="shared" ref="W483:W491" si="203">Y483+1</f>
        <v>61</v>
      </c>
      <c r="X483" s="84"/>
      <c r="Y483" s="78">
        <f>SUM(E468:E483)</f>
        <v>60</v>
      </c>
      <c r="Z483" s="72" t="str">
        <f t="shared" si="201"/>
        <v/>
      </c>
      <c r="AA483" s="72" t="str">
        <f t="shared" si="202"/>
        <v/>
      </c>
      <c r="AB483" s="72"/>
      <c r="AC483" s="72">
        <f t="shared" si="187"/>
        <v>1</v>
      </c>
      <c r="AD483" s="72">
        <f t="shared" si="188"/>
        <v>1</v>
      </c>
      <c r="AE483" s="109" t="str">
        <f t="shared" si="189"/>
        <v>565-576</v>
      </c>
      <c r="AF483" s="109" t="str">
        <f t="shared" si="190"/>
        <v>Y</v>
      </c>
      <c r="AG483" s="109" t="str">
        <f t="shared" si="191"/>
        <v>B</v>
      </c>
      <c r="AM483" s="109">
        <f t="shared" si="192"/>
        <v>0.5</v>
      </c>
      <c r="AN483" s="109">
        <f t="shared" si="193"/>
        <v>0.5</v>
      </c>
      <c r="AO483" s="109" t="str">
        <f t="shared" si="194"/>
        <v/>
      </c>
      <c r="AQ483" s="109" t="str">
        <f t="shared" si="195"/>
        <v/>
      </c>
      <c r="BA483" s="229">
        <f>MOD(SUM(E468:E484),12)</f>
        <v>0</v>
      </c>
    </row>
    <row r="484" spans="1:53" ht="15.75" thickBot="1" x14ac:dyDescent="0.3">
      <c r="A484" s="88"/>
      <c r="B484" s="66" t="s">
        <v>294</v>
      </c>
      <c r="C484" s="67" t="s">
        <v>499</v>
      </c>
      <c r="D484" s="102"/>
      <c r="E484" s="32">
        <v>12</v>
      </c>
      <c r="F484" s="32"/>
      <c r="G484" s="68" t="s">
        <v>277</v>
      </c>
      <c r="H484" s="69">
        <f t="shared" si="196"/>
        <v>553</v>
      </c>
      <c r="I484" s="70">
        <f t="shared" si="197"/>
        <v>564</v>
      </c>
      <c r="J484" s="73" t="str">
        <f t="shared" si="198"/>
        <v>--</v>
      </c>
      <c r="K484" s="32"/>
      <c r="L484" s="233"/>
      <c r="M484" s="277" t="s">
        <v>421</v>
      </c>
      <c r="N484" s="277"/>
      <c r="O484" s="277"/>
      <c r="P484" s="277"/>
      <c r="Q484" s="277"/>
      <c r="R484" s="277"/>
      <c r="S484" s="277"/>
      <c r="T484" s="277"/>
      <c r="U484" s="278"/>
      <c r="V484" s="103"/>
      <c r="W484" s="84">
        <f t="shared" si="203"/>
        <v>73</v>
      </c>
      <c r="X484" s="84"/>
      <c r="Y484" s="78">
        <f>SUM(E468:E484)</f>
        <v>72</v>
      </c>
      <c r="Z484" s="72" t="str">
        <f t="shared" si="201"/>
        <v/>
      </c>
      <c r="AA484" s="72" t="str">
        <f t="shared" si="202"/>
        <v/>
      </c>
      <c r="AB484" s="72"/>
      <c r="AC484" s="72">
        <f t="shared" si="187"/>
        <v>1</v>
      </c>
      <c r="AD484" s="72">
        <f t="shared" si="188"/>
        <v>1</v>
      </c>
      <c r="AE484" s="109" t="str">
        <f t="shared" si="189"/>
        <v>553-564</v>
      </c>
      <c r="AF484" s="109" t="str">
        <f t="shared" si="190"/>
        <v>Y</v>
      </c>
      <c r="AG484" s="109" t="str">
        <f t="shared" si="191"/>
        <v>B</v>
      </c>
      <c r="AM484" s="109">
        <f t="shared" si="192"/>
        <v>0.5</v>
      </c>
      <c r="AN484" s="109">
        <f t="shared" si="193"/>
        <v>0.5</v>
      </c>
      <c r="AO484" s="109" t="str">
        <f t="shared" si="194"/>
        <v/>
      </c>
      <c r="AQ484" s="109" t="str">
        <f t="shared" si="195"/>
        <v/>
      </c>
      <c r="BA484" s="229">
        <f>MOD(SUM(E468:E485),12)</f>
        <v>4</v>
      </c>
    </row>
    <row r="485" spans="1:53" ht="15.75" thickBot="1" x14ac:dyDescent="0.3">
      <c r="A485" s="88"/>
      <c r="B485" s="66" t="s">
        <v>295</v>
      </c>
      <c r="C485" s="67" t="s">
        <v>484</v>
      </c>
      <c r="D485" s="102" t="s">
        <v>867</v>
      </c>
      <c r="E485" s="32">
        <v>4</v>
      </c>
      <c r="F485" s="32" t="s">
        <v>488</v>
      </c>
      <c r="G485" s="68" t="s">
        <v>277</v>
      </c>
      <c r="H485" s="69">
        <f t="shared" si="196"/>
        <v>549</v>
      </c>
      <c r="I485" s="70">
        <f t="shared" si="197"/>
        <v>552</v>
      </c>
      <c r="J485" s="73" t="str">
        <f t="shared" si="198"/>
        <v>--</v>
      </c>
      <c r="K485" s="32"/>
      <c r="L485" s="233"/>
      <c r="M485" s="277"/>
      <c r="N485" s="277"/>
      <c r="O485" s="277"/>
      <c r="P485" s="277"/>
      <c r="Q485" s="277"/>
      <c r="R485" s="277"/>
      <c r="S485" s="277"/>
      <c r="T485" s="277"/>
      <c r="U485" s="278"/>
      <c r="V485" s="103"/>
      <c r="W485" s="84">
        <f t="shared" si="203"/>
        <v>77</v>
      </c>
      <c r="X485" s="84"/>
      <c r="Y485" s="78">
        <f>SUM(E468:E485)</f>
        <v>76</v>
      </c>
      <c r="Z485" s="72" t="str">
        <f t="shared" si="201"/>
        <v/>
      </c>
      <c r="AA485" s="72" t="str">
        <f t="shared" si="202"/>
        <v/>
      </c>
      <c r="AB485" s="72"/>
      <c r="AC485" s="72">
        <f t="shared" si="187"/>
        <v>1</v>
      </c>
      <c r="AD485" s="72">
        <f t="shared" si="188"/>
        <v>0</v>
      </c>
      <c r="AE485" s="109" t="str">
        <f t="shared" si="189"/>
        <v>549-552</v>
      </c>
      <c r="AF485" s="109" t="str">
        <f t="shared" si="190"/>
        <v>Y</v>
      </c>
      <c r="AG485" s="109" t="str">
        <f t="shared" si="191"/>
        <v>B</v>
      </c>
      <c r="AM485" s="109">
        <f t="shared" si="192"/>
        <v>0</v>
      </c>
      <c r="AN485" s="109">
        <f t="shared" si="193"/>
        <v>0</v>
      </c>
      <c r="AO485" s="109" t="str">
        <f t="shared" si="194"/>
        <v/>
      </c>
      <c r="AQ485" s="109" t="str">
        <f t="shared" si="195"/>
        <v/>
      </c>
      <c r="BA485" s="229">
        <f>MOD(SUM(E468:E486),12)</f>
        <v>8</v>
      </c>
    </row>
    <row r="486" spans="1:53" ht="15.75" thickBot="1" x14ac:dyDescent="0.3">
      <c r="A486" s="88"/>
      <c r="B486" s="66" t="s">
        <v>296</v>
      </c>
      <c r="C486" s="67" t="s">
        <v>484</v>
      </c>
      <c r="D486" s="102" t="s">
        <v>868</v>
      </c>
      <c r="E486" s="32">
        <v>4</v>
      </c>
      <c r="F486" s="32" t="s">
        <v>488</v>
      </c>
      <c r="G486" s="68" t="s">
        <v>277</v>
      </c>
      <c r="H486" s="69">
        <f t="shared" si="196"/>
        <v>545</v>
      </c>
      <c r="I486" s="70">
        <f t="shared" si="197"/>
        <v>548</v>
      </c>
      <c r="J486" s="73" t="str">
        <f t="shared" si="198"/>
        <v>--</v>
      </c>
      <c r="K486" s="32"/>
      <c r="L486" s="233"/>
      <c r="M486" s="277"/>
      <c r="N486" s="277"/>
      <c r="O486" s="277"/>
      <c r="P486" s="277"/>
      <c r="Q486" s="277"/>
      <c r="R486" s="277"/>
      <c r="S486" s="277"/>
      <c r="T486" s="277"/>
      <c r="U486" s="278"/>
      <c r="V486" s="103"/>
      <c r="W486" s="84">
        <f t="shared" si="203"/>
        <v>81</v>
      </c>
      <c r="X486" s="84"/>
      <c r="Y486" s="78">
        <f>SUM(E468:E486)</f>
        <v>80</v>
      </c>
      <c r="Z486" s="72" t="str">
        <f t="shared" si="201"/>
        <v/>
      </c>
      <c r="AA486" s="72" t="str">
        <f t="shared" si="202"/>
        <v/>
      </c>
      <c r="AB486" s="72"/>
      <c r="AC486" s="72">
        <f t="shared" si="187"/>
        <v>1</v>
      </c>
      <c r="AD486" s="72">
        <f t="shared" si="188"/>
        <v>0</v>
      </c>
      <c r="AE486" s="109" t="str">
        <f t="shared" si="189"/>
        <v>545-548</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t="s">
        <v>484</v>
      </c>
      <c r="D487" s="102" t="s">
        <v>869</v>
      </c>
      <c r="E487" s="32">
        <v>4</v>
      </c>
      <c r="F487" s="32" t="s">
        <v>488</v>
      </c>
      <c r="G487" s="68" t="s">
        <v>277</v>
      </c>
      <c r="H487" s="69">
        <f t="shared" si="196"/>
        <v>541</v>
      </c>
      <c r="I487" s="70">
        <f t="shared" si="197"/>
        <v>544</v>
      </c>
      <c r="J487" s="73" t="str">
        <f t="shared" si="198"/>
        <v>--</v>
      </c>
      <c r="K487" s="32"/>
      <c r="L487" s="233"/>
      <c r="M487" s="277"/>
      <c r="N487" s="277"/>
      <c r="O487" s="277"/>
      <c r="P487" s="277"/>
      <c r="Q487" s="277"/>
      <c r="R487" s="277"/>
      <c r="S487" s="277"/>
      <c r="T487" s="277"/>
      <c r="U487" s="278"/>
      <c r="V487" s="103"/>
      <c r="W487" s="84">
        <f t="shared" si="203"/>
        <v>85</v>
      </c>
      <c r="X487" s="84"/>
      <c r="Y487" s="78">
        <f>SUM(E468:E487)</f>
        <v>84</v>
      </c>
      <c r="Z487" s="72" t="str">
        <f t="shared" si="201"/>
        <v/>
      </c>
      <c r="AA487" s="72" t="str">
        <f t="shared" si="202"/>
        <v/>
      </c>
      <c r="AB487" s="72"/>
      <c r="AC487" s="72">
        <f t="shared" si="187"/>
        <v>1</v>
      </c>
      <c r="AD487" s="72">
        <f t="shared" si="188"/>
        <v>0</v>
      </c>
      <c r="AE487" s="109" t="str">
        <f t="shared" si="189"/>
        <v>541-544</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t="s">
        <v>494</v>
      </c>
      <c r="D488" s="102"/>
      <c r="E488" s="32">
        <v>12</v>
      </c>
      <c r="F488" s="32"/>
      <c r="G488" s="68" t="s">
        <v>277</v>
      </c>
      <c r="H488" s="69">
        <f t="shared" si="196"/>
        <v>529</v>
      </c>
      <c r="I488" s="70">
        <f t="shared" si="197"/>
        <v>540</v>
      </c>
      <c r="J488" s="73" t="str">
        <f t="shared" si="198"/>
        <v>--</v>
      </c>
      <c r="K488" s="32"/>
      <c r="L488" s="233"/>
      <c r="M488" s="277" t="s">
        <v>420</v>
      </c>
      <c r="N488" s="277"/>
      <c r="O488" s="277"/>
      <c r="P488" s="277"/>
      <c r="Q488" s="277"/>
      <c r="R488" s="277"/>
      <c r="S488" s="277"/>
      <c r="T488" s="277"/>
      <c r="U488" s="278"/>
      <c r="V488" s="103"/>
      <c r="W488" s="84">
        <f t="shared" si="203"/>
        <v>97</v>
      </c>
      <c r="X488" s="84"/>
      <c r="Y488" s="78">
        <f>SUM(E468:E488)</f>
        <v>96</v>
      </c>
      <c r="Z488" s="72" t="str">
        <f t="shared" si="201"/>
        <v/>
      </c>
      <c r="AA488" s="72" t="str">
        <f t="shared" si="202"/>
        <v/>
      </c>
      <c r="AB488" s="72"/>
      <c r="AC488" s="72">
        <f t="shared" si="187"/>
        <v>1</v>
      </c>
      <c r="AD488" s="72">
        <f t="shared" si="188"/>
        <v>1</v>
      </c>
      <c r="AE488" s="109" t="str">
        <f t="shared" si="189"/>
        <v>529-540</v>
      </c>
      <c r="AF488" s="109" t="str">
        <f t="shared" si="190"/>
        <v>Y</v>
      </c>
      <c r="AG488" s="109" t="str">
        <f t="shared" si="191"/>
        <v>B</v>
      </c>
      <c r="AM488" s="109">
        <f t="shared" si="192"/>
        <v>1</v>
      </c>
      <c r="AN488" s="109">
        <f t="shared" si="193"/>
        <v>0</v>
      </c>
      <c r="AO488" s="109" t="str">
        <f t="shared" si="194"/>
        <v/>
      </c>
      <c r="AQ488" s="109" t="str">
        <f t="shared" si="195"/>
        <v/>
      </c>
      <c r="BA488" s="229">
        <f>MOD(SUM(E468:E489),12)</f>
        <v>0</v>
      </c>
    </row>
    <row r="489" spans="1:53" ht="15.75" thickBot="1" x14ac:dyDescent="0.3">
      <c r="A489" s="88"/>
      <c r="B489" s="66" t="s">
        <v>299</v>
      </c>
      <c r="C489" s="67" t="s">
        <v>501</v>
      </c>
      <c r="D489" s="102"/>
      <c r="E489" s="32">
        <v>12</v>
      </c>
      <c r="F489" s="32"/>
      <c r="G489" s="68" t="s">
        <v>277</v>
      </c>
      <c r="H489" s="69">
        <f t="shared" si="196"/>
        <v>517</v>
      </c>
      <c r="I489" s="70">
        <f t="shared" si="197"/>
        <v>528</v>
      </c>
      <c r="J489" s="73" t="str">
        <f t="shared" si="198"/>
        <v>--</v>
      </c>
      <c r="K489" s="32"/>
      <c r="L489" s="233"/>
      <c r="M489" s="277" t="s">
        <v>418</v>
      </c>
      <c r="N489" s="277"/>
      <c r="O489" s="277"/>
      <c r="P489" s="277"/>
      <c r="Q489" s="277"/>
      <c r="R489" s="277"/>
      <c r="S489" s="277"/>
      <c r="T489" s="277"/>
      <c r="U489" s="278"/>
      <c r="V489" s="103"/>
      <c r="W489" s="84">
        <f t="shared" si="203"/>
        <v>109</v>
      </c>
      <c r="X489" s="84"/>
      <c r="Y489" s="78">
        <f>SUM(E468:E489)</f>
        <v>108</v>
      </c>
      <c r="Z489" s="72" t="str">
        <f t="shared" si="201"/>
        <v/>
      </c>
      <c r="AA489" s="72" t="str">
        <f t="shared" si="202"/>
        <v/>
      </c>
      <c r="AB489" s="72"/>
      <c r="AC489" s="72">
        <f t="shared" si="187"/>
        <v>1</v>
      </c>
      <c r="AD489" s="72">
        <f t="shared" si="188"/>
        <v>1</v>
      </c>
      <c r="AE489" s="109" t="str">
        <f t="shared" si="189"/>
        <v>517-528</v>
      </c>
      <c r="AF489" s="109" t="str">
        <f t="shared" si="190"/>
        <v>Y</v>
      </c>
      <c r="AG489" s="109" t="str">
        <f t="shared" si="191"/>
        <v>B</v>
      </c>
      <c r="AM489" s="109">
        <f t="shared" si="192"/>
        <v>0</v>
      </c>
      <c r="AN489" s="109">
        <f t="shared" si="193"/>
        <v>0</v>
      </c>
      <c r="AO489" s="109" t="str">
        <f t="shared" si="194"/>
        <v/>
      </c>
      <c r="AQ489" s="109" t="str">
        <f t="shared" si="195"/>
        <v>Y</v>
      </c>
      <c r="BA489" s="229">
        <f>MOD(SUM(E468:E490),12)</f>
        <v>0</v>
      </c>
    </row>
    <row r="490" spans="1:53" ht="15.75" thickBot="1" x14ac:dyDescent="0.3">
      <c r="A490" s="88"/>
      <c r="B490" s="66" t="s">
        <v>300</v>
      </c>
      <c r="C490" s="67" t="s">
        <v>501</v>
      </c>
      <c r="D490" s="102"/>
      <c r="E490" s="32">
        <v>12</v>
      </c>
      <c r="F490" s="32"/>
      <c r="G490" s="68" t="s">
        <v>277</v>
      </c>
      <c r="H490" s="69">
        <f t="shared" si="196"/>
        <v>505</v>
      </c>
      <c r="I490" s="70">
        <f t="shared" si="197"/>
        <v>516</v>
      </c>
      <c r="J490" s="73" t="str">
        <f t="shared" si="198"/>
        <v>--</v>
      </c>
      <c r="K490" s="32"/>
      <c r="L490" s="233"/>
      <c r="M490" s="277" t="s">
        <v>418</v>
      </c>
      <c r="N490" s="277"/>
      <c r="O490" s="277"/>
      <c r="P490" s="277"/>
      <c r="Q490" s="277"/>
      <c r="R490" s="277"/>
      <c r="S490" s="277"/>
      <c r="T490" s="277"/>
      <c r="U490" s="278"/>
      <c r="V490" s="103"/>
      <c r="W490" s="84">
        <f t="shared" si="203"/>
        <v>121</v>
      </c>
      <c r="X490" s="84"/>
      <c r="Y490" s="78">
        <f>SUM(E468:E490)</f>
        <v>120</v>
      </c>
      <c r="Z490" s="72" t="str">
        <f t="shared" si="201"/>
        <v/>
      </c>
      <c r="AA490" s="72" t="str">
        <f t="shared" si="202"/>
        <v/>
      </c>
      <c r="AB490" s="72"/>
      <c r="AC490" s="72">
        <f t="shared" si="187"/>
        <v>1</v>
      </c>
      <c r="AD490" s="72">
        <f t="shared" si="188"/>
        <v>1</v>
      </c>
      <c r="AE490" s="109" t="str">
        <f t="shared" si="189"/>
        <v>505-516</v>
      </c>
      <c r="AF490" s="109" t="str">
        <f t="shared" si="190"/>
        <v>Y</v>
      </c>
      <c r="AG490" s="109" t="str">
        <f t="shared" si="191"/>
        <v>B</v>
      </c>
      <c r="AM490" s="109">
        <f t="shared" si="192"/>
        <v>0</v>
      </c>
      <c r="AN490" s="109">
        <f t="shared" si="193"/>
        <v>0</v>
      </c>
      <c r="AO490" s="109" t="str">
        <f t="shared" si="194"/>
        <v/>
      </c>
      <c r="AQ490" s="109" t="str">
        <f t="shared" si="195"/>
        <v>Y</v>
      </c>
      <c r="BA490" s="229">
        <f>MOD(SUM(E468:E491),12)</f>
        <v>0</v>
      </c>
    </row>
    <row r="491" spans="1:53" ht="15.75" thickBot="1" x14ac:dyDescent="0.3">
      <c r="A491" s="88"/>
      <c r="B491" s="66" t="s">
        <v>301</v>
      </c>
      <c r="C491" s="67" t="s">
        <v>501</v>
      </c>
      <c r="D491" s="102"/>
      <c r="E491" s="32">
        <v>12</v>
      </c>
      <c r="F491" s="32"/>
      <c r="G491" s="68" t="s">
        <v>277</v>
      </c>
      <c r="H491" s="69">
        <f t="shared" si="196"/>
        <v>493</v>
      </c>
      <c r="I491" s="70">
        <f t="shared" si="197"/>
        <v>504</v>
      </c>
      <c r="J491" s="73" t="str">
        <f t="shared" si="198"/>
        <v>--</v>
      </c>
      <c r="K491" s="32"/>
      <c r="L491" s="233"/>
      <c r="M491" s="277" t="s">
        <v>418</v>
      </c>
      <c r="N491" s="277"/>
      <c r="O491" s="277"/>
      <c r="P491" s="277"/>
      <c r="Q491" s="277"/>
      <c r="R491" s="277"/>
      <c r="S491" s="277"/>
      <c r="T491" s="277"/>
      <c r="U491" s="278"/>
      <c r="V491" s="103"/>
      <c r="W491" s="84">
        <f t="shared" si="203"/>
        <v>133</v>
      </c>
      <c r="X491" s="84"/>
      <c r="Y491" s="78">
        <f>SUM(E468:E491)</f>
        <v>132</v>
      </c>
      <c r="Z491" s="72" t="str">
        <f t="shared" si="201"/>
        <v/>
      </c>
      <c r="AA491" s="72" t="str">
        <f t="shared" si="202"/>
        <v/>
      </c>
      <c r="AB491" s="72"/>
      <c r="AC491" s="72">
        <f t="shared" si="187"/>
        <v>1</v>
      </c>
      <c r="AD491" s="72">
        <f t="shared" si="188"/>
        <v>1</v>
      </c>
      <c r="AE491" s="109" t="str">
        <f t="shared" si="189"/>
        <v>493-504</v>
      </c>
      <c r="AF491" s="109" t="str">
        <f t="shared" si="190"/>
        <v>Y</v>
      </c>
      <c r="AG491" s="109" t="str">
        <f t="shared" si="191"/>
        <v>B</v>
      </c>
      <c r="AM491" s="109">
        <f t="shared" si="192"/>
        <v>0</v>
      </c>
      <c r="AN491" s="109">
        <f t="shared" si="193"/>
        <v>0</v>
      </c>
      <c r="AO491" s="109" t="str">
        <f t="shared" si="194"/>
        <v/>
      </c>
      <c r="AQ491" s="109" t="str">
        <f t="shared" si="195"/>
        <v>Y</v>
      </c>
      <c r="BA491" s="229">
        <f>MOD(SUM(E468:E492),12)</f>
        <v>0</v>
      </c>
    </row>
    <row r="492" spans="1:53" ht="15.75" thickBot="1" x14ac:dyDescent="0.3">
      <c r="A492" s="88"/>
      <c r="B492" s="66" t="s">
        <v>302</v>
      </c>
      <c r="C492" s="67" t="s">
        <v>501</v>
      </c>
      <c r="D492" s="102"/>
      <c r="E492" s="32">
        <v>12</v>
      </c>
      <c r="F492" s="32"/>
      <c r="G492" s="68" t="s">
        <v>277</v>
      </c>
      <c r="H492" s="69">
        <f t="shared" si="196"/>
        <v>481</v>
      </c>
      <c r="I492" s="70">
        <f t="shared" si="197"/>
        <v>492</v>
      </c>
      <c r="J492" s="73" t="str">
        <f t="shared" si="198"/>
        <v>--</v>
      </c>
      <c r="K492" s="32"/>
      <c r="L492" s="234"/>
      <c r="M492" s="277" t="s">
        <v>418</v>
      </c>
      <c r="N492" s="277"/>
      <c r="O492" s="277"/>
      <c r="P492" s="277"/>
      <c r="Q492" s="277"/>
      <c r="R492" s="277"/>
      <c r="S492" s="277"/>
      <c r="T492" s="277"/>
      <c r="U492" s="278"/>
      <c r="V492" s="103"/>
      <c r="W492" s="72"/>
      <c r="X492" s="72"/>
      <c r="Y492" s="78">
        <f>SUM(E468:E492)</f>
        <v>144</v>
      </c>
      <c r="Z492" s="72" t="str">
        <f t="shared" si="201"/>
        <v/>
      </c>
      <c r="AA492" s="72" t="str">
        <f t="shared" si="202"/>
        <v/>
      </c>
      <c r="AB492" s="72"/>
      <c r="AC492" s="72">
        <f t="shared" si="187"/>
        <v>1</v>
      </c>
      <c r="AD492" s="72">
        <f t="shared" si="188"/>
        <v>1</v>
      </c>
      <c r="AE492" s="109" t="str">
        <f t="shared" si="189"/>
        <v>481-492</v>
      </c>
      <c r="AF492" s="109" t="str">
        <f t="shared" si="190"/>
        <v>Y</v>
      </c>
      <c r="AG492" s="109" t="str">
        <f t="shared" si="191"/>
        <v>B</v>
      </c>
      <c r="AM492" s="109">
        <f t="shared" si="192"/>
        <v>0</v>
      </c>
      <c r="AN492" s="109">
        <f t="shared" si="193"/>
        <v>0</v>
      </c>
      <c r="AO492" s="109" t="str">
        <f t="shared" si="194"/>
        <v/>
      </c>
      <c r="AQ492" s="109" t="str">
        <f t="shared" si="195"/>
        <v>Y</v>
      </c>
      <c r="BA492" s="228"/>
    </row>
    <row r="493" spans="1:53" ht="16.5" thickBot="1" x14ac:dyDescent="0.3">
      <c r="A493" s="88"/>
      <c r="B493" s="318" t="s">
        <v>327</v>
      </c>
      <c r="C493" s="319"/>
      <c r="D493" s="79"/>
      <c r="E493" s="80"/>
      <c r="F493" s="80"/>
      <c r="G493" s="81"/>
      <c r="H493" s="192"/>
      <c r="I493" s="192"/>
      <c r="J493" s="192"/>
      <c r="K493" s="82"/>
      <c r="L493" s="318" t="s">
        <v>306</v>
      </c>
      <c r="M493" s="329"/>
      <c r="N493" s="329"/>
      <c r="O493" s="329"/>
      <c r="P493" s="329"/>
      <c r="Q493" s="329"/>
      <c r="R493" s="329"/>
      <c r="S493" s="329"/>
      <c r="T493" s="329"/>
      <c r="U493" s="319"/>
      <c r="V493" s="104"/>
      <c r="W493" s="72"/>
      <c r="X493" s="72"/>
      <c r="Y493" s="72"/>
      <c r="Z493" s="72"/>
      <c r="AA493" s="72" t="str">
        <f t="shared" si="202"/>
        <v/>
      </c>
      <c r="AB493" s="72"/>
      <c r="AC493" s="72">
        <f>SUM(AC468:AC492)</f>
        <v>25</v>
      </c>
      <c r="AD493" s="72">
        <f>SUM(AD468:AD492)</f>
        <v>7</v>
      </c>
      <c r="AM493" s="109">
        <f>SUM(AM468:AM492)</f>
        <v>2</v>
      </c>
      <c r="AN493" s="109">
        <f>SUM(AN468:AN492)</f>
        <v>1</v>
      </c>
      <c r="AO493" s="109">
        <f>((COUNTIF(AO468:AO492,"Y")/3)*2)</f>
        <v>0</v>
      </c>
      <c r="AP493" s="109">
        <f>(COUNTIF(AO468:AO492,"Y")/3)</f>
        <v>0</v>
      </c>
      <c r="AQ493" s="109">
        <f>(COUNTIF(AQ468:AQ492,"Y")/2)</f>
        <v>2</v>
      </c>
      <c r="AR493" s="109">
        <f>(COUNTIF(AQ468:AQ492,"Y")/2)</f>
        <v>2</v>
      </c>
      <c r="BA493" s="228"/>
    </row>
    <row r="494" spans="1:53" ht="16.5" thickBot="1" x14ac:dyDescent="0.3">
      <c r="A494" s="88"/>
      <c r="B494" s="318" t="s">
        <v>307</v>
      </c>
      <c r="C494" s="31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1" t="s">
        <v>222</v>
      </c>
      <c r="C498" s="312"/>
      <c r="D498" s="313" t="s">
        <v>223</v>
      </c>
      <c r="E498" s="304"/>
      <c r="F498" s="88"/>
      <c r="G498" s="314" t="s">
        <v>224</v>
      </c>
      <c r="H498" s="315"/>
      <c r="I498" s="28">
        <f>SUM(E509:E533)</f>
        <v>8</v>
      </c>
      <c r="J498" s="316" t="s">
        <v>225</v>
      </c>
      <c r="K498" s="317"/>
      <c r="L498" s="304"/>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4" t="s">
        <v>226</v>
      </c>
      <c r="AA498" s="295"/>
      <c r="AB498" s="296"/>
      <c r="AC498" s="25"/>
      <c r="AD498" s="25"/>
      <c r="AH498" s="109">
        <v>2</v>
      </c>
      <c r="AI498" s="109" t="str">
        <f>IF($E499="SS",COUNTIFS($C509:$C533,"FST",$E509:$E533,"2"),"0")</f>
        <v>0</v>
      </c>
      <c r="AJ498" s="109" t="str">
        <f>IF($E499="RPX",COUNTIFS($C509:$C533,"FST",$E509:$E533,"2"),"0")</f>
        <v>0</v>
      </c>
      <c r="AK498" s="109">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3" t="s">
        <v>230</v>
      </c>
      <c r="H499" s="304"/>
      <c r="I499" s="33">
        <f>E500-I498</f>
        <v>16</v>
      </c>
      <c r="J499" s="288" t="s">
        <v>231</v>
      </c>
      <c r="K499" s="289"/>
      <c r="L499" s="34">
        <f>I503</f>
        <v>625</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297" t="s">
        <v>232</v>
      </c>
      <c r="AA499" s="299" t="s">
        <v>233</v>
      </c>
      <c r="AB499" s="300"/>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290" t="s">
        <v>237</v>
      </c>
      <c r="H500" s="291"/>
      <c r="I500" s="35">
        <f>IF(E500=0,0,12-(MOD(I498,12)))</f>
        <v>4</v>
      </c>
      <c r="J500" s="288" t="s">
        <v>238</v>
      </c>
      <c r="K500" s="289"/>
      <c r="L500" s="39">
        <f>I504-I498</f>
        <v>628</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8"/>
      <c r="AA500" s="301"/>
      <c r="AB500" s="302"/>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0" t="s">
        <v>242</v>
      </c>
      <c r="H501" s="43" t="s">
        <v>243</v>
      </c>
      <c r="I501" s="35">
        <f>IF(E501&lt;&gt;0,1,0)</f>
        <v>1</v>
      </c>
      <c r="J501" s="290" t="s">
        <v>244</v>
      </c>
      <c r="K501" s="291"/>
      <c r="L501" s="44">
        <f>'Cable Calculator'!BL3</f>
        <v>314</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625</v>
      </c>
      <c r="F502" s="88"/>
      <c r="G502" s="321"/>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0" t="s">
        <v>251</v>
      </c>
      <c r="H503" s="51" t="s">
        <v>252</v>
      </c>
      <c r="I503" s="112">
        <f>E502</f>
        <v>625</v>
      </c>
      <c r="J503" s="322" t="s">
        <v>253</v>
      </c>
      <c r="K503" s="323"/>
      <c r="L503" s="324"/>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1"/>
      <c r="H504" s="47" t="s">
        <v>257</v>
      </c>
      <c r="I504" s="35">
        <f>IF(E502="","0",IF(AND(E499="EUC",E500=432), I503+(203-E501),IF(E502=0,0,(E502+(E500-E501)-1))))</f>
        <v>636</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8</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0" t="s">
        <v>260</v>
      </c>
      <c r="C507" s="292" t="s">
        <v>261</v>
      </c>
      <c r="D507" s="292" t="s">
        <v>262</v>
      </c>
      <c r="E507" s="305" t="s">
        <v>263</v>
      </c>
      <c r="F507" s="292" t="s">
        <v>264</v>
      </c>
      <c r="G507" s="307" t="s">
        <v>265</v>
      </c>
      <c r="H507" s="307" t="s">
        <v>266</v>
      </c>
      <c r="I507" s="307" t="s">
        <v>267</v>
      </c>
      <c r="J507" s="309" t="s">
        <v>268</v>
      </c>
      <c r="K507" s="292"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1"/>
      <c r="C508" s="293"/>
      <c r="D508" s="293"/>
      <c r="E508" s="306"/>
      <c r="F508" s="293"/>
      <c r="G508" s="308"/>
      <c r="H508" s="308"/>
      <c r="I508" s="308"/>
      <c r="J508" s="310"/>
      <c r="K508" s="293"/>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777</v>
      </c>
      <c r="E509" s="32">
        <v>4</v>
      </c>
      <c r="F509" s="32" t="s">
        <v>488</v>
      </c>
      <c r="G509" s="68" t="s">
        <v>277</v>
      </c>
      <c r="H509" s="69">
        <f>IF(I509=0,0,I509-(E509-1))</f>
        <v>633</v>
      </c>
      <c r="I509" s="70">
        <f>IF(E509=0,0,I504)</f>
        <v>636</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633-636</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778</v>
      </c>
      <c r="E510" s="32">
        <v>4</v>
      </c>
      <c r="F510" s="32" t="s">
        <v>488</v>
      </c>
      <c r="G510" s="68" t="s">
        <v>277</v>
      </c>
      <c r="H510" s="69">
        <f t="shared" ref="H510:H533" si="213">IF(E510=0,0,I510-(E510-1))</f>
        <v>629</v>
      </c>
      <c r="I510" s="70">
        <f t="shared" ref="I510:I533" si="214">IF(E510=0,0,H509-1)</f>
        <v>632</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0</v>
      </c>
      <c r="AE510" s="109" t="str">
        <f t="shared" si="206"/>
        <v>629-632</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8</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8</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8</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8</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8</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8</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8</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8</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8</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7"/>
      <c r="N520" s="277"/>
      <c r="O520" s="277"/>
      <c r="P520" s="277"/>
      <c r="Q520" s="277"/>
      <c r="R520" s="277"/>
      <c r="S520" s="277"/>
      <c r="T520" s="277"/>
      <c r="U520" s="278"/>
      <c r="V520" s="103"/>
      <c r="W520" s="84">
        <f>Y520+1</f>
        <v>9</v>
      </c>
      <c r="X520" s="84"/>
      <c r="Y520" s="78">
        <f>SUM(E509:E520)</f>
        <v>8</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8</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7"/>
      <c r="N521" s="277"/>
      <c r="O521" s="277"/>
      <c r="P521" s="277"/>
      <c r="Q521" s="277"/>
      <c r="R521" s="277"/>
      <c r="S521" s="277"/>
      <c r="T521" s="277"/>
      <c r="U521" s="278"/>
      <c r="V521" s="103"/>
      <c r="W521" s="84">
        <f>Y521+1</f>
        <v>9</v>
      </c>
      <c r="X521" s="84"/>
      <c r="Y521" s="78">
        <f>SUM(E509:E521)</f>
        <v>8</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8</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7"/>
      <c r="N522" s="277"/>
      <c r="O522" s="277"/>
      <c r="P522" s="277"/>
      <c r="Q522" s="277"/>
      <c r="R522" s="277"/>
      <c r="S522" s="277"/>
      <c r="T522" s="277"/>
      <c r="U522" s="278"/>
      <c r="V522" s="103"/>
      <c r="W522" s="84">
        <f>Y522+1</f>
        <v>9</v>
      </c>
      <c r="X522" s="84"/>
      <c r="Y522" s="78">
        <f>SUM(E509:E522)</f>
        <v>8</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8</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7"/>
      <c r="N523" s="277"/>
      <c r="O523" s="277"/>
      <c r="P523" s="277"/>
      <c r="Q523" s="277"/>
      <c r="R523" s="277"/>
      <c r="S523" s="277"/>
      <c r="T523" s="277"/>
      <c r="U523" s="278"/>
      <c r="V523" s="103"/>
      <c r="W523" s="84">
        <f>Y523+1</f>
        <v>9</v>
      </c>
      <c r="X523" s="84"/>
      <c r="Y523" s="78">
        <f>SUM(E509:E523)</f>
        <v>8</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8</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7"/>
      <c r="N524" s="277"/>
      <c r="O524" s="277"/>
      <c r="P524" s="277"/>
      <c r="Q524" s="277"/>
      <c r="R524" s="277"/>
      <c r="S524" s="277"/>
      <c r="T524" s="277"/>
      <c r="U524" s="278"/>
      <c r="V524" s="103"/>
      <c r="W524" s="84">
        <f t="shared" ref="W524:W532" si="220">Y524+1</f>
        <v>9</v>
      </c>
      <c r="X524" s="84"/>
      <c r="Y524" s="78">
        <f>SUM(E509:E524)</f>
        <v>8</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8</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7"/>
      <c r="N525" s="277"/>
      <c r="O525" s="277"/>
      <c r="P525" s="277"/>
      <c r="Q525" s="277"/>
      <c r="R525" s="277"/>
      <c r="S525" s="277"/>
      <c r="T525" s="277"/>
      <c r="U525" s="278"/>
      <c r="V525" s="103"/>
      <c r="W525" s="84">
        <f t="shared" si="220"/>
        <v>9</v>
      </c>
      <c r="X525" s="84"/>
      <c r="Y525" s="78">
        <f>SUM(E509:E525)</f>
        <v>8</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8</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7"/>
      <c r="N526" s="277"/>
      <c r="O526" s="277"/>
      <c r="P526" s="277"/>
      <c r="Q526" s="277"/>
      <c r="R526" s="277"/>
      <c r="S526" s="277"/>
      <c r="T526" s="277"/>
      <c r="U526" s="278"/>
      <c r="V526" s="103"/>
      <c r="W526" s="84">
        <f t="shared" si="220"/>
        <v>9</v>
      </c>
      <c r="X526" s="84"/>
      <c r="Y526" s="78">
        <f>SUM(E509:E526)</f>
        <v>8</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8</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7"/>
      <c r="N527" s="277"/>
      <c r="O527" s="277"/>
      <c r="P527" s="277"/>
      <c r="Q527" s="277"/>
      <c r="R527" s="277"/>
      <c r="S527" s="277"/>
      <c r="T527" s="277"/>
      <c r="U527" s="278"/>
      <c r="V527" s="103"/>
      <c r="W527" s="84">
        <f t="shared" si="220"/>
        <v>9</v>
      </c>
      <c r="X527" s="84"/>
      <c r="Y527" s="78">
        <f>SUM(E509:E527)</f>
        <v>8</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8</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7"/>
      <c r="N528" s="277"/>
      <c r="O528" s="277"/>
      <c r="P528" s="277"/>
      <c r="Q528" s="277"/>
      <c r="R528" s="277"/>
      <c r="S528" s="277"/>
      <c r="T528" s="277"/>
      <c r="U528" s="278"/>
      <c r="V528" s="103"/>
      <c r="W528" s="84">
        <f t="shared" si="220"/>
        <v>9</v>
      </c>
      <c r="X528" s="84"/>
      <c r="Y528" s="78">
        <f>SUM(E509:E528)</f>
        <v>8</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8</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7"/>
      <c r="N529" s="277"/>
      <c r="O529" s="277"/>
      <c r="P529" s="277"/>
      <c r="Q529" s="277"/>
      <c r="R529" s="277"/>
      <c r="S529" s="277"/>
      <c r="T529" s="277"/>
      <c r="U529" s="278"/>
      <c r="V529" s="103"/>
      <c r="W529" s="84">
        <f t="shared" si="220"/>
        <v>9</v>
      </c>
      <c r="X529" s="84"/>
      <c r="Y529" s="78">
        <f>SUM(E509:E529)</f>
        <v>8</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8</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7"/>
      <c r="N530" s="277"/>
      <c r="O530" s="277"/>
      <c r="P530" s="277"/>
      <c r="Q530" s="277"/>
      <c r="R530" s="277"/>
      <c r="S530" s="277"/>
      <c r="T530" s="277"/>
      <c r="U530" s="278"/>
      <c r="V530" s="103"/>
      <c r="W530" s="84">
        <f t="shared" si="220"/>
        <v>9</v>
      </c>
      <c r="X530" s="84"/>
      <c r="Y530" s="78">
        <f>SUM(E509:E530)</f>
        <v>8</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8</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7"/>
      <c r="N531" s="277"/>
      <c r="O531" s="277"/>
      <c r="P531" s="277"/>
      <c r="Q531" s="277"/>
      <c r="R531" s="277"/>
      <c r="S531" s="277"/>
      <c r="T531" s="277"/>
      <c r="U531" s="278"/>
      <c r="V531" s="103"/>
      <c r="W531" s="84">
        <f t="shared" si="220"/>
        <v>9</v>
      </c>
      <c r="X531" s="84"/>
      <c r="Y531" s="78">
        <f>SUM(E509:E531)</f>
        <v>8</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8</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7"/>
      <c r="N532" s="277"/>
      <c r="O532" s="277"/>
      <c r="P532" s="277"/>
      <c r="Q532" s="277"/>
      <c r="R532" s="277"/>
      <c r="S532" s="277"/>
      <c r="T532" s="277"/>
      <c r="U532" s="278"/>
      <c r="V532" s="103"/>
      <c r="W532" s="84">
        <f t="shared" si="220"/>
        <v>9</v>
      </c>
      <c r="X532" s="84"/>
      <c r="Y532" s="78">
        <f>SUM(E509:E532)</f>
        <v>8</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8</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7"/>
      <c r="N533" s="277"/>
      <c r="O533" s="277"/>
      <c r="P533" s="277"/>
      <c r="Q533" s="277"/>
      <c r="R533" s="277"/>
      <c r="S533" s="277"/>
      <c r="T533" s="277"/>
      <c r="U533" s="278"/>
      <c r="V533" s="103"/>
      <c r="W533" s="72"/>
      <c r="X533" s="72"/>
      <c r="Y533" s="78">
        <f>SUM(E509:E533)</f>
        <v>8</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18" t="s">
        <v>329</v>
      </c>
      <c r="C534" s="319"/>
      <c r="D534" s="79"/>
      <c r="E534" s="80"/>
      <c r="F534" s="80"/>
      <c r="G534" s="81"/>
      <c r="H534" s="192"/>
      <c r="I534" s="192"/>
      <c r="J534" s="192"/>
      <c r="K534" s="82"/>
      <c r="L534" s="318" t="s">
        <v>306</v>
      </c>
      <c r="M534" s="329"/>
      <c r="N534" s="329"/>
      <c r="O534" s="329"/>
      <c r="P534" s="329"/>
      <c r="Q534" s="329"/>
      <c r="R534" s="329"/>
      <c r="S534" s="329"/>
      <c r="T534" s="329"/>
      <c r="U534" s="319"/>
      <c r="V534" s="104"/>
      <c r="W534" s="72"/>
      <c r="X534" s="72"/>
      <c r="Y534" s="72"/>
      <c r="Z534" s="72"/>
      <c r="AA534" s="72" t="str">
        <f t="shared" si="219"/>
        <v/>
      </c>
      <c r="AB534" s="72"/>
      <c r="AC534" s="72">
        <f>SUM(AC509:AC533)</f>
        <v>25</v>
      </c>
      <c r="AD534" s="72">
        <f>SUM(AD509:AD533)</f>
        <v>23</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8" t="s">
        <v>307</v>
      </c>
      <c r="C535" s="31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1" t="s">
        <v>222</v>
      </c>
      <c r="C539" s="312"/>
      <c r="D539" s="313" t="s">
        <v>223</v>
      </c>
      <c r="E539" s="304"/>
      <c r="F539" s="88"/>
      <c r="G539" s="314" t="s">
        <v>224</v>
      </c>
      <c r="H539" s="315"/>
      <c r="I539" s="28">
        <f>SUM(E550:E574)</f>
        <v>8</v>
      </c>
      <c r="J539" s="316" t="s">
        <v>225</v>
      </c>
      <c r="K539" s="317"/>
      <c r="L539" s="304"/>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4" t="s">
        <v>226</v>
      </c>
      <c r="AA539" s="295"/>
      <c r="AB539" s="296"/>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1</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3" t="s">
        <v>230</v>
      </c>
      <c r="H540" s="304"/>
      <c r="I540" s="33">
        <f>E541-I539</f>
        <v>16</v>
      </c>
      <c r="J540" s="288" t="s">
        <v>231</v>
      </c>
      <c r="K540" s="289"/>
      <c r="L540" s="34">
        <f>I544</f>
        <v>637</v>
      </c>
      <c r="M540" s="196">
        <v>4</v>
      </c>
      <c r="N540" s="35">
        <f>SUM(AI540,AI551)</f>
        <v>0</v>
      </c>
      <c r="O540" s="35">
        <v>0</v>
      </c>
      <c r="P540" s="35">
        <f>SUM(AJ540,AJ551)</f>
        <v>0</v>
      </c>
      <c r="Q540" s="35">
        <v>0</v>
      </c>
      <c r="R540" s="35">
        <f>COUNTIFS($E550:$E574,"4",$F550:$F574,"Pole",$C550:$C574,"FST")</f>
        <v>0</v>
      </c>
      <c r="S540" s="35">
        <f>SUM(AL540,AK551)</f>
        <v>0</v>
      </c>
      <c r="T540" s="35">
        <v>0</v>
      </c>
      <c r="U540" s="35">
        <f>SUM(AK540,AL551)</f>
        <v>2</v>
      </c>
      <c r="V540" s="35">
        <v>0</v>
      </c>
      <c r="W540" s="34">
        <f>COUNTIFS($E550:$E574,"4",$F550:$F574,"HH",$C550:$C574,"FST")</f>
        <v>2</v>
      </c>
      <c r="X540" s="35">
        <f>COUNTIFS($E550:$E574,"4",$F550:$F574,"Ped",$C550:$C574,"FST")</f>
        <v>0</v>
      </c>
      <c r="Y540" s="25"/>
      <c r="Z540" s="297" t="s">
        <v>232</v>
      </c>
      <c r="AA540" s="299" t="s">
        <v>233</v>
      </c>
      <c r="AB540" s="300"/>
      <c r="AC540" s="25"/>
      <c r="AD540" s="25"/>
      <c r="AH540" s="109">
        <v>4</v>
      </c>
      <c r="AI540" s="109" t="str">
        <f>IF($E540="SS",COUNTIFS($C550:$C574,"FST",$E550:$E574,"4"),"0")</f>
        <v>0</v>
      </c>
      <c r="AJ540" s="109" t="str">
        <f>IF($E540="RPX",COUNTIFS($C550:$C574,"FST",$E550:$E574,"4"),"0")</f>
        <v>0</v>
      </c>
      <c r="AK540" s="109">
        <f>IF($E540="EUC",COUNTIFS($C550:$C574,"FST",$E550:$E574,"4"),"0")</f>
        <v>2</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290" t="s">
        <v>237</v>
      </c>
      <c r="H541" s="291"/>
      <c r="I541" s="35">
        <f>IF(E541=0,0,12-(MOD(I539,12)))</f>
        <v>4</v>
      </c>
      <c r="J541" s="288" t="s">
        <v>238</v>
      </c>
      <c r="K541" s="289"/>
      <c r="L541" s="39">
        <f>I545-I539</f>
        <v>640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8"/>
      <c r="AA541" s="301"/>
      <c r="AB541" s="302"/>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320" t="s">
        <v>242</v>
      </c>
      <c r="H542" s="43" t="s">
        <v>243</v>
      </c>
      <c r="I542" s="35">
        <f>IF(E542&lt;&gt;0,1,0)</f>
        <v>1</v>
      </c>
      <c r="J542" s="290" t="s">
        <v>244</v>
      </c>
      <c r="K542" s="291"/>
      <c r="L542" s="44">
        <f>'Cable Calculator'!BQ3</f>
        <v>321</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637</v>
      </c>
      <c r="F543" s="88"/>
      <c r="G543" s="321"/>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320" t="s">
        <v>251</v>
      </c>
      <c r="H544" s="51" t="s">
        <v>252</v>
      </c>
      <c r="I544" s="112">
        <f>E543</f>
        <v>637</v>
      </c>
      <c r="J544" s="322" t="s">
        <v>253</v>
      </c>
      <c r="K544" s="323"/>
      <c r="L544" s="324"/>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Y</v>
      </c>
      <c r="F545" s="88"/>
      <c r="G545" s="321"/>
      <c r="H545" s="47" t="s">
        <v>257</v>
      </c>
      <c r="I545" s="35">
        <f>IF(E543="","0",IF(AND(E540="EUC",E541=432), I544+(203-E542),IF(E543=0,0,(E543+(E541-E542)-1))))</f>
        <v>648</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8</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0" t="s">
        <v>260</v>
      </c>
      <c r="C548" s="292" t="s">
        <v>261</v>
      </c>
      <c r="D548" s="292" t="s">
        <v>262</v>
      </c>
      <c r="E548" s="305" t="s">
        <v>263</v>
      </c>
      <c r="F548" s="292" t="s">
        <v>264</v>
      </c>
      <c r="G548" s="307" t="s">
        <v>265</v>
      </c>
      <c r="H548" s="307" t="s">
        <v>266</v>
      </c>
      <c r="I548" s="307" t="s">
        <v>267</v>
      </c>
      <c r="J548" s="309" t="s">
        <v>268</v>
      </c>
      <c r="K548" s="292"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1"/>
      <c r="C549" s="293"/>
      <c r="D549" s="293"/>
      <c r="E549" s="306"/>
      <c r="F549" s="293"/>
      <c r="G549" s="308"/>
      <c r="H549" s="308"/>
      <c r="I549" s="308"/>
      <c r="J549" s="310"/>
      <c r="K549" s="293"/>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870</v>
      </c>
      <c r="E550" s="32">
        <v>4</v>
      </c>
      <c r="F550" s="32" t="s">
        <v>488</v>
      </c>
      <c r="G550" s="68" t="s">
        <v>277</v>
      </c>
      <c r="H550" s="69">
        <f>IF(I550=0,0,I550-(E550-1))</f>
        <v>645</v>
      </c>
      <c r="I550" s="70">
        <f>IF(E550=0,0,I545)</f>
        <v>648</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645-648</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871</v>
      </c>
      <c r="E551" s="32">
        <v>4</v>
      </c>
      <c r="F551" s="32" t="s">
        <v>488</v>
      </c>
      <c r="G551" s="68" t="s">
        <v>277</v>
      </c>
      <c r="H551" s="69">
        <f t="shared" ref="H551:H574" si="230">IF(E551=0,0,I551-(E551-1))</f>
        <v>641</v>
      </c>
      <c r="I551" s="70">
        <f t="shared" ref="I551:I574" si="231">IF(E551=0,0,H550-1)</f>
        <v>644</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0</v>
      </c>
      <c r="AE551" s="109" t="str">
        <f t="shared" si="223"/>
        <v>641-644</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8</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8</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8</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8</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8</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8</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8</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8</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8</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7"/>
      <c r="N561" s="277"/>
      <c r="O561" s="277"/>
      <c r="P561" s="277"/>
      <c r="Q561" s="277"/>
      <c r="R561" s="277"/>
      <c r="S561" s="277"/>
      <c r="T561" s="277"/>
      <c r="U561" s="278"/>
      <c r="V561" s="103"/>
      <c r="W561" s="84">
        <f>Y561+1</f>
        <v>9</v>
      </c>
      <c r="X561" s="84"/>
      <c r="Y561" s="78">
        <f>SUM(E550:E561)</f>
        <v>8</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8</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7"/>
      <c r="N562" s="277"/>
      <c r="O562" s="277"/>
      <c r="P562" s="277"/>
      <c r="Q562" s="277"/>
      <c r="R562" s="277"/>
      <c r="S562" s="277"/>
      <c r="T562" s="277"/>
      <c r="U562" s="278"/>
      <c r="V562" s="103"/>
      <c r="W562" s="84">
        <f>Y562+1</f>
        <v>9</v>
      </c>
      <c r="X562" s="84"/>
      <c r="Y562" s="78">
        <f>SUM(E550:E562)</f>
        <v>8</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8</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7"/>
      <c r="N563" s="277"/>
      <c r="O563" s="277"/>
      <c r="P563" s="277"/>
      <c r="Q563" s="277"/>
      <c r="R563" s="277"/>
      <c r="S563" s="277"/>
      <c r="T563" s="277"/>
      <c r="U563" s="278"/>
      <c r="V563" s="103"/>
      <c r="W563" s="84">
        <f>Y563+1</f>
        <v>9</v>
      </c>
      <c r="X563" s="84"/>
      <c r="Y563" s="78">
        <f>SUM(E550:E563)</f>
        <v>8</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8</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7"/>
      <c r="N564" s="277"/>
      <c r="O564" s="277"/>
      <c r="P564" s="277"/>
      <c r="Q564" s="277"/>
      <c r="R564" s="277"/>
      <c r="S564" s="277"/>
      <c r="T564" s="277"/>
      <c r="U564" s="278"/>
      <c r="V564" s="103"/>
      <c r="W564" s="84">
        <f>Y564+1</f>
        <v>9</v>
      </c>
      <c r="X564" s="84"/>
      <c r="Y564" s="78">
        <f>SUM(E550:E564)</f>
        <v>8</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8</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7"/>
      <c r="N565" s="277"/>
      <c r="O565" s="277"/>
      <c r="P565" s="277"/>
      <c r="Q565" s="277"/>
      <c r="R565" s="277"/>
      <c r="S565" s="277"/>
      <c r="T565" s="277"/>
      <c r="U565" s="278"/>
      <c r="V565" s="103"/>
      <c r="W565" s="84">
        <f t="shared" ref="W565:W573" si="237">Y565+1</f>
        <v>9</v>
      </c>
      <c r="X565" s="84"/>
      <c r="Y565" s="78">
        <f>SUM(E550:E565)</f>
        <v>8</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8</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7"/>
      <c r="N566" s="277"/>
      <c r="O566" s="277"/>
      <c r="P566" s="277"/>
      <c r="Q566" s="277"/>
      <c r="R566" s="277"/>
      <c r="S566" s="277"/>
      <c r="T566" s="277"/>
      <c r="U566" s="278"/>
      <c r="V566" s="103"/>
      <c r="W566" s="84">
        <f t="shared" si="237"/>
        <v>9</v>
      </c>
      <c r="X566" s="84"/>
      <c r="Y566" s="78">
        <f>SUM(E550:E566)</f>
        <v>8</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8</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7"/>
      <c r="N567" s="277"/>
      <c r="O567" s="277"/>
      <c r="P567" s="277"/>
      <c r="Q567" s="277"/>
      <c r="R567" s="277"/>
      <c r="S567" s="277"/>
      <c r="T567" s="277"/>
      <c r="U567" s="278"/>
      <c r="V567" s="103"/>
      <c r="W567" s="84">
        <f t="shared" si="237"/>
        <v>9</v>
      </c>
      <c r="X567" s="84"/>
      <c r="Y567" s="78">
        <f>SUM(E550:E567)</f>
        <v>8</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8</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7"/>
      <c r="N568" s="277"/>
      <c r="O568" s="277"/>
      <c r="P568" s="277"/>
      <c r="Q568" s="277"/>
      <c r="R568" s="277"/>
      <c r="S568" s="277"/>
      <c r="T568" s="277"/>
      <c r="U568" s="278"/>
      <c r="V568" s="103"/>
      <c r="W568" s="84">
        <f t="shared" si="237"/>
        <v>9</v>
      </c>
      <c r="X568" s="84"/>
      <c r="Y568" s="78">
        <f>SUM(E550:E568)</f>
        <v>8</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8</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7"/>
      <c r="N569" s="277"/>
      <c r="O569" s="277"/>
      <c r="P569" s="277"/>
      <c r="Q569" s="277"/>
      <c r="R569" s="277"/>
      <c r="S569" s="277"/>
      <c r="T569" s="277"/>
      <c r="U569" s="278"/>
      <c r="V569" s="103"/>
      <c r="W569" s="84">
        <f t="shared" si="237"/>
        <v>9</v>
      </c>
      <c r="X569" s="84"/>
      <c r="Y569" s="78">
        <f>SUM(E550:E569)</f>
        <v>8</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8</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7"/>
      <c r="N570" s="277"/>
      <c r="O570" s="277"/>
      <c r="P570" s="277"/>
      <c r="Q570" s="277"/>
      <c r="R570" s="277"/>
      <c r="S570" s="277"/>
      <c r="T570" s="277"/>
      <c r="U570" s="278"/>
      <c r="V570" s="103"/>
      <c r="W570" s="84">
        <f t="shared" si="237"/>
        <v>9</v>
      </c>
      <c r="X570" s="84"/>
      <c r="Y570" s="78">
        <f>SUM(E550:E570)</f>
        <v>8</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8</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7"/>
      <c r="N571" s="277"/>
      <c r="O571" s="277"/>
      <c r="P571" s="277"/>
      <c r="Q571" s="277"/>
      <c r="R571" s="277"/>
      <c r="S571" s="277"/>
      <c r="T571" s="277"/>
      <c r="U571" s="278"/>
      <c r="V571" s="103"/>
      <c r="W571" s="84">
        <f t="shared" si="237"/>
        <v>9</v>
      </c>
      <c r="X571" s="84"/>
      <c r="Y571" s="78">
        <f>SUM(E550:E571)</f>
        <v>8</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8</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7"/>
      <c r="N572" s="277"/>
      <c r="O572" s="277"/>
      <c r="P572" s="277"/>
      <c r="Q572" s="277"/>
      <c r="R572" s="277"/>
      <c r="S572" s="277"/>
      <c r="T572" s="277"/>
      <c r="U572" s="278"/>
      <c r="V572" s="103"/>
      <c r="W572" s="84">
        <f t="shared" si="237"/>
        <v>9</v>
      </c>
      <c r="X572" s="84"/>
      <c r="Y572" s="78">
        <f>SUM(E550:E572)</f>
        <v>8</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8</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7"/>
      <c r="N573" s="277"/>
      <c r="O573" s="277"/>
      <c r="P573" s="277"/>
      <c r="Q573" s="277"/>
      <c r="R573" s="277"/>
      <c r="S573" s="277"/>
      <c r="T573" s="277"/>
      <c r="U573" s="278"/>
      <c r="V573" s="103"/>
      <c r="W573" s="84">
        <f t="shared" si="237"/>
        <v>9</v>
      </c>
      <c r="X573" s="84"/>
      <c r="Y573" s="78">
        <f>SUM(E550:E573)</f>
        <v>8</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8</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7"/>
      <c r="N574" s="277"/>
      <c r="O574" s="277"/>
      <c r="P574" s="277"/>
      <c r="Q574" s="277"/>
      <c r="R574" s="277"/>
      <c r="S574" s="277"/>
      <c r="T574" s="277"/>
      <c r="U574" s="278"/>
      <c r="V574" s="103"/>
      <c r="W574" s="72"/>
      <c r="X574" s="72"/>
      <c r="Y574" s="78">
        <f>SUM(E550:E574)</f>
        <v>8</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18" t="s">
        <v>331</v>
      </c>
      <c r="C575" s="319"/>
      <c r="D575" s="79"/>
      <c r="E575" s="80"/>
      <c r="F575" s="80"/>
      <c r="G575" s="81"/>
      <c r="H575" s="192"/>
      <c r="I575" s="192"/>
      <c r="J575" s="192"/>
      <c r="K575" s="82"/>
      <c r="L575" s="318" t="s">
        <v>306</v>
      </c>
      <c r="M575" s="329"/>
      <c r="N575" s="329"/>
      <c r="O575" s="329"/>
      <c r="P575" s="329"/>
      <c r="Q575" s="329"/>
      <c r="R575" s="329"/>
      <c r="S575" s="329"/>
      <c r="T575" s="329"/>
      <c r="U575" s="319"/>
      <c r="V575" s="104"/>
      <c r="W575" s="72"/>
      <c r="X575" s="72"/>
      <c r="Y575" s="72"/>
      <c r="Z575" s="72"/>
      <c r="AA575" s="72" t="str">
        <f t="shared" si="236"/>
        <v/>
      </c>
      <c r="AB575" s="72"/>
      <c r="AC575" s="72">
        <f>SUM(AC550:AC574)</f>
        <v>25</v>
      </c>
      <c r="AD575" s="72">
        <f>SUM(AD550:AD574)</f>
        <v>23</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8" t="s">
        <v>307</v>
      </c>
      <c r="C576" s="31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1" t="s">
        <v>222</v>
      </c>
      <c r="C580" s="312"/>
      <c r="D580" s="313" t="s">
        <v>223</v>
      </c>
      <c r="E580" s="304"/>
      <c r="F580" s="88"/>
      <c r="G580" s="314" t="s">
        <v>224</v>
      </c>
      <c r="H580" s="315"/>
      <c r="I580" s="28">
        <f>SUM(E591:E615)</f>
        <v>12</v>
      </c>
      <c r="J580" s="316" t="s">
        <v>225</v>
      </c>
      <c r="K580" s="317"/>
      <c r="L580" s="304"/>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4" t="s">
        <v>226</v>
      </c>
      <c r="AA580" s="295"/>
      <c r="AB580" s="296"/>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1</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3" t="s">
        <v>230</v>
      </c>
      <c r="H581" s="304"/>
      <c r="I581" s="33">
        <f>E582-I580</f>
        <v>12</v>
      </c>
      <c r="J581" s="288" t="s">
        <v>231</v>
      </c>
      <c r="K581" s="289"/>
      <c r="L581" s="34">
        <f>I585</f>
        <v>649</v>
      </c>
      <c r="M581" s="196">
        <v>4</v>
      </c>
      <c r="N581" s="35">
        <f>SUM(AI581,AI592)</f>
        <v>0</v>
      </c>
      <c r="O581" s="35">
        <v>0</v>
      </c>
      <c r="P581" s="35">
        <f>SUM(AJ581,AJ592)</f>
        <v>0</v>
      </c>
      <c r="Q581" s="35">
        <v>0</v>
      </c>
      <c r="R581" s="35">
        <f>COUNTIFS($E591:$E615,"4",$F591:$F615,"Pole",$C591:$C615,"FST")</f>
        <v>0</v>
      </c>
      <c r="S581" s="35">
        <f>SUM(AL581,AK592)</f>
        <v>0</v>
      </c>
      <c r="T581" s="35">
        <v>0</v>
      </c>
      <c r="U581" s="35">
        <f>SUM(AK581,AL592)</f>
        <v>3</v>
      </c>
      <c r="V581" s="35">
        <v>0</v>
      </c>
      <c r="W581" s="34">
        <f>COUNTIFS($E591:$E615,"4",$F591:$F615,"HH",$C591:$C615,"FST")</f>
        <v>3</v>
      </c>
      <c r="X581" s="35">
        <f>COUNTIFS($E591:$E615,"4",$F591:$F615,"Ped",$C591:$C615,"FST")</f>
        <v>0</v>
      </c>
      <c r="Y581" s="25"/>
      <c r="Z581" s="297" t="s">
        <v>232</v>
      </c>
      <c r="AA581" s="299" t="s">
        <v>233</v>
      </c>
      <c r="AB581" s="300"/>
      <c r="AC581" s="25"/>
      <c r="AD581" s="25"/>
      <c r="AH581" s="109">
        <v>4</v>
      </c>
      <c r="AI581" s="109" t="str">
        <f>IF($E581="SS",COUNTIFS($C591:$C615,"FST",$E591:$E615,"4"),"0")</f>
        <v>0</v>
      </c>
      <c r="AJ581" s="109" t="str">
        <f>IF($E581="RPX",COUNTIFS($C591:$C615,"FST",$E591:$E615,"4"),"0")</f>
        <v>0</v>
      </c>
      <c r="AK581" s="109">
        <f>IF($E581="EUC",COUNTIFS($C591:$C615,"FST",$E591:$E615,"4"),"0")</f>
        <v>3</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290" t="s">
        <v>237</v>
      </c>
      <c r="H582" s="291"/>
      <c r="I582" s="35">
        <f>IF(E582=0,0,12-(MOD(I580,12)))</f>
        <v>12</v>
      </c>
      <c r="J582" s="288" t="s">
        <v>238</v>
      </c>
      <c r="K582" s="289"/>
      <c r="L582" s="39">
        <f>I586-I580</f>
        <v>648</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8"/>
      <c r="AA582" s="301"/>
      <c r="AB582" s="302"/>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0" t="s">
        <v>242</v>
      </c>
      <c r="H583" s="43" t="s">
        <v>243</v>
      </c>
      <c r="I583" s="35">
        <f>IF(E583&lt;&gt;0,1,0)</f>
        <v>1</v>
      </c>
      <c r="J583" s="290" t="s">
        <v>244</v>
      </c>
      <c r="K583" s="291"/>
      <c r="L583" s="44">
        <f>'Cable Calculator'!BV3</f>
        <v>599</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649</v>
      </c>
      <c r="F584" s="88"/>
      <c r="G584" s="321"/>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320" t="s">
        <v>251</v>
      </c>
      <c r="H585" s="51" t="s">
        <v>252</v>
      </c>
      <c r="I585" s="112">
        <f>E584</f>
        <v>649</v>
      </c>
      <c r="J585" s="322" t="s">
        <v>253</v>
      </c>
      <c r="K585" s="323"/>
      <c r="L585" s="324"/>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Y</v>
      </c>
      <c r="F586" s="88"/>
      <c r="G586" s="321"/>
      <c r="H586" s="47" t="s">
        <v>257</v>
      </c>
      <c r="I586" s="35">
        <f>IF(E584="","0",IF(AND(E581="EUC",E582=432), I585+(203-E583),IF(E584=0,0,(E584+(E582-E583)-1))))</f>
        <v>660</v>
      </c>
      <c r="J586" s="285" t="str">
        <f>IFERROR(IF(OR(E581="EUC",E581="SS"),"---",IF(OR(P580,S580),"NO 2F Tethers for RPX!",IF(OR(P582,S582),"NO 6F Tethers for RPX!","---"))),"---")</f>
        <v>---</v>
      </c>
      <c r="K586" s="286"/>
      <c r="L586" s="287"/>
      <c r="M586" s="285" t="str">
        <f>IF(E583&gt;60,"Dead Count &gt;60: Consider Downsize","---")</f>
        <v>---</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0" t="s">
        <v>260</v>
      </c>
      <c r="C589" s="292" t="s">
        <v>261</v>
      </c>
      <c r="D589" s="292" t="s">
        <v>262</v>
      </c>
      <c r="E589" s="305" t="s">
        <v>263</v>
      </c>
      <c r="F589" s="292" t="s">
        <v>264</v>
      </c>
      <c r="G589" s="307" t="s">
        <v>265</v>
      </c>
      <c r="H589" s="307" t="s">
        <v>266</v>
      </c>
      <c r="I589" s="307" t="s">
        <v>267</v>
      </c>
      <c r="J589" s="309" t="s">
        <v>268</v>
      </c>
      <c r="K589" s="292"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1"/>
      <c r="C590" s="293"/>
      <c r="D590" s="293"/>
      <c r="E590" s="306"/>
      <c r="F590" s="293"/>
      <c r="G590" s="308"/>
      <c r="H590" s="308"/>
      <c r="I590" s="308"/>
      <c r="J590" s="310"/>
      <c r="K590" s="293"/>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779</v>
      </c>
      <c r="E591" s="32">
        <v>4</v>
      </c>
      <c r="F591" s="32" t="s">
        <v>488</v>
      </c>
      <c r="G591" s="68" t="s">
        <v>277</v>
      </c>
      <c r="H591" s="69">
        <f>IF(I591=0,0,I591-(E591-1))</f>
        <v>657</v>
      </c>
      <c r="I591" s="70">
        <f>IF(E591=0,0,I586)</f>
        <v>660</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657-660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780</v>
      </c>
      <c r="E592" s="32">
        <v>4</v>
      </c>
      <c r="F592" s="32" t="s">
        <v>488</v>
      </c>
      <c r="G592" s="68" t="s">
        <v>277</v>
      </c>
      <c r="H592" s="69">
        <f t="shared" ref="H592:H615" si="247">IF(E592=0,0,I592-(E592-1))</f>
        <v>653</v>
      </c>
      <c r="I592" s="70">
        <f t="shared" ref="I592:I615" si="248">IF(E592=0,0,H591-1)</f>
        <v>656</v>
      </c>
      <c r="J592" s="73" t="str">
        <f>IF(C592="","--",IF(AND(C592&lt;&gt;"FST",C592&lt;&gt;"TCF",BA591&lt;&gt;0),BA591,"--"))</f>
        <v>--</v>
      </c>
      <c r="K592" s="32"/>
      <c r="L592" s="233"/>
      <c r="M592" s="277"/>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0</v>
      </c>
      <c r="AE592" s="109" t="str">
        <f t="shared" si="240"/>
        <v>653-656</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8</v>
      </c>
    </row>
    <row r="593" spans="1:53" ht="15.75" thickBot="1" x14ac:dyDescent="0.3">
      <c r="A593" s="88"/>
      <c r="B593" s="74" t="s">
        <v>280</v>
      </c>
      <c r="C593" s="67" t="s">
        <v>484</v>
      </c>
      <c r="D593" s="102" t="s">
        <v>781</v>
      </c>
      <c r="E593" s="32">
        <v>4</v>
      </c>
      <c r="F593" s="32" t="s">
        <v>488</v>
      </c>
      <c r="G593" s="75" t="s">
        <v>277</v>
      </c>
      <c r="H593" s="69">
        <f t="shared" si="247"/>
        <v>649</v>
      </c>
      <c r="I593" s="70">
        <f t="shared" si="248"/>
        <v>652</v>
      </c>
      <c r="J593" s="73" t="str">
        <f t="shared" ref="J593:J615" si="249">IF(C593="","--",IF(AND(C593&lt;&gt;"FST",C593&lt;&gt;"TCF",BA592&lt;&gt;0),BA592,"--"))</f>
        <v>--</v>
      </c>
      <c r="K593" s="32"/>
      <c r="L593" s="233"/>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0</v>
      </c>
      <c r="AE593" s="109" t="str">
        <f t="shared" si="240"/>
        <v>649-652</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7"/>
      <c r="N602" s="277"/>
      <c r="O602" s="277"/>
      <c r="P602" s="277"/>
      <c r="Q602" s="277"/>
      <c r="R602" s="277"/>
      <c r="S602" s="277"/>
      <c r="T602" s="277"/>
      <c r="U602" s="278"/>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7"/>
      <c r="N603" s="277"/>
      <c r="O603" s="277"/>
      <c r="P603" s="277"/>
      <c r="Q603" s="277"/>
      <c r="R603" s="277"/>
      <c r="S603" s="277"/>
      <c r="T603" s="277"/>
      <c r="U603" s="278"/>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7"/>
      <c r="N604" s="277"/>
      <c r="O604" s="277"/>
      <c r="P604" s="277"/>
      <c r="Q604" s="277"/>
      <c r="R604" s="277"/>
      <c r="S604" s="277"/>
      <c r="T604" s="277"/>
      <c r="U604" s="278"/>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7"/>
      <c r="N605" s="277"/>
      <c r="O605" s="277"/>
      <c r="P605" s="277"/>
      <c r="Q605" s="277"/>
      <c r="R605" s="277"/>
      <c r="S605" s="277"/>
      <c r="T605" s="277"/>
      <c r="U605" s="278"/>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7"/>
      <c r="N606" s="277"/>
      <c r="O606" s="277"/>
      <c r="P606" s="277"/>
      <c r="Q606" s="277"/>
      <c r="R606" s="277"/>
      <c r="S606" s="277"/>
      <c r="T606" s="277"/>
      <c r="U606" s="278"/>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7"/>
      <c r="N607" s="277"/>
      <c r="O607" s="277"/>
      <c r="P607" s="277"/>
      <c r="Q607" s="277"/>
      <c r="R607" s="277"/>
      <c r="S607" s="277"/>
      <c r="T607" s="277"/>
      <c r="U607" s="278"/>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7"/>
      <c r="N608" s="277"/>
      <c r="O608" s="277"/>
      <c r="P608" s="277"/>
      <c r="Q608" s="277"/>
      <c r="R608" s="277"/>
      <c r="S608" s="277"/>
      <c r="T608" s="277"/>
      <c r="U608" s="278"/>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7"/>
      <c r="N609" s="277"/>
      <c r="O609" s="277"/>
      <c r="P609" s="277"/>
      <c r="Q609" s="277"/>
      <c r="R609" s="277"/>
      <c r="S609" s="277"/>
      <c r="T609" s="277"/>
      <c r="U609" s="278"/>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7"/>
      <c r="N610" s="277"/>
      <c r="O610" s="277"/>
      <c r="P610" s="277"/>
      <c r="Q610" s="277"/>
      <c r="R610" s="277"/>
      <c r="S610" s="277"/>
      <c r="T610" s="277"/>
      <c r="U610" s="278"/>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7"/>
      <c r="N611" s="277"/>
      <c r="O611" s="277"/>
      <c r="P611" s="277"/>
      <c r="Q611" s="277"/>
      <c r="R611" s="277"/>
      <c r="S611" s="277"/>
      <c r="T611" s="277"/>
      <c r="U611" s="278"/>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7"/>
      <c r="N612" s="277"/>
      <c r="O612" s="277"/>
      <c r="P612" s="277"/>
      <c r="Q612" s="277"/>
      <c r="R612" s="277"/>
      <c r="S612" s="277"/>
      <c r="T612" s="277"/>
      <c r="U612" s="278"/>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7"/>
      <c r="N613" s="277"/>
      <c r="O613" s="277"/>
      <c r="P613" s="277"/>
      <c r="Q613" s="277"/>
      <c r="R613" s="277"/>
      <c r="S613" s="277"/>
      <c r="T613" s="277"/>
      <c r="U613" s="278"/>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7"/>
      <c r="N614" s="277"/>
      <c r="O614" s="277"/>
      <c r="P614" s="277"/>
      <c r="Q614" s="277"/>
      <c r="R614" s="277"/>
      <c r="S614" s="277"/>
      <c r="T614" s="277"/>
      <c r="U614" s="278"/>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7"/>
      <c r="N615" s="277"/>
      <c r="O615" s="277"/>
      <c r="P615" s="277"/>
      <c r="Q615" s="277"/>
      <c r="R615" s="277"/>
      <c r="S615" s="277"/>
      <c r="T615" s="277"/>
      <c r="U615" s="278"/>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18" t="s">
        <v>333</v>
      </c>
      <c r="C616" s="319"/>
      <c r="D616" s="79"/>
      <c r="E616" s="80"/>
      <c r="F616" s="80"/>
      <c r="G616" s="81"/>
      <c r="H616" s="192"/>
      <c r="I616" s="192"/>
      <c r="J616" s="192"/>
      <c r="K616" s="82"/>
      <c r="L616" s="318" t="s">
        <v>306</v>
      </c>
      <c r="M616" s="329"/>
      <c r="N616" s="329"/>
      <c r="O616" s="329"/>
      <c r="P616" s="329"/>
      <c r="Q616" s="329"/>
      <c r="R616" s="329"/>
      <c r="S616" s="329"/>
      <c r="T616" s="329"/>
      <c r="U616" s="319"/>
      <c r="V616" s="104"/>
      <c r="W616" s="72"/>
      <c r="X616" s="72"/>
      <c r="Y616" s="72"/>
      <c r="Z616" s="72"/>
      <c r="AA616" s="72" t="str">
        <f t="shared" si="253"/>
        <v/>
      </c>
      <c r="AB616" s="72"/>
      <c r="AC616" s="72">
        <f>SUM(AC591:AC615)</f>
        <v>25</v>
      </c>
      <c r="AD616" s="72">
        <f>SUM(AD591:AD615)</f>
        <v>22</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8" t="s">
        <v>307</v>
      </c>
      <c r="C617" s="31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1" t="s">
        <v>222</v>
      </c>
      <c r="C621" s="312"/>
      <c r="D621" s="313" t="s">
        <v>223</v>
      </c>
      <c r="E621" s="304"/>
      <c r="F621" s="88"/>
      <c r="G621" s="314" t="s">
        <v>224</v>
      </c>
      <c r="H621" s="315"/>
      <c r="I621" s="28">
        <f>SUM(E632:E656)</f>
        <v>48</v>
      </c>
      <c r="J621" s="316" t="s">
        <v>225</v>
      </c>
      <c r="K621" s="317"/>
      <c r="L621" s="304"/>
      <c r="M621" s="196">
        <v>2</v>
      </c>
      <c r="N621" s="35">
        <f>SUM(AI621,AI632)</f>
        <v>0</v>
      </c>
      <c r="O621" s="35">
        <v>0</v>
      </c>
      <c r="P621" s="35">
        <f>SUM(AJ621,AJ632)</f>
        <v>0</v>
      </c>
      <c r="Q621" s="35">
        <v>0</v>
      </c>
      <c r="R621" s="35">
        <f>COUNTIFS($E632:$E656,"2",$F632:$F656,"Pole",$C632:$C656,"FST")</f>
        <v>0</v>
      </c>
      <c r="S621" s="35">
        <f>SUM(AL621,AK632)</f>
        <v>0</v>
      </c>
      <c r="T621" s="35">
        <v>0</v>
      </c>
      <c r="U621" s="35">
        <f>SUM(AK621,AL632)</f>
        <v>6</v>
      </c>
      <c r="V621" s="35">
        <v>0</v>
      </c>
      <c r="W621" s="34">
        <f>COUNTIFS($E632:$E656,"2",$F632:$F656,"HH",$C632:$C656,"FST")</f>
        <v>6</v>
      </c>
      <c r="X621" s="35">
        <f>COUNTIFS($E632:$E656,"2",$F632:$F656,"Ped",$C632:$C656,"FST")</f>
        <v>0</v>
      </c>
      <c r="Y621" s="25"/>
      <c r="Z621" s="294" t="s">
        <v>226</v>
      </c>
      <c r="AA621" s="295"/>
      <c r="AB621" s="296"/>
      <c r="AC621" s="25"/>
      <c r="AD621" s="25"/>
      <c r="AH621" s="109">
        <v>2</v>
      </c>
      <c r="AI621" s="109" t="str">
        <f>IF($E622="SS",COUNTIFS($C632:$C656,"FST",$E632:$E656,"2"),"0")</f>
        <v>0</v>
      </c>
      <c r="AJ621" s="109" t="str">
        <f>IF($E622="RPX",COUNTIFS($C632:$C656,"FST",$E632:$E656,"2"),"0")</f>
        <v>0</v>
      </c>
      <c r="AK621" s="109">
        <f>IF($E622="EUC",COUNTIFS($C632:$C656,"FST",$E632:$E656,"2"),"0")</f>
        <v>6</v>
      </c>
      <c r="AL621" s="109" t="str">
        <f>IF($E622="RPX-T",COUNTIFS($C632:$C656,"FST",$E632:$E656,"2"),"0")</f>
        <v>0</v>
      </c>
      <c r="AT621" s="110" t="s">
        <v>227</v>
      </c>
      <c r="AU621" s="108" t="str">
        <f>IF(OR($AS622="Y",$AS623="Y",$AS624="Y"),"",COUNTIFS($E622,"SS",$E627,"Y"))</f>
        <v/>
      </c>
      <c r="AV621" s="111" t="str">
        <f>IF(OR($AS622="Y",$AS623="Y",$AS624="Y"),"",COUNTIFS($E622,"RPX",$E627,"Y"))</f>
        <v/>
      </c>
      <c r="AW621" s="111" t="str">
        <f>IF(OR($AS622="Y",$AS623="Y",$AS624="Y"),"",COUNTIFS($E622,"EUC",$E627,"Y"))</f>
        <v/>
      </c>
      <c r="AX621" s="109" t="str">
        <f>IF(OR($AS622="Y",$AS623="Y",$AS624="Y"),"",COUNTIFS($E622,"RPX-T",$E627,"Y"))</f>
        <v/>
      </c>
      <c r="BA621" s="226"/>
    </row>
    <row r="622" spans="1:53" ht="16.5" customHeight="1" thickTop="1" thickBot="1" x14ac:dyDescent="0.3">
      <c r="A622" s="88"/>
      <c r="B622" s="29" t="s">
        <v>228</v>
      </c>
      <c r="C622" s="30">
        <v>0</v>
      </c>
      <c r="D622" s="31" t="s">
        <v>229</v>
      </c>
      <c r="E622" s="66" t="str">
        <f>TEXT(IF('Cable Calculator'!CA7="","",'Cable Calculator'!CA7),)</f>
        <v>EUC</v>
      </c>
      <c r="F622" s="88"/>
      <c r="G622" s="303" t="s">
        <v>230</v>
      </c>
      <c r="H622" s="304"/>
      <c r="I622" s="33">
        <f>E623-I621</f>
        <v>0</v>
      </c>
      <c r="J622" s="288" t="s">
        <v>231</v>
      </c>
      <c r="K622" s="289"/>
      <c r="L622" s="34">
        <f>I626</f>
        <v>481</v>
      </c>
      <c r="M622" s="196">
        <v>4</v>
      </c>
      <c r="N622" s="35">
        <f>SUM(AI622,AI633)</f>
        <v>0</v>
      </c>
      <c r="O622" s="35">
        <v>0</v>
      </c>
      <c r="P622" s="35">
        <f>SUM(AJ622,AJ633)</f>
        <v>0</v>
      </c>
      <c r="Q622" s="35">
        <v>0</v>
      </c>
      <c r="R622" s="35">
        <f>COUNTIFS($E632:$E656,"4",$F632:$F656,"Pole",$C632:$C656,"FST")</f>
        <v>0</v>
      </c>
      <c r="S622" s="35">
        <f>SUM(AL622,AK633)</f>
        <v>0</v>
      </c>
      <c r="T622" s="35">
        <v>0</v>
      </c>
      <c r="U622" s="35">
        <f>SUM(AK622,AL633)</f>
        <v>4</v>
      </c>
      <c r="V622" s="35">
        <v>0</v>
      </c>
      <c r="W622" s="34">
        <f>COUNTIFS($E632:$E656,"4",$F632:$F656,"HH",$C632:$C656,"FST")</f>
        <v>4</v>
      </c>
      <c r="X622" s="35">
        <f>COUNTIFS($E632:$E656,"4",$F632:$F656,"Ped",$C632:$C656,"FST")</f>
        <v>0</v>
      </c>
      <c r="Y622" s="25"/>
      <c r="Z622" s="297" t="s">
        <v>232</v>
      </c>
      <c r="AA622" s="299" t="s">
        <v>233</v>
      </c>
      <c r="AB622" s="300"/>
      <c r="AC622" s="25"/>
      <c r="AD622" s="25"/>
      <c r="AH622" s="109">
        <v>4</v>
      </c>
      <c r="AI622" s="109" t="str">
        <f>IF($E622="SS",COUNTIFS($C632:$C656,"FST",$E632:$E656,"4"),"0")</f>
        <v>0</v>
      </c>
      <c r="AJ622" s="109" t="str">
        <f>IF($E622="RPX",COUNTIFS($C632:$C656,"FST",$E632:$E656,"4"),"0")</f>
        <v>0</v>
      </c>
      <c r="AK622" s="109">
        <f>IF($E622="EUC",COUNTIFS($C632:$C656,"FST",$E632:$E656,"4"),"0")</f>
        <v>4</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48</v>
      </c>
      <c r="F623" s="88"/>
      <c r="G623" s="290" t="s">
        <v>237</v>
      </c>
      <c r="H623" s="291"/>
      <c r="I623" s="35">
        <f>IF(E623=0,0,12-(MOD(I621,12)))</f>
        <v>12</v>
      </c>
      <c r="J623" s="288" t="s">
        <v>238</v>
      </c>
      <c r="K623" s="289"/>
      <c r="L623" s="39">
        <f>I627-I621</f>
        <v>480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8"/>
      <c r="AA623" s="301"/>
      <c r="AB623" s="302"/>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0</v>
      </c>
      <c r="F624" s="88"/>
      <c r="G624" s="320" t="s">
        <v>242</v>
      </c>
      <c r="H624" s="43" t="s">
        <v>243</v>
      </c>
      <c r="I624" s="35">
        <f>IF(E624&lt;&gt;0,1,0)</f>
        <v>0</v>
      </c>
      <c r="J624" s="290" t="s">
        <v>244</v>
      </c>
      <c r="K624" s="291"/>
      <c r="L624" s="44">
        <f>'Cable Calculator'!CA3</f>
        <v>2350</v>
      </c>
      <c r="M624" s="196">
        <v>8</v>
      </c>
      <c r="N624" s="35">
        <f>SUM(AI624,AI635)</f>
        <v>0</v>
      </c>
      <c r="O624" s="35">
        <v>0</v>
      </c>
      <c r="P624" s="35">
        <f>SUM(AJ624,AJ635)</f>
        <v>0</v>
      </c>
      <c r="Q624" s="35">
        <v>0</v>
      </c>
      <c r="R624" s="35">
        <f>COUNTIFS($E632:$E656,"8",$F632:$F656,"Pole",$C632:$C656,"FST")</f>
        <v>0</v>
      </c>
      <c r="S624" s="35">
        <f>SUM(AL624,AK635)</f>
        <v>0</v>
      </c>
      <c r="T624" s="35">
        <v>0</v>
      </c>
      <c r="U624" s="35">
        <f>SUM(AK624,AL635)</f>
        <v>1</v>
      </c>
      <c r="V624" s="35">
        <v>0</v>
      </c>
      <c r="W624" s="34">
        <f>COUNTIFS($E632:$E656,"8",$F632:$F656,"HH",$C632:$C656,"FST")</f>
        <v>1</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1</v>
      </c>
      <c r="AL624" s="109" t="str">
        <f>IF($E622="RPX-T",COUNTIFS($C632:$C656,"FST",$E632:$E656,"8"),"0")</f>
        <v>0</v>
      </c>
      <c r="AS624" s="109" t="str">
        <f>IF(AND(E627="Y",E623=48,E624=0),"Y","N")</f>
        <v>Y</v>
      </c>
      <c r="AT624" s="110" t="s">
        <v>245</v>
      </c>
      <c r="AU624" s="109">
        <f>COUNTIFS($E622,"SS",$AS624,"Y")</f>
        <v>0</v>
      </c>
      <c r="AV624" s="108">
        <f>COUNTIFS($E622,"RPX",$AS624,"Y")</f>
        <v>0</v>
      </c>
      <c r="AW624" s="108">
        <f>COUNTIFS($E622,"EUC",$AS624,"Y")</f>
        <v>1</v>
      </c>
      <c r="AX624" s="109">
        <f>COUNTIFS($E622,"RPX-T",$AS624,"Y")</f>
        <v>0</v>
      </c>
      <c r="BA624" s="227"/>
    </row>
    <row r="625" spans="1:53" ht="16.5" thickTop="1" thickBot="1" x14ac:dyDescent="0.3">
      <c r="A625" s="88"/>
      <c r="B625" s="29" t="s">
        <v>246</v>
      </c>
      <c r="C625" s="37">
        <v>0</v>
      </c>
      <c r="D625" s="41" t="s">
        <v>247</v>
      </c>
      <c r="E625" s="42">
        <v>481</v>
      </c>
      <c r="F625" s="88"/>
      <c r="G625" s="321"/>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1</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4</v>
      </c>
      <c r="F626" s="88"/>
      <c r="G626" s="320" t="s">
        <v>251</v>
      </c>
      <c r="H626" s="51" t="s">
        <v>252</v>
      </c>
      <c r="I626" s="112">
        <f>E625</f>
        <v>481</v>
      </c>
      <c r="J626" s="322" t="s">
        <v>253</v>
      </c>
      <c r="K626" s="323"/>
      <c r="L626" s="324"/>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321"/>
      <c r="H627" s="47" t="s">
        <v>257</v>
      </c>
      <c r="I627" s="35">
        <f>IF(E625="","0",IF(AND(E622="EUC",E623=432), I626+(203-E624),IF(E625=0,0,(E625+(E623-E624)-1))))</f>
        <v>528</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48</v>
      </c>
      <c r="D628" s="31" t="s">
        <v>259</v>
      </c>
      <c r="E628" s="101" t="str">
        <f>IF(AS622="Y","DBL",IF(AS623="Y","TRPL",IF(AS624="Y","QUAD","")))</f>
        <v>QUAD</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0" t="s">
        <v>260</v>
      </c>
      <c r="C630" s="292" t="s">
        <v>261</v>
      </c>
      <c r="D630" s="292" t="s">
        <v>262</v>
      </c>
      <c r="E630" s="305" t="s">
        <v>263</v>
      </c>
      <c r="F630" s="292" t="s">
        <v>264</v>
      </c>
      <c r="G630" s="307" t="s">
        <v>265</v>
      </c>
      <c r="H630" s="307" t="s">
        <v>266</v>
      </c>
      <c r="I630" s="307" t="s">
        <v>267</v>
      </c>
      <c r="J630" s="309" t="s">
        <v>268</v>
      </c>
      <c r="K630" s="292"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1"/>
      <c r="C631" s="293"/>
      <c r="D631" s="293"/>
      <c r="E631" s="306"/>
      <c r="F631" s="293"/>
      <c r="G631" s="308"/>
      <c r="H631" s="308"/>
      <c r="I631" s="308"/>
      <c r="J631" s="310"/>
      <c r="K631" s="293"/>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494</v>
      </c>
      <c r="D632" s="102"/>
      <c r="E632" s="32">
        <v>12</v>
      </c>
      <c r="F632" s="32"/>
      <c r="G632" s="68" t="s">
        <v>277</v>
      </c>
      <c r="H632" s="69">
        <f>IF(I632=0,0,I632-(E632-1))</f>
        <v>517</v>
      </c>
      <c r="I632" s="70">
        <f>IF(E632=0,0,I627)</f>
        <v>528</v>
      </c>
      <c r="J632" s="71" t="s">
        <v>278</v>
      </c>
      <c r="K632" s="32"/>
      <c r="L632" s="233"/>
      <c r="M632" s="277" t="s">
        <v>419</v>
      </c>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517-528</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1</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t="s">
        <v>484</v>
      </c>
      <c r="D633" s="102" t="s">
        <v>845</v>
      </c>
      <c r="E633" s="32">
        <v>8</v>
      </c>
      <c r="F633" s="32" t="s">
        <v>488</v>
      </c>
      <c r="G633" s="68" t="s">
        <v>277</v>
      </c>
      <c r="H633" s="69">
        <f t="shared" ref="H633:H656" si="264">IF(E633=0,0,I633-(E633-1))</f>
        <v>509</v>
      </c>
      <c r="I633" s="70">
        <f t="shared" ref="I633:I656" si="265">IF(E633=0,0,H632-1)</f>
        <v>516</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0</v>
      </c>
      <c r="AE633" s="109" t="str">
        <f t="shared" si="257"/>
        <v>509-516</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846</v>
      </c>
      <c r="E634" s="32">
        <v>4</v>
      </c>
      <c r="F634" s="32" t="s">
        <v>488</v>
      </c>
      <c r="G634" s="75" t="s">
        <v>277</v>
      </c>
      <c r="H634" s="69">
        <f t="shared" si="264"/>
        <v>505</v>
      </c>
      <c r="I634" s="70">
        <f t="shared" si="265"/>
        <v>508</v>
      </c>
      <c r="J634" s="73" t="str">
        <f t="shared" ref="J634:J656" si="266">IF(C634="","--",IF(AND(C634&lt;&gt;"FST",C634&lt;&gt;"TCF",BA633&lt;&gt;0),BA633,"--"))</f>
        <v>--</v>
      </c>
      <c r="K634" s="32"/>
      <c r="L634" s="233"/>
      <c r="M634" s="277"/>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0</v>
      </c>
      <c r="AE634" s="109" t="str">
        <f t="shared" si="257"/>
        <v>505-508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4</v>
      </c>
    </row>
    <row r="635" spans="1:53" ht="15.75" thickBot="1" x14ac:dyDescent="0.3">
      <c r="A635" s="88"/>
      <c r="B635" s="66" t="s">
        <v>281</v>
      </c>
      <c r="C635" s="67" t="s">
        <v>484</v>
      </c>
      <c r="D635" s="102" t="s">
        <v>782</v>
      </c>
      <c r="E635" s="32">
        <v>4</v>
      </c>
      <c r="F635" s="32" t="s">
        <v>488</v>
      </c>
      <c r="G635" s="68" t="s">
        <v>277</v>
      </c>
      <c r="H635" s="69">
        <f t="shared" si="264"/>
        <v>501</v>
      </c>
      <c r="I635" s="70">
        <f t="shared" si="265"/>
        <v>504</v>
      </c>
      <c r="J635" s="73" t="str">
        <f t="shared" si="266"/>
        <v>--</v>
      </c>
      <c r="K635" s="32"/>
      <c r="L635" s="233"/>
      <c r="M635" s="277"/>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0</v>
      </c>
      <c r="AE635" s="109" t="str">
        <f t="shared" si="257"/>
        <v>501-504</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6</v>
      </c>
    </row>
    <row r="636" spans="1:53" ht="15.75" thickBot="1" x14ac:dyDescent="0.3">
      <c r="A636" s="88"/>
      <c r="B636" s="66" t="s">
        <v>282</v>
      </c>
      <c r="C636" s="67" t="s">
        <v>484</v>
      </c>
      <c r="D636" s="102" t="s">
        <v>783</v>
      </c>
      <c r="E636" s="32">
        <v>2</v>
      </c>
      <c r="F636" s="32" t="s">
        <v>488</v>
      </c>
      <c r="G636" s="68" t="s">
        <v>277</v>
      </c>
      <c r="H636" s="69">
        <f t="shared" si="264"/>
        <v>499</v>
      </c>
      <c r="I636" s="70">
        <f t="shared" si="265"/>
        <v>500</v>
      </c>
      <c r="J636" s="73" t="str">
        <f t="shared" si="266"/>
        <v>--</v>
      </c>
      <c r="K636" s="32"/>
      <c r="L636" s="233"/>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0</v>
      </c>
      <c r="AE636" s="109" t="str">
        <f t="shared" si="257"/>
        <v>499-500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8</v>
      </c>
    </row>
    <row r="637" spans="1:53" ht="15.75" thickBot="1" x14ac:dyDescent="0.3">
      <c r="A637" s="88"/>
      <c r="B637" s="66" t="s">
        <v>283</v>
      </c>
      <c r="C637" s="67" t="s">
        <v>484</v>
      </c>
      <c r="D637" s="102" t="s">
        <v>784</v>
      </c>
      <c r="E637" s="32">
        <v>2</v>
      </c>
      <c r="F637" s="32" t="s">
        <v>488</v>
      </c>
      <c r="G637" s="68" t="s">
        <v>277</v>
      </c>
      <c r="H637" s="69">
        <f t="shared" si="264"/>
        <v>497</v>
      </c>
      <c r="I637" s="70">
        <f t="shared" si="265"/>
        <v>498</v>
      </c>
      <c r="J637" s="73" t="str">
        <f t="shared" si="266"/>
        <v>--</v>
      </c>
      <c r="K637" s="32"/>
      <c r="L637" s="233"/>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0</v>
      </c>
      <c r="AE637" s="109" t="str">
        <f t="shared" si="257"/>
        <v>497-498</v>
      </c>
      <c r="AF637" s="109" t="str">
        <f t="shared" si="258"/>
        <v>Y</v>
      </c>
      <c r="AG637" s="109" t="str">
        <f t="shared" si="259"/>
        <v>B</v>
      </c>
      <c r="AM637" s="109">
        <f t="shared" si="260"/>
        <v>0</v>
      </c>
      <c r="AN637" s="109">
        <f t="shared" si="261"/>
        <v>0</v>
      </c>
      <c r="AO637" s="109" t="str">
        <f t="shared" si="262"/>
        <v/>
      </c>
      <c r="AQ637" s="109" t="str">
        <f t="shared" si="263"/>
        <v/>
      </c>
      <c r="BA637" s="229">
        <f>MOD(SUM(E632:E638),12)</f>
        <v>10</v>
      </c>
    </row>
    <row r="638" spans="1:53" ht="15.75" thickBot="1" x14ac:dyDescent="0.3">
      <c r="A638" s="88"/>
      <c r="B638" s="66" t="s">
        <v>284</v>
      </c>
      <c r="C638" s="67" t="s">
        <v>484</v>
      </c>
      <c r="D638" s="102" t="s">
        <v>785</v>
      </c>
      <c r="E638" s="32">
        <v>2</v>
      </c>
      <c r="F638" s="32" t="s">
        <v>488</v>
      </c>
      <c r="G638" s="68" t="s">
        <v>277</v>
      </c>
      <c r="H638" s="69">
        <f t="shared" si="264"/>
        <v>495</v>
      </c>
      <c r="I638" s="70">
        <f t="shared" si="265"/>
        <v>496</v>
      </c>
      <c r="J638" s="73" t="str">
        <f t="shared" si="266"/>
        <v>--</v>
      </c>
      <c r="K638" s="32"/>
      <c r="L638" s="233"/>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0</v>
      </c>
      <c r="AE638" s="109" t="str">
        <f t="shared" si="257"/>
        <v>495-496</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t="s">
        <v>484</v>
      </c>
      <c r="D639" s="102" t="s">
        <v>786</v>
      </c>
      <c r="E639" s="32">
        <v>2</v>
      </c>
      <c r="F639" s="32" t="s">
        <v>488</v>
      </c>
      <c r="G639" s="68" t="s">
        <v>277</v>
      </c>
      <c r="H639" s="69">
        <f t="shared" si="264"/>
        <v>493</v>
      </c>
      <c r="I639" s="70">
        <f t="shared" si="265"/>
        <v>494</v>
      </c>
      <c r="J639" s="73" t="str">
        <f t="shared" si="266"/>
        <v>--</v>
      </c>
      <c r="K639" s="32"/>
      <c r="L639" s="233"/>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0</v>
      </c>
      <c r="AE639" s="109" t="str">
        <f t="shared" si="257"/>
        <v>493-494</v>
      </c>
      <c r="AF639" s="109" t="str">
        <f t="shared" si="258"/>
        <v>Y</v>
      </c>
      <c r="AG639" s="109" t="str">
        <f t="shared" si="259"/>
        <v>B</v>
      </c>
      <c r="AM639" s="109">
        <f t="shared" si="260"/>
        <v>0</v>
      </c>
      <c r="AN639" s="109">
        <f t="shared" si="261"/>
        <v>0</v>
      </c>
      <c r="AO639" s="109" t="str">
        <f t="shared" si="262"/>
        <v/>
      </c>
      <c r="AQ639" s="109" t="str">
        <f t="shared" si="263"/>
        <v/>
      </c>
      <c r="BA639" s="229">
        <f>MOD(SUM(E632:E640),12)</f>
        <v>2</v>
      </c>
    </row>
    <row r="640" spans="1:53" ht="15.75" thickBot="1" x14ac:dyDescent="0.3">
      <c r="A640" s="88"/>
      <c r="B640" s="66" t="s">
        <v>286</v>
      </c>
      <c r="C640" s="67" t="s">
        <v>484</v>
      </c>
      <c r="D640" s="102" t="s">
        <v>787</v>
      </c>
      <c r="E640" s="32">
        <v>2</v>
      </c>
      <c r="F640" s="32" t="s">
        <v>488</v>
      </c>
      <c r="G640" s="68" t="s">
        <v>277</v>
      </c>
      <c r="H640" s="69">
        <f t="shared" si="264"/>
        <v>491</v>
      </c>
      <c r="I640" s="70">
        <f t="shared" si="265"/>
        <v>492</v>
      </c>
      <c r="J640" s="73" t="str">
        <f t="shared" si="266"/>
        <v>--</v>
      </c>
      <c r="K640" s="32"/>
      <c r="L640" s="233"/>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0</v>
      </c>
      <c r="AE640" s="109" t="str">
        <f t="shared" si="257"/>
        <v>491-492</v>
      </c>
      <c r="AF640" s="109" t="str">
        <f t="shared" si="258"/>
        <v>Y</v>
      </c>
      <c r="AG640" s="109" t="str">
        <f t="shared" si="259"/>
        <v>B</v>
      </c>
      <c r="AM640" s="109">
        <f t="shared" si="260"/>
        <v>0</v>
      </c>
      <c r="AN640" s="109">
        <f t="shared" si="261"/>
        <v>0</v>
      </c>
      <c r="AO640" s="109" t="str">
        <f t="shared" si="262"/>
        <v/>
      </c>
      <c r="AQ640" s="109" t="str">
        <f t="shared" si="263"/>
        <v/>
      </c>
      <c r="BA640" s="229">
        <f>MOD(SUM(E632:E641),12)</f>
        <v>4</v>
      </c>
    </row>
    <row r="641" spans="1:53" ht="15.75" thickBot="1" x14ac:dyDescent="0.3">
      <c r="A641" s="88"/>
      <c r="B641" s="66" t="s">
        <v>287</v>
      </c>
      <c r="C641" s="67" t="s">
        <v>484</v>
      </c>
      <c r="D641" s="102" t="s">
        <v>788</v>
      </c>
      <c r="E641" s="32">
        <v>2</v>
      </c>
      <c r="F641" s="32" t="s">
        <v>488</v>
      </c>
      <c r="G641" s="68" t="s">
        <v>277</v>
      </c>
      <c r="H641" s="69">
        <f t="shared" si="264"/>
        <v>489</v>
      </c>
      <c r="I641" s="70">
        <f t="shared" si="265"/>
        <v>490</v>
      </c>
      <c r="J641" s="73" t="str">
        <f t="shared" si="266"/>
        <v>--</v>
      </c>
      <c r="K641" s="32"/>
      <c r="L641" s="233"/>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0</v>
      </c>
      <c r="AE641" s="109" t="str">
        <f t="shared" si="257"/>
        <v>489-490</v>
      </c>
      <c r="AF641" s="109" t="str">
        <f t="shared" si="258"/>
        <v>Y</v>
      </c>
      <c r="AG641" s="109" t="str">
        <f t="shared" si="259"/>
        <v>B</v>
      </c>
      <c r="AM641" s="109">
        <f t="shared" si="260"/>
        <v>0</v>
      </c>
      <c r="AN641" s="109">
        <f t="shared" si="261"/>
        <v>0</v>
      </c>
      <c r="AO641" s="109" t="str">
        <f t="shared" si="262"/>
        <v/>
      </c>
      <c r="AQ641" s="109" t="str">
        <f t="shared" si="263"/>
        <v/>
      </c>
      <c r="BA641" s="229">
        <f>MOD(SUM(E632:E642),12)</f>
        <v>8</v>
      </c>
    </row>
    <row r="642" spans="1:53" ht="15.75" thickBot="1" x14ac:dyDescent="0.3">
      <c r="A642" s="88"/>
      <c r="B642" s="66" t="s">
        <v>288</v>
      </c>
      <c r="C642" s="67" t="s">
        <v>484</v>
      </c>
      <c r="D642" s="102" t="s">
        <v>789</v>
      </c>
      <c r="E642" s="32">
        <v>4</v>
      </c>
      <c r="F642" s="32" t="s">
        <v>488</v>
      </c>
      <c r="G642" s="68" t="s">
        <v>277</v>
      </c>
      <c r="H642" s="69">
        <f t="shared" si="264"/>
        <v>485</v>
      </c>
      <c r="I642" s="70">
        <f t="shared" si="265"/>
        <v>488</v>
      </c>
      <c r="J642" s="73" t="str">
        <f t="shared" si="266"/>
        <v>--</v>
      </c>
      <c r="K642" s="32"/>
      <c r="L642" s="233"/>
      <c r="M642" s="277"/>
      <c r="N642" s="277"/>
      <c r="O642" s="277"/>
      <c r="P642" s="277"/>
      <c r="Q642" s="277"/>
      <c r="R642" s="277"/>
      <c r="S642" s="277"/>
      <c r="T642" s="277"/>
      <c r="U642" s="278"/>
      <c r="V642" s="103"/>
      <c r="W642" s="84"/>
      <c r="X642" s="84"/>
      <c r="Y642" s="72"/>
      <c r="Z642" s="72"/>
      <c r="AA642" s="72"/>
      <c r="AB642" s="72"/>
      <c r="AC642" s="72">
        <f t="shared" si="255"/>
        <v>1</v>
      </c>
      <c r="AD642" s="72">
        <f t="shared" si="256"/>
        <v>0</v>
      </c>
      <c r="AE642" s="109" t="str">
        <f t="shared" si="257"/>
        <v>485-488</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t="s">
        <v>484</v>
      </c>
      <c r="D643" s="102" t="s">
        <v>790</v>
      </c>
      <c r="E643" s="32">
        <v>4</v>
      </c>
      <c r="F643" s="32" t="s">
        <v>488</v>
      </c>
      <c r="G643" s="68" t="s">
        <v>277</v>
      </c>
      <c r="H643" s="69">
        <f t="shared" si="264"/>
        <v>481</v>
      </c>
      <c r="I643" s="70">
        <f t="shared" si="265"/>
        <v>484</v>
      </c>
      <c r="J643" s="73" t="str">
        <f t="shared" si="266"/>
        <v>--</v>
      </c>
      <c r="K643" s="32"/>
      <c r="L643" s="233"/>
      <c r="M643" s="277"/>
      <c r="N643" s="277"/>
      <c r="O643" s="277"/>
      <c r="P643" s="277"/>
      <c r="Q643" s="277"/>
      <c r="R643" s="277"/>
      <c r="S643" s="277"/>
      <c r="T643" s="277"/>
      <c r="U643" s="278"/>
      <c r="V643" s="103"/>
      <c r="W643" s="84">
        <f>Y643+1</f>
        <v>49</v>
      </c>
      <c r="X643" s="84"/>
      <c r="Y643" s="78">
        <f>SUM(E632:E643)</f>
        <v>48</v>
      </c>
      <c r="Z643" s="72"/>
      <c r="AA643" s="72"/>
      <c r="AB643" s="72"/>
      <c r="AC643" s="72">
        <f t="shared" si="255"/>
        <v>1</v>
      </c>
      <c r="AD643" s="72">
        <f t="shared" si="256"/>
        <v>0</v>
      </c>
      <c r="AE643" s="109" t="str">
        <f t="shared" si="257"/>
        <v>481-484</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7"/>
      <c r="N644" s="277"/>
      <c r="O644" s="277"/>
      <c r="P644" s="277"/>
      <c r="Q644" s="277"/>
      <c r="R644" s="277"/>
      <c r="S644" s="277"/>
      <c r="T644" s="277"/>
      <c r="U644" s="278"/>
      <c r="V644" s="103"/>
      <c r="W644" s="84">
        <f>Y644+1</f>
        <v>49</v>
      </c>
      <c r="X644" s="84"/>
      <c r="Y644" s="78">
        <f>SUM(E632:E644)</f>
        <v>48</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7"/>
      <c r="N645" s="277"/>
      <c r="O645" s="277"/>
      <c r="P645" s="277"/>
      <c r="Q645" s="277"/>
      <c r="R645" s="277"/>
      <c r="S645" s="277"/>
      <c r="T645" s="277"/>
      <c r="U645" s="278"/>
      <c r="V645" s="103"/>
      <c r="W645" s="84">
        <f>Y645+1</f>
        <v>49</v>
      </c>
      <c r="X645" s="84"/>
      <c r="Y645" s="78">
        <f>SUM(E632:E645)</f>
        <v>48</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7"/>
      <c r="N646" s="277"/>
      <c r="O646" s="277"/>
      <c r="P646" s="277"/>
      <c r="Q646" s="277"/>
      <c r="R646" s="277"/>
      <c r="S646" s="277"/>
      <c r="T646" s="277"/>
      <c r="U646" s="278"/>
      <c r="V646" s="103"/>
      <c r="W646" s="84">
        <f>Y646+1</f>
        <v>49</v>
      </c>
      <c r="X646" s="84"/>
      <c r="Y646" s="78">
        <f>SUM(E632:E646)</f>
        <v>48</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7"/>
      <c r="N647" s="277"/>
      <c r="O647" s="277"/>
      <c r="P647" s="277"/>
      <c r="Q647" s="277"/>
      <c r="R647" s="277"/>
      <c r="S647" s="277"/>
      <c r="T647" s="277"/>
      <c r="U647" s="278"/>
      <c r="V647" s="103"/>
      <c r="W647" s="84">
        <f t="shared" ref="W647:W655" si="271">Y647+1</f>
        <v>49</v>
      </c>
      <c r="X647" s="84"/>
      <c r="Y647" s="78">
        <f>SUM(E632:E647)</f>
        <v>48</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7"/>
      <c r="N648" s="277"/>
      <c r="O648" s="277"/>
      <c r="P648" s="277"/>
      <c r="Q648" s="277"/>
      <c r="R648" s="277"/>
      <c r="S648" s="277"/>
      <c r="T648" s="277"/>
      <c r="U648" s="278"/>
      <c r="V648" s="103"/>
      <c r="W648" s="84">
        <f t="shared" si="271"/>
        <v>49</v>
      </c>
      <c r="X648" s="84"/>
      <c r="Y648" s="78">
        <f>SUM(E632:E648)</f>
        <v>48</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7"/>
      <c r="N649" s="277"/>
      <c r="O649" s="277"/>
      <c r="P649" s="277"/>
      <c r="Q649" s="277"/>
      <c r="R649" s="277"/>
      <c r="S649" s="277"/>
      <c r="T649" s="277"/>
      <c r="U649" s="278"/>
      <c r="V649" s="103"/>
      <c r="W649" s="84">
        <f t="shared" si="271"/>
        <v>49</v>
      </c>
      <c r="X649" s="84"/>
      <c r="Y649" s="78">
        <f>SUM(E632:E649)</f>
        <v>48</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7"/>
      <c r="N650" s="277"/>
      <c r="O650" s="277"/>
      <c r="P650" s="277"/>
      <c r="Q650" s="277"/>
      <c r="R650" s="277"/>
      <c r="S650" s="277"/>
      <c r="T650" s="277"/>
      <c r="U650" s="278"/>
      <c r="V650" s="103"/>
      <c r="W650" s="84">
        <f t="shared" si="271"/>
        <v>49</v>
      </c>
      <c r="X650" s="84"/>
      <c r="Y650" s="78">
        <f>SUM(E632:E650)</f>
        <v>48</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7"/>
      <c r="N651" s="277"/>
      <c r="O651" s="277"/>
      <c r="P651" s="277"/>
      <c r="Q651" s="277"/>
      <c r="R651" s="277"/>
      <c r="S651" s="277"/>
      <c r="T651" s="277"/>
      <c r="U651" s="278"/>
      <c r="V651" s="103"/>
      <c r="W651" s="84">
        <f t="shared" si="271"/>
        <v>49</v>
      </c>
      <c r="X651" s="84"/>
      <c r="Y651" s="78">
        <f>SUM(E632:E651)</f>
        <v>48</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7"/>
      <c r="N652" s="277"/>
      <c r="O652" s="277"/>
      <c r="P652" s="277"/>
      <c r="Q652" s="277"/>
      <c r="R652" s="277"/>
      <c r="S652" s="277"/>
      <c r="T652" s="277"/>
      <c r="U652" s="278"/>
      <c r="V652" s="103"/>
      <c r="W652" s="84">
        <f t="shared" si="271"/>
        <v>49</v>
      </c>
      <c r="X652" s="84"/>
      <c r="Y652" s="78">
        <f>SUM(E632:E652)</f>
        <v>48</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7"/>
      <c r="N653" s="277"/>
      <c r="O653" s="277"/>
      <c r="P653" s="277"/>
      <c r="Q653" s="277"/>
      <c r="R653" s="277"/>
      <c r="S653" s="277"/>
      <c r="T653" s="277"/>
      <c r="U653" s="278"/>
      <c r="V653" s="103"/>
      <c r="W653" s="84">
        <f t="shared" si="271"/>
        <v>49</v>
      </c>
      <c r="X653" s="84"/>
      <c r="Y653" s="78">
        <f>SUM(E632:E653)</f>
        <v>48</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7"/>
      <c r="N654" s="277"/>
      <c r="O654" s="277"/>
      <c r="P654" s="277"/>
      <c r="Q654" s="277"/>
      <c r="R654" s="277"/>
      <c r="S654" s="277"/>
      <c r="T654" s="277"/>
      <c r="U654" s="278"/>
      <c r="V654" s="103"/>
      <c r="W654" s="84">
        <f t="shared" si="271"/>
        <v>49</v>
      </c>
      <c r="X654" s="84"/>
      <c r="Y654" s="78">
        <f>SUM(E632:E654)</f>
        <v>48</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7"/>
      <c r="N655" s="277"/>
      <c r="O655" s="277"/>
      <c r="P655" s="277"/>
      <c r="Q655" s="277"/>
      <c r="R655" s="277"/>
      <c r="S655" s="277"/>
      <c r="T655" s="277"/>
      <c r="U655" s="278"/>
      <c r="V655" s="103"/>
      <c r="W655" s="84">
        <f t="shared" si="271"/>
        <v>49</v>
      </c>
      <c r="X655" s="84"/>
      <c r="Y655" s="78">
        <f>SUM(E632:E655)</f>
        <v>48</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7"/>
      <c r="N656" s="277"/>
      <c r="O656" s="277"/>
      <c r="P656" s="277"/>
      <c r="Q656" s="277"/>
      <c r="R656" s="277"/>
      <c r="S656" s="277"/>
      <c r="T656" s="277"/>
      <c r="U656" s="278"/>
      <c r="V656" s="103"/>
      <c r="W656" s="72"/>
      <c r="X656" s="72"/>
      <c r="Y656" s="78">
        <f>SUM(E632:E656)</f>
        <v>48</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18" t="s">
        <v>335</v>
      </c>
      <c r="C657" s="319"/>
      <c r="D657" s="79"/>
      <c r="E657" s="80"/>
      <c r="F657" s="80"/>
      <c r="G657" s="81"/>
      <c r="H657" s="192"/>
      <c r="I657" s="192"/>
      <c r="J657" s="192"/>
      <c r="K657" s="82"/>
      <c r="L657" s="318" t="s">
        <v>306</v>
      </c>
      <c r="M657" s="329"/>
      <c r="N657" s="329"/>
      <c r="O657" s="329"/>
      <c r="P657" s="329"/>
      <c r="Q657" s="329"/>
      <c r="R657" s="329"/>
      <c r="S657" s="329"/>
      <c r="T657" s="329"/>
      <c r="U657" s="319"/>
      <c r="V657" s="104"/>
      <c r="W657" s="72"/>
      <c r="X657" s="72"/>
      <c r="Y657" s="72"/>
      <c r="Z657" s="72"/>
      <c r="AA657" s="72" t="str">
        <f t="shared" si="270"/>
        <v/>
      </c>
      <c r="AB657" s="72"/>
      <c r="AC657" s="72">
        <f>SUM(AC632:AC656)</f>
        <v>25</v>
      </c>
      <c r="AD657" s="72">
        <f>SUM(AD632:AD656)</f>
        <v>14</v>
      </c>
      <c r="AM657" s="109">
        <f>SUM(AM632:AM656)</f>
        <v>1</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8" t="s">
        <v>307</v>
      </c>
      <c r="C658" s="31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1" t="s">
        <v>222</v>
      </c>
      <c r="C662" s="312"/>
      <c r="D662" s="313" t="s">
        <v>223</v>
      </c>
      <c r="E662" s="304"/>
      <c r="F662" s="88"/>
      <c r="G662" s="314" t="s">
        <v>224</v>
      </c>
      <c r="H662" s="315"/>
      <c r="I662" s="28">
        <f>SUM(E673:E697)</f>
        <v>12</v>
      </c>
      <c r="J662" s="316" t="s">
        <v>225</v>
      </c>
      <c r="K662" s="317"/>
      <c r="L662" s="304"/>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4" t="s">
        <v>226</v>
      </c>
      <c r="AA662" s="295"/>
      <c r="AB662" s="296"/>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1</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3" t="s">
        <v>230</v>
      </c>
      <c r="H663" s="304"/>
      <c r="I663" s="33">
        <f>E664-I662</f>
        <v>12</v>
      </c>
      <c r="J663" s="288" t="s">
        <v>231</v>
      </c>
      <c r="K663" s="289"/>
      <c r="L663" s="34">
        <f>I667</f>
        <v>517</v>
      </c>
      <c r="M663" s="196">
        <v>4</v>
      </c>
      <c r="N663" s="35">
        <f>SUM(AI663,AI674)</f>
        <v>0</v>
      </c>
      <c r="O663" s="35">
        <v>0</v>
      </c>
      <c r="P663" s="35">
        <f>SUM(AJ663,AJ674)</f>
        <v>0</v>
      </c>
      <c r="Q663" s="35">
        <v>0</v>
      </c>
      <c r="R663" s="35">
        <f>COUNTIFS($E673:$E697,"4",$F673:$F697,"Pole",$C673:$C697,"FST")</f>
        <v>0</v>
      </c>
      <c r="S663" s="35">
        <f>SUM(AL663,AK674)</f>
        <v>0</v>
      </c>
      <c r="T663" s="35">
        <v>0</v>
      </c>
      <c r="U663" s="35">
        <f>SUM(AK663,AL674)</f>
        <v>1</v>
      </c>
      <c r="V663" s="35">
        <v>0</v>
      </c>
      <c r="W663" s="34">
        <f>COUNTIFS($E673:$E697,"4",$F673:$F697,"HH",$C673:$C697,"FST")</f>
        <v>1</v>
      </c>
      <c r="X663" s="35">
        <f>COUNTIFS($E673:$E697,"4",$F673:$F697,"Ped",$C673:$C697,"FST")</f>
        <v>0</v>
      </c>
      <c r="Y663" s="25"/>
      <c r="Z663" s="297" t="s">
        <v>232</v>
      </c>
      <c r="AA663" s="299" t="s">
        <v>233</v>
      </c>
      <c r="AB663" s="300"/>
      <c r="AC663" s="25"/>
      <c r="AD663" s="25"/>
      <c r="AH663" s="109">
        <v>4</v>
      </c>
      <c r="AI663" s="109" t="str">
        <f>IF($E663="SS",COUNTIFS($C673:$C697,"FST",$E673:$E697,"4"),"0")</f>
        <v>0</v>
      </c>
      <c r="AJ663" s="109" t="str">
        <f>IF($E663="RPX",COUNTIFS($C673:$C697,"FST",$E673:$E697,"4"),"0")</f>
        <v>0</v>
      </c>
      <c r="AK663" s="109">
        <f>IF($E663="EUC",COUNTIFS($C673:$C697,"FST",$E673:$E697,"4"),"0")</f>
        <v>1</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24</v>
      </c>
      <c r="F664" s="88"/>
      <c r="G664" s="290" t="s">
        <v>237</v>
      </c>
      <c r="H664" s="291"/>
      <c r="I664" s="35">
        <f>IF(E664=0,0,12-(MOD(I662,12)))</f>
        <v>12</v>
      </c>
      <c r="J664" s="288" t="s">
        <v>238</v>
      </c>
      <c r="K664" s="289"/>
      <c r="L664" s="39">
        <f>I668-I662</f>
        <v>516</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8"/>
      <c r="AA664" s="301"/>
      <c r="AB664" s="302"/>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320" t="s">
        <v>242</v>
      </c>
      <c r="H665" s="43" t="s">
        <v>243</v>
      </c>
      <c r="I665" s="35">
        <f>IF(E665&lt;&gt;0,1,0)</f>
        <v>1</v>
      </c>
      <c r="J665" s="290" t="s">
        <v>244</v>
      </c>
      <c r="K665" s="291"/>
      <c r="L665" s="44">
        <f>'Cable Calculator'!CF3</f>
        <v>330</v>
      </c>
      <c r="M665" s="196">
        <v>8</v>
      </c>
      <c r="N665" s="35">
        <f>SUM(AI665,AI676)</f>
        <v>0</v>
      </c>
      <c r="O665" s="35">
        <v>0</v>
      </c>
      <c r="P665" s="35">
        <f>SUM(AJ665,AJ676)</f>
        <v>0</v>
      </c>
      <c r="Q665" s="35">
        <v>0</v>
      </c>
      <c r="R665" s="35">
        <f>COUNTIFS($E673:$E697,"8",$F673:$F697,"Pole",$C673:$C697,"FST")</f>
        <v>0</v>
      </c>
      <c r="S665" s="35">
        <f>SUM(AL665,AK676)</f>
        <v>0</v>
      </c>
      <c r="T665" s="35">
        <v>0</v>
      </c>
      <c r="U665" s="35">
        <f>SUM(AK665,AL676)</f>
        <v>1</v>
      </c>
      <c r="V665" s="35">
        <v>0</v>
      </c>
      <c r="W665" s="34">
        <f>COUNTIFS($E673:$E697,"8",$F673:$F697,"HH",$C673:$C697,"FST")</f>
        <v>1</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1</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517</v>
      </c>
      <c r="F666" s="88"/>
      <c r="G666" s="321"/>
      <c r="H666" s="47" t="s">
        <v>248</v>
      </c>
      <c r="I666" s="35">
        <f>IF(E665&lt;&gt;0,E665,0)</f>
        <v>12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2</v>
      </c>
      <c r="F667" s="88"/>
      <c r="G667" s="320" t="s">
        <v>251</v>
      </c>
      <c r="H667" s="51" t="s">
        <v>252</v>
      </c>
      <c r="I667" s="112">
        <f>E666</f>
        <v>517</v>
      </c>
      <c r="J667" s="322" t="s">
        <v>253</v>
      </c>
      <c r="K667" s="323"/>
      <c r="L667" s="324"/>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321"/>
      <c r="H668" s="47" t="s">
        <v>257</v>
      </c>
      <c r="I668" s="35">
        <f>IF(E666="","0",IF(AND(E663="EUC",E664=432), I667+(203-E665),IF(E666=0,0,(E666+(E664-E665)-1))))</f>
        <v>528</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12</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0" t="s">
        <v>260</v>
      </c>
      <c r="C671" s="292" t="s">
        <v>261</v>
      </c>
      <c r="D671" s="292" t="s">
        <v>262</v>
      </c>
      <c r="E671" s="305" t="s">
        <v>263</v>
      </c>
      <c r="F671" s="292" t="s">
        <v>264</v>
      </c>
      <c r="G671" s="307" t="s">
        <v>265</v>
      </c>
      <c r="H671" s="307" t="s">
        <v>266</v>
      </c>
      <c r="I671" s="307" t="s">
        <v>267</v>
      </c>
      <c r="J671" s="309" t="s">
        <v>268</v>
      </c>
      <c r="K671" s="292"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1"/>
      <c r="C672" s="293"/>
      <c r="D672" s="293"/>
      <c r="E672" s="306"/>
      <c r="F672" s="293"/>
      <c r="G672" s="308"/>
      <c r="H672" s="308"/>
      <c r="I672" s="308"/>
      <c r="J672" s="310"/>
      <c r="K672" s="293"/>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791</v>
      </c>
      <c r="E673" s="32">
        <v>4</v>
      </c>
      <c r="F673" s="32" t="s">
        <v>488</v>
      </c>
      <c r="G673" s="68" t="s">
        <v>277</v>
      </c>
      <c r="H673" s="69">
        <f>IF(I673=0,0,I673-(E673-1))</f>
        <v>525</v>
      </c>
      <c r="I673" s="70">
        <f>IF(E673=0,0,I668)</f>
        <v>528</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525-528</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792</v>
      </c>
      <c r="E674" s="32">
        <v>8</v>
      </c>
      <c r="F674" s="32" t="s">
        <v>488</v>
      </c>
      <c r="G674" s="68" t="s">
        <v>277</v>
      </c>
      <c r="H674" s="69">
        <f t="shared" ref="H674:H697" si="281">IF(E674=0,0,I674-(E674-1))</f>
        <v>517</v>
      </c>
      <c r="I674" s="70">
        <f t="shared" ref="I674:I697" si="282">IF(E674=0,0,H673-1)</f>
        <v>524</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0</v>
      </c>
      <c r="AE674" s="109" t="str">
        <f t="shared" si="274"/>
        <v>517-524</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77"/>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7"/>
      <c r="N684" s="277"/>
      <c r="O684" s="277"/>
      <c r="P684" s="277"/>
      <c r="Q684" s="277"/>
      <c r="R684" s="277"/>
      <c r="S684" s="277"/>
      <c r="T684" s="277"/>
      <c r="U684" s="278"/>
      <c r="V684" s="103"/>
      <c r="W684" s="84">
        <f>Y684+1</f>
        <v>13</v>
      </c>
      <c r="X684" s="84"/>
      <c r="Y684" s="78">
        <f>SUM(E673:E684)</f>
        <v>12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7"/>
      <c r="N685" s="277"/>
      <c r="O685" s="277"/>
      <c r="P685" s="277"/>
      <c r="Q685" s="277"/>
      <c r="R685" s="277"/>
      <c r="S685" s="277"/>
      <c r="T685" s="277"/>
      <c r="U685" s="278"/>
      <c r="V685" s="103"/>
      <c r="W685" s="84">
        <f>Y685+1</f>
        <v>13</v>
      </c>
      <c r="X685" s="84"/>
      <c r="Y685" s="78">
        <f>SUM(E673:E685)</f>
        <v>12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7"/>
      <c r="N686" s="277"/>
      <c r="O686" s="277"/>
      <c r="P686" s="277"/>
      <c r="Q686" s="277"/>
      <c r="R686" s="277"/>
      <c r="S686" s="277"/>
      <c r="T686" s="277"/>
      <c r="U686" s="278"/>
      <c r="V686" s="103"/>
      <c r="W686" s="84">
        <f>Y686+1</f>
        <v>13</v>
      </c>
      <c r="X686" s="84"/>
      <c r="Y686" s="78">
        <f>SUM(E673:E686)</f>
        <v>12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7"/>
      <c r="N687" s="277"/>
      <c r="O687" s="277"/>
      <c r="P687" s="277"/>
      <c r="Q687" s="277"/>
      <c r="R687" s="277"/>
      <c r="S687" s="277"/>
      <c r="T687" s="277"/>
      <c r="U687" s="278"/>
      <c r="V687" s="103"/>
      <c r="W687" s="84">
        <f>Y687+1</f>
        <v>13</v>
      </c>
      <c r="X687" s="84"/>
      <c r="Y687" s="78">
        <f>SUM(E673:E687)</f>
        <v>12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7"/>
      <c r="N688" s="277"/>
      <c r="O688" s="277"/>
      <c r="P688" s="277"/>
      <c r="Q688" s="277"/>
      <c r="R688" s="277"/>
      <c r="S688" s="277"/>
      <c r="T688" s="277"/>
      <c r="U688" s="278"/>
      <c r="V688" s="103"/>
      <c r="W688" s="84">
        <f t="shared" ref="W688:W696" si="288">Y688+1</f>
        <v>13</v>
      </c>
      <c r="X688" s="84"/>
      <c r="Y688" s="78">
        <f>SUM(E673:E688)</f>
        <v>12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7"/>
      <c r="N689" s="277"/>
      <c r="O689" s="277"/>
      <c r="P689" s="277"/>
      <c r="Q689" s="277"/>
      <c r="R689" s="277"/>
      <c r="S689" s="277"/>
      <c r="T689" s="277"/>
      <c r="U689" s="278"/>
      <c r="V689" s="103"/>
      <c r="W689" s="84">
        <f t="shared" si="288"/>
        <v>13</v>
      </c>
      <c r="X689" s="84"/>
      <c r="Y689" s="78">
        <f>SUM(E673:E689)</f>
        <v>12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7"/>
      <c r="N690" s="277"/>
      <c r="O690" s="277"/>
      <c r="P690" s="277"/>
      <c r="Q690" s="277"/>
      <c r="R690" s="277"/>
      <c r="S690" s="277"/>
      <c r="T690" s="277"/>
      <c r="U690" s="278"/>
      <c r="V690" s="103"/>
      <c r="W690" s="84">
        <f t="shared" si="288"/>
        <v>13</v>
      </c>
      <c r="X690" s="84"/>
      <c r="Y690" s="78">
        <f>SUM(E673:E690)</f>
        <v>12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7"/>
      <c r="N691" s="277"/>
      <c r="O691" s="277"/>
      <c r="P691" s="277"/>
      <c r="Q691" s="277"/>
      <c r="R691" s="277"/>
      <c r="S691" s="277"/>
      <c r="T691" s="277"/>
      <c r="U691" s="278"/>
      <c r="V691" s="103"/>
      <c r="W691" s="84">
        <f t="shared" si="288"/>
        <v>13</v>
      </c>
      <c r="X691" s="84"/>
      <c r="Y691" s="78">
        <f>SUM(E673:E691)</f>
        <v>12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7"/>
      <c r="N692" s="277"/>
      <c r="O692" s="277"/>
      <c r="P692" s="277"/>
      <c r="Q692" s="277"/>
      <c r="R692" s="277"/>
      <c r="S692" s="277"/>
      <c r="T692" s="277"/>
      <c r="U692" s="278"/>
      <c r="V692" s="103"/>
      <c r="W692" s="84">
        <f t="shared" si="288"/>
        <v>13</v>
      </c>
      <c r="X692" s="84"/>
      <c r="Y692" s="78">
        <f>SUM(E673:E692)</f>
        <v>12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7"/>
      <c r="N693" s="277"/>
      <c r="O693" s="277"/>
      <c r="P693" s="277"/>
      <c r="Q693" s="277"/>
      <c r="R693" s="277"/>
      <c r="S693" s="277"/>
      <c r="T693" s="277"/>
      <c r="U693" s="278"/>
      <c r="V693" s="103"/>
      <c r="W693" s="84">
        <f t="shared" si="288"/>
        <v>13</v>
      </c>
      <c r="X693" s="84"/>
      <c r="Y693" s="78">
        <f>SUM(E673:E693)</f>
        <v>12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7"/>
      <c r="N694" s="277"/>
      <c r="O694" s="277"/>
      <c r="P694" s="277"/>
      <c r="Q694" s="277"/>
      <c r="R694" s="277"/>
      <c r="S694" s="277"/>
      <c r="T694" s="277"/>
      <c r="U694" s="278"/>
      <c r="V694" s="103"/>
      <c r="W694" s="84">
        <f t="shared" si="288"/>
        <v>13</v>
      </c>
      <c r="X694" s="84"/>
      <c r="Y694" s="78">
        <f>SUM(E673:E694)</f>
        <v>12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7"/>
      <c r="N695" s="277"/>
      <c r="O695" s="277"/>
      <c r="P695" s="277"/>
      <c r="Q695" s="277"/>
      <c r="R695" s="277"/>
      <c r="S695" s="277"/>
      <c r="T695" s="277"/>
      <c r="U695" s="278"/>
      <c r="V695" s="103"/>
      <c r="W695" s="84">
        <f t="shared" si="288"/>
        <v>13</v>
      </c>
      <c r="X695" s="84"/>
      <c r="Y695" s="78">
        <f>SUM(E673:E695)</f>
        <v>12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7"/>
      <c r="N696" s="277"/>
      <c r="O696" s="277"/>
      <c r="P696" s="277"/>
      <c r="Q696" s="277"/>
      <c r="R696" s="277"/>
      <c r="S696" s="277"/>
      <c r="T696" s="277"/>
      <c r="U696" s="278"/>
      <c r="V696" s="103"/>
      <c r="W696" s="84">
        <f t="shared" si="288"/>
        <v>13</v>
      </c>
      <c r="X696" s="84"/>
      <c r="Y696" s="78">
        <f>SUM(E673:E696)</f>
        <v>12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7"/>
      <c r="N697" s="277"/>
      <c r="O697" s="277"/>
      <c r="P697" s="277"/>
      <c r="Q697" s="277"/>
      <c r="R697" s="277"/>
      <c r="S697" s="277"/>
      <c r="T697" s="277"/>
      <c r="U697" s="278"/>
      <c r="V697" s="103"/>
      <c r="W697" s="72"/>
      <c r="X697" s="72"/>
      <c r="Y697" s="78">
        <f>SUM(E673:E697)</f>
        <v>12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18" t="s">
        <v>337</v>
      </c>
      <c r="C698" s="319"/>
      <c r="D698" s="79"/>
      <c r="E698" s="80"/>
      <c r="F698" s="80"/>
      <c r="G698" s="81"/>
      <c r="H698" s="192"/>
      <c r="I698" s="192"/>
      <c r="J698" s="192"/>
      <c r="K698" s="82"/>
      <c r="L698" s="318" t="s">
        <v>306</v>
      </c>
      <c r="M698" s="329"/>
      <c r="N698" s="329"/>
      <c r="O698" s="329"/>
      <c r="P698" s="329"/>
      <c r="Q698" s="329"/>
      <c r="R698" s="329"/>
      <c r="S698" s="329"/>
      <c r="T698" s="329"/>
      <c r="U698" s="319"/>
      <c r="V698" s="104"/>
      <c r="W698" s="72"/>
      <c r="X698" s="72"/>
      <c r="Y698" s="72"/>
      <c r="Z698" s="72"/>
      <c r="AA698" s="72" t="str">
        <f t="shared" si="287"/>
        <v/>
      </c>
      <c r="AB698" s="72"/>
      <c r="AC698" s="72">
        <f>SUM(AC673:AC697)</f>
        <v>25</v>
      </c>
      <c r="AD698" s="72">
        <f>SUM(AD673:AD697)</f>
        <v>23</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8" t="s">
        <v>307</v>
      </c>
      <c r="C699" s="31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1" t="s">
        <v>222</v>
      </c>
      <c r="C703" s="312"/>
      <c r="D703" s="313" t="s">
        <v>223</v>
      </c>
      <c r="E703" s="304"/>
      <c r="F703" s="88"/>
      <c r="G703" s="314" t="s">
        <v>224</v>
      </c>
      <c r="H703" s="315"/>
      <c r="I703" s="28">
        <f>SUM(E714:E738)</f>
        <v>8</v>
      </c>
      <c r="J703" s="316" t="s">
        <v>225</v>
      </c>
      <c r="K703" s="317"/>
      <c r="L703" s="304"/>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4" t="s">
        <v>226</v>
      </c>
      <c r="AA703" s="295"/>
      <c r="AB703" s="296"/>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1</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EUC</v>
      </c>
      <c r="F704" s="88"/>
      <c r="G704" s="303" t="s">
        <v>230</v>
      </c>
      <c r="H704" s="304"/>
      <c r="I704" s="33">
        <f>E705-I703</f>
        <v>16</v>
      </c>
      <c r="J704" s="288" t="s">
        <v>231</v>
      </c>
      <c r="K704" s="289"/>
      <c r="L704" s="34">
        <f>I708</f>
        <v>529</v>
      </c>
      <c r="M704" s="196">
        <v>4</v>
      </c>
      <c r="N704" s="35">
        <f>SUM(AI704,AI715)</f>
        <v>0</v>
      </c>
      <c r="O704" s="35">
        <v>0</v>
      </c>
      <c r="P704" s="35">
        <f>SUM(AJ704,AJ715)</f>
        <v>0</v>
      </c>
      <c r="Q704" s="35">
        <v>0</v>
      </c>
      <c r="R704" s="35">
        <f>COUNTIFS($E714:$E738,"4",$F714:$F738,"Pole",$C714:$C738,"FST")</f>
        <v>0</v>
      </c>
      <c r="S704" s="35">
        <f>SUM(AL704,AK715)</f>
        <v>0</v>
      </c>
      <c r="T704" s="35">
        <v>0</v>
      </c>
      <c r="U704" s="35">
        <f>SUM(AK704,AL715)</f>
        <v>2</v>
      </c>
      <c r="V704" s="35">
        <v>0</v>
      </c>
      <c r="W704" s="34">
        <f>COUNTIFS($E714:$E738,"4",$F714:$F738,"HH",$C714:$C738,"FST")</f>
        <v>2</v>
      </c>
      <c r="X704" s="35">
        <f>COUNTIFS($E714:$E738,"4",$F714:$F738,"Ped",$C714:$C738,"FST")</f>
        <v>0</v>
      </c>
      <c r="Y704" s="25"/>
      <c r="Z704" s="297" t="s">
        <v>232</v>
      </c>
      <c r="AA704" s="299" t="s">
        <v>233</v>
      </c>
      <c r="AB704" s="300"/>
      <c r="AC704" s="25"/>
      <c r="AD704" s="25"/>
      <c r="AH704" s="109">
        <v>4</v>
      </c>
      <c r="AI704" s="109" t="str">
        <f>IF($E704="SS",COUNTIFS($C714:$C738,"FST",$E714:$E738,"4"),"0")</f>
        <v>0</v>
      </c>
      <c r="AJ704" s="109" t="str">
        <f>IF($E704="RPX",COUNTIFS($C714:$C738,"FST",$E714:$E738,"4"),"0")</f>
        <v>0</v>
      </c>
      <c r="AK704" s="109">
        <f>IF($E704="EUC",COUNTIFS($C714:$C738,"FST",$E714:$E738,"4"),"0")</f>
        <v>2</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24</v>
      </c>
      <c r="F705" s="88"/>
      <c r="G705" s="290" t="s">
        <v>237</v>
      </c>
      <c r="H705" s="291"/>
      <c r="I705" s="35">
        <f>IF(E705=0,0,12-(MOD(I703,12)))</f>
        <v>4</v>
      </c>
      <c r="J705" s="288" t="s">
        <v>238</v>
      </c>
      <c r="K705" s="289"/>
      <c r="L705" s="39">
        <f>I709-I703</f>
        <v>532</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8"/>
      <c r="AA705" s="301"/>
      <c r="AB705" s="302"/>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320" t="s">
        <v>242</v>
      </c>
      <c r="H706" s="43" t="s">
        <v>243</v>
      </c>
      <c r="I706" s="35">
        <f>IF(E706&lt;&gt;0,1,0)</f>
        <v>1</v>
      </c>
      <c r="J706" s="290" t="s">
        <v>244</v>
      </c>
      <c r="K706" s="291"/>
      <c r="L706" s="44">
        <f>'Cable Calculator'!CK3</f>
        <v>340</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529</v>
      </c>
      <c r="F707" s="88"/>
      <c r="G707" s="321"/>
      <c r="H707" s="47" t="s">
        <v>248</v>
      </c>
      <c r="I707" s="35">
        <f>IF(E706&lt;&gt;0,E706,0)</f>
        <v>12</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320" t="s">
        <v>251</v>
      </c>
      <c r="H708" s="51" t="s">
        <v>252</v>
      </c>
      <c r="I708" s="112">
        <f>E707</f>
        <v>529</v>
      </c>
      <c r="J708" s="322" t="s">
        <v>253</v>
      </c>
      <c r="K708" s="323"/>
      <c r="L708" s="324"/>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321"/>
      <c r="H709" s="47" t="s">
        <v>257</v>
      </c>
      <c r="I709" s="35">
        <f>IF(E707="","0",IF(AND(E704="EUC",E705=432), I708+(203-E706),IF(E707=0,0,(E707+(E705-E706)-1))))</f>
        <v>540</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8</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0" t="s">
        <v>260</v>
      </c>
      <c r="C712" s="292" t="s">
        <v>261</v>
      </c>
      <c r="D712" s="292" t="s">
        <v>262</v>
      </c>
      <c r="E712" s="305" t="s">
        <v>263</v>
      </c>
      <c r="F712" s="292" t="s">
        <v>264</v>
      </c>
      <c r="G712" s="307" t="s">
        <v>265</v>
      </c>
      <c r="H712" s="307" t="s">
        <v>266</v>
      </c>
      <c r="I712" s="307" t="s">
        <v>267</v>
      </c>
      <c r="J712" s="309" t="s">
        <v>268</v>
      </c>
      <c r="K712" s="292"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1"/>
      <c r="C713" s="293"/>
      <c r="D713" s="293"/>
      <c r="E713" s="306"/>
      <c r="F713" s="293"/>
      <c r="G713" s="308"/>
      <c r="H713" s="308"/>
      <c r="I713" s="308"/>
      <c r="J713" s="310"/>
      <c r="K713" s="293"/>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793</v>
      </c>
      <c r="E714" s="32">
        <v>4</v>
      </c>
      <c r="F714" s="32" t="s">
        <v>488</v>
      </c>
      <c r="G714" s="68" t="s">
        <v>277</v>
      </c>
      <c r="H714" s="69">
        <f>IF(I714=0,0,I714-(E714-1))</f>
        <v>537</v>
      </c>
      <c r="I714" s="70">
        <f>IF(E714=0,0,I709)</f>
        <v>540</v>
      </c>
      <c r="J714" s="71" t="s">
        <v>278</v>
      </c>
      <c r="K714" s="32"/>
      <c r="L714" s="233"/>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537-540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872</v>
      </c>
      <c r="E715" s="32">
        <v>4</v>
      </c>
      <c r="F715" s="32" t="s">
        <v>488</v>
      </c>
      <c r="G715" s="68" t="s">
        <v>277</v>
      </c>
      <c r="H715" s="69">
        <f t="shared" ref="H715:H738" si="298">IF(E715=0,0,I715-(E715-1))</f>
        <v>533</v>
      </c>
      <c r="I715" s="70">
        <f t="shared" ref="I715:I738" si="299">IF(E715=0,0,H714-1)</f>
        <v>536</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0</v>
      </c>
      <c r="AE715" s="109" t="str">
        <f t="shared" si="291"/>
        <v>533-536</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8</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8</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8</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8</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8</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8</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8</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8</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8</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7"/>
      <c r="N725" s="277"/>
      <c r="O725" s="277"/>
      <c r="P725" s="277"/>
      <c r="Q725" s="277"/>
      <c r="R725" s="277"/>
      <c r="S725" s="277"/>
      <c r="T725" s="277"/>
      <c r="U725" s="278"/>
      <c r="V725" s="103"/>
      <c r="W725" s="84">
        <f>Y725+1</f>
        <v>9</v>
      </c>
      <c r="X725" s="84"/>
      <c r="Y725" s="78">
        <f>SUM(E714:E725)</f>
        <v>8</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8</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7"/>
      <c r="N726" s="277"/>
      <c r="O726" s="277"/>
      <c r="P726" s="277"/>
      <c r="Q726" s="277"/>
      <c r="R726" s="277"/>
      <c r="S726" s="277"/>
      <c r="T726" s="277"/>
      <c r="U726" s="278"/>
      <c r="V726" s="103"/>
      <c r="W726" s="84">
        <f>Y726+1</f>
        <v>9</v>
      </c>
      <c r="X726" s="84"/>
      <c r="Y726" s="78">
        <f>SUM(E714:E726)</f>
        <v>8</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8</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7"/>
      <c r="N727" s="277"/>
      <c r="O727" s="277"/>
      <c r="P727" s="277"/>
      <c r="Q727" s="277"/>
      <c r="R727" s="277"/>
      <c r="S727" s="277"/>
      <c r="T727" s="277"/>
      <c r="U727" s="278"/>
      <c r="V727" s="103"/>
      <c r="W727" s="84">
        <f>Y727+1</f>
        <v>9</v>
      </c>
      <c r="X727" s="84"/>
      <c r="Y727" s="78">
        <f>SUM(E714:E727)</f>
        <v>8</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8</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7"/>
      <c r="N728" s="277"/>
      <c r="O728" s="277"/>
      <c r="P728" s="277"/>
      <c r="Q728" s="277"/>
      <c r="R728" s="277"/>
      <c r="S728" s="277"/>
      <c r="T728" s="277"/>
      <c r="U728" s="278"/>
      <c r="V728" s="103"/>
      <c r="W728" s="84">
        <f>Y728+1</f>
        <v>9</v>
      </c>
      <c r="X728" s="84"/>
      <c r="Y728" s="78">
        <f>SUM(E714:E728)</f>
        <v>8</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8</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7"/>
      <c r="N729" s="277"/>
      <c r="O729" s="277"/>
      <c r="P729" s="277"/>
      <c r="Q729" s="277"/>
      <c r="R729" s="277"/>
      <c r="S729" s="277"/>
      <c r="T729" s="277"/>
      <c r="U729" s="278"/>
      <c r="V729" s="103"/>
      <c r="W729" s="84">
        <f t="shared" ref="W729:W737" si="305">Y729+1</f>
        <v>9</v>
      </c>
      <c r="X729" s="84"/>
      <c r="Y729" s="78">
        <f>SUM(E714:E729)</f>
        <v>8</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8</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7"/>
      <c r="N730" s="277"/>
      <c r="O730" s="277"/>
      <c r="P730" s="277"/>
      <c r="Q730" s="277"/>
      <c r="R730" s="277"/>
      <c r="S730" s="277"/>
      <c r="T730" s="277"/>
      <c r="U730" s="278"/>
      <c r="V730" s="103"/>
      <c r="W730" s="84">
        <f t="shared" si="305"/>
        <v>9</v>
      </c>
      <c r="X730" s="84"/>
      <c r="Y730" s="78">
        <f>SUM(E714:E730)</f>
        <v>8</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8</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7"/>
      <c r="N731" s="277"/>
      <c r="O731" s="277"/>
      <c r="P731" s="277"/>
      <c r="Q731" s="277"/>
      <c r="R731" s="277"/>
      <c r="S731" s="277"/>
      <c r="T731" s="277"/>
      <c r="U731" s="278"/>
      <c r="V731" s="103"/>
      <c r="W731" s="84">
        <f t="shared" si="305"/>
        <v>9</v>
      </c>
      <c r="X731" s="84"/>
      <c r="Y731" s="78">
        <f>SUM(E714:E731)</f>
        <v>8</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8</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7"/>
      <c r="N732" s="277"/>
      <c r="O732" s="277"/>
      <c r="P732" s="277"/>
      <c r="Q732" s="277"/>
      <c r="R732" s="277"/>
      <c r="S732" s="277"/>
      <c r="T732" s="277"/>
      <c r="U732" s="278"/>
      <c r="V732" s="103"/>
      <c r="W732" s="84">
        <f t="shared" si="305"/>
        <v>9</v>
      </c>
      <c r="X732" s="84"/>
      <c r="Y732" s="78">
        <f>SUM(E714:E732)</f>
        <v>8</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8</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7"/>
      <c r="N733" s="277"/>
      <c r="O733" s="277"/>
      <c r="P733" s="277"/>
      <c r="Q733" s="277"/>
      <c r="R733" s="277"/>
      <c r="S733" s="277"/>
      <c r="T733" s="277"/>
      <c r="U733" s="278"/>
      <c r="V733" s="103"/>
      <c r="W733" s="84">
        <f t="shared" si="305"/>
        <v>9</v>
      </c>
      <c r="X733" s="84"/>
      <c r="Y733" s="78">
        <f>SUM(E714:E733)</f>
        <v>8</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8</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7"/>
      <c r="N734" s="277"/>
      <c r="O734" s="277"/>
      <c r="P734" s="277"/>
      <c r="Q734" s="277"/>
      <c r="R734" s="277"/>
      <c r="S734" s="277"/>
      <c r="T734" s="277"/>
      <c r="U734" s="278"/>
      <c r="V734" s="103"/>
      <c r="W734" s="84">
        <f t="shared" si="305"/>
        <v>9</v>
      </c>
      <c r="X734" s="84"/>
      <c r="Y734" s="78">
        <f>SUM(E714:E734)</f>
        <v>8</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8</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7"/>
      <c r="N735" s="277"/>
      <c r="O735" s="277"/>
      <c r="P735" s="277"/>
      <c r="Q735" s="277"/>
      <c r="R735" s="277"/>
      <c r="S735" s="277"/>
      <c r="T735" s="277"/>
      <c r="U735" s="278"/>
      <c r="V735" s="103"/>
      <c r="W735" s="84">
        <f t="shared" si="305"/>
        <v>9</v>
      </c>
      <c r="X735" s="84"/>
      <c r="Y735" s="78">
        <f>SUM(E714:E735)</f>
        <v>8</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8</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7"/>
      <c r="N736" s="277"/>
      <c r="O736" s="277"/>
      <c r="P736" s="277"/>
      <c r="Q736" s="277"/>
      <c r="R736" s="277"/>
      <c r="S736" s="277"/>
      <c r="T736" s="277"/>
      <c r="U736" s="278"/>
      <c r="V736" s="103"/>
      <c r="W736" s="84">
        <f t="shared" si="305"/>
        <v>9</v>
      </c>
      <c r="X736" s="84"/>
      <c r="Y736" s="78">
        <f>SUM(E714:E736)</f>
        <v>8</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8</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7"/>
      <c r="N737" s="277"/>
      <c r="O737" s="277"/>
      <c r="P737" s="277"/>
      <c r="Q737" s="277"/>
      <c r="R737" s="277"/>
      <c r="S737" s="277"/>
      <c r="T737" s="277"/>
      <c r="U737" s="278"/>
      <c r="V737" s="103"/>
      <c r="W737" s="84">
        <f t="shared" si="305"/>
        <v>9</v>
      </c>
      <c r="X737" s="84"/>
      <c r="Y737" s="78">
        <f>SUM(E714:E737)</f>
        <v>8</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8</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7"/>
      <c r="N738" s="277"/>
      <c r="O738" s="277"/>
      <c r="P738" s="277"/>
      <c r="Q738" s="277"/>
      <c r="R738" s="277"/>
      <c r="S738" s="277"/>
      <c r="T738" s="277"/>
      <c r="U738" s="278"/>
      <c r="V738" s="103"/>
      <c r="W738" s="72"/>
      <c r="X738" s="72"/>
      <c r="Y738" s="78">
        <f>SUM(E714:E738)</f>
        <v>8</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18" t="s">
        <v>339</v>
      </c>
      <c r="C739" s="319"/>
      <c r="D739" s="79"/>
      <c r="E739" s="80"/>
      <c r="F739" s="80"/>
      <c r="G739" s="81"/>
      <c r="H739" s="192"/>
      <c r="I739" s="192"/>
      <c r="J739" s="192"/>
      <c r="K739" s="82"/>
      <c r="L739" s="318" t="s">
        <v>306</v>
      </c>
      <c r="M739" s="329"/>
      <c r="N739" s="329"/>
      <c r="O739" s="329"/>
      <c r="P739" s="329"/>
      <c r="Q739" s="329"/>
      <c r="R739" s="329"/>
      <c r="S739" s="329"/>
      <c r="T739" s="329"/>
      <c r="U739" s="319"/>
      <c r="V739" s="104"/>
      <c r="W739" s="72"/>
      <c r="X739" s="72"/>
      <c r="Y739" s="72"/>
      <c r="Z739" s="72"/>
      <c r="AA739" s="72" t="str">
        <f t="shared" si="304"/>
        <v/>
      </c>
      <c r="AB739" s="72"/>
      <c r="AC739" s="72">
        <f>SUM(AC714:AC738)</f>
        <v>25</v>
      </c>
      <c r="AD739" s="72">
        <f>SUM(AD714:AD738)</f>
        <v>23</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8" t="s">
        <v>307</v>
      </c>
      <c r="C740" s="31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1" t="s">
        <v>222</v>
      </c>
      <c r="C744" s="312"/>
      <c r="D744" s="313" t="s">
        <v>223</v>
      </c>
      <c r="E744" s="304"/>
      <c r="F744" s="88"/>
      <c r="G744" s="314" t="s">
        <v>224</v>
      </c>
      <c r="H744" s="315"/>
      <c r="I744" s="28">
        <f>SUM(E755:E779)</f>
        <v>16</v>
      </c>
      <c r="J744" s="316" t="s">
        <v>225</v>
      </c>
      <c r="K744" s="317"/>
      <c r="L744" s="304"/>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4" t="s">
        <v>226</v>
      </c>
      <c r="AA744" s="295"/>
      <c r="AB744" s="296"/>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t="str">
        <f>IF(OR($AS745="Y",$AS746="Y",$AS747="Y"),"",COUNTIFS($E745,"SS",$E750,"Y"))</f>
        <v/>
      </c>
      <c r="AV744" s="111" t="str">
        <f>IF(OR($AS745="Y",$AS746="Y",$AS747="Y"),"",COUNTIFS($E745,"RPX",$E750,"Y"))</f>
        <v/>
      </c>
      <c r="AW744" s="111" t="str">
        <f>IF(OR($AS745="Y",$AS746="Y",$AS747="Y"),"",COUNTIFS($E745,"EUC",$E750,"Y"))</f>
        <v/>
      </c>
      <c r="AX744" s="109" t="str">
        <f>IF(OR($AS745="Y",$AS746="Y",$AS747="Y"),"",COUNTIFS($E745,"RPX-T",$E750,"Y"))</f>
        <v/>
      </c>
      <c r="BA744" s="226"/>
    </row>
    <row r="745" spans="1:53" ht="16.5" customHeight="1" thickTop="1" thickBot="1" x14ac:dyDescent="0.3">
      <c r="A745" s="88"/>
      <c r="B745" s="29" t="s">
        <v>228</v>
      </c>
      <c r="C745" s="30">
        <v>0</v>
      </c>
      <c r="D745" s="31" t="s">
        <v>229</v>
      </c>
      <c r="E745" s="66" t="str">
        <f>TEXT(IF('Cable Calculator'!CP7="","",'Cable Calculator'!CP7),)</f>
        <v>EUC</v>
      </c>
      <c r="F745" s="88"/>
      <c r="G745" s="303" t="s">
        <v>230</v>
      </c>
      <c r="H745" s="304"/>
      <c r="I745" s="33">
        <f>E746-I744</f>
        <v>8</v>
      </c>
      <c r="J745" s="288" t="s">
        <v>231</v>
      </c>
      <c r="K745" s="289"/>
      <c r="L745" s="34">
        <f>I749</f>
        <v>553</v>
      </c>
      <c r="M745" s="196">
        <v>4</v>
      </c>
      <c r="N745" s="35">
        <f>SUM(AI745,AI756)</f>
        <v>0</v>
      </c>
      <c r="O745" s="35">
        <v>0</v>
      </c>
      <c r="P745" s="35">
        <f>SUM(AJ745,AJ756)</f>
        <v>0</v>
      </c>
      <c r="Q745" s="35">
        <v>0</v>
      </c>
      <c r="R745" s="35">
        <f>COUNTIFS($E755:$E779,"4",$F755:$F779,"Pole",$C755:$C779,"FST")</f>
        <v>0</v>
      </c>
      <c r="S745" s="35">
        <f>SUM(AL745,AK756)</f>
        <v>0</v>
      </c>
      <c r="T745" s="35">
        <v>0</v>
      </c>
      <c r="U745" s="35">
        <f>SUM(AK745,AL756)</f>
        <v>4</v>
      </c>
      <c r="V745" s="35">
        <v>0</v>
      </c>
      <c r="W745" s="34">
        <f>COUNTIFS($E755:$E779,"4",$F755:$F779,"HH",$C755:$C779,"FST")</f>
        <v>4</v>
      </c>
      <c r="X745" s="35">
        <f>COUNTIFS($E755:$E779,"4",$F755:$F779,"Ped",$C755:$C779,"FST")</f>
        <v>0</v>
      </c>
      <c r="Y745" s="25"/>
      <c r="Z745" s="297" t="s">
        <v>232</v>
      </c>
      <c r="AA745" s="299" t="s">
        <v>233</v>
      </c>
      <c r="AB745" s="300"/>
      <c r="AC745" s="25"/>
      <c r="AD745" s="25"/>
      <c r="AH745" s="109">
        <v>4</v>
      </c>
      <c r="AI745" s="109" t="str">
        <f>IF($E745="SS",COUNTIFS($C755:$C779,"FST",$E755:$E779,"4"),"0")</f>
        <v>0</v>
      </c>
      <c r="AJ745" s="109" t="str">
        <f>IF($E745="RPX",COUNTIFS($C755:$C779,"FST",$E755:$E779,"4"),"0")</f>
        <v>0</v>
      </c>
      <c r="AK745" s="109">
        <f>IF($E745="EUC",COUNTIFS($C755:$C779,"FST",$E755:$E779,"4"),"0")</f>
        <v>4</v>
      </c>
      <c r="AL745" s="109" t="str">
        <f>IF($E745="RPX-T",COUNTIFS($C755:$C779,"FST",$E755:$E779,"4"),"0")</f>
        <v>0</v>
      </c>
      <c r="AS745" s="109" t="str">
        <f>IF(AND(E750="Y",E746=24,E747=0),"Y","N")</f>
        <v>Y</v>
      </c>
      <c r="AT745" s="110" t="s">
        <v>234</v>
      </c>
      <c r="AU745" s="109">
        <f>COUNTIFS($E745,"SS",$AS745,"Y")</f>
        <v>0</v>
      </c>
      <c r="AV745" s="111">
        <f>COUNTIFS($E745,"RPX",$AS745,"Y")</f>
        <v>0</v>
      </c>
      <c r="AW745" s="111">
        <f>COUNTIFS($E745,"EUC",$AS745,"Y")</f>
        <v>1</v>
      </c>
      <c r="AX745" s="109">
        <f>COUNTIFS($E745,"RPX-T",$AS745,"Y")</f>
        <v>0</v>
      </c>
      <c r="BA745" s="227"/>
    </row>
    <row r="746" spans="1:53" ht="16.5" thickTop="1" thickBot="1" x14ac:dyDescent="0.3">
      <c r="A746" s="88"/>
      <c r="B746" s="36" t="s">
        <v>235</v>
      </c>
      <c r="C746" s="37">
        <v>0</v>
      </c>
      <c r="D746" s="38" t="s">
        <v>236</v>
      </c>
      <c r="E746" s="32">
        <v>24</v>
      </c>
      <c r="F746" s="88"/>
      <c r="G746" s="290" t="s">
        <v>237</v>
      </c>
      <c r="H746" s="291"/>
      <c r="I746" s="35">
        <f>IF(E746=0,0,12-(MOD(I744,12)))</f>
        <v>8</v>
      </c>
      <c r="J746" s="288" t="s">
        <v>238</v>
      </c>
      <c r="K746" s="289"/>
      <c r="L746" s="39">
        <f>I750-I744</f>
        <v>560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8"/>
      <c r="AA746" s="301"/>
      <c r="AB746" s="302"/>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0</v>
      </c>
      <c r="F747" s="88"/>
      <c r="G747" s="320" t="s">
        <v>242</v>
      </c>
      <c r="H747" s="43" t="s">
        <v>243</v>
      </c>
      <c r="I747" s="35">
        <f>IF(E747&lt;&gt;0,1,0)</f>
        <v>0</v>
      </c>
      <c r="J747" s="290" t="s">
        <v>244</v>
      </c>
      <c r="K747" s="291"/>
      <c r="L747" s="44">
        <f>'Cable Calculator'!CP3</f>
        <v>730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553</v>
      </c>
      <c r="F748" s="88"/>
      <c r="G748" s="321"/>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320" t="s">
        <v>251</v>
      </c>
      <c r="H749" s="51" t="s">
        <v>252</v>
      </c>
      <c r="I749" s="112">
        <f>E748</f>
        <v>553</v>
      </c>
      <c r="J749" s="322" t="s">
        <v>253</v>
      </c>
      <c r="K749" s="323"/>
      <c r="L749" s="324"/>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Y</v>
      </c>
      <c r="F750" s="88"/>
      <c r="G750" s="321"/>
      <c r="H750" s="47" t="s">
        <v>257</v>
      </c>
      <c r="I750" s="35">
        <f>IF(E748="","0",IF(AND(E745="EUC",E746=432), I749+(203-E747),IF(E748=0,0,(E748+(E746-E747)-1))))</f>
        <v>576</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16</v>
      </c>
      <c r="D751" s="31" t="s">
        <v>259</v>
      </c>
      <c r="E751" s="101" t="str">
        <f>IF(AS745="Y","DBL",IF(AS746="Y","TRPL",IF(AS747="Y","QUAD","")))</f>
        <v>DBL</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0" t="s">
        <v>260</v>
      </c>
      <c r="C753" s="292" t="s">
        <v>261</v>
      </c>
      <c r="D753" s="292" t="s">
        <v>262</v>
      </c>
      <c r="E753" s="305" t="s">
        <v>263</v>
      </c>
      <c r="F753" s="292" t="s">
        <v>264</v>
      </c>
      <c r="G753" s="307" t="s">
        <v>265</v>
      </c>
      <c r="H753" s="307" t="s">
        <v>266</v>
      </c>
      <c r="I753" s="307" t="s">
        <v>267</v>
      </c>
      <c r="J753" s="309" t="s">
        <v>268</v>
      </c>
      <c r="K753" s="292"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1"/>
      <c r="C754" s="293"/>
      <c r="D754" s="293"/>
      <c r="E754" s="306"/>
      <c r="F754" s="293"/>
      <c r="G754" s="308"/>
      <c r="H754" s="308"/>
      <c r="I754" s="308"/>
      <c r="J754" s="310"/>
      <c r="K754" s="293"/>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873</v>
      </c>
      <c r="E755" s="32">
        <v>4</v>
      </c>
      <c r="F755" s="32" t="s">
        <v>488</v>
      </c>
      <c r="G755" s="68" t="s">
        <v>277</v>
      </c>
      <c r="H755" s="69">
        <f>IF(I755=0,0,I755-(E755-1))</f>
        <v>573</v>
      </c>
      <c r="I755" s="70">
        <f>IF(E755=0,0,I750)</f>
        <v>576</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573-576</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874</v>
      </c>
      <c r="E756" s="32">
        <v>4</v>
      </c>
      <c r="F756" s="32" t="s">
        <v>488</v>
      </c>
      <c r="G756" s="68" t="s">
        <v>277</v>
      </c>
      <c r="H756" s="69">
        <f t="shared" ref="H756:H779" si="315">IF(E756=0,0,I756-(E756-1))</f>
        <v>569</v>
      </c>
      <c r="I756" s="70">
        <f t="shared" ref="I756:I779" si="316">IF(E756=0,0,H755-1)</f>
        <v>572</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0</v>
      </c>
      <c r="AE756" s="109" t="str">
        <f t="shared" si="308"/>
        <v>569-572</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875</v>
      </c>
      <c r="E757" s="32">
        <v>4</v>
      </c>
      <c r="F757" s="32" t="s">
        <v>488</v>
      </c>
      <c r="G757" s="75" t="s">
        <v>277</v>
      </c>
      <c r="H757" s="69">
        <f t="shared" si="315"/>
        <v>565</v>
      </c>
      <c r="I757" s="70">
        <f t="shared" si="316"/>
        <v>568</v>
      </c>
      <c r="J757" s="73" t="str">
        <f t="shared" ref="J757:J779" si="317">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0</v>
      </c>
      <c r="AE757" s="109" t="str">
        <f t="shared" si="308"/>
        <v>565-568</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4</v>
      </c>
    </row>
    <row r="758" spans="1:53" ht="15.75" thickBot="1" x14ac:dyDescent="0.3">
      <c r="A758" s="88"/>
      <c r="B758" s="66" t="s">
        <v>281</v>
      </c>
      <c r="C758" s="67" t="s">
        <v>484</v>
      </c>
      <c r="D758" s="102" t="s">
        <v>847</v>
      </c>
      <c r="E758" s="32">
        <v>4</v>
      </c>
      <c r="F758" s="32" t="s">
        <v>488</v>
      </c>
      <c r="G758" s="68" t="s">
        <v>277</v>
      </c>
      <c r="H758" s="69">
        <f t="shared" si="315"/>
        <v>561</v>
      </c>
      <c r="I758" s="70">
        <f t="shared" si="316"/>
        <v>564</v>
      </c>
      <c r="J758" s="73" t="str">
        <f t="shared" si="317"/>
        <v>--</v>
      </c>
      <c r="K758" s="32"/>
      <c r="L758" s="233"/>
      <c r="M758" s="277"/>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0</v>
      </c>
      <c r="AE758" s="109" t="str">
        <f t="shared" si="308"/>
        <v>561-564</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4</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77"/>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4</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7"/>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4</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4</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4</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4</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4</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4</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7"/>
      <c r="N766" s="277"/>
      <c r="O766" s="277"/>
      <c r="P766" s="277"/>
      <c r="Q766" s="277"/>
      <c r="R766" s="277"/>
      <c r="S766" s="277"/>
      <c r="T766" s="277"/>
      <c r="U766" s="278"/>
      <c r="V766" s="103"/>
      <c r="W766" s="84">
        <f>Y766+1</f>
        <v>17</v>
      </c>
      <c r="X766" s="84"/>
      <c r="Y766" s="78">
        <f>SUM(E755:E766)</f>
        <v>16</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4</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7"/>
      <c r="N767" s="277"/>
      <c r="O767" s="277"/>
      <c r="P767" s="277"/>
      <c r="Q767" s="277"/>
      <c r="R767" s="277"/>
      <c r="S767" s="277"/>
      <c r="T767" s="277"/>
      <c r="U767" s="278"/>
      <c r="V767" s="103"/>
      <c r="W767" s="84">
        <f>Y767+1</f>
        <v>17</v>
      </c>
      <c r="X767" s="84"/>
      <c r="Y767" s="78">
        <f>SUM(E755:E767)</f>
        <v>16</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4</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7"/>
      <c r="N768" s="277"/>
      <c r="O768" s="277"/>
      <c r="P768" s="277"/>
      <c r="Q768" s="277"/>
      <c r="R768" s="277"/>
      <c r="S768" s="277"/>
      <c r="T768" s="277"/>
      <c r="U768" s="278"/>
      <c r="V768" s="103"/>
      <c r="W768" s="84">
        <f>Y768+1</f>
        <v>17</v>
      </c>
      <c r="X768" s="84"/>
      <c r="Y768" s="78">
        <f>SUM(E755:E768)</f>
        <v>16</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4</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7"/>
      <c r="N769" s="277"/>
      <c r="O769" s="277"/>
      <c r="P769" s="277"/>
      <c r="Q769" s="277"/>
      <c r="R769" s="277"/>
      <c r="S769" s="277"/>
      <c r="T769" s="277"/>
      <c r="U769" s="278"/>
      <c r="V769" s="103"/>
      <c r="W769" s="84">
        <f>Y769+1</f>
        <v>17</v>
      </c>
      <c r="X769" s="84"/>
      <c r="Y769" s="78">
        <f>SUM(E755:E769)</f>
        <v>16</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4</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7"/>
      <c r="N770" s="277"/>
      <c r="O770" s="277"/>
      <c r="P770" s="277"/>
      <c r="Q770" s="277"/>
      <c r="R770" s="277"/>
      <c r="S770" s="277"/>
      <c r="T770" s="277"/>
      <c r="U770" s="278"/>
      <c r="V770" s="103"/>
      <c r="W770" s="84">
        <f t="shared" ref="W770:W778" si="322">Y770+1</f>
        <v>17</v>
      </c>
      <c r="X770" s="84"/>
      <c r="Y770" s="78">
        <f>SUM(E755:E770)</f>
        <v>16</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4</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7"/>
      <c r="N771" s="277"/>
      <c r="O771" s="277"/>
      <c r="P771" s="277"/>
      <c r="Q771" s="277"/>
      <c r="R771" s="277"/>
      <c r="S771" s="277"/>
      <c r="T771" s="277"/>
      <c r="U771" s="278"/>
      <c r="V771" s="103"/>
      <c r="W771" s="84">
        <f t="shared" si="322"/>
        <v>17</v>
      </c>
      <c r="X771" s="84"/>
      <c r="Y771" s="78">
        <f>SUM(E755:E771)</f>
        <v>16</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4</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7"/>
      <c r="N772" s="277"/>
      <c r="O772" s="277"/>
      <c r="P772" s="277"/>
      <c r="Q772" s="277"/>
      <c r="R772" s="277"/>
      <c r="S772" s="277"/>
      <c r="T772" s="277"/>
      <c r="U772" s="278"/>
      <c r="V772" s="103"/>
      <c r="W772" s="84">
        <f t="shared" si="322"/>
        <v>17</v>
      </c>
      <c r="X772" s="84"/>
      <c r="Y772" s="78">
        <f>SUM(E755:E772)</f>
        <v>16</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4</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7"/>
      <c r="N773" s="277"/>
      <c r="O773" s="277"/>
      <c r="P773" s="277"/>
      <c r="Q773" s="277"/>
      <c r="R773" s="277"/>
      <c r="S773" s="277"/>
      <c r="T773" s="277"/>
      <c r="U773" s="278"/>
      <c r="V773" s="103"/>
      <c r="W773" s="84">
        <f t="shared" si="322"/>
        <v>17</v>
      </c>
      <c r="X773" s="84"/>
      <c r="Y773" s="78">
        <f>SUM(E755:E773)</f>
        <v>16</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4</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7"/>
      <c r="N774" s="277"/>
      <c r="O774" s="277"/>
      <c r="P774" s="277"/>
      <c r="Q774" s="277"/>
      <c r="R774" s="277"/>
      <c r="S774" s="277"/>
      <c r="T774" s="277"/>
      <c r="U774" s="278"/>
      <c r="V774" s="103"/>
      <c r="W774" s="84">
        <f t="shared" si="322"/>
        <v>17</v>
      </c>
      <c r="X774" s="84"/>
      <c r="Y774" s="78">
        <f>SUM(E755:E774)</f>
        <v>16</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4</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7"/>
      <c r="N775" s="277"/>
      <c r="O775" s="277"/>
      <c r="P775" s="277"/>
      <c r="Q775" s="277"/>
      <c r="R775" s="277"/>
      <c r="S775" s="277"/>
      <c r="T775" s="277"/>
      <c r="U775" s="278"/>
      <c r="V775" s="103"/>
      <c r="W775" s="84">
        <f t="shared" si="322"/>
        <v>17</v>
      </c>
      <c r="X775" s="84"/>
      <c r="Y775" s="78">
        <f>SUM(E755:E775)</f>
        <v>16</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4</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7"/>
      <c r="N776" s="277"/>
      <c r="O776" s="277"/>
      <c r="P776" s="277"/>
      <c r="Q776" s="277"/>
      <c r="R776" s="277"/>
      <c r="S776" s="277"/>
      <c r="T776" s="277"/>
      <c r="U776" s="278"/>
      <c r="V776" s="103"/>
      <c r="W776" s="84">
        <f t="shared" si="322"/>
        <v>17</v>
      </c>
      <c r="X776" s="84"/>
      <c r="Y776" s="78">
        <f>SUM(E755:E776)</f>
        <v>16</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4</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7"/>
      <c r="N777" s="277"/>
      <c r="O777" s="277"/>
      <c r="P777" s="277"/>
      <c r="Q777" s="277"/>
      <c r="R777" s="277"/>
      <c r="S777" s="277"/>
      <c r="T777" s="277"/>
      <c r="U777" s="278"/>
      <c r="V777" s="103"/>
      <c r="W777" s="84">
        <f t="shared" si="322"/>
        <v>17</v>
      </c>
      <c r="X777" s="84"/>
      <c r="Y777" s="78">
        <f>SUM(E755:E777)</f>
        <v>16</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4</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7"/>
      <c r="N778" s="277"/>
      <c r="O778" s="277"/>
      <c r="P778" s="277"/>
      <c r="Q778" s="277"/>
      <c r="R778" s="277"/>
      <c r="S778" s="277"/>
      <c r="T778" s="277"/>
      <c r="U778" s="278"/>
      <c r="V778" s="103"/>
      <c r="W778" s="84">
        <f t="shared" si="322"/>
        <v>17</v>
      </c>
      <c r="X778" s="84"/>
      <c r="Y778" s="78">
        <f>SUM(E755:E778)</f>
        <v>16</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4</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7"/>
      <c r="N779" s="277"/>
      <c r="O779" s="277"/>
      <c r="P779" s="277"/>
      <c r="Q779" s="277"/>
      <c r="R779" s="277"/>
      <c r="S779" s="277"/>
      <c r="T779" s="277"/>
      <c r="U779" s="278"/>
      <c r="V779" s="103"/>
      <c r="W779" s="72"/>
      <c r="X779" s="72"/>
      <c r="Y779" s="78">
        <f>SUM(E755:E779)</f>
        <v>16</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18" t="s">
        <v>341</v>
      </c>
      <c r="C780" s="319"/>
      <c r="D780" s="79"/>
      <c r="E780" s="80"/>
      <c r="F780" s="80"/>
      <c r="G780" s="81"/>
      <c r="H780" s="192"/>
      <c r="I780" s="192"/>
      <c r="J780" s="192"/>
      <c r="K780" s="82"/>
      <c r="L780" s="318" t="s">
        <v>306</v>
      </c>
      <c r="M780" s="329"/>
      <c r="N780" s="329"/>
      <c r="O780" s="329"/>
      <c r="P780" s="329"/>
      <c r="Q780" s="329"/>
      <c r="R780" s="329"/>
      <c r="S780" s="329"/>
      <c r="T780" s="329"/>
      <c r="U780" s="319"/>
      <c r="V780" s="104"/>
      <c r="W780" s="72"/>
      <c r="X780" s="72"/>
      <c r="Y780" s="72"/>
      <c r="Z780" s="72"/>
      <c r="AA780" s="72" t="str">
        <f t="shared" si="321"/>
        <v/>
      </c>
      <c r="AB780" s="72"/>
      <c r="AC780" s="72">
        <f>SUM(AC755:AC779)</f>
        <v>25</v>
      </c>
      <c r="AD780" s="72">
        <f>SUM(AD755:AD779)</f>
        <v>21</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18" t="s">
        <v>307</v>
      </c>
      <c r="C781" s="31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1" t="s">
        <v>222</v>
      </c>
      <c r="C785" s="312"/>
      <c r="D785" s="313" t="s">
        <v>223</v>
      </c>
      <c r="E785" s="304"/>
      <c r="F785" s="88"/>
      <c r="G785" s="314" t="s">
        <v>224</v>
      </c>
      <c r="H785" s="315"/>
      <c r="I785" s="28">
        <f>SUM(E796:E820)</f>
        <v>104</v>
      </c>
      <c r="J785" s="316" t="s">
        <v>225</v>
      </c>
      <c r="K785" s="317"/>
      <c r="L785" s="304"/>
      <c r="M785" s="196">
        <v>2</v>
      </c>
      <c r="N785" s="35">
        <f>SUM(AI785,AI796)</f>
        <v>0</v>
      </c>
      <c r="O785" s="35">
        <v>0</v>
      </c>
      <c r="P785" s="35">
        <f>SUM(AJ785,AJ796)</f>
        <v>0</v>
      </c>
      <c r="Q785" s="35">
        <v>0</v>
      </c>
      <c r="R785" s="35">
        <f>COUNTIFS($E796:$E820,"2",$F796:$F820,"Pole",$C796:$C820,"FST")</f>
        <v>0</v>
      </c>
      <c r="S785" s="35">
        <f>SUM(AL785,AK796)</f>
        <v>0</v>
      </c>
      <c r="T785" s="35">
        <v>0</v>
      </c>
      <c r="U785" s="35">
        <f>SUM(AK785,AL796)</f>
        <v>1</v>
      </c>
      <c r="V785" s="35">
        <v>0</v>
      </c>
      <c r="W785" s="34">
        <f>COUNTIFS($E796:$E820,"2",$F796:$F820,"HH",$C796:$C820,"FST")</f>
        <v>1</v>
      </c>
      <c r="X785" s="35">
        <f>COUNTIFS($E796:$E820,"2",$F796:$F820,"Ped",$C796:$C820,"FST")</f>
        <v>0</v>
      </c>
      <c r="Y785" s="25"/>
      <c r="Z785" s="294" t="s">
        <v>226</v>
      </c>
      <c r="AA785" s="295"/>
      <c r="AB785" s="296"/>
      <c r="AC785" s="25"/>
      <c r="AD785" s="25"/>
      <c r="AH785" s="109">
        <v>2</v>
      </c>
      <c r="AI785" s="109" t="str">
        <f>IF($E786="SS",COUNTIFS($C796:$C820,"FST",$E796:$E820,"2"),"0")</f>
        <v>0</v>
      </c>
      <c r="AJ785" s="109" t="str">
        <f>IF($E786="RPX",COUNTIFS($C796:$C820,"FST",$E796:$E820,"2"),"0")</f>
        <v>0</v>
      </c>
      <c r="AK785" s="109">
        <f>IF($E786="EUC",COUNTIFS($C796:$C820,"FST",$E796:$E820,"2"),"0")</f>
        <v>1</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EUC</v>
      </c>
      <c r="F786" s="88"/>
      <c r="G786" s="303" t="s">
        <v>230</v>
      </c>
      <c r="H786" s="304"/>
      <c r="I786" s="33">
        <f>E787-I785</f>
        <v>40</v>
      </c>
      <c r="J786" s="288" t="s">
        <v>231</v>
      </c>
      <c r="K786" s="289"/>
      <c r="L786" s="34">
        <f>I790</f>
        <v>373</v>
      </c>
      <c r="M786" s="196">
        <v>4</v>
      </c>
      <c r="N786" s="35">
        <f>SUM(AI786,AI797)</f>
        <v>0</v>
      </c>
      <c r="O786" s="35">
        <v>0</v>
      </c>
      <c r="P786" s="35">
        <f>SUM(AJ786,AJ797)</f>
        <v>0</v>
      </c>
      <c r="Q786" s="35">
        <v>0</v>
      </c>
      <c r="R786" s="35">
        <f>COUNTIFS($E796:$E820,"4",$F796:$F820,"Pole",$C796:$C820,"FST")</f>
        <v>0</v>
      </c>
      <c r="S786" s="35">
        <f>SUM(AL786,AK797)</f>
        <v>0</v>
      </c>
      <c r="T786" s="35">
        <v>0</v>
      </c>
      <c r="U786" s="35">
        <f>SUM(AK786,AL797)</f>
        <v>12</v>
      </c>
      <c r="V786" s="35">
        <v>0</v>
      </c>
      <c r="W786" s="34">
        <f>COUNTIFS($E796:$E820,"4",$F796:$F820,"HH",$C796:$C820,"FST")</f>
        <v>12</v>
      </c>
      <c r="X786" s="35">
        <f>COUNTIFS($E796:$E820,"4",$F796:$F820,"Ped",$C796:$C820,"FST")</f>
        <v>0</v>
      </c>
      <c r="Y786" s="25"/>
      <c r="Z786" s="297" t="s">
        <v>232</v>
      </c>
      <c r="AA786" s="299" t="s">
        <v>233</v>
      </c>
      <c r="AB786" s="300"/>
      <c r="AC786" s="25"/>
      <c r="AD786" s="25"/>
      <c r="AH786" s="109">
        <v>4</v>
      </c>
      <c r="AI786" s="109" t="str">
        <f>IF($E786="SS",COUNTIFS($C796:$C820,"FST",$E796:$E820,"4"),"0")</f>
        <v>0</v>
      </c>
      <c r="AJ786" s="109" t="str">
        <f>IF($E786="RPX",COUNTIFS($C796:$C820,"FST",$E796:$E820,"4"),"0")</f>
        <v>0</v>
      </c>
      <c r="AK786" s="109">
        <f>IF($E786="EUC",COUNTIFS($C796:$C820,"FST",$E796:$E820,"4"),"0")</f>
        <v>12</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144</v>
      </c>
      <c r="F787" s="88"/>
      <c r="G787" s="290" t="s">
        <v>237</v>
      </c>
      <c r="H787" s="291"/>
      <c r="I787" s="35">
        <f>IF(E787=0,0,12-(MOD(I785,12)))</f>
        <v>4</v>
      </c>
      <c r="J787" s="288" t="s">
        <v>238</v>
      </c>
      <c r="K787" s="289"/>
      <c r="L787" s="39">
        <f>I791-I785</f>
        <v>376</v>
      </c>
      <c r="M787" s="196">
        <v>6</v>
      </c>
      <c r="N787" s="35">
        <f>SUM(AI787,AI798)</f>
        <v>0</v>
      </c>
      <c r="O787" s="35">
        <v>0</v>
      </c>
      <c r="P787" s="35">
        <f>SUM(AJ787,AJ798)</f>
        <v>0</v>
      </c>
      <c r="Q787" s="35">
        <v>0</v>
      </c>
      <c r="R787" s="35">
        <f>COUNTIFS($E796:$E820,"6",$F796:$F820,"Pole",$C796:$C820,"FST")</f>
        <v>0</v>
      </c>
      <c r="S787" s="35">
        <f>SUM(AL787,AK798)</f>
        <v>0</v>
      </c>
      <c r="T787" s="35">
        <v>0</v>
      </c>
      <c r="U787" s="35">
        <f>SUM(AK787,AL798)</f>
        <v>1</v>
      </c>
      <c r="V787" s="35">
        <v>0</v>
      </c>
      <c r="W787" s="34">
        <f>COUNTIFS($E796:$E820,"6",$F796:$F820,"HH",$C796:$C820,"FST")</f>
        <v>1</v>
      </c>
      <c r="X787" s="35">
        <f>COUNTIFS($E796:$E820,"6",$F796:$F820,"Ped",$C796:$C820,"FST")</f>
        <v>0</v>
      </c>
      <c r="Y787" s="25"/>
      <c r="Z787" s="298"/>
      <c r="AA787" s="301"/>
      <c r="AB787" s="302"/>
      <c r="AC787" s="25"/>
      <c r="AD787" s="25"/>
      <c r="AH787" s="109">
        <v>6</v>
      </c>
      <c r="AI787" s="109" t="str">
        <f>IF($E786="SS",COUNTIFS($C796:$C820,"FST",$E796:$E820,"6"),"0")</f>
        <v>0</v>
      </c>
      <c r="AJ787" s="109" t="str">
        <f>IF($E786="RPX",COUNTIFS($C796:$C820,"FST",$E796:$E820,"6"),"0")</f>
        <v>0</v>
      </c>
      <c r="AK787" s="109">
        <f>IF($E786="EUC",COUNTIFS($C796:$C820,"FST",$E796:$E820,"6"),"0")</f>
        <v>1</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36</v>
      </c>
      <c r="F788" s="88"/>
      <c r="G788" s="320" t="s">
        <v>242</v>
      </c>
      <c r="H788" s="43" t="s">
        <v>243</v>
      </c>
      <c r="I788" s="35">
        <f>IF(E788&lt;&gt;0,1,0)</f>
        <v>1</v>
      </c>
      <c r="J788" s="290" t="s">
        <v>244</v>
      </c>
      <c r="K788" s="291"/>
      <c r="L788" s="44">
        <f>'Cable Calculator'!CU3</f>
        <v>2000</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373</v>
      </c>
      <c r="F789" s="88"/>
      <c r="G789" s="321"/>
      <c r="H789" s="47" t="s">
        <v>248</v>
      </c>
      <c r="I789" s="35">
        <f>IF(E788&lt;&gt;0,E788,0)</f>
        <v>36</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2</v>
      </c>
      <c r="V789" s="35">
        <f>IF($E786="EUC",SUM($AN821,AP821,AR821),"0")</f>
        <v>2</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12</v>
      </c>
      <c r="F790" s="88"/>
      <c r="G790" s="320" t="s">
        <v>251</v>
      </c>
      <c r="H790" s="51" t="s">
        <v>252</v>
      </c>
      <c r="I790" s="112">
        <f>E789</f>
        <v>373</v>
      </c>
      <c r="J790" s="322" t="s">
        <v>253</v>
      </c>
      <c r="K790" s="323"/>
      <c r="L790" s="324"/>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N</v>
      </c>
      <c r="F791" s="88"/>
      <c r="G791" s="321"/>
      <c r="H791" s="47" t="s">
        <v>257</v>
      </c>
      <c r="I791" s="35">
        <f>IF(E789="","0",IF(AND(E786="EUC",E787=432), I790+(203-E788),IF(E789=0,0,(E789+(E787-E788)-1))))</f>
        <v>480</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104</v>
      </c>
      <c r="D792" s="31" t="s">
        <v>259</v>
      </c>
      <c r="E792" s="101" t="str">
        <f>IF(AS786="Y","DBL",IF(AS787="Y","TRPL",IF(AS788="Y","QUAD","")))</f>
        <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0" t="s">
        <v>260</v>
      </c>
      <c r="C794" s="292" t="s">
        <v>261</v>
      </c>
      <c r="D794" s="292" t="s">
        <v>262</v>
      </c>
      <c r="E794" s="305" t="s">
        <v>263</v>
      </c>
      <c r="F794" s="292" t="s">
        <v>264</v>
      </c>
      <c r="G794" s="307" t="s">
        <v>265</v>
      </c>
      <c r="H794" s="307" t="s">
        <v>266</v>
      </c>
      <c r="I794" s="307" t="s">
        <v>267</v>
      </c>
      <c r="J794" s="309" t="s">
        <v>268</v>
      </c>
      <c r="K794" s="292"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1"/>
      <c r="C795" s="293"/>
      <c r="D795" s="293"/>
      <c r="E795" s="306"/>
      <c r="F795" s="293"/>
      <c r="G795" s="308"/>
      <c r="H795" s="308"/>
      <c r="I795" s="308"/>
      <c r="J795" s="310"/>
      <c r="K795" s="293"/>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501</v>
      </c>
      <c r="D796" s="102"/>
      <c r="E796" s="32">
        <v>12</v>
      </c>
      <c r="F796" s="32"/>
      <c r="G796" s="68" t="s">
        <v>277</v>
      </c>
      <c r="H796" s="69">
        <f>IF(I796=0,0,I796-(E796-1))</f>
        <v>469</v>
      </c>
      <c r="I796" s="70">
        <f>IF(E796=0,0,I791)</f>
        <v>480</v>
      </c>
      <c r="J796" s="71" t="s">
        <v>278</v>
      </c>
      <c r="K796" s="32"/>
      <c r="L796" s="233"/>
      <c r="M796" s="277" t="s">
        <v>423</v>
      </c>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469-480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Y</v>
      </c>
      <c r="BA796" s="229">
        <f>MOD(E796,12)</f>
        <v>0</v>
      </c>
    </row>
    <row r="797" spans="1:53" ht="15.75" thickBot="1" x14ac:dyDescent="0.3">
      <c r="A797" s="88"/>
      <c r="B797" s="66" t="s">
        <v>279</v>
      </c>
      <c r="C797" s="67" t="s">
        <v>501</v>
      </c>
      <c r="D797" s="102"/>
      <c r="E797" s="32">
        <v>12</v>
      </c>
      <c r="F797" s="32"/>
      <c r="G797" s="68" t="s">
        <v>277</v>
      </c>
      <c r="H797" s="69">
        <f t="shared" ref="H797:H820" si="332">IF(E797=0,0,I797-(E797-1))</f>
        <v>457</v>
      </c>
      <c r="I797" s="70">
        <f t="shared" ref="I797:I820" si="333">IF(E797=0,0,H796-1)</f>
        <v>468</v>
      </c>
      <c r="J797" s="73" t="str">
        <f>IF(C797="","--",IF(AND(C797&lt;&gt;"FST",C797&lt;&gt;"TCF",BA796&lt;&gt;0),BA796,"--"))</f>
        <v>--</v>
      </c>
      <c r="K797" s="32"/>
      <c r="L797" s="233"/>
      <c r="M797" s="277" t="s">
        <v>423</v>
      </c>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1</v>
      </c>
      <c r="AE797" s="109" t="str">
        <f t="shared" si="325"/>
        <v>457-468</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Y</v>
      </c>
      <c r="BA797" s="229">
        <f>MOD(SUM(E796:E797),12)</f>
        <v>0</v>
      </c>
    </row>
    <row r="798" spans="1:53" ht="15.75" thickBot="1" x14ac:dyDescent="0.3">
      <c r="A798" s="88"/>
      <c r="B798" s="74" t="s">
        <v>280</v>
      </c>
      <c r="C798" s="67" t="s">
        <v>501</v>
      </c>
      <c r="D798" s="102"/>
      <c r="E798" s="32">
        <v>12</v>
      </c>
      <c r="F798" s="32"/>
      <c r="G798" s="75" t="s">
        <v>277</v>
      </c>
      <c r="H798" s="69">
        <f t="shared" si="332"/>
        <v>445</v>
      </c>
      <c r="I798" s="70">
        <f t="shared" si="333"/>
        <v>456</v>
      </c>
      <c r="J798" s="73" t="str">
        <f t="shared" ref="J798:J820" si="334">IF(C798="","--",IF(AND(C798&lt;&gt;"FST",C798&lt;&gt;"TCF",BA797&lt;&gt;0),BA797,"--"))</f>
        <v>--</v>
      </c>
      <c r="K798" s="32"/>
      <c r="L798" s="233"/>
      <c r="M798" s="277" t="s">
        <v>423</v>
      </c>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445-456</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Y</v>
      </c>
      <c r="BA798" s="229">
        <f>MOD(SUM(E796:E799),12)</f>
        <v>0</v>
      </c>
    </row>
    <row r="799" spans="1:53" ht="15.75" thickBot="1" x14ac:dyDescent="0.3">
      <c r="A799" s="88"/>
      <c r="B799" s="66" t="s">
        <v>281</v>
      </c>
      <c r="C799" s="67" t="s">
        <v>501</v>
      </c>
      <c r="D799" s="102"/>
      <c r="E799" s="32">
        <v>12</v>
      </c>
      <c r="F799" s="32"/>
      <c r="G799" s="68" t="s">
        <v>277</v>
      </c>
      <c r="H799" s="69">
        <f t="shared" si="332"/>
        <v>433</v>
      </c>
      <c r="I799" s="70">
        <f t="shared" si="333"/>
        <v>444</v>
      </c>
      <c r="J799" s="73" t="str">
        <f t="shared" si="334"/>
        <v>--</v>
      </c>
      <c r="K799" s="32"/>
      <c r="L799" s="233"/>
      <c r="M799" s="277" t="s">
        <v>423</v>
      </c>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433-444</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Y</v>
      </c>
      <c r="BA799" s="229">
        <f>MOD(SUM(E796:E800),12)</f>
        <v>4</v>
      </c>
    </row>
    <row r="800" spans="1:53" ht="15.75" thickBot="1" x14ac:dyDescent="0.3">
      <c r="A800" s="88"/>
      <c r="B800" s="66" t="s">
        <v>282</v>
      </c>
      <c r="C800" s="67" t="s">
        <v>484</v>
      </c>
      <c r="D800" s="102" t="s">
        <v>794</v>
      </c>
      <c r="E800" s="32">
        <v>4</v>
      </c>
      <c r="F800" s="32" t="s">
        <v>488</v>
      </c>
      <c r="G800" s="68" t="s">
        <v>277</v>
      </c>
      <c r="H800" s="69">
        <f t="shared" si="332"/>
        <v>429</v>
      </c>
      <c r="I800" s="70">
        <f t="shared" si="333"/>
        <v>432</v>
      </c>
      <c r="J800" s="73" t="str">
        <f t="shared" si="334"/>
        <v>--</v>
      </c>
      <c r="K800" s="32"/>
      <c r="L800" s="233"/>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429-432</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8</v>
      </c>
    </row>
    <row r="801" spans="1:53" ht="15.75" thickBot="1" x14ac:dyDescent="0.3">
      <c r="A801" s="88"/>
      <c r="B801" s="66" t="s">
        <v>283</v>
      </c>
      <c r="C801" s="67" t="s">
        <v>484</v>
      </c>
      <c r="D801" s="102" t="s">
        <v>795</v>
      </c>
      <c r="E801" s="32">
        <v>4</v>
      </c>
      <c r="F801" s="32" t="s">
        <v>488</v>
      </c>
      <c r="G801" s="68" t="s">
        <v>277</v>
      </c>
      <c r="H801" s="69">
        <f t="shared" si="332"/>
        <v>425</v>
      </c>
      <c r="I801" s="70">
        <f t="shared" si="333"/>
        <v>428</v>
      </c>
      <c r="J801" s="73" t="str">
        <f t="shared" si="334"/>
        <v>--</v>
      </c>
      <c r="K801" s="32"/>
      <c r="L801" s="233"/>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0</v>
      </c>
      <c r="AE801" s="109" t="str">
        <f t="shared" si="325"/>
        <v>425-428</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t="s">
        <v>484</v>
      </c>
      <c r="D802" s="102" t="s">
        <v>796</v>
      </c>
      <c r="E802" s="32">
        <v>4</v>
      </c>
      <c r="F802" s="32" t="s">
        <v>488</v>
      </c>
      <c r="G802" s="68" t="s">
        <v>277</v>
      </c>
      <c r="H802" s="69">
        <f t="shared" si="332"/>
        <v>421</v>
      </c>
      <c r="I802" s="70">
        <f t="shared" si="333"/>
        <v>424</v>
      </c>
      <c r="J802" s="73" t="str">
        <f t="shared" si="334"/>
        <v>--</v>
      </c>
      <c r="K802" s="32"/>
      <c r="L802" s="233"/>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0</v>
      </c>
      <c r="AE802" s="109" t="str">
        <f t="shared" si="325"/>
        <v>421-424</v>
      </c>
      <c r="AF802" s="109" t="str">
        <f t="shared" si="326"/>
        <v>Y</v>
      </c>
      <c r="AG802" s="109" t="str">
        <f t="shared" si="327"/>
        <v>B</v>
      </c>
      <c r="AM802" s="109">
        <f t="shared" si="328"/>
        <v>0</v>
      </c>
      <c r="AN802" s="109">
        <f t="shared" si="329"/>
        <v>0</v>
      </c>
      <c r="AO802" s="109" t="str">
        <f t="shared" si="330"/>
        <v/>
      </c>
      <c r="AQ802" s="109" t="str">
        <f t="shared" si="331"/>
        <v/>
      </c>
      <c r="BA802" s="229">
        <f>MOD(SUM(E796:E803),12)</f>
        <v>4</v>
      </c>
    </row>
    <row r="803" spans="1:53" ht="15.75" thickBot="1" x14ac:dyDescent="0.3">
      <c r="A803" s="88"/>
      <c r="B803" s="66" t="s">
        <v>285</v>
      </c>
      <c r="C803" s="67" t="s">
        <v>484</v>
      </c>
      <c r="D803" s="102" t="s">
        <v>797</v>
      </c>
      <c r="E803" s="32">
        <v>4</v>
      </c>
      <c r="F803" s="32" t="s">
        <v>488</v>
      </c>
      <c r="G803" s="68" t="s">
        <v>277</v>
      </c>
      <c r="H803" s="69">
        <f t="shared" si="332"/>
        <v>417</v>
      </c>
      <c r="I803" s="70">
        <f t="shared" si="333"/>
        <v>420</v>
      </c>
      <c r="J803" s="73" t="str">
        <f t="shared" si="334"/>
        <v>--</v>
      </c>
      <c r="K803" s="32"/>
      <c r="L803" s="233"/>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0</v>
      </c>
      <c r="AE803" s="109" t="str">
        <f t="shared" si="325"/>
        <v>417-420</v>
      </c>
      <c r="AF803" s="109" t="str">
        <f t="shared" si="326"/>
        <v>Y</v>
      </c>
      <c r="AG803" s="109" t="str">
        <f t="shared" si="327"/>
        <v>B</v>
      </c>
      <c r="AM803" s="109">
        <f t="shared" si="328"/>
        <v>0</v>
      </c>
      <c r="AN803" s="109">
        <f t="shared" si="329"/>
        <v>0</v>
      </c>
      <c r="AO803" s="109" t="str">
        <f t="shared" si="330"/>
        <v/>
      </c>
      <c r="AQ803" s="109" t="str">
        <f t="shared" si="331"/>
        <v/>
      </c>
      <c r="BA803" s="229">
        <f>MOD(SUM(E796:E804),12)</f>
        <v>8</v>
      </c>
    </row>
    <row r="804" spans="1:53" ht="15.75" thickBot="1" x14ac:dyDescent="0.3">
      <c r="A804" s="88"/>
      <c r="B804" s="66" t="s">
        <v>286</v>
      </c>
      <c r="C804" s="67" t="s">
        <v>484</v>
      </c>
      <c r="D804" s="102" t="s">
        <v>876</v>
      </c>
      <c r="E804" s="32">
        <v>4</v>
      </c>
      <c r="F804" s="32" t="s">
        <v>488</v>
      </c>
      <c r="G804" s="68" t="s">
        <v>277</v>
      </c>
      <c r="H804" s="69">
        <f t="shared" si="332"/>
        <v>413</v>
      </c>
      <c r="I804" s="70">
        <f t="shared" si="333"/>
        <v>416</v>
      </c>
      <c r="J804" s="73" t="str">
        <f t="shared" si="334"/>
        <v>--</v>
      </c>
      <c r="K804" s="32"/>
      <c r="L804" s="233"/>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0</v>
      </c>
      <c r="AE804" s="109" t="str">
        <f t="shared" si="325"/>
        <v>413-416</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t="s">
        <v>484</v>
      </c>
      <c r="D805" s="102" t="s">
        <v>877</v>
      </c>
      <c r="E805" s="32">
        <v>4</v>
      </c>
      <c r="F805" s="32" t="s">
        <v>488</v>
      </c>
      <c r="G805" s="68" t="s">
        <v>277</v>
      </c>
      <c r="H805" s="69">
        <f t="shared" si="332"/>
        <v>409</v>
      </c>
      <c r="I805" s="70">
        <f t="shared" si="333"/>
        <v>412</v>
      </c>
      <c r="J805" s="73" t="str">
        <f t="shared" si="334"/>
        <v>--</v>
      </c>
      <c r="K805" s="32"/>
      <c r="L805" s="233"/>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0</v>
      </c>
      <c r="AE805" s="109" t="str">
        <f t="shared" si="325"/>
        <v>409-412</v>
      </c>
      <c r="AF805" s="109" t="str">
        <f t="shared" si="326"/>
        <v>Y</v>
      </c>
      <c r="AG805" s="109" t="str">
        <f t="shared" si="327"/>
        <v>B</v>
      </c>
      <c r="AM805" s="109">
        <f t="shared" si="328"/>
        <v>0</v>
      </c>
      <c r="AN805" s="109">
        <f t="shared" si="329"/>
        <v>0</v>
      </c>
      <c r="AO805" s="109" t="str">
        <f t="shared" si="330"/>
        <v/>
      </c>
      <c r="AQ805" s="109" t="str">
        <f t="shared" si="331"/>
        <v/>
      </c>
      <c r="BA805" s="229">
        <f>MOD(SUM(E796:E806),12)</f>
        <v>2</v>
      </c>
    </row>
    <row r="806" spans="1:53" ht="15.75" thickBot="1" x14ac:dyDescent="0.3">
      <c r="A806" s="88"/>
      <c r="B806" s="66" t="s">
        <v>288</v>
      </c>
      <c r="C806" s="67" t="s">
        <v>484</v>
      </c>
      <c r="D806" s="102" t="s">
        <v>878</v>
      </c>
      <c r="E806" s="32">
        <v>2</v>
      </c>
      <c r="F806" s="32" t="s">
        <v>488</v>
      </c>
      <c r="G806" s="68" t="s">
        <v>277</v>
      </c>
      <c r="H806" s="69">
        <f t="shared" si="332"/>
        <v>407</v>
      </c>
      <c r="I806" s="70">
        <f t="shared" si="333"/>
        <v>408</v>
      </c>
      <c r="J806" s="73" t="str">
        <f t="shared" si="334"/>
        <v>--</v>
      </c>
      <c r="K806" s="32"/>
      <c r="L806" s="233"/>
      <c r="M806" s="277"/>
      <c r="N806" s="277"/>
      <c r="O806" s="277"/>
      <c r="P806" s="277"/>
      <c r="Q806" s="277"/>
      <c r="R806" s="277"/>
      <c r="S806" s="277"/>
      <c r="T806" s="277"/>
      <c r="U806" s="278"/>
      <c r="V806" s="103"/>
      <c r="W806" s="84"/>
      <c r="X806" s="84"/>
      <c r="Y806" s="72"/>
      <c r="Z806" s="72"/>
      <c r="AA806" s="72"/>
      <c r="AB806" s="72"/>
      <c r="AC806" s="72">
        <f t="shared" si="323"/>
        <v>1</v>
      </c>
      <c r="AD806" s="72">
        <f t="shared" si="324"/>
        <v>0</v>
      </c>
      <c r="AE806" s="109" t="str">
        <f t="shared" si="325"/>
        <v>407-408</v>
      </c>
      <c r="AF806" s="109" t="str">
        <f t="shared" si="326"/>
        <v>Y</v>
      </c>
      <c r="AG806" s="109" t="str">
        <f t="shared" si="327"/>
        <v>B</v>
      </c>
      <c r="AM806" s="109">
        <f t="shared" si="328"/>
        <v>0</v>
      </c>
      <c r="AN806" s="109">
        <f t="shared" si="329"/>
        <v>0</v>
      </c>
      <c r="AO806" s="109" t="str">
        <f t="shared" si="330"/>
        <v/>
      </c>
      <c r="AQ806" s="109" t="str">
        <f t="shared" si="331"/>
        <v/>
      </c>
      <c r="BA806" s="229">
        <f>MOD(SUM(E796:E807),12)</f>
        <v>6</v>
      </c>
    </row>
    <row r="807" spans="1:53" ht="15.75" thickBot="1" x14ac:dyDescent="0.3">
      <c r="A807" s="88"/>
      <c r="B807" s="66" t="s">
        <v>289</v>
      </c>
      <c r="C807" s="67" t="s">
        <v>484</v>
      </c>
      <c r="D807" s="102" t="s">
        <v>880</v>
      </c>
      <c r="E807" s="32">
        <v>4</v>
      </c>
      <c r="F807" s="32" t="s">
        <v>488</v>
      </c>
      <c r="G807" s="68" t="s">
        <v>277</v>
      </c>
      <c r="H807" s="69">
        <f t="shared" si="332"/>
        <v>403</v>
      </c>
      <c r="I807" s="70">
        <f t="shared" si="333"/>
        <v>406</v>
      </c>
      <c r="J807" s="73" t="str">
        <f t="shared" si="334"/>
        <v>--</v>
      </c>
      <c r="K807" s="32"/>
      <c r="L807" s="233"/>
      <c r="M807" s="277"/>
      <c r="N807" s="277"/>
      <c r="O807" s="277"/>
      <c r="P807" s="277"/>
      <c r="Q807" s="277"/>
      <c r="R807" s="277"/>
      <c r="S807" s="277"/>
      <c r="T807" s="277"/>
      <c r="U807" s="278"/>
      <c r="V807" s="103"/>
      <c r="W807" s="84">
        <f>Y807+1</f>
        <v>79</v>
      </c>
      <c r="X807" s="84"/>
      <c r="Y807" s="78">
        <f>SUM(E796:E807)</f>
        <v>78</v>
      </c>
      <c r="Z807" s="72"/>
      <c r="AA807" s="72"/>
      <c r="AB807" s="72"/>
      <c r="AC807" s="72">
        <f t="shared" si="323"/>
        <v>1</v>
      </c>
      <c r="AD807" s="72">
        <f t="shared" si="324"/>
        <v>0</v>
      </c>
      <c r="AE807" s="109" t="str">
        <f t="shared" si="325"/>
        <v>403-406</v>
      </c>
      <c r="AF807" s="109" t="str">
        <f t="shared" si="326"/>
        <v>Y</v>
      </c>
      <c r="AG807" s="109" t="str">
        <f t="shared" si="327"/>
        <v>B</v>
      </c>
      <c r="AM807" s="109">
        <f t="shared" si="328"/>
        <v>0</v>
      </c>
      <c r="AN807" s="109">
        <f t="shared" si="329"/>
        <v>0</v>
      </c>
      <c r="AO807" s="109" t="str">
        <f t="shared" si="330"/>
        <v/>
      </c>
      <c r="AQ807" s="109" t="str">
        <f t="shared" si="331"/>
        <v/>
      </c>
      <c r="BA807" s="229">
        <f>MOD(SUM(E796:E808),12)</f>
        <v>10</v>
      </c>
    </row>
    <row r="808" spans="1:53" ht="15.75" thickBot="1" x14ac:dyDescent="0.3">
      <c r="A808" s="88"/>
      <c r="B808" s="66" t="s">
        <v>290</v>
      </c>
      <c r="C808" s="67" t="s">
        <v>484</v>
      </c>
      <c r="D808" s="102" t="s">
        <v>879</v>
      </c>
      <c r="E808" s="32">
        <v>4</v>
      </c>
      <c r="F808" s="32" t="s">
        <v>488</v>
      </c>
      <c r="G808" s="68" t="s">
        <v>277</v>
      </c>
      <c r="H808" s="69">
        <f t="shared" si="332"/>
        <v>399</v>
      </c>
      <c r="I808" s="70">
        <f t="shared" si="333"/>
        <v>402</v>
      </c>
      <c r="J808" s="73" t="str">
        <f t="shared" si="334"/>
        <v>--</v>
      </c>
      <c r="K808" s="32"/>
      <c r="L808" s="233"/>
      <c r="M808" s="277"/>
      <c r="N808" s="277"/>
      <c r="O808" s="277"/>
      <c r="P808" s="277"/>
      <c r="Q808" s="277"/>
      <c r="R808" s="277"/>
      <c r="S808" s="277"/>
      <c r="T808" s="277"/>
      <c r="U808" s="278"/>
      <c r="V808" s="103"/>
      <c r="W808" s="84">
        <f>Y808+1</f>
        <v>83</v>
      </c>
      <c r="X808" s="84"/>
      <c r="Y808" s="78">
        <f>SUM(E796:E808)</f>
        <v>82</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0</v>
      </c>
      <c r="AE808" s="109" t="str">
        <f t="shared" si="325"/>
        <v>399-402</v>
      </c>
      <c r="AF808" s="109" t="str">
        <f t="shared" si="326"/>
        <v>Y</v>
      </c>
      <c r="AG808" s="109" t="str">
        <f t="shared" si="327"/>
        <v>B</v>
      </c>
      <c r="AM808" s="109">
        <f t="shared" si="328"/>
        <v>0</v>
      </c>
      <c r="AN808" s="109">
        <f t="shared" si="329"/>
        <v>0</v>
      </c>
      <c r="AO808" s="109" t="str">
        <f t="shared" si="330"/>
        <v/>
      </c>
      <c r="AQ808" s="109" t="str">
        <f t="shared" si="331"/>
        <v/>
      </c>
      <c r="BA808" s="229">
        <f>MOD(SUM(E796:E809),12)</f>
        <v>2</v>
      </c>
    </row>
    <row r="809" spans="1:53" ht="15.75" thickBot="1" x14ac:dyDescent="0.3">
      <c r="A809" s="88"/>
      <c r="B809" s="66" t="s">
        <v>291</v>
      </c>
      <c r="C809" s="67" t="s">
        <v>484</v>
      </c>
      <c r="D809" s="102" t="s">
        <v>881</v>
      </c>
      <c r="E809" s="32">
        <v>4</v>
      </c>
      <c r="F809" s="32" t="s">
        <v>488</v>
      </c>
      <c r="G809" s="68" t="s">
        <v>277</v>
      </c>
      <c r="H809" s="69">
        <f t="shared" si="332"/>
        <v>395</v>
      </c>
      <c r="I809" s="70">
        <f t="shared" si="333"/>
        <v>398</v>
      </c>
      <c r="J809" s="73" t="str">
        <f t="shared" si="334"/>
        <v>--</v>
      </c>
      <c r="K809" s="32"/>
      <c r="L809" s="233"/>
      <c r="M809" s="277"/>
      <c r="N809" s="277"/>
      <c r="O809" s="277"/>
      <c r="P809" s="277"/>
      <c r="Q809" s="277"/>
      <c r="R809" s="277"/>
      <c r="S809" s="277"/>
      <c r="T809" s="277"/>
      <c r="U809" s="278"/>
      <c r="V809" s="103"/>
      <c r="W809" s="84">
        <f>Y809+1</f>
        <v>87</v>
      </c>
      <c r="X809" s="84"/>
      <c r="Y809" s="78">
        <f>SUM(E796:E809)</f>
        <v>86</v>
      </c>
      <c r="Z809" s="72" t="str">
        <f t="shared" si="337"/>
        <v/>
      </c>
      <c r="AA809" s="72"/>
      <c r="AB809" s="72"/>
      <c r="AC809" s="72">
        <f t="shared" si="323"/>
        <v>1</v>
      </c>
      <c r="AD809" s="72">
        <f t="shared" si="324"/>
        <v>0</v>
      </c>
      <c r="AE809" s="109" t="str">
        <f t="shared" si="325"/>
        <v>395-398</v>
      </c>
      <c r="AF809" s="109" t="str">
        <f t="shared" si="326"/>
        <v>Y</v>
      </c>
      <c r="AG809" s="109" t="str">
        <f t="shared" si="327"/>
        <v>B</v>
      </c>
      <c r="AM809" s="109">
        <f t="shared" si="328"/>
        <v>0</v>
      </c>
      <c r="AN809" s="109">
        <f t="shared" si="329"/>
        <v>0</v>
      </c>
      <c r="AO809" s="109" t="str">
        <f t="shared" si="330"/>
        <v/>
      </c>
      <c r="AQ809" s="109" t="str">
        <f t="shared" si="331"/>
        <v/>
      </c>
      <c r="BA809" s="229">
        <f>MOD(SUM(E796:E810),12)</f>
        <v>6</v>
      </c>
    </row>
    <row r="810" spans="1:53" ht="15.75" thickBot="1" x14ac:dyDescent="0.3">
      <c r="A810" s="88"/>
      <c r="B810" s="66" t="s">
        <v>292</v>
      </c>
      <c r="C810" s="67" t="s">
        <v>484</v>
      </c>
      <c r="D810" s="102" t="s">
        <v>798</v>
      </c>
      <c r="E810" s="32">
        <v>4</v>
      </c>
      <c r="F810" s="32" t="s">
        <v>488</v>
      </c>
      <c r="G810" s="68" t="s">
        <v>277</v>
      </c>
      <c r="H810" s="69">
        <f t="shared" si="332"/>
        <v>391</v>
      </c>
      <c r="I810" s="70">
        <f t="shared" si="333"/>
        <v>394</v>
      </c>
      <c r="J810" s="73" t="str">
        <f t="shared" si="334"/>
        <v>--</v>
      </c>
      <c r="K810" s="32"/>
      <c r="L810" s="233"/>
      <c r="M810" s="277"/>
      <c r="N810" s="277"/>
      <c r="O810" s="277"/>
      <c r="P810" s="277"/>
      <c r="Q810" s="277"/>
      <c r="R810" s="277"/>
      <c r="S810" s="277"/>
      <c r="T810" s="277"/>
      <c r="U810" s="278"/>
      <c r="V810" s="103"/>
      <c r="W810" s="84">
        <f>Y810+1</f>
        <v>91</v>
      </c>
      <c r="X810" s="84"/>
      <c r="Y810" s="78">
        <f>SUM(E796:E810)</f>
        <v>90</v>
      </c>
      <c r="Z810" s="72" t="str">
        <f t="shared" si="337"/>
        <v/>
      </c>
      <c r="AA810" s="72" t="str">
        <f t="shared" ref="AA810:AA822" si="338">IF(AND(C808&lt;&gt;"Field SPL",W807&lt;=144,Y808&gt;144),"ERROR","")</f>
        <v/>
      </c>
      <c r="AB810" s="72"/>
      <c r="AC810" s="72">
        <f t="shared" si="323"/>
        <v>1</v>
      </c>
      <c r="AD810" s="72">
        <f t="shared" si="324"/>
        <v>0</v>
      </c>
      <c r="AE810" s="109" t="str">
        <f t="shared" si="325"/>
        <v>391-394</v>
      </c>
      <c r="AF810" s="109" t="str">
        <f t="shared" si="326"/>
        <v>Y</v>
      </c>
      <c r="AG810" s="109" t="str">
        <f t="shared" si="327"/>
        <v>B</v>
      </c>
      <c r="AM810" s="109">
        <f t="shared" si="328"/>
        <v>0</v>
      </c>
      <c r="AN810" s="109">
        <f t="shared" si="329"/>
        <v>0</v>
      </c>
      <c r="AO810" s="109" t="str">
        <f t="shared" si="330"/>
        <v/>
      </c>
      <c r="AQ810" s="109" t="str">
        <f t="shared" si="331"/>
        <v/>
      </c>
      <c r="BA810" s="229">
        <f>MOD(SUM(E796:E811),12)</f>
        <v>10</v>
      </c>
    </row>
    <row r="811" spans="1:53" ht="15.75" thickBot="1" x14ac:dyDescent="0.3">
      <c r="A811" s="88"/>
      <c r="B811" s="66" t="s">
        <v>293</v>
      </c>
      <c r="C811" s="67" t="s">
        <v>484</v>
      </c>
      <c r="D811" s="102" t="s">
        <v>799</v>
      </c>
      <c r="E811" s="32">
        <v>4</v>
      </c>
      <c r="F811" s="32" t="s">
        <v>488</v>
      </c>
      <c r="G811" s="68" t="s">
        <v>277</v>
      </c>
      <c r="H811" s="69">
        <f t="shared" si="332"/>
        <v>387</v>
      </c>
      <c r="I811" s="70">
        <f t="shared" si="333"/>
        <v>390</v>
      </c>
      <c r="J811" s="73" t="str">
        <f t="shared" si="334"/>
        <v>--</v>
      </c>
      <c r="K811" s="32"/>
      <c r="L811" s="233"/>
      <c r="M811" s="277"/>
      <c r="N811" s="277"/>
      <c r="O811" s="277"/>
      <c r="P811" s="277"/>
      <c r="Q811" s="277"/>
      <c r="R811" s="277"/>
      <c r="S811" s="277"/>
      <c r="T811" s="277"/>
      <c r="U811" s="278"/>
      <c r="V811" s="103"/>
      <c r="W811" s="84">
        <f t="shared" ref="W811:W819" si="339">Y811+1</f>
        <v>95</v>
      </c>
      <c r="X811" s="84"/>
      <c r="Y811" s="78">
        <f>SUM(E796:E811)</f>
        <v>94</v>
      </c>
      <c r="Z811" s="72" t="str">
        <f t="shared" si="337"/>
        <v/>
      </c>
      <c r="AA811" s="72" t="str">
        <f t="shared" si="338"/>
        <v/>
      </c>
      <c r="AB811" s="72"/>
      <c r="AC811" s="72">
        <f t="shared" si="323"/>
        <v>1</v>
      </c>
      <c r="AD811" s="72">
        <f t="shared" si="324"/>
        <v>0</v>
      </c>
      <c r="AE811" s="109" t="str">
        <f t="shared" si="325"/>
        <v>387-390</v>
      </c>
      <c r="AF811" s="109" t="str">
        <f t="shared" si="326"/>
        <v>Y</v>
      </c>
      <c r="AG811" s="109" t="str">
        <f t="shared" si="327"/>
        <v>B</v>
      </c>
      <c r="AM811" s="109">
        <f t="shared" si="328"/>
        <v>0</v>
      </c>
      <c r="AN811" s="109">
        <f t="shared" si="329"/>
        <v>0</v>
      </c>
      <c r="AO811" s="109" t="str">
        <f t="shared" si="330"/>
        <v/>
      </c>
      <c r="AQ811" s="109" t="str">
        <f t="shared" si="331"/>
        <v/>
      </c>
      <c r="BA811" s="229">
        <f>MOD(SUM(E796:E812),12)</f>
        <v>2</v>
      </c>
    </row>
    <row r="812" spans="1:53" ht="15.75" thickBot="1" x14ac:dyDescent="0.3">
      <c r="A812" s="88"/>
      <c r="B812" s="66" t="s">
        <v>294</v>
      </c>
      <c r="C812" s="67" t="s">
        <v>484</v>
      </c>
      <c r="D812" s="102" t="s">
        <v>800</v>
      </c>
      <c r="E812" s="32">
        <v>4</v>
      </c>
      <c r="F812" s="32" t="s">
        <v>488</v>
      </c>
      <c r="G812" s="68" t="s">
        <v>277</v>
      </c>
      <c r="H812" s="69">
        <f t="shared" si="332"/>
        <v>383</v>
      </c>
      <c r="I812" s="70">
        <f t="shared" si="333"/>
        <v>386</v>
      </c>
      <c r="J812" s="73" t="str">
        <f t="shared" si="334"/>
        <v>--</v>
      </c>
      <c r="K812" s="32"/>
      <c r="L812" s="233"/>
      <c r="M812" s="277"/>
      <c r="N812" s="277"/>
      <c r="O812" s="277"/>
      <c r="P812" s="277"/>
      <c r="Q812" s="277"/>
      <c r="R812" s="277"/>
      <c r="S812" s="277"/>
      <c r="T812" s="277"/>
      <c r="U812" s="278"/>
      <c r="V812" s="103"/>
      <c r="W812" s="84">
        <f t="shared" si="339"/>
        <v>99</v>
      </c>
      <c r="X812" s="84"/>
      <c r="Y812" s="78">
        <f>SUM(E796:E812)</f>
        <v>98</v>
      </c>
      <c r="Z812" s="72" t="str">
        <f t="shared" si="337"/>
        <v/>
      </c>
      <c r="AA812" s="72" t="str">
        <f t="shared" si="338"/>
        <v/>
      </c>
      <c r="AB812" s="72"/>
      <c r="AC812" s="72">
        <f t="shared" si="323"/>
        <v>1</v>
      </c>
      <c r="AD812" s="72">
        <f t="shared" si="324"/>
        <v>0</v>
      </c>
      <c r="AE812" s="109" t="str">
        <f t="shared" si="325"/>
        <v>383-386</v>
      </c>
      <c r="AF812" s="109" t="str">
        <f t="shared" si="326"/>
        <v>Y</v>
      </c>
      <c r="AG812" s="109" t="str">
        <f t="shared" si="327"/>
        <v>B</v>
      </c>
      <c r="AM812" s="109">
        <f t="shared" si="328"/>
        <v>0</v>
      </c>
      <c r="AN812" s="109">
        <f t="shared" si="329"/>
        <v>0</v>
      </c>
      <c r="AO812" s="109" t="str">
        <f t="shared" si="330"/>
        <v/>
      </c>
      <c r="AQ812" s="109" t="str">
        <f t="shared" si="331"/>
        <v/>
      </c>
      <c r="BA812" s="229">
        <f>MOD(SUM(E796:E813),12)</f>
        <v>8</v>
      </c>
    </row>
    <row r="813" spans="1:53" ht="15.75" thickBot="1" x14ac:dyDescent="0.3">
      <c r="A813" s="88"/>
      <c r="B813" s="66" t="s">
        <v>295</v>
      </c>
      <c r="C813" s="67" t="s">
        <v>484</v>
      </c>
      <c r="D813" s="102" t="s">
        <v>801</v>
      </c>
      <c r="E813" s="32">
        <v>6</v>
      </c>
      <c r="F813" s="32" t="s">
        <v>488</v>
      </c>
      <c r="G813" s="68" t="s">
        <v>277</v>
      </c>
      <c r="H813" s="69">
        <f t="shared" si="332"/>
        <v>377</v>
      </c>
      <c r="I813" s="70">
        <f t="shared" si="333"/>
        <v>382</v>
      </c>
      <c r="J813" s="73" t="str">
        <f t="shared" si="334"/>
        <v>--</v>
      </c>
      <c r="K813" s="32"/>
      <c r="L813" s="233"/>
      <c r="M813" s="277"/>
      <c r="N813" s="277"/>
      <c r="O813" s="277"/>
      <c r="P813" s="277"/>
      <c r="Q813" s="277"/>
      <c r="R813" s="277"/>
      <c r="S813" s="277"/>
      <c r="T813" s="277"/>
      <c r="U813" s="278"/>
      <c r="V813" s="103"/>
      <c r="W813" s="84">
        <f t="shared" si="339"/>
        <v>105</v>
      </c>
      <c r="X813" s="84"/>
      <c r="Y813" s="78">
        <f>SUM(E796:E813)</f>
        <v>104</v>
      </c>
      <c r="Z813" s="72" t="str">
        <f t="shared" si="337"/>
        <v/>
      </c>
      <c r="AA813" s="72" t="str">
        <f t="shared" si="338"/>
        <v/>
      </c>
      <c r="AB813" s="72"/>
      <c r="AC813" s="72">
        <f t="shared" si="323"/>
        <v>1</v>
      </c>
      <c r="AD813" s="72">
        <f t="shared" si="324"/>
        <v>0</v>
      </c>
      <c r="AE813" s="109" t="str">
        <f t="shared" si="325"/>
        <v>377-382</v>
      </c>
      <c r="AF813" s="109" t="str">
        <f t="shared" si="326"/>
        <v>Y</v>
      </c>
      <c r="AG813" s="109" t="str">
        <f t="shared" si="327"/>
        <v>B</v>
      </c>
      <c r="AM813" s="109">
        <f t="shared" si="328"/>
        <v>0</v>
      </c>
      <c r="AN813" s="109">
        <f t="shared" si="329"/>
        <v>0</v>
      </c>
      <c r="AO813" s="109" t="str">
        <f t="shared" si="330"/>
        <v/>
      </c>
      <c r="AQ813" s="109" t="str">
        <f t="shared" si="331"/>
        <v/>
      </c>
      <c r="BA813" s="229">
        <f>MOD(SUM(E796:E814),12)</f>
        <v>8</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7"/>
      <c r="N814" s="277"/>
      <c r="O814" s="277"/>
      <c r="P814" s="277"/>
      <c r="Q814" s="277"/>
      <c r="R814" s="277"/>
      <c r="S814" s="277"/>
      <c r="T814" s="277"/>
      <c r="U814" s="278"/>
      <c r="V814" s="103"/>
      <c r="W814" s="84">
        <f t="shared" si="339"/>
        <v>105</v>
      </c>
      <c r="X814" s="84"/>
      <c r="Y814" s="78">
        <f>SUM(E796:E814)</f>
        <v>104</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8</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7"/>
      <c r="N815" s="277"/>
      <c r="O815" s="277"/>
      <c r="P815" s="277"/>
      <c r="Q815" s="277"/>
      <c r="R815" s="277"/>
      <c r="S815" s="277"/>
      <c r="T815" s="277"/>
      <c r="U815" s="278"/>
      <c r="V815" s="103"/>
      <c r="W815" s="84">
        <f t="shared" si="339"/>
        <v>105</v>
      </c>
      <c r="X815" s="84"/>
      <c r="Y815" s="78">
        <f>SUM(E796:E815)</f>
        <v>104</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8</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7"/>
      <c r="N816" s="277"/>
      <c r="O816" s="277"/>
      <c r="P816" s="277"/>
      <c r="Q816" s="277"/>
      <c r="R816" s="277"/>
      <c r="S816" s="277"/>
      <c r="T816" s="277"/>
      <c r="U816" s="278"/>
      <c r="V816" s="103"/>
      <c r="W816" s="84">
        <f t="shared" si="339"/>
        <v>105</v>
      </c>
      <c r="X816" s="84"/>
      <c r="Y816" s="78">
        <f>SUM(E796:E816)</f>
        <v>104</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8</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7"/>
      <c r="N817" s="277"/>
      <c r="O817" s="277"/>
      <c r="P817" s="277"/>
      <c r="Q817" s="277"/>
      <c r="R817" s="277"/>
      <c r="S817" s="277"/>
      <c r="T817" s="277"/>
      <c r="U817" s="278"/>
      <c r="V817" s="103"/>
      <c r="W817" s="84">
        <f t="shared" si="339"/>
        <v>105</v>
      </c>
      <c r="X817" s="84"/>
      <c r="Y817" s="78">
        <f>SUM(E796:E817)</f>
        <v>104</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8</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7"/>
      <c r="N818" s="277"/>
      <c r="O818" s="277"/>
      <c r="P818" s="277"/>
      <c r="Q818" s="277"/>
      <c r="R818" s="277"/>
      <c r="S818" s="277"/>
      <c r="T818" s="277"/>
      <c r="U818" s="278"/>
      <c r="V818" s="103"/>
      <c r="W818" s="84">
        <f t="shared" si="339"/>
        <v>105</v>
      </c>
      <c r="X818" s="84"/>
      <c r="Y818" s="78">
        <f>SUM(E796:E818)</f>
        <v>104</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8</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7"/>
      <c r="N819" s="277"/>
      <c r="O819" s="277"/>
      <c r="P819" s="277"/>
      <c r="Q819" s="277"/>
      <c r="R819" s="277"/>
      <c r="S819" s="277"/>
      <c r="T819" s="277"/>
      <c r="U819" s="278"/>
      <c r="V819" s="103"/>
      <c r="W819" s="84">
        <f t="shared" si="339"/>
        <v>105</v>
      </c>
      <c r="X819" s="84"/>
      <c r="Y819" s="78">
        <f>SUM(E796:E819)</f>
        <v>104</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8</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7"/>
      <c r="N820" s="277"/>
      <c r="O820" s="277"/>
      <c r="P820" s="277"/>
      <c r="Q820" s="277"/>
      <c r="R820" s="277"/>
      <c r="S820" s="277"/>
      <c r="T820" s="277"/>
      <c r="U820" s="278"/>
      <c r="V820" s="103"/>
      <c r="W820" s="72"/>
      <c r="X820" s="72"/>
      <c r="Y820" s="78">
        <f>SUM(E796:E820)</f>
        <v>104</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18" t="s">
        <v>343</v>
      </c>
      <c r="C821" s="319"/>
      <c r="D821" s="79"/>
      <c r="E821" s="80"/>
      <c r="F821" s="80"/>
      <c r="G821" s="81"/>
      <c r="H821" s="192"/>
      <c r="I821" s="192"/>
      <c r="J821" s="192"/>
      <c r="K821" s="82"/>
      <c r="L821" s="318" t="s">
        <v>306</v>
      </c>
      <c r="M821" s="329"/>
      <c r="N821" s="329"/>
      <c r="O821" s="329"/>
      <c r="P821" s="329"/>
      <c r="Q821" s="329"/>
      <c r="R821" s="329"/>
      <c r="S821" s="329"/>
      <c r="T821" s="329"/>
      <c r="U821" s="319"/>
      <c r="V821" s="104"/>
      <c r="W821" s="72"/>
      <c r="X821" s="72"/>
      <c r="Y821" s="72"/>
      <c r="Z821" s="72"/>
      <c r="AA821" s="72" t="str">
        <f t="shared" si="338"/>
        <v/>
      </c>
      <c r="AB821" s="72"/>
      <c r="AC821" s="72">
        <f>SUM(AC796:AC820)</f>
        <v>25</v>
      </c>
      <c r="AD821" s="72">
        <f>SUM(AD796:AD820)</f>
        <v>11</v>
      </c>
      <c r="AM821" s="109">
        <f>SUM(AM796:AM820)</f>
        <v>0</v>
      </c>
      <c r="AN821" s="109">
        <f>SUM(AN796:AN820)</f>
        <v>0</v>
      </c>
      <c r="AO821" s="109">
        <f>((COUNTIF(AO796:AO820,"Y")/3)*2)</f>
        <v>0</v>
      </c>
      <c r="AP821" s="109">
        <f>(COUNTIF(AO796:AO820,"Y")/3)</f>
        <v>0</v>
      </c>
      <c r="AQ821" s="109">
        <f>(COUNTIF(AQ796:AQ820,"Y")/2)</f>
        <v>2</v>
      </c>
      <c r="AR821" s="109">
        <f>(COUNTIF(AQ796:AQ820,"Y")/2)</f>
        <v>2</v>
      </c>
      <c r="BA821" s="228"/>
    </row>
    <row r="822" spans="1:53" ht="16.5" thickBot="1" x14ac:dyDescent="0.3">
      <c r="A822" s="88"/>
      <c r="B822" s="318" t="s">
        <v>307</v>
      </c>
      <c r="C822" s="31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1" t="s">
        <v>222</v>
      </c>
      <c r="C826" s="312"/>
      <c r="D826" s="313" t="s">
        <v>223</v>
      </c>
      <c r="E826" s="304"/>
      <c r="F826" s="88"/>
      <c r="G826" s="314" t="s">
        <v>224</v>
      </c>
      <c r="H826" s="315"/>
      <c r="I826" s="28">
        <f>SUM(E837:E861)</f>
        <v>44</v>
      </c>
      <c r="J826" s="316" t="s">
        <v>225</v>
      </c>
      <c r="K826" s="317"/>
      <c r="L826" s="304"/>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4" t="s">
        <v>226</v>
      </c>
      <c r="AA826" s="295"/>
      <c r="AB826" s="296"/>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t="str">
        <f>IF(OR($AS827="Y",$AS828="Y",$AS829="Y"),"",COUNTIFS($E827,"SS",$E832,"Y"))</f>
        <v/>
      </c>
      <c r="AV826" s="111" t="str">
        <f>IF(OR($AS827="Y",$AS828="Y",$AS829="Y"),"",COUNTIFS($E827,"RPX",$E832,"Y"))</f>
        <v/>
      </c>
      <c r="AW826" s="111" t="str">
        <f>IF(OR($AS827="Y",$AS828="Y",$AS829="Y"),"",COUNTIFS($E827,"EUC",$E832,"Y"))</f>
        <v/>
      </c>
      <c r="AX826" s="109" t="str">
        <f>IF(OR($AS827="Y",$AS828="Y",$AS829="Y"),"",COUNTIFS($E827,"RPX-T",$E832,"Y"))</f>
        <v/>
      </c>
      <c r="BA826" s="226"/>
    </row>
    <row r="827" spans="1:53" ht="16.5" customHeight="1" thickTop="1" thickBot="1" x14ac:dyDescent="0.3">
      <c r="A827" s="88"/>
      <c r="B827" s="29" t="s">
        <v>228</v>
      </c>
      <c r="C827" s="30">
        <v>0</v>
      </c>
      <c r="D827" s="31" t="s">
        <v>229</v>
      </c>
      <c r="E827" s="66" t="str">
        <f>TEXT(IF('Cable Calculator'!CZ7="","",'Cable Calculator'!CZ7),)</f>
        <v>EUC</v>
      </c>
      <c r="F827" s="88"/>
      <c r="G827" s="303" t="s">
        <v>230</v>
      </c>
      <c r="H827" s="304"/>
      <c r="I827" s="33">
        <f>E828-I826</f>
        <v>4</v>
      </c>
      <c r="J827" s="288" t="s">
        <v>231</v>
      </c>
      <c r="K827" s="289"/>
      <c r="L827" s="34">
        <f>I831</f>
        <v>433</v>
      </c>
      <c r="M827" s="196">
        <v>4</v>
      </c>
      <c r="N827" s="35">
        <f>SUM(AI827,AI838)</f>
        <v>0</v>
      </c>
      <c r="O827" s="35">
        <v>0</v>
      </c>
      <c r="P827" s="35">
        <f>SUM(AJ827,AJ838)</f>
        <v>0</v>
      </c>
      <c r="Q827" s="35">
        <v>0</v>
      </c>
      <c r="R827" s="35">
        <f>COUNTIFS($E837:$E861,"4",$F837:$F861,"Pole",$C837:$C861,"FST")</f>
        <v>0</v>
      </c>
      <c r="S827" s="35">
        <f>SUM(AL827,AK838)</f>
        <v>0</v>
      </c>
      <c r="T827" s="35">
        <v>0</v>
      </c>
      <c r="U827" s="35">
        <f>SUM(AK827,AL838)</f>
        <v>9</v>
      </c>
      <c r="V827" s="35">
        <v>0</v>
      </c>
      <c r="W827" s="34">
        <f>COUNTIFS($E837:$E861,"4",$F837:$F861,"HH",$C837:$C861,"FST")</f>
        <v>9</v>
      </c>
      <c r="X827" s="35">
        <f>COUNTIFS($E837:$E861,"4",$F837:$F861,"Ped",$C837:$C861,"FST")</f>
        <v>0</v>
      </c>
      <c r="Y827" s="25"/>
      <c r="Z827" s="297" t="s">
        <v>232</v>
      </c>
      <c r="AA827" s="299" t="s">
        <v>233</v>
      </c>
      <c r="AB827" s="300"/>
      <c r="AC827" s="25"/>
      <c r="AD827" s="25"/>
      <c r="AH827" s="109">
        <v>4</v>
      </c>
      <c r="AI827" s="109" t="str">
        <f>IF($E827="SS",COUNTIFS($C837:$C861,"FST",$E837:$E861,"4"),"0")</f>
        <v>0</v>
      </c>
      <c r="AJ827" s="109" t="str">
        <f>IF($E827="RPX",COUNTIFS($C837:$C861,"FST",$E837:$E861,"4"),"0")</f>
        <v>0</v>
      </c>
      <c r="AK827" s="109">
        <f>IF($E827="EUC",COUNTIFS($C837:$C861,"FST",$E837:$E861,"4"),"0")</f>
        <v>9</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48</v>
      </c>
      <c r="F828" s="88"/>
      <c r="G828" s="290" t="s">
        <v>237</v>
      </c>
      <c r="H828" s="291"/>
      <c r="I828" s="35">
        <f>IF(E828=0,0,12-(MOD(I826,12)))</f>
        <v>4</v>
      </c>
      <c r="J828" s="288" t="s">
        <v>238</v>
      </c>
      <c r="K828" s="289"/>
      <c r="L828" s="39">
        <f>I832-I826</f>
        <v>436</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8"/>
      <c r="AA828" s="301"/>
      <c r="AB828" s="302"/>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320" t="s">
        <v>242</v>
      </c>
      <c r="H829" s="43" t="s">
        <v>243</v>
      </c>
      <c r="I829" s="35">
        <f>IF(E829&lt;&gt;0,1,0)</f>
        <v>0</v>
      </c>
      <c r="J829" s="290" t="s">
        <v>244</v>
      </c>
      <c r="K829" s="291"/>
      <c r="L829" s="44">
        <f>'Cable Calculator'!CZ3</f>
        <v>1490</v>
      </c>
      <c r="M829" s="196">
        <v>8</v>
      </c>
      <c r="N829" s="35">
        <f>SUM(AI829,AI840)</f>
        <v>0</v>
      </c>
      <c r="O829" s="35">
        <v>0</v>
      </c>
      <c r="P829" s="35">
        <f>SUM(AJ829,AJ840)</f>
        <v>0</v>
      </c>
      <c r="Q829" s="35">
        <v>0</v>
      </c>
      <c r="R829" s="35">
        <f>COUNTIFS($E837:$E861,"8",$F837:$F861,"Pole",$C837:$C861,"FST")</f>
        <v>0</v>
      </c>
      <c r="S829" s="35">
        <f>SUM(AL829,AK840)</f>
        <v>0</v>
      </c>
      <c r="T829" s="35">
        <v>0</v>
      </c>
      <c r="U829" s="35">
        <f>SUM(AK829,AL840)</f>
        <v>1</v>
      </c>
      <c r="V829" s="35">
        <v>0</v>
      </c>
      <c r="W829" s="34">
        <f>COUNTIFS($E837:$E861,"8",$F837:$F861,"HH",$C837:$C861,"FST")</f>
        <v>1</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1</v>
      </c>
      <c r="AL829" s="109" t="str">
        <f>IF($E827="RPX-T",COUNTIFS($C837:$C861,"FST",$E837:$E861,"8"),"0")</f>
        <v>0</v>
      </c>
      <c r="AS829" s="109" t="str">
        <f>IF(AND(E832="Y",E828=48,E829=0),"Y","N")</f>
        <v>Y</v>
      </c>
      <c r="AT829" s="110" t="s">
        <v>245</v>
      </c>
      <c r="AU829" s="109">
        <f>COUNTIFS($E827,"SS",$AS829,"Y")</f>
        <v>0</v>
      </c>
      <c r="AV829" s="108">
        <f>COUNTIFS($E827,"RPX",$AS829,"Y")</f>
        <v>0</v>
      </c>
      <c r="AW829" s="108">
        <f>COUNTIFS($E827,"EUC",$AS829,"Y")</f>
        <v>1</v>
      </c>
      <c r="AX829" s="109">
        <f>COUNTIFS($E827,"RPX-T",$AS829,"Y")</f>
        <v>0</v>
      </c>
      <c r="BA829" s="227"/>
    </row>
    <row r="830" spans="1:53" ht="16.5" thickTop="1" thickBot="1" x14ac:dyDescent="0.3">
      <c r="A830" s="88"/>
      <c r="B830" s="29" t="s">
        <v>246</v>
      </c>
      <c r="C830" s="37">
        <v>0</v>
      </c>
      <c r="D830" s="41" t="s">
        <v>247</v>
      </c>
      <c r="E830" s="42">
        <v>433</v>
      </c>
      <c r="F830" s="88"/>
      <c r="G830" s="321"/>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0</v>
      </c>
      <c r="V830" s="35">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4</v>
      </c>
      <c r="F831" s="88"/>
      <c r="G831" s="320" t="s">
        <v>251</v>
      </c>
      <c r="H831" s="51" t="s">
        <v>252</v>
      </c>
      <c r="I831" s="112">
        <f>E830</f>
        <v>433</v>
      </c>
      <c r="J831" s="322" t="s">
        <v>253</v>
      </c>
      <c r="K831" s="323"/>
      <c r="L831" s="324"/>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Y</v>
      </c>
      <c r="F832" s="88"/>
      <c r="G832" s="321"/>
      <c r="H832" s="47" t="s">
        <v>257</v>
      </c>
      <c r="I832" s="35">
        <f>IF(E830="","0",IF(AND(E827="EUC",E828=432), I831+(203-E829),IF(E830=0,0,(E830+(E828-E829)-1))))</f>
        <v>480</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44</v>
      </c>
      <c r="D833" s="31" t="s">
        <v>259</v>
      </c>
      <c r="E833" s="101" t="str">
        <f>IF(AS827="Y","DBL",IF(AS828="Y","TRPL",IF(AS829="Y","QUAD","")))</f>
        <v>QUAD</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0" t="s">
        <v>260</v>
      </c>
      <c r="C835" s="292" t="s">
        <v>261</v>
      </c>
      <c r="D835" s="292" t="s">
        <v>262</v>
      </c>
      <c r="E835" s="305" t="s">
        <v>263</v>
      </c>
      <c r="F835" s="292" t="s">
        <v>264</v>
      </c>
      <c r="G835" s="307" t="s">
        <v>265</v>
      </c>
      <c r="H835" s="307" t="s">
        <v>266</v>
      </c>
      <c r="I835" s="307" t="s">
        <v>267</v>
      </c>
      <c r="J835" s="309" t="s">
        <v>268</v>
      </c>
      <c r="K835" s="292"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1"/>
      <c r="C836" s="293"/>
      <c r="D836" s="293"/>
      <c r="E836" s="306"/>
      <c r="F836" s="293"/>
      <c r="G836" s="308"/>
      <c r="H836" s="308"/>
      <c r="I836" s="308"/>
      <c r="J836" s="310"/>
      <c r="K836" s="293"/>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802</v>
      </c>
      <c r="E837" s="32">
        <v>4</v>
      </c>
      <c r="F837" s="32" t="s">
        <v>488</v>
      </c>
      <c r="G837" s="68" t="s">
        <v>277</v>
      </c>
      <c r="H837" s="69">
        <f>IF(I837=0,0,I837-(E837-1))</f>
        <v>477</v>
      </c>
      <c r="I837" s="70">
        <f>IF(E837=0,0,I832)</f>
        <v>480</v>
      </c>
      <c r="J837" s="71" t="s">
        <v>278</v>
      </c>
      <c r="K837" s="32"/>
      <c r="L837" s="233"/>
      <c r="M837" s="277"/>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477-480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803</v>
      </c>
      <c r="E838" s="32">
        <v>4</v>
      </c>
      <c r="F838" s="32" t="s">
        <v>488</v>
      </c>
      <c r="G838" s="68" t="s">
        <v>277</v>
      </c>
      <c r="H838" s="69">
        <f t="shared" ref="H838:H861" si="349">IF(E838=0,0,I838-(E838-1))</f>
        <v>473</v>
      </c>
      <c r="I838" s="70">
        <f t="shared" ref="I838:I861" si="350">IF(E838=0,0,H837-1)</f>
        <v>476</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0</v>
      </c>
      <c r="AE838" s="109" t="str">
        <f t="shared" si="342"/>
        <v>473-476</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804</v>
      </c>
      <c r="E839" s="32">
        <v>4</v>
      </c>
      <c r="F839" s="32" t="s">
        <v>488</v>
      </c>
      <c r="G839" s="75" t="s">
        <v>277</v>
      </c>
      <c r="H839" s="69">
        <f t="shared" si="349"/>
        <v>469</v>
      </c>
      <c r="I839" s="70">
        <f t="shared" si="350"/>
        <v>472</v>
      </c>
      <c r="J839" s="73" t="str">
        <f t="shared" ref="J839:J861" si="351">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0</v>
      </c>
      <c r="AE839" s="109" t="str">
        <f t="shared" si="342"/>
        <v>469-472</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9">
        <f>MOD(SUM(E837:E840),12)</f>
        <v>4</v>
      </c>
    </row>
    <row r="840" spans="1:53" ht="15.75" thickBot="1" x14ac:dyDescent="0.3">
      <c r="A840" s="88"/>
      <c r="B840" s="66" t="s">
        <v>281</v>
      </c>
      <c r="C840" s="67" t="s">
        <v>484</v>
      </c>
      <c r="D840" s="102" t="s">
        <v>805</v>
      </c>
      <c r="E840" s="32">
        <v>4</v>
      </c>
      <c r="F840" s="32" t="s">
        <v>488</v>
      </c>
      <c r="G840" s="68" t="s">
        <v>277</v>
      </c>
      <c r="H840" s="69">
        <f t="shared" si="349"/>
        <v>465</v>
      </c>
      <c r="I840" s="70">
        <f t="shared" si="350"/>
        <v>468</v>
      </c>
      <c r="J840" s="73" t="str">
        <f t="shared" si="351"/>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0</v>
      </c>
      <c r="AE840" s="109" t="str">
        <f t="shared" si="342"/>
        <v>465-468</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9">
        <f>MOD(SUM(E837:E841),12)</f>
        <v>8</v>
      </c>
    </row>
    <row r="841" spans="1:53" ht="15.75" thickBot="1" x14ac:dyDescent="0.3">
      <c r="A841" s="88"/>
      <c r="B841" s="66" t="s">
        <v>282</v>
      </c>
      <c r="C841" s="67" t="s">
        <v>484</v>
      </c>
      <c r="D841" s="102" t="s">
        <v>848</v>
      </c>
      <c r="E841" s="32">
        <v>4</v>
      </c>
      <c r="F841" s="32" t="s">
        <v>488</v>
      </c>
      <c r="G841" s="68" t="s">
        <v>277</v>
      </c>
      <c r="H841" s="69">
        <f t="shared" si="349"/>
        <v>461</v>
      </c>
      <c r="I841" s="70">
        <f t="shared" si="350"/>
        <v>464</v>
      </c>
      <c r="J841" s="73" t="str">
        <f t="shared" si="351"/>
        <v>--</v>
      </c>
      <c r="K841" s="32"/>
      <c r="L841" s="233"/>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0</v>
      </c>
      <c r="AE841" s="109" t="str">
        <f t="shared" si="342"/>
        <v>461-464</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9">
        <f>MOD(SUM(E837:E842),12)</f>
        <v>4</v>
      </c>
    </row>
    <row r="842" spans="1:53" ht="15.75" thickBot="1" x14ac:dyDescent="0.3">
      <c r="A842" s="88"/>
      <c r="B842" s="66" t="s">
        <v>283</v>
      </c>
      <c r="C842" s="67" t="s">
        <v>484</v>
      </c>
      <c r="D842" s="102" t="s">
        <v>806</v>
      </c>
      <c r="E842" s="32">
        <v>8</v>
      </c>
      <c r="F842" s="32" t="s">
        <v>488</v>
      </c>
      <c r="G842" s="68" t="s">
        <v>277</v>
      </c>
      <c r="H842" s="69">
        <f t="shared" si="349"/>
        <v>453</v>
      </c>
      <c r="I842" s="70">
        <f t="shared" si="350"/>
        <v>460</v>
      </c>
      <c r="J842" s="73" t="str">
        <f t="shared" si="351"/>
        <v>--</v>
      </c>
      <c r="K842" s="32"/>
      <c r="L842" s="233"/>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0</v>
      </c>
      <c r="AE842" s="109" t="str">
        <f t="shared" si="342"/>
        <v>453-460</v>
      </c>
      <c r="AF842" s="109" t="str">
        <f t="shared" si="343"/>
        <v>Y</v>
      </c>
      <c r="AG842" s="109" t="str">
        <f t="shared" si="344"/>
        <v>B</v>
      </c>
      <c r="AM842" s="109">
        <f t="shared" si="345"/>
        <v>0</v>
      </c>
      <c r="AN842" s="109">
        <f t="shared" si="346"/>
        <v>0</v>
      </c>
      <c r="AO842" s="109" t="str">
        <f t="shared" si="347"/>
        <v/>
      </c>
      <c r="AQ842" s="109" t="str">
        <f t="shared" si="348"/>
        <v/>
      </c>
      <c r="BA842" s="229">
        <f>MOD(SUM(E837:E843),12)</f>
        <v>8</v>
      </c>
    </row>
    <row r="843" spans="1:53" ht="15.75" thickBot="1" x14ac:dyDescent="0.3">
      <c r="A843" s="88"/>
      <c r="B843" s="66" t="s">
        <v>284</v>
      </c>
      <c r="C843" s="67" t="s">
        <v>484</v>
      </c>
      <c r="D843" s="102" t="s">
        <v>807</v>
      </c>
      <c r="E843" s="32">
        <v>4</v>
      </c>
      <c r="F843" s="32" t="s">
        <v>488</v>
      </c>
      <c r="G843" s="68" t="s">
        <v>277</v>
      </c>
      <c r="H843" s="69">
        <f t="shared" si="349"/>
        <v>449</v>
      </c>
      <c r="I843" s="70">
        <f t="shared" si="350"/>
        <v>452</v>
      </c>
      <c r="J843" s="73" t="str">
        <f t="shared" si="351"/>
        <v>--</v>
      </c>
      <c r="K843" s="32"/>
      <c r="L843" s="233"/>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0</v>
      </c>
      <c r="AE843" s="109" t="str">
        <f t="shared" si="342"/>
        <v>449-452</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t="s">
        <v>484</v>
      </c>
      <c r="D844" s="102" t="s">
        <v>849</v>
      </c>
      <c r="E844" s="32">
        <v>4</v>
      </c>
      <c r="F844" s="32" t="s">
        <v>488</v>
      </c>
      <c r="G844" s="68" t="s">
        <v>277</v>
      </c>
      <c r="H844" s="69">
        <f t="shared" si="349"/>
        <v>445</v>
      </c>
      <c r="I844" s="70">
        <f t="shared" si="350"/>
        <v>448</v>
      </c>
      <c r="J844" s="73" t="str">
        <f t="shared" si="351"/>
        <v>--</v>
      </c>
      <c r="K844" s="32"/>
      <c r="L844" s="233"/>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0</v>
      </c>
      <c r="AE844" s="109" t="str">
        <f t="shared" si="342"/>
        <v>445-448</v>
      </c>
      <c r="AF844" s="109" t="str">
        <f t="shared" si="343"/>
        <v>Y</v>
      </c>
      <c r="AG844" s="109" t="str">
        <f t="shared" si="344"/>
        <v>B</v>
      </c>
      <c r="AM844" s="109">
        <f t="shared" si="345"/>
        <v>0</v>
      </c>
      <c r="AN844" s="109">
        <f t="shared" si="346"/>
        <v>0</v>
      </c>
      <c r="AO844" s="109" t="str">
        <f t="shared" si="347"/>
        <v/>
      </c>
      <c r="AQ844" s="109" t="str">
        <f t="shared" si="348"/>
        <v/>
      </c>
      <c r="BA844" s="229">
        <f>MOD(SUM(E837:E845),12)</f>
        <v>4</v>
      </c>
    </row>
    <row r="845" spans="1:53" ht="15.75" thickBot="1" x14ac:dyDescent="0.3">
      <c r="A845" s="88"/>
      <c r="B845" s="66" t="s">
        <v>286</v>
      </c>
      <c r="C845" s="67" t="s">
        <v>484</v>
      </c>
      <c r="D845" s="102" t="s">
        <v>808</v>
      </c>
      <c r="E845" s="32">
        <v>4</v>
      </c>
      <c r="F845" s="32" t="s">
        <v>488</v>
      </c>
      <c r="G845" s="68" t="s">
        <v>277</v>
      </c>
      <c r="H845" s="69">
        <f t="shared" si="349"/>
        <v>441</v>
      </c>
      <c r="I845" s="70">
        <f t="shared" si="350"/>
        <v>444</v>
      </c>
      <c r="J845" s="73" t="str">
        <f t="shared" si="351"/>
        <v>--</v>
      </c>
      <c r="K845" s="32"/>
      <c r="L845" s="233"/>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0</v>
      </c>
      <c r="AE845" s="109" t="str">
        <f t="shared" si="342"/>
        <v>441-444</v>
      </c>
      <c r="AF845" s="109" t="str">
        <f t="shared" si="343"/>
        <v>Y</v>
      </c>
      <c r="AG845" s="109" t="str">
        <f t="shared" si="344"/>
        <v>B</v>
      </c>
      <c r="AM845" s="109">
        <f t="shared" si="345"/>
        <v>0</v>
      </c>
      <c r="AN845" s="109">
        <f t="shared" si="346"/>
        <v>0</v>
      </c>
      <c r="AO845" s="109" t="str">
        <f t="shared" si="347"/>
        <v/>
      </c>
      <c r="AQ845" s="109" t="str">
        <f t="shared" si="348"/>
        <v/>
      </c>
      <c r="BA845" s="229">
        <f>MOD(SUM(E837:E846),12)</f>
        <v>8</v>
      </c>
    </row>
    <row r="846" spans="1:53" ht="15.75" thickBot="1" x14ac:dyDescent="0.3">
      <c r="A846" s="88"/>
      <c r="B846" s="66" t="s">
        <v>287</v>
      </c>
      <c r="C846" s="67" t="s">
        <v>484</v>
      </c>
      <c r="D846" s="102" t="s">
        <v>809</v>
      </c>
      <c r="E846" s="32">
        <v>4</v>
      </c>
      <c r="F846" s="32" t="s">
        <v>488</v>
      </c>
      <c r="G846" s="68" t="s">
        <v>277</v>
      </c>
      <c r="H846" s="69">
        <f t="shared" si="349"/>
        <v>437</v>
      </c>
      <c r="I846" s="70">
        <f t="shared" si="350"/>
        <v>440</v>
      </c>
      <c r="J846" s="73" t="str">
        <f t="shared" si="351"/>
        <v>--</v>
      </c>
      <c r="K846" s="32"/>
      <c r="L846" s="233"/>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0</v>
      </c>
      <c r="AE846" s="109" t="str">
        <f t="shared" si="342"/>
        <v>437-440</v>
      </c>
      <c r="AF846" s="109" t="str">
        <f t="shared" si="343"/>
        <v>Y</v>
      </c>
      <c r="AG846" s="109" t="str">
        <f t="shared" si="344"/>
        <v>B</v>
      </c>
      <c r="AM846" s="109">
        <f t="shared" si="345"/>
        <v>0</v>
      </c>
      <c r="AN846" s="109">
        <f t="shared" si="346"/>
        <v>0</v>
      </c>
      <c r="AO846" s="109" t="str">
        <f t="shared" si="347"/>
        <v/>
      </c>
      <c r="AQ846" s="109" t="str">
        <f t="shared" si="348"/>
        <v/>
      </c>
      <c r="BA846" s="229">
        <f>MOD(SUM(E837:E847),12)</f>
        <v>8</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8</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7"/>
      <c r="N848" s="277"/>
      <c r="O848" s="277"/>
      <c r="P848" s="277"/>
      <c r="Q848" s="277"/>
      <c r="R848" s="277"/>
      <c r="S848" s="277"/>
      <c r="T848" s="277"/>
      <c r="U848" s="278"/>
      <c r="V848" s="103"/>
      <c r="W848" s="84">
        <f>Y848+1</f>
        <v>45</v>
      </c>
      <c r="X848" s="84"/>
      <c r="Y848" s="78">
        <f>SUM(E837:E848)</f>
        <v>44</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8</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7"/>
      <c r="N849" s="277"/>
      <c r="O849" s="277"/>
      <c r="P849" s="277"/>
      <c r="Q849" s="277"/>
      <c r="R849" s="277"/>
      <c r="S849" s="277"/>
      <c r="T849" s="277"/>
      <c r="U849" s="278"/>
      <c r="V849" s="103"/>
      <c r="W849" s="84">
        <f>Y849+1</f>
        <v>45</v>
      </c>
      <c r="X849" s="84"/>
      <c r="Y849" s="78">
        <f>SUM(E837:E849)</f>
        <v>44</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8</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7"/>
      <c r="N850" s="277"/>
      <c r="O850" s="277"/>
      <c r="P850" s="277"/>
      <c r="Q850" s="277"/>
      <c r="R850" s="277"/>
      <c r="S850" s="277"/>
      <c r="T850" s="277"/>
      <c r="U850" s="278"/>
      <c r="V850" s="103"/>
      <c r="W850" s="84">
        <f>Y850+1</f>
        <v>45</v>
      </c>
      <c r="X850" s="84"/>
      <c r="Y850" s="78">
        <f>SUM(E837:E850)</f>
        <v>44</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8</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7"/>
      <c r="N851" s="277"/>
      <c r="O851" s="277"/>
      <c r="P851" s="277"/>
      <c r="Q851" s="277"/>
      <c r="R851" s="277"/>
      <c r="S851" s="277"/>
      <c r="T851" s="277"/>
      <c r="U851" s="278"/>
      <c r="V851" s="103"/>
      <c r="W851" s="84">
        <f>Y851+1</f>
        <v>45</v>
      </c>
      <c r="X851" s="84"/>
      <c r="Y851" s="78">
        <f>SUM(E837:E851)</f>
        <v>44</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8</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7"/>
      <c r="N852" s="277"/>
      <c r="O852" s="277"/>
      <c r="P852" s="277"/>
      <c r="Q852" s="277"/>
      <c r="R852" s="277"/>
      <c r="S852" s="277"/>
      <c r="T852" s="277"/>
      <c r="U852" s="278"/>
      <c r="V852" s="103"/>
      <c r="W852" s="84">
        <f t="shared" ref="W852:W860" si="356">Y852+1</f>
        <v>45</v>
      </c>
      <c r="X852" s="84"/>
      <c r="Y852" s="78">
        <f>SUM(E837:E852)</f>
        <v>44</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8</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7"/>
      <c r="N853" s="277"/>
      <c r="O853" s="277"/>
      <c r="P853" s="277"/>
      <c r="Q853" s="277"/>
      <c r="R853" s="277"/>
      <c r="S853" s="277"/>
      <c r="T853" s="277"/>
      <c r="U853" s="278"/>
      <c r="V853" s="103"/>
      <c r="W853" s="84">
        <f t="shared" si="356"/>
        <v>45</v>
      </c>
      <c r="X853" s="84"/>
      <c r="Y853" s="78">
        <f>SUM(E837:E853)</f>
        <v>44</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8</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7"/>
      <c r="N854" s="277"/>
      <c r="O854" s="277"/>
      <c r="P854" s="277"/>
      <c r="Q854" s="277"/>
      <c r="R854" s="277"/>
      <c r="S854" s="277"/>
      <c r="T854" s="277"/>
      <c r="U854" s="278"/>
      <c r="V854" s="103"/>
      <c r="W854" s="84">
        <f t="shared" si="356"/>
        <v>45</v>
      </c>
      <c r="X854" s="84"/>
      <c r="Y854" s="78">
        <f>SUM(E837:E854)</f>
        <v>44</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8</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7"/>
      <c r="N855" s="277"/>
      <c r="O855" s="277"/>
      <c r="P855" s="277"/>
      <c r="Q855" s="277"/>
      <c r="R855" s="277"/>
      <c r="S855" s="277"/>
      <c r="T855" s="277"/>
      <c r="U855" s="278"/>
      <c r="V855" s="103"/>
      <c r="W855" s="84">
        <f t="shared" si="356"/>
        <v>45</v>
      </c>
      <c r="X855" s="84"/>
      <c r="Y855" s="78">
        <f>SUM(E837:E855)</f>
        <v>44</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8</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7"/>
      <c r="N856" s="277"/>
      <c r="O856" s="277"/>
      <c r="P856" s="277"/>
      <c r="Q856" s="277"/>
      <c r="R856" s="277"/>
      <c r="S856" s="277"/>
      <c r="T856" s="277"/>
      <c r="U856" s="278"/>
      <c r="V856" s="103"/>
      <c r="W856" s="84">
        <f t="shared" si="356"/>
        <v>45</v>
      </c>
      <c r="X856" s="84"/>
      <c r="Y856" s="78">
        <f>SUM(E837:E856)</f>
        <v>44</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8</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7"/>
      <c r="N857" s="277"/>
      <c r="O857" s="277"/>
      <c r="P857" s="277"/>
      <c r="Q857" s="277"/>
      <c r="R857" s="277"/>
      <c r="S857" s="277"/>
      <c r="T857" s="277"/>
      <c r="U857" s="278"/>
      <c r="V857" s="103"/>
      <c r="W857" s="84">
        <f t="shared" si="356"/>
        <v>45</v>
      </c>
      <c r="X857" s="84"/>
      <c r="Y857" s="78">
        <f>SUM(E837:E857)</f>
        <v>44</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8</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7"/>
      <c r="N858" s="277"/>
      <c r="O858" s="277"/>
      <c r="P858" s="277"/>
      <c r="Q858" s="277"/>
      <c r="R858" s="277"/>
      <c r="S858" s="277"/>
      <c r="T858" s="277"/>
      <c r="U858" s="278"/>
      <c r="V858" s="103"/>
      <c r="W858" s="84">
        <f t="shared" si="356"/>
        <v>45</v>
      </c>
      <c r="X858" s="84"/>
      <c r="Y858" s="78">
        <f>SUM(E837:E858)</f>
        <v>44</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8</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7"/>
      <c r="N859" s="277"/>
      <c r="O859" s="277"/>
      <c r="P859" s="277"/>
      <c r="Q859" s="277"/>
      <c r="R859" s="277"/>
      <c r="S859" s="277"/>
      <c r="T859" s="277"/>
      <c r="U859" s="278"/>
      <c r="V859" s="103"/>
      <c r="W859" s="84">
        <f t="shared" si="356"/>
        <v>45</v>
      </c>
      <c r="X859" s="84"/>
      <c r="Y859" s="78">
        <f>SUM(E837:E859)</f>
        <v>44</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8</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7"/>
      <c r="N860" s="277"/>
      <c r="O860" s="277"/>
      <c r="P860" s="277"/>
      <c r="Q860" s="277"/>
      <c r="R860" s="277"/>
      <c r="S860" s="277"/>
      <c r="T860" s="277"/>
      <c r="U860" s="278"/>
      <c r="V860" s="103"/>
      <c r="W860" s="84">
        <f t="shared" si="356"/>
        <v>45</v>
      </c>
      <c r="X860" s="84"/>
      <c r="Y860" s="78">
        <f>SUM(E837:E860)</f>
        <v>44</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8</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7"/>
      <c r="N861" s="277"/>
      <c r="O861" s="277"/>
      <c r="P861" s="277"/>
      <c r="Q861" s="277"/>
      <c r="R861" s="277"/>
      <c r="S861" s="277"/>
      <c r="T861" s="277"/>
      <c r="U861" s="278"/>
      <c r="V861" s="103"/>
      <c r="W861" s="72"/>
      <c r="X861" s="72"/>
      <c r="Y861" s="78">
        <f>SUM(E837:E861)</f>
        <v>44</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18" t="s">
        <v>345</v>
      </c>
      <c r="C862" s="319"/>
      <c r="D862" s="79"/>
      <c r="E862" s="80"/>
      <c r="F862" s="80"/>
      <c r="G862" s="81"/>
      <c r="H862" s="192"/>
      <c r="I862" s="192"/>
      <c r="J862" s="192"/>
      <c r="K862" s="82"/>
      <c r="L862" s="318" t="s">
        <v>306</v>
      </c>
      <c r="M862" s="329"/>
      <c r="N862" s="329"/>
      <c r="O862" s="329"/>
      <c r="P862" s="329"/>
      <c r="Q862" s="329"/>
      <c r="R862" s="329"/>
      <c r="S862" s="329"/>
      <c r="T862" s="329"/>
      <c r="U862" s="319"/>
      <c r="V862" s="104"/>
      <c r="W862" s="72"/>
      <c r="X862" s="72"/>
      <c r="Y862" s="72"/>
      <c r="Z862" s="72"/>
      <c r="AA862" s="72" t="str">
        <f t="shared" si="355"/>
        <v/>
      </c>
      <c r="AB862" s="72"/>
      <c r="AC862" s="72">
        <f>SUM(AC837:AC861)</f>
        <v>25</v>
      </c>
      <c r="AD862" s="72">
        <f>SUM(AD837:AD861)</f>
        <v>15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8" t="s">
        <v>307</v>
      </c>
      <c r="C863" s="31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1" t="s">
        <v>222</v>
      </c>
      <c r="C867" s="312"/>
      <c r="D867" s="313" t="s">
        <v>223</v>
      </c>
      <c r="E867" s="304"/>
      <c r="F867" s="88"/>
      <c r="G867" s="314" t="s">
        <v>224</v>
      </c>
      <c r="H867" s="315"/>
      <c r="I867" s="28">
        <f>SUM(E878:E902)</f>
        <v>72</v>
      </c>
      <c r="J867" s="316" t="s">
        <v>225</v>
      </c>
      <c r="K867" s="317"/>
      <c r="L867" s="304"/>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4" t="s">
        <v>226</v>
      </c>
      <c r="AA867" s="295"/>
      <c r="AB867" s="296"/>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3" t="s">
        <v>230</v>
      </c>
      <c r="H868" s="304"/>
      <c r="I868" s="33">
        <f>E869-I867</f>
        <v>0</v>
      </c>
      <c r="J868" s="288" t="s">
        <v>231</v>
      </c>
      <c r="K868" s="289"/>
      <c r="L868" s="34">
        <f>I872</f>
        <v>289</v>
      </c>
      <c r="M868" s="196">
        <v>4</v>
      </c>
      <c r="N868" s="35">
        <f>SUM(AI868,AI879)</f>
        <v>0</v>
      </c>
      <c r="O868" s="35">
        <v>0</v>
      </c>
      <c r="P868" s="35">
        <f>SUM(AJ868,AJ879)</f>
        <v>0</v>
      </c>
      <c r="Q868" s="35">
        <v>0</v>
      </c>
      <c r="R868" s="35">
        <f>COUNTIFS($E878:$E902,"4",$F878:$F902,"Pole",$C878:$C902,"FST")</f>
        <v>0</v>
      </c>
      <c r="S868" s="35">
        <f>SUM(AL868,AK879)</f>
        <v>0</v>
      </c>
      <c r="T868" s="35">
        <v>0</v>
      </c>
      <c r="U868" s="35">
        <f>SUM(AK868,AL879)</f>
        <v>9</v>
      </c>
      <c r="V868" s="35">
        <v>0</v>
      </c>
      <c r="W868" s="34">
        <f>COUNTIFS($E878:$E902,"4",$F878:$F902,"HH",$C878:$C902,"FST")</f>
        <v>9</v>
      </c>
      <c r="X868" s="35">
        <f>COUNTIFS($E878:$E902,"4",$F878:$F902,"Ped",$C878:$C902,"FST")</f>
        <v>0</v>
      </c>
      <c r="Y868" s="25"/>
      <c r="Z868" s="297" t="s">
        <v>232</v>
      </c>
      <c r="AA868" s="299" t="s">
        <v>233</v>
      </c>
      <c r="AB868" s="300"/>
      <c r="AC868" s="25"/>
      <c r="AD868" s="25"/>
      <c r="AH868" s="109">
        <v>4</v>
      </c>
      <c r="AI868" s="109" t="str">
        <f>IF($E868="SS",COUNTIFS($C878:$C902,"FST",$E878:$E902,"4"),"0")</f>
        <v>0</v>
      </c>
      <c r="AJ868" s="109" t="str">
        <f>IF($E868="RPX",COUNTIFS($C878:$C902,"FST",$E878:$E902,"4"),"0")</f>
        <v>0</v>
      </c>
      <c r="AK868" s="109">
        <f>IF($E868="EUC",COUNTIFS($C878:$C902,"FST",$E878:$E902,"4"),"0")</f>
        <v>9</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72</v>
      </c>
      <c r="F869" s="88"/>
      <c r="G869" s="290" t="s">
        <v>237</v>
      </c>
      <c r="H869" s="291"/>
      <c r="I869" s="35">
        <f>IF(E869=0,0,12-(MOD(I867,12)))</f>
        <v>12</v>
      </c>
      <c r="J869" s="288" t="s">
        <v>238</v>
      </c>
      <c r="K869" s="289"/>
      <c r="L869" s="39">
        <f>I873-I867</f>
        <v>288</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8"/>
      <c r="AA869" s="301"/>
      <c r="AB869" s="302"/>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0</v>
      </c>
      <c r="F870" s="88"/>
      <c r="G870" s="320" t="s">
        <v>242</v>
      </c>
      <c r="H870" s="43" t="s">
        <v>243</v>
      </c>
      <c r="I870" s="35">
        <f>IF(E870&lt;&gt;0,1,0)</f>
        <v>0</v>
      </c>
      <c r="J870" s="290" t="s">
        <v>244</v>
      </c>
      <c r="K870" s="291"/>
      <c r="L870" s="44">
        <f>'Cable Calculator'!DE3</f>
        <v>1629</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289</v>
      </c>
      <c r="F871" s="88"/>
      <c r="G871" s="321"/>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2</v>
      </c>
      <c r="V871" s="35">
        <f>IF($E868="EUC",SUM($AN903,AP903,AR903),"0")</f>
        <v>1</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6</v>
      </c>
      <c r="F872" s="88"/>
      <c r="G872" s="320" t="s">
        <v>251</v>
      </c>
      <c r="H872" s="51" t="s">
        <v>252</v>
      </c>
      <c r="I872" s="112">
        <f>E871</f>
        <v>289</v>
      </c>
      <c r="J872" s="322" t="s">
        <v>253</v>
      </c>
      <c r="K872" s="323"/>
      <c r="L872" s="324"/>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321"/>
      <c r="H873" s="47" t="s">
        <v>257</v>
      </c>
      <c r="I873" s="35">
        <f>IF(E871="","0",IF(AND(E868="EUC",E869=432), I872+(203-E870),IF(E871=0,0,(E871+(E869-E870)-1))))</f>
        <v>360</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72</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0" t="s">
        <v>260</v>
      </c>
      <c r="C876" s="292" t="s">
        <v>261</v>
      </c>
      <c r="D876" s="292" t="s">
        <v>262</v>
      </c>
      <c r="E876" s="305" t="s">
        <v>263</v>
      </c>
      <c r="F876" s="292" t="s">
        <v>264</v>
      </c>
      <c r="G876" s="307" t="s">
        <v>265</v>
      </c>
      <c r="H876" s="307" t="s">
        <v>266</v>
      </c>
      <c r="I876" s="307" t="s">
        <v>267</v>
      </c>
      <c r="J876" s="309" t="s">
        <v>268</v>
      </c>
      <c r="K876" s="292"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1"/>
      <c r="C877" s="293"/>
      <c r="D877" s="293"/>
      <c r="E877" s="306"/>
      <c r="F877" s="293"/>
      <c r="G877" s="308"/>
      <c r="H877" s="308"/>
      <c r="I877" s="308"/>
      <c r="J877" s="310"/>
      <c r="K877" s="293"/>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810</v>
      </c>
      <c r="E878" s="32">
        <v>4</v>
      </c>
      <c r="F878" s="32" t="s">
        <v>488</v>
      </c>
      <c r="G878" s="68" t="s">
        <v>277</v>
      </c>
      <c r="H878" s="69">
        <f>IF(I878=0,0,I878-(E878-1))</f>
        <v>357</v>
      </c>
      <c r="I878" s="70">
        <f>IF(E878=0,0,I873)</f>
        <v>360</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357-360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811</v>
      </c>
      <c r="E879" s="32">
        <v>4</v>
      </c>
      <c r="F879" s="32" t="s">
        <v>488</v>
      </c>
      <c r="G879" s="68" t="s">
        <v>277</v>
      </c>
      <c r="H879" s="69">
        <f t="shared" ref="H879:H902" si="366">IF(E879=0,0,I879-(E879-1))</f>
        <v>353</v>
      </c>
      <c r="I879" s="70">
        <f t="shared" ref="I879:I902" si="367">IF(E879=0,0,H878-1)</f>
        <v>356</v>
      </c>
      <c r="J879" s="73" t="str">
        <f>IF(C879="","--",IF(AND(C879&lt;&gt;"FST",C879&lt;&gt;"TCF",BA878&lt;&gt;0),BA878,"--"))</f>
        <v>--</v>
      </c>
      <c r="K879" s="32"/>
      <c r="L879" s="233"/>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0</v>
      </c>
      <c r="AE879" s="109" t="str">
        <f t="shared" si="359"/>
        <v>353-356</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8</v>
      </c>
    </row>
    <row r="880" spans="1:53" ht="15.75" thickBot="1" x14ac:dyDescent="0.3">
      <c r="A880" s="88"/>
      <c r="B880" s="74" t="s">
        <v>280</v>
      </c>
      <c r="C880" s="67" t="s">
        <v>484</v>
      </c>
      <c r="D880" s="102" t="s">
        <v>812</v>
      </c>
      <c r="E880" s="32">
        <v>4</v>
      </c>
      <c r="F880" s="32" t="s">
        <v>488</v>
      </c>
      <c r="G880" s="75" t="s">
        <v>277</v>
      </c>
      <c r="H880" s="69">
        <f t="shared" si="366"/>
        <v>349</v>
      </c>
      <c r="I880" s="70">
        <f t="shared" si="367"/>
        <v>352</v>
      </c>
      <c r="J880" s="73" t="str">
        <f t="shared" ref="J880:J902" si="368">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0</v>
      </c>
      <c r="AE880" s="109" t="str">
        <f t="shared" si="359"/>
        <v>349-352</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t="s">
        <v>500</v>
      </c>
      <c r="D881" s="102"/>
      <c r="E881" s="32">
        <v>12</v>
      </c>
      <c r="F881" s="32"/>
      <c r="G881" s="68" t="s">
        <v>277</v>
      </c>
      <c r="H881" s="69">
        <f t="shared" si="366"/>
        <v>337</v>
      </c>
      <c r="I881" s="70">
        <f t="shared" si="367"/>
        <v>348</v>
      </c>
      <c r="J881" s="73" t="str">
        <f t="shared" si="368"/>
        <v>--</v>
      </c>
      <c r="K881" s="32"/>
      <c r="L881" s="233"/>
      <c r="M881" s="277" t="s">
        <v>425</v>
      </c>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1</v>
      </c>
      <c r="AE881" s="109" t="str">
        <f t="shared" si="359"/>
        <v>337-348</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Y</v>
      </c>
      <c r="AQ881" s="109" t="str">
        <f t="shared" si="365"/>
        <v/>
      </c>
      <c r="BA881" s="229">
        <f>MOD(SUM(E878:E882),12)</f>
        <v>0</v>
      </c>
    </row>
    <row r="882" spans="1:53" ht="15.75" thickBot="1" x14ac:dyDescent="0.3">
      <c r="A882" s="88"/>
      <c r="B882" s="66" t="s">
        <v>282</v>
      </c>
      <c r="C882" s="67" t="s">
        <v>500</v>
      </c>
      <c r="D882" s="102"/>
      <c r="E882" s="32">
        <v>12</v>
      </c>
      <c r="F882" s="32"/>
      <c r="G882" s="68" t="s">
        <v>277</v>
      </c>
      <c r="H882" s="69">
        <f t="shared" si="366"/>
        <v>325</v>
      </c>
      <c r="I882" s="70">
        <f t="shared" si="367"/>
        <v>336</v>
      </c>
      <c r="J882" s="73" t="str">
        <f t="shared" si="368"/>
        <v>--</v>
      </c>
      <c r="K882" s="32"/>
      <c r="L882" s="233"/>
      <c r="M882" s="277" t="s">
        <v>425</v>
      </c>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325-336</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Y</v>
      </c>
      <c r="AQ882" s="109" t="str">
        <f t="shared" si="365"/>
        <v/>
      </c>
      <c r="BA882" s="229">
        <f>MOD(SUM(E878:E883),12)</f>
        <v>0</v>
      </c>
    </row>
    <row r="883" spans="1:53" ht="15.75" thickBot="1" x14ac:dyDescent="0.3">
      <c r="A883" s="88"/>
      <c r="B883" s="66" t="s">
        <v>283</v>
      </c>
      <c r="C883" s="67" t="s">
        <v>500</v>
      </c>
      <c r="D883" s="102"/>
      <c r="E883" s="32">
        <v>12</v>
      </c>
      <c r="F883" s="32"/>
      <c r="G883" s="68" t="s">
        <v>277</v>
      </c>
      <c r="H883" s="69">
        <f t="shared" si="366"/>
        <v>313</v>
      </c>
      <c r="I883" s="70">
        <f t="shared" si="367"/>
        <v>324</v>
      </c>
      <c r="J883" s="73" t="str">
        <f t="shared" si="368"/>
        <v>--</v>
      </c>
      <c r="K883" s="32"/>
      <c r="L883" s="233"/>
      <c r="M883" s="277" t="s">
        <v>425</v>
      </c>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313-324</v>
      </c>
      <c r="AF883" s="109" t="str">
        <f t="shared" si="360"/>
        <v>Y</v>
      </c>
      <c r="AG883" s="109" t="str">
        <f t="shared" si="361"/>
        <v>B</v>
      </c>
      <c r="AM883" s="109">
        <f t="shared" si="362"/>
        <v>0</v>
      </c>
      <c r="AN883" s="109">
        <f t="shared" si="363"/>
        <v>0</v>
      </c>
      <c r="AO883" s="109" t="str">
        <f t="shared" si="364"/>
        <v>Y</v>
      </c>
      <c r="AQ883" s="109" t="str">
        <f t="shared" si="365"/>
        <v/>
      </c>
      <c r="BA883" s="229">
        <f>MOD(SUM(E878:E884),12)</f>
        <v>4</v>
      </c>
    </row>
    <row r="884" spans="1:53" ht="15.75" thickBot="1" x14ac:dyDescent="0.3">
      <c r="A884" s="88"/>
      <c r="B884" s="66" t="s">
        <v>284</v>
      </c>
      <c r="C884" s="67" t="s">
        <v>484</v>
      </c>
      <c r="D884" s="102" t="s">
        <v>813</v>
      </c>
      <c r="E884" s="32">
        <v>4</v>
      </c>
      <c r="F884" s="32" t="s">
        <v>488</v>
      </c>
      <c r="G884" s="68" t="s">
        <v>277</v>
      </c>
      <c r="H884" s="69">
        <f t="shared" si="366"/>
        <v>309</v>
      </c>
      <c r="I884" s="70">
        <f t="shared" si="367"/>
        <v>312</v>
      </c>
      <c r="J884" s="73" t="str">
        <f t="shared" si="368"/>
        <v>--</v>
      </c>
      <c r="K884" s="32"/>
      <c r="L884" s="233"/>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0</v>
      </c>
      <c r="AE884" s="109" t="str">
        <f t="shared" si="359"/>
        <v>309-312</v>
      </c>
      <c r="AF884" s="109" t="str">
        <f t="shared" si="360"/>
        <v>Y</v>
      </c>
      <c r="AG884" s="109" t="str">
        <f t="shared" si="361"/>
        <v>B</v>
      </c>
      <c r="AM884" s="109">
        <f t="shared" si="362"/>
        <v>0</v>
      </c>
      <c r="AN884" s="109">
        <f t="shared" si="363"/>
        <v>0</v>
      </c>
      <c r="AO884" s="109" t="str">
        <f t="shared" si="364"/>
        <v/>
      </c>
      <c r="AQ884" s="109" t="str">
        <f t="shared" si="365"/>
        <v/>
      </c>
      <c r="BA884" s="229">
        <f>MOD(SUM(E878:E885),12)</f>
        <v>8</v>
      </c>
    </row>
    <row r="885" spans="1:53" ht="15.75" thickBot="1" x14ac:dyDescent="0.3">
      <c r="A885" s="88"/>
      <c r="B885" s="66" t="s">
        <v>285</v>
      </c>
      <c r="C885" s="67" t="s">
        <v>484</v>
      </c>
      <c r="D885" s="102" t="s">
        <v>814</v>
      </c>
      <c r="E885" s="32">
        <v>4</v>
      </c>
      <c r="F885" s="32" t="s">
        <v>488</v>
      </c>
      <c r="G885" s="68" t="s">
        <v>277</v>
      </c>
      <c r="H885" s="69">
        <f t="shared" si="366"/>
        <v>305</v>
      </c>
      <c r="I885" s="70">
        <f t="shared" si="367"/>
        <v>308</v>
      </c>
      <c r="J885" s="73" t="str">
        <f t="shared" si="368"/>
        <v>--</v>
      </c>
      <c r="K885" s="32"/>
      <c r="L885" s="233"/>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0</v>
      </c>
      <c r="AE885" s="109" t="str">
        <f t="shared" si="359"/>
        <v>305-308</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t="s">
        <v>484</v>
      </c>
      <c r="D886" s="102" t="s">
        <v>815</v>
      </c>
      <c r="E886" s="32">
        <v>4</v>
      </c>
      <c r="F886" s="32" t="s">
        <v>488</v>
      </c>
      <c r="G886" s="68" t="s">
        <v>277</v>
      </c>
      <c r="H886" s="69">
        <f t="shared" si="366"/>
        <v>301</v>
      </c>
      <c r="I886" s="70">
        <f t="shared" si="367"/>
        <v>304</v>
      </c>
      <c r="J886" s="73" t="str">
        <f t="shared" si="368"/>
        <v>--</v>
      </c>
      <c r="K886" s="32"/>
      <c r="L886" s="233"/>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0</v>
      </c>
      <c r="AE886" s="109" t="str">
        <f t="shared" si="359"/>
        <v>301-304</v>
      </c>
      <c r="AF886" s="109" t="str">
        <f t="shared" si="360"/>
        <v>Y</v>
      </c>
      <c r="AG886" s="109" t="str">
        <f t="shared" si="361"/>
        <v>B</v>
      </c>
      <c r="AM886" s="109">
        <f t="shared" si="362"/>
        <v>0</v>
      </c>
      <c r="AN886" s="109">
        <f t="shared" si="363"/>
        <v>0</v>
      </c>
      <c r="AO886" s="109" t="str">
        <f t="shared" si="364"/>
        <v/>
      </c>
      <c r="AQ886" s="109" t="str">
        <f t="shared" si="365"/>
        <v/>
      </c>
      <c r="BA886" s="229">
        <f>MOD(SUM(E878:E887),12)</f>
        <v>4</v>
      </c>
    </row>
    <row r="887" spans="1:53" ht="15.75" thickBot="1" x14ac:dyDescent="0.3">
      <c r="A887" s="88"/>
      <c r="B887" s="66" t="s">
        <v>287</v>
      </c>
      <c r="C887" s="67" t="s">
        <v>484</v>
      </c>
      <c r="D887" s="102" t="s">
        <v>816</v>
      </c>
      <c r="E887" s="32">
        <v>4</v>
      </c>
      <c r="F887" s="32" t="s">
        <v>488</v>
      </c>
      <c r="G887" s="68" t="s">
        <v>277</v>
      </c>
      <c r="H887" s="69">
        <f t="shared" si="366"/>
        <v>297</v>
      </c>
      <c r="I887" s="70">
        <f t="shared" si="367"/>
        <v>300</v>
      </c>
      <c r="J887" s="73" t="str">
        <f t="shared" si="368"/>
        <v>--</v>
      </c>
      <c r="K887" s="32"/>
      <c r="L887" s="233"/>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0</v>
      </c>
      <c r="AE887" s="109" t="str">
        <f t="shared" si="359"/>
        <v>297-300</v>
      </c>
      <c r="AF887" s="109" t="str">
        <f t="shared" si="360"/>
        <v>Y</v>
      </c>
      <c r="AG887" s="109" t="str">
        <f t="shared" si="361"/>
        <v>B</v>
      </c>
      <c r="AM887" s="109">
        <f t="shared" si="362"/>
        <v>0</v>
      </c>
      <c r="AN887" s="109">
        <f t="shared" si="363"/>
        <v>0</v>
      </c>
      <c r="AO887" s="109" t="str">
        <f t="shared" si="364"/>
        <v/>
      </c>
      <c r="AQ887" s="109" t="str">
        <f t="shared" si="365"/>
        <v/>
      </c>
      <c r="BA887" s="229">
        <f>MOD(SUM(E878:E888),12)</f>
        <v>8</v>
      </c>
    </row>
    <row r="888" spans="1:53" ht="15.75" thickBot="1" x14ac:dyDescent="0.3">
      <c r="A888" s="88"/>
      <c r="B888" s="66" t="s">
        <v>288</v>
      </c>
      <c r="C888" s="67" t="s">
        <v>484</v>
      </c>
      <c r="D888" s="102" t="s">
        <v>817</v>
      </c>
      <c r="E888" s="32">
        <v>4</v>
      </c>
      <c r="F888" s="32" t="s">
        <v>488</v>
      </c>
      <c r="G888" s="68" t="s">
        <v>277</v>
      </c>
      <c r="H888" s="69">
        <f t="shared" si="366"/>
        <v>293</v>
      </c>
      <c r="I888" s="70">
        <f t="shared" si="367"/>
        <v>296</v>
      </c>
      <c r="J888" s="73" t="str">
        <f t="shared" si="368"/>
        <v>--</v>
      </c>
      <c r="K888" s="32"/>
      <c r="L888" s="233"/>
      <c r="M888" s="277"/>
      <c r="N888" s="277"/>
      <c r="O888" s="277"/>
      <c r="P888" s="277"/>
      <c r="Q888" s="277"/>
      <c r="R888" s="277"/>
      <c r="S888" s="277"/>
      <c r="T888" s="277"/>
      <c r="U888" s="278"/>
      <c r="V888" s="103"/>
      <c r="W888" s="84"/>
      <c r="X888" s="84"/>
      <c r="Y888" s="72"/>
      <c r="Z888" s="72"/>
      <c r="AA888" s="72"/>
      <c r="AB888" s="72"/>
      <c r="AC888" s="72">
        <f t="shared" si="357"/>
        <v>1</v>
      </c>
      <c r="AD888" s="72">
        <f t="shared" si="358"/>
        <v>0</v>
      </c>
      <c r="AE888" s="109" t="str">
        <f t="shared" si="359"/>
        <v>293-296</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t="s">
        <v>484</v>
      </c>
      <c r="D889" s="102" t="s">
        <v>818</v>
      </c>
      <c r="E889" s="32">
        <v>4</v>
      </c>
      <c r="F889" s="32" t="s">
        <v>488</v>
      </c>
      <c r="G889" s="68" t="s">
        <v>277</v>
      </c>
      <c r="H889" s="69">
        <f t="shared" si="366"/>
        <v>289</v>
      </c>
      <c r="I889" s="70">
        <f t="shared" si="367"/>
        <v>292</v>
      </c>
      <c r="J889" s="73" t="str">
        <f t="shared" si="368"/>
        <v>--</v>
      </c>
      <c r="K889" s="32"/>
      <c r="L889" s="233"/>
      <c r="M889" s="277"/>
      <c r="N889" s="277"/>
      <c r="O889" s="277"/>
      <c r="P889" s="277"/>
      <c r="Q889" s="277"/>
      <c r="R889" s="277"/>
      <c r="S889" s="277"/>
      <c r="T889" s="277"/>
      <c r="U889" s="278"/>
      <c r="V889" s="103"/>
      <c r="W889" s="84">
        <f>Y889+1</f>
        <v>73</v>
      </c>
      <c r="X889" s="84"/>
      <c r="Y889" s="78">
        <f>SUM(E878:E889)</f>
        <v>72</v>
      </c>
      <c r="Z889" s="72"/>
      <c r="AA889" s="72"/>
      <c r="AB889" s="72"/>
      <c r="AC889" s="72">
        <f t="shared" si="357"/>
        <v>1</v>
      </c>
      <c r="AD889" s="72">
        <f t="shared" si="358"/>
        <v>0</v>
      </c>
      <c r="AE889" s="109" t="str">
        <f t="shared" si="359"/>
        <v>289-292</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7"/>
      <c r="N890" s="277"/>
      <c r="O890" s="277"/>
      <c r="P890" s="277"/>
      <c r="Q890" s="277"/>
      <c r="R890" s="277"/>
      <c r="S890" s="277"/>
      <c r="T890" s="277"/>
      <c r="U890" s="278"/>
      <c r="V890" s="103"/>
      <c r="W890" s="84">
        <f>Y890+1</f>
        <v>73</v>
      </c>
      <c r="X890" s="84"/>
      <c r="Y890" s="78">
        <f>SUM(E878:E890)</f>
        <v>72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7"/>
      <c r="N891" s="277"/>
      <c r="O891" s="277"/>
      <c r="P891" s="277"/>
      <c r="Q891" s="277"/>
      <c r="R891" s="277"/>
      <c r="S891" s="277"/>
      <c r="T891" s="277"/>
      <c r="U891" s="278"/>
      <c r="V891" s="103"/>
      <c r="W891" s="84">
        <f>Y891+1</f>
        <v>73</v>
      </c>
      <c r="X891" s="84"/>
      <c r="Y891" s="78">
        <f>SUM(E878:E891)</f>
        <v>72</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7"/>
      <c r="N892" s="277"/>
      <c r="O892" s="277"/>
      <c r="P892" s="277"/>
      <c r="Q892" s="277"/>
      <c r="R892" s="277"/>
      <c r="S892" s="277"/>
      <c r="T892" s="277"/>
      <c r="U892" s="278"/>
      <c r="V892" s="103"/>
      <c r="W892" s="84">
        <f>Y892+1</f>
        <v>73</v>
      </c>
      <c r="X892" s="84"/>
      <c r="Y892" s="78">
        <f>SUM(E878:E892)</f>
        <v>72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7"/>
      <c r="N893" s="277"/>
      <c r="O893" s="277"/>
      <c r="P893" s="277"/>
      <c r="Q893" s="277"/>
      <c r="R893" s="277"/>
      <c r="S893" s="277"/>
      <c r="T893" s="277"/>
      <c r="U893" s="278"/>
      <c r="V893" s="103"/>
      <c r="W893" s="84">
        <f t="shared" ref="W893:W901" si="373">Y893+1</f>
        <v>73</v>
      </c>
      <c r="X893" s="84"/>
      <c r="Y893" s="78">
        <f>SUM(E878:E893)</f>
        <v>72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7"/>
      <c r="N894" s="277"/>
      <c r="O894" s="277"/>
      <c r="P894" s="277"/>
      <c r="Q894" s="277"/>
      <c r="R894" s="277"/>
      <c r="S894" s="277"/>
      <c r="T894" s="277"/>
      <c r="U894" s="278"/>
      <c r="V894" s="103"/>
      <c r="W894" s="84">
        <f t="shared" si="373"/>
        <v>73</v>
      </c>
      <c r="X894" s="84"/>
      <c r="Y894" s="78">
        <f>SUM(E878:E894)</f>
        <v>72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7"/>
      <c r="N895" s="277"/>
      <c r="O895" s="277"/>
      <c r="P895" s="277"/>
      <c r="Q895" s="277"/>
      <c r="R895" s="277"/>
      <c r="S895" s="277"/>
      <c r="T895" s="277"/>
      <c r="U895" s="278"/>
      <c r="V895" s="103"/>
      <c r="W895" s="84">
        <f t="shared" si="373"/>
        <v>73</v>
      </c>
      <c r="X895" s="84"/>
      <c r="Y895" s="78">
        <f>SUM(E878:E895)</f>
        <v>72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7"/>
      <c r="N896" s="277"/>
      <c r="O896" s="277"/>
      <c r="P896" s="277"/>
      <c r="Q896" s="277"/>
      <c r="R896" s="277"/>
      <c r="S896" s="277"/>
      <c r="T896" s="277"/>
      <c r="U896" s="278"/>
      <c r="V896" s="103"/>
      <c r="W896" s="84">
        <f t="shared" si="373"/>
        <v>73</v>
      </c>
      <c r="X896" s="84"/>
      <c r="Y896" s="78">
        <f>SUM(E878:E896)</f>
        <v>72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7"/>
      <c r="N897" s="277"/>
      <c r="O897" s="277"/>
      <c r="P897" s="277"/>
      <c r="Q897" s="277"/>
      <c r="R897" s="277"/>
      <c r="S897" s="277"/>
      <c r="T897" s="277"/>
      <c r="U897" s="278"/>
      <c r="V897" s="103"/>
      <c r="W897" s="84">
        <f t="shared" si="373"/>
        <v>73</v>
      </c>
      <c r="X897" s="84"/>
      <c r="Y897" s="78">
        <f>SUM(E878:E897)</f>
        <v>72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7"/>
      <c r="N898" s="277"/>
      <c r="O898" s="277"/>
      <c r="P898" s="277"/>
      <c r="Q898" s="277"/>
      <c r="R898" s="277"/>
      <c r="S898" s="277"/>
      <c r="T898" s="277"/>
      <c r="U898" s="278"/>
      <c r="V898" s="103"/>
      <c r="W898" s="84">
        <f t="shared" si="373"/>
        <v>73</v>
      </c>
      <c r="X898" s="84"/>
      <c r="Y898" s="78">
        <f>SUM(E878:E898)</f>
        <v>72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7"/>
      <c r="N899" s="277"/>
      <c r="O899" s="277"/>
      <c r="P899" s="277"/>
      <c r="Q899" s="277"/>
      <c r="R899" s="277"/>
      <c r="S899" s="277"/>
      <c r="T899" s="277"/>
      <c r="U899" s="278"/>
      <c r="V899" s="103"/>
      <c r="W899" s="84">
        <f t="shared" si="373"/>
        <v>73</v>
      </c>
      <c r="X899" s="84"/>
      <c r="Y899" s="78">
        <f>SUM(E878:E899)</f>
        <v>72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7"/>
      <c r="N900" s="277"/>
      <c r="O900" s="277"/>
      <c r="P900" s="277"/>
      <c r="Q900" s="277"/>
      <c r="R900" s="277"/>
      <c r="S900" s="277"/>
      <c r="T900" s="277"/>
      <c r="U900" s="278"/>
      <c r="V900" s="103"/>
      <c r="W900" s="84">
        <f t="shared" si="373"/>
        <v>73</v>
      </c>
      <c r="X900" s="84"/>
      <c r="Y900" s="78">
        <f>SUM(E878:E900)</f>
        <v>72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7"/>
      <c r="N901" s="277"/>
      <c r="O901" s="277"/>
      <c r="P901" s="277"/>
      <c r="Q901" s="277"/>
      <c r="R901" s="277"/>
      <c r="S901" s="277"/>
      <c r="T901" s="277"/>
      <c r="U901" s="278"/>
      <c r="V901" s="103"/>
      <c r="W901" s="84">
        <f t="shared" si="373"/>
        <v>73</v>
      </c>
      <c r="X901" s="84"/>
      <c r="Y901" s="78">
        <f>SUM(E878:E901)</f>
        <v>72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7"/>
      <c r="N902" s="277"/>
      <c r="O902" s="277"/>
      <c r="P902" s="277"/>
      <c r="Q902" s="277"/>
      <c r="R902" s="277"/>
      <c r="S902" s="277"/>
      <c r="T902" s="277"/>
      <c r="U902" s="278"/>
      <c r="V902" s="103"/>
      <c r="W902" s="72"/>
      <c r="X902" s="72"/>
      <c r="Y902" s="78">
        <f>SUM(E878:E902)</f>
        <v>72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18" t="s">
        <v>347</v>
      </c>
      <c r="C903" s="319"/>
      <c r="D903" s="79"/>
      <c r="E903" s="80"/>
      <c r="F903" s="80"/>
      <c r="G903" s="81"/>
      <c r="H903" s="192"/>
      <c r="I903" s="192"/>
      <c r="J903" s="192"/>
      <c r="K903" s="82"/>
      <c r="L903" s="318" t="s">
        <v>306</v>
      </c>
      <c r="M903" s="329"/>
      <c r="N903" s="329"/>
      <c r="O903" s="329"/>
      <c r="P903" s="329"/>
      <c r="Q903" s="329"/>
      <c r="R903" s="329"/>
      <c r="S903" s="329"/>
      <c r="T903" s="329"/>
      <c r="U903" s="319"/>
      <c r="V903" s="104"/>
      <c r="W903" s="72"/>
      <c r="X903" s="72"/>
      <c r="Y903" s="72"/>
      <c r="Z903" s="72"/>
      <c r="AA903" s="72" t="str">
        <f t="shared" si="372"/>
        <v/>
      </c>
      <c r="AB903" s="72"/>
      <c r="AC903" s="72">
        <f>SUM(AC878:AC902)</f>
        <v>25</v>
      </c>
      <c r="AD903" s="72">
        <f>SUM(AD878:AD902)</f>
        <v>16</v>
      </c>
      <c r="AM903" s="109">
        <f>SUM(AM878:AM902)</f>
        <v>0</v>
      </c>
      <c r="AN903" s="109">
        <f>SUM(AN878:AN902)</f>
        <v>0</v>
      </c>
      <c r="AO903" s="109">
        <f>((COUNTIF(AO878:AO902,"Y")/3)*2)</f>
        <v>2</v>
      </c>
      <c r="AP903" s="109">
        <f>(COUNTIF(AO878:AO902,"Y")/3)</f>
        <v>1</v>
      </c>
      <c r="AQ903" s="109">
        <f>(COUNTIF(AQ878:AQ902,"Y")/2)</f>
        <v>0</v>
      </c>
      <c r="AR903" s="109">
        <f>(COUNTIF(AQ878:AQ902,"Y")/2)</f>
        <v>0</v>
      </c>
      <c r="BA903" s="228"/>
    </row>
    <row r="904" spans="1:53" ht="16.5" thickBot="1" x14ac:dyDescent="0.3">
      <c r="A904" s="88"/>
      <c r="B904" s="318" t="s">
        <v>307</v>
      </c>
      <c r="C904" s="31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1" t="s">
        <v>222</v>
      </c>
      <c r="C908" s="312"/>
      <c r="D908" s="313" t="s">
        <v>223</v>
      </c>
      <c r="E908" s="304"/>
      <c r="F908" s="88"/>
      <c r="G908" s="314" t="s">
        <v>224</v>
      </c>
      <c r="H908" s="315"/>
      <c r="I908" s="28">
        <f>SUM(E919:E943)</f>
        <v>28</v>
      </c>
      <c r="J908" s="316" t="s">
        <v>225</v>
      </c>
      <c r="K908" s="317"/>
      <c r="L908" s="304"/>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4" t="s">
        <v>226</v>
      </c>
      <c r="AA908" s="295"/>
      <c r="AB908" s="296"/>
      <c r="AC908" s="25"/>
      <c r="AD908" s="25"/>
      <c r="AH908" s="109">
        <v>2</v>
      </c>
      <c r="AI908" s="109" t="str">
        <f>IF($E909="SS",COUNTIFS($C919:$C943,"FST",$E919:$E943,"2"),"0")</f>
        <v>0</v>
      </c>
      <c r="AJ908" s="109" t="str">
        <f>IF($E909="RPX",COUNTIFS($C919:$C943,"FST",$E919:$E943,"2"),"0")</f>
        <v>0</v>
      </c>
      <c r="AK908" s="109">
        <f>IF($E909="EUC",COUNTIFS($C919:$C943,"FST",$E919:$E943,"2"),"0")</f>
        <v>0</v>
      </c>
      <c r="AL908" s="109" t="str">
        <f>IF($E909="RPX-T",COUNTIFS($C919:$C943,"FST",$E919:$E943,"2"),"0")</f>
        <v>0</v>
      </c>
      <c r="AT908" s="110" t="s">
        <v>227</v>
      </c>
      <c r="AU908" s="108" t="str">
        <f>IF(OR($AS909="Y",$AS910="Y",$AS911="Y"),"",COUNTIFS($E909,"SS",$E914,"Y"))</f>
        <v/>
      </c>
      <c r="AV908" s="111" t="str">
        <f>IF(OR($AS909="Y",$AS910="Y",$AS911="Y"),"",COUNTIFS($E909,"RPX",$E914,"Y"))</f>
        <v/>
      </c>
      <c r="AW908" s="111" t="str">
        <f>IF(OR($AS909="Y",$AS910="Y",$AS911="Y"),"",COUNTIFS($E909,"EUC",$E914,"Y"))</f>
        <v/>
      </c>
      <c r="AX908" s="109" t="str">
        <f>IF(OR($AS909="Y",$AS910="Y",$AS911="Y"),"",COUNTIFS($E909,"RPX-T",$E914,"Y"))</f>
        <v/>
      </c>
      <c r="BA908" s="226"/>
    </row>
    <row r="909" spans="1:53" ht="16.5" customHeight="1" thickTop="1" thickBot="1" x14ac:dyDescent="0.3">
      <c r="A909" s="88"/>
      <c r="B909" s="29" t="s">
        <v>228</v>
      </c>
      <c r="C909" s="30">
        <v>0</v>
      </c>
      <c r="D909" s="31" t="s">
        <v>229</v>
      </c>
      <c r="E909" s="66" t="str">
        <f>TEXT(IF('Cable Calculator'!DJ7="","",'Cable Calculator'!DJ7),)</f>
        <v>EUC</v>
      </c>
      <c r="F909" s="88"/>
      <c r="G909" s="303" t="s">
        <v>230</v>
      </c>
      <c r="H909" s="304"/>
      <c r="I909" s="33">
        <f>E910-I908</f>
        <v>20</v>
      </c>
      <c r="J909" s="288" t="s">
        <v>231</v>
      </c>
      <c r="K909" s="289"/>
      <c r="L909" s="34">
        <f>I913</f>
        <v>313</v>
      </c>
      <c r="M909" s="196">
        <v>4</v>
      </c>
      <c r="N909" s="35">
        <f>SUM(AI909,AI920)</f>
        <v>0</v>
      </c>
      <c r="O909" s="35">
        <v>0</v>
      </c>
      <c r="P909" s="35">
        <f>SUM(AJ909,AJ920)</f>
        <v>0</v>
      </c>
      <c r="Q909" s="35">
        <v>0</v>
      </c>
      <c r="R909" s="35">
        <f>COUNTIFS($E919:$E943,"4",$F919:$F943,"Pole",$C919:$C943,"FST")</f>
        <v>0</v>
      </c>
      <c r="S909" s="35">
        <f>SUM(AL909,AK920)</f>
        <v>0</v>
      </c>
      <c r="T909" s="35">
        <v>0</v>
      </c>
      <c r="U909" s="35">
        <f>SUM(AK909,AL920)</f>
        <v>5</v>
      </c>
      <c r="V909" s="35">
        <v>0</v>
      </c>
      <c r="W909" s="34">
        <f>COUNTIFS($E919:$E943,"4",$F919:$F943,"HH",$C919:$C943,"FST")</f>
        <v>5</v>
      </c>
      <c r="X909" s="35">
        <f>COUNTIFS($E919:$E943,"4",$F919:$F943,"Ped",$C919:$C943,"FST")</f>
        <v>0</v>
      </c>
      <c r="Y909" s="25"/>
      <c r="Z909" s="297" t="s">
        <v>232</v>
      </c>
      <c r="AA909" s="299" t="s">
        <v>233</v>
      </c>
      <c r="AB909" s="300"/>
      <c r="AC909" s="25"/>
      <c r="AD909" s="25"/>
      <c r="AH909" s="109">
        <v>4</v>
      </c>
      <c r="AI909" s="109" t="str">
        <f>IF($E909="SS",COUNTIFS($C919:$C943,"FST",$E919:$E943,"4"),"0")</f>
        <v>0</v>
      </c>
      <c r="AJ909" s="109" t="str">
        <f>IF($E909="RPX",COUNTIFS($C919:$C943,"FST",$E919:$E943,"4"),"0")</f>
        <v>0</v>
      </c>
      <c r="AK909" s="109">
        <f>IF($E909="EUC",COUNTIFS($C919:$C943,"FST",$E919:$E943,"4"),"0")</f>
        <v>5</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48</v>
      </c>
      <c r="F910" s="88"/>
      <c r="G910" s="290" t="s">
        <v>237</v>
      </c>
      <c r="H910" s="291"/>
      <c r="I910" s="35">
        <f>IF(E910=0,0,12-(MOD(I908,12)))</f>
        <v>8</v>
      </c>
      <c r="J910" s="288" t="s">
        <v>238</v>
      </c>
      <c r="K910" s="289"/>
      <c r="L910" s="39">
        <f>I914-I908</f>
        <v>320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8"/>
      <c r="AA910" s="301"/>
      <c r="AB910" s="302"/>
      <c r="AC910" s="25"/>
      <c r="AD910" s="25"/>
      <c r="AH910" s="109">
        <v>6</v>
      </c>
      <c r="AI910" s="109" t="str">
        <f>IF($E909="SS",COUNTIFS($C919:$C943,"FST",$E919:$E943,"6"),"0")</f>
        <v>0</v>
      </c>
      <c r="AJ910" s="109" t="str">
        <f>IF($E909="RPX",COUNTIFS($C919:$C943,"FST",$E919:$E943,"6"),"0")</f>
        <v>0</v>
      </c>
      <c r="AK910" s="109">
        <f>IF($E909="EUC",COUNTIFS($C919:$C943,"FST",$E919:$E943,"6"),"0")</f>
        <v>0</v>
      </c>
      <c r="AL910" s="109" t="str">
        <f>IF($E909="RPX-T",COUNTIFS($C919:$C943,"FST",$E919:$E943,"6"),"0")</f>
        <v>0</v>
      </c>
      <c r="AS910" s="109" t="str">
        <f>IF(AND(E914="Y",E910=48,E911=12),"Y","N")</f>
        <v>Y</v>
      </c>
      <c r="AT910" s="110" t="s">
        <v>239</v>
      </c>
      <c r="AU910" s="109">
        <f>COUNTIFS($E909,"SS",$AS910,"Y")</f>
        <v>0</v>
      </c>
      <c r="AV910" s="108">
        <f>COUNTIFS($E909,"RPX",$AS910,"Y")</f>
        <v>0</v>
      </c>
      <c r="AW910" s="108">
        <f>COUNTIFS($E909,"EUC",$AS910,"Y")</f>
        <v>1</v>
      </c>
      <c r="AX910" s="109">
        <f>COUNTIFS($E909,"RPX-T",$AS910,"Y")</f>
        <v>0</v>
      </c>
      <c r="BA910" s="227"/>
    </row>
    <row r="911" spans="1:53" ht="16.5" customHeight="1" thickTop="1" thickBot="1" x14ac:dyDescent="0.3">
      <c r="A911" s="88"/>
      <c r="B911" s="40" t="s">
        <v>240</v>
      </c>
      <c r="C911" s="30">
        <v>0</v>
      </c>
      <c r="D911" s="41" t="s">
        <v>241</v>
      </c>
      <c r="E911" s="42">
        <v>12</v>
      </c>
      <c r="F911" s="88"/>
      <c r="G911" s="320" t="s">
        <v>242</v>
      </c>
      <c r="H911" s="43" t="s">
        <v>243</v>
      </c>
      <c r="I911" s="35">
        <f>IF(E911&lt;&gt;0,1,0)</f>
        <v>1</v>
      </c>
      <c r="J911" s="290" t="s">
        <v>244</v>
      </c>
      <c r="K911" s="291"/>
      <c r="L911" s="44">
        <f>'Cable Calculator'!DJ3</f>
        <v>943</v>
      </c>
      <c r="M911" s="196">
        <v>8</v>
      </c>
      <c r="N911" s="35">
        <f>SUM(AI911,AI922)</f>
        <v>0</v>
      </c>
      <c r="O911" s="35">
        <v>0</v>
      </c>
      <c r="P911" s="35">
        <f>SUM(AJ911,AJ922)</f>
        <v>0</v>
      </c>
      <c r="Q911" s="35">
        <v>0</v>
      </c>
      <c r="R911" s="35">
        <f>COUNTIFS($E919:$E943,"8",$F919:$F943,"Pole",$C919:$C943,"FST")</f>
        <v>0</v>
      </c>
      <c r="S911" s="35">
        <f>SUM(AL911,AK922)</f>
        <v>0</v>
      </c>
      <c r="T911" s="35">
        <v>0</v>
      </c>
      <c r="U911" s="35">
        <f>SUM(AK911,AL922)</f>
        <v>1</v>
      </c>
      <c r="V911" s="35">
        <v>0</v>
      </c>
      <c r="W911" s="34">
        <f>COUNTIFS($E919:$E943,"8",$F919:$F943,"HH",$C919:$C943,"FST")</f>
        <v>1</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f>IF($E909="EUC",COUNTIFS($C919:$C943,"FST",$E919:$E943,"8"),"0")</f>
        <v>1</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313</v>
      </c>
      <c r="F912" s="88"/>
      <c r="G912" s="321"/>
      <c r="H912" s="47" t="s">
        <v>248</v>
      </c>
      <c r="I912" s="35">
        <f>IF(E911&lt;&gt;0,E911,0)</f>
        <v>12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f>IF($E909="EUC",SUM(AK912,AL923,AM944,AO944,AQ944),"0")</f>
        <v>0</v>
      </c>
      <c r="V912" s="35">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4</v>
      </c>
      <c r="F913" s="88"/>
      <c r="G913" s="320" t="s">
        <v>251</v>
      </c>
      <c r="H913" s="51" t="s">
        <v>252</v>
      </c>
      <c r="I913" s="112">
        <f>E912</f>
        <v>313</v>
      </c>
      <c r="J913" s="322" t="s">
        <v>253</v>
      </c>
      <c r="K913" s="323"/>
      <c r="L913" s="324"/>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Y</v>
      </c>
      <c r="F914" s="88"/>
      <c r="G914" s="321"/>
      <c r="H914" s="47" t="s">
        <v>257</v>
      </c>
      <c r="I914" s="35">
        <f>IF(E912="","0",IF(AND(E909="EUC",E910=432), I913+(203-E911),IF(E912=0,0,(E912+(E910-E911)-1))))</f>
        <v>348</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28</v>
      </c>
      <c r="D915" s="31" t="s">
        <v>259</v>
      </c>
      <c r="E915" s="101" t="str">
        <f>IF(AS909="Y","DBL",IF(AS910="Y","TRPL",IF(AS911="Y","QUAD","")))</f>
        <v>TRPL</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0" t="s">
        <v>260</v>
      </c>
      <c r="C917" s="292" t="s">
        <v>261</v>
      </c>
      <c r="D917" s="292" t="s">
        <v>262</v>
      </c>
      <c r="E917" s="305" t="s">
        <v>263</v>
      </c>
      <c r="F917" s="292" t="s">
        <v>264</v>
      </c>
      <c r="G917" s="307" t="s">
        <v>265</v>
      </c>
      <c r="H917" s="307" t="s">
        <v>266</v>
      </c>
      <c r="I917" s="307" t="s">
        <v>267</v>
      </c>
      <c r="J917" s="309" t="s">
        <v>268</v>
      </c>
      <c r="K917" s="292"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1"/>
      <c r="C918" s="293"/>
      <c r="D918" s="293"/>
      <c r="E918" s="306"/>
      <c r="F918" s="293"/>
      <c r="G918" s="308"/>
      <c r="H918" s="308"/>
      <c r="I918" s="308"/>
      <c r="J918" s="310"/>
      <c r="K918" s="293"/>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819</v>
      </c>
      <c r="E919" s="32">
        <v>4</v>
      </c>
      <c r="F919" s="32" t="s">
        <v>488</v>
      </c>
      <c r="G919" s="68" t="s">
        <v>277</v>
      </c>
      <c r="H919" s="69">
        <f>IF(I919=0,0,I919-(E919-1))</f>
        <v>345</v>
      </c>
      <c r="I919" s="70">
        <f>IF(E919=0,0,I914)</f>
        <v>348</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0</v>
      </c>
      <c r="AE919" s="109" t="str">
        <f t="shared" ref="AE919:AE943" si="376">CONCATENATE(H919,"-",I919)</f>
        <v>345-348</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f>IF(E909="EUC",COUNTIFS(C919:C943,"TCF",E919:E943,"2"),"")</f>
        <v>0</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4</v>
      </c>
    </row>
    <row r="920" spans="1:53" ht="15.75" thickBot="1" x14ac:dyDescent="0.3">
      <c r="A920" s="88"/>
      <c r="B920" s="66" t="s">
        <v>279</v>
      </c>
      <c r="C920" s="67" t="s">
        <v>484</v>
      </c>
      <c r="D920" s="102" t="s">
        <v>820</v>
      </c>
      <c r="E920" s="32">
        <v>4</v>
      </c>
      <c r="F920" s="32" t="s">
        <v>488</v>
      </c>
      <c r="G920" s="68" t="s">
        <v>277</v>
      </c>
      <c r="H920" s="69">
        <f t="shared" ref="H920:H943" si="383">IF(E920=0,0,I920-(E920-1))</f>
        <v>341</v>
      </c>
      <c r="I920" s="70">
        <f t="shared" ref="I920:I943" si="384">IF(E920=0,0,H919-1)</f>
        <v>344</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0</v>
      </c>
      <c r="AE920" s="109" t="str">
        <f t="shared" si="376"/>
        <v>341-344</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f>IF(E909="EUC",COUNTIFS(C919:C943,"TCF",E919:E943,"4"),"")</f>
        <v>0</v>
      </c>
      <c r="AM920" s="109">
        <f t="shared" si="379"/>
        <v>0</v>
      </c>
      <c r="AN920" s="109">
        <f t="shared" si="380"/>
        <v>0</v>
      </c>
      <c r="AO920" s="109" t="str">
        <f t="shared" si="381"/>
        <v/>
      </c>
      <c r="AQ920" s="109" t="str">
        <f t="shared" si="382"/>
        <v/>
      </c>
      <c r="BA920" s="229">
        <f>MOD(SUM(E919:E920),12)</f>
        <v>8</v>
      </c>
    </row>
    <row r="921" spans="1:53" ht="15.75" thickBot="1" x14ac:dyDescent="0.3">
      <c r="A921" s="88"/>
      <c r="B921" s="74" t="s">
        <v>280</v>
      </c>
      <c r="C921" s="67" t="s">
        <v>484</v>
      </c>
      <c r="D921" s="102" t="s">
        <v>821</v>
      </c>
      <c r="E921" s="32">
        <v>8</v>
      </c>
      <c r="F921" s="32" t="s">
        <v>488</v>
      </c>
      <c r="G921" s="75" t="s">
        <v>277</v>
      </c>
      <c r="H921" s="69">
        <f t="shared" si="383"/>
        <v>333</v>
      </c>
      <c r="I921" s="70">
        <f t="shared" si="384"/>
        <v>340</v>
      </c>
      <c r="J921" s="73" t="str">
        <f t="shared" ref="J921:J943" si="385">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0</v>
      </c>
      <c r="AE921" s="109" t="str">
        <f t="shared" si="376"/>
        <v>333-340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f>IF(E909="EUC",COUNTIFS(C919:C943,"TCF",E919:E943,"6"),"")</f>
        <v>0</v>
      </c>
      <c r="AM921" s="109">
        <f t="shared" si="379"/>
        <v>0</v>
      </c>
      <c r="AN921" s="109">
        <f t="shared" si="380"/>
        <v>0</v>
      </c>
      <c r="AO921" s="109" t="str">
        <f t="shared" si="381"/>
        <v/>
      </c>
      <c r="AQ921" s="109" t="str">
        <f t="shared" si="382"/>
        <v/>
      </c>
      <c r="BA921" s="229">
        <f>MOD(SUM(E919:E922),12)</f>
        <v>8</v>
      </c>
    </row>
    <row r="922" spans="1:53" ht="15.75" thickBot="1" x14ac:dyDescent="0.3">
      <c r="A922" s="88"/>
      <c r="B922" s="66" t="s">
        <v>281</v>
      </c>
      <c r="C922" s="67" t="s">
        <v>484</v>
      </c>
      <c r="D922" s="102" t="s">
        <v>822</v>
      </c>
      <c r="E922" s="32">
        <v>4</v>
      </c>
      <c r="F922" s="32" t="s">
        <v>488</v>
      </c>
      <c r="G922" s="68" t="s">
        <v>277</v>
      </c>
      <c r="H922" s="69">
        <f t="shared" si="383"/>
        <v>329</v>
      </c>
      <c r="I922" s="70">
        <f t="shared" si="384"/>
        <v>332</v>
      </c>
      <c r="J922" s="73" t="str">
        <f t="shared" si="385"/>
        <v>--</v>
      </c>
      <c r="K922" s="32"/>
      <c r="L922" s="233"/>
      <c r="M922" s="277"/>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0</v>
      </c>
      <c r="AE922" s="109" t="str">
        <f t="shared" si="376"/>
        <v>329-332</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f>IF(E909="EUC",COUNTIFS(C919:C943,"TCF",E919:E943,"8"),"")</f>
        <v>0</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t="s">
        <v>484</v>
      </c>
      <c r="D923" s="102" t="s">
        <v>850</v>
      </c>
      <c r="E923" s="32">
        <v>4</v>
      </c>
      <c r="F923" s="32" t="s">
        <v>488</v>
      </c>
      <c r="G923" s="68" t="s">
        <v>277</v>
      </c>
      <c r="H923" s="69">
        <f t="shared" si="383"/>
        <v>325</v>
      </c>
      <c r="I923" s="70">
        <f t="shared" si="384"/>
        <v>328</v>
      </c>
      <c r="J923" s="73" t="str">
        <f t="shared" si="385"/>
        <v>--</v>
      </c>
      <c r="K923" s="32"/>
      <c r="L923" s="233"/>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0</v>
      </c>
      <c r="AE923" s="109" t="str">
        <f t="shared" si="376"/>
        <v>325-328</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f>IF(E909="EUC",COUNTIFS(C919:C943,"TCF",E919:E943,"12"),"")</f>
        <v>0</v>
      </c>
      <c r="AM923" s="109">
        <f t="shared" si="379"/>
        <v>0</v>
      </c>
      <c r="AN923" s="109">
        <f t="shared" si="380"/>
        <v>0</v>
      </c>
      <c r="AO923" s="109" t="str">
        <f t="shared" si="381"/>
        <v/>
      </c>
      <c r="AQ923" s="109" t="str">
        <f t="shared" si="382"/>
        <v/>
      </c>
      <c r="BA923" s="229">
        <f>MOD(SUM(E919:E924),12)</f>
        <v>4</v>
      </c>
    </row>
    <row r="924" spans="1:53" ht="15.75" thickBot="1" x14ac:dyDescent="0.3">
      <c r="A924" s="88"/>
      <c r="B924" s="66" t="s">
        <v>283</v>
      </c>
      <c r="C924" s="67" t="s">
        <v>484</v>
      </c>
      <c r="D924" s="102" t="s">
        <v>851</v>
      </c>
      <c r="E924" s="32">
        <v>4</v>
      </c>
      <c r="F924" s="32" t="s">
        <v>488</v>
      </c>
      <c r="G924" s="68" t="s">
        <v>277</v>
      </c>
      <c r="H924" s="69">
        <f t="shared" si="383"/>
        <v>321</v>
      </c>
      <c r="I924" s="70">
        <f t="shared" si="384"/>
        <v>324</v>
      </c>
      <c r="J924" s="73" t="str">
        <f t="shared" si="385"/>
        <v>--</v>
      </c>
      <c r="K924" s="32"/>
      <c r="L924" s="233"/>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0</v>
      </c>
      <c r="AE924" s="109" t="str">
        <f t="shared" si="376"/>
        <v>321-324</v>
      </c>
      <c r="AF924" s="109" t="str">
        <f t="shared" si="377"/>
        <v>Y</v>
      </c>
      <c r="AG924" s="109" t="str">
        <f t="shared" si="378"/>
        <v>B</v>
      </c>
      <c r="AM924" s="109">
        <f t="shared" si="379"/>
        <v>0</v>
      </c>
      <c r="AN924" s="109">
        <f t="shared" si="380"/>
        <v>0</v>
      </c>
      <c r="AO924" s="109" t="str">
        <f t="shared" si="381"/>
        <v/>
      </c>
      <c r="AQ924" s="109" t="str">
        <f t="shared" si="382"/>
        <v/>
      </c>
      <c r="BA924" s="229">
        <f>MOD(SUM(E919:E925),12)</f>
        <v>4</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4</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4</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4</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4</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4</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7"/>
      <c r="N930" s="277"/>
      <c r="O930" s="277"/>
      <c r="P930" s="277"/>
      <c r="Q930" s="277"/>
      <c r="R930" s="277"/>
      <c r="S930" s="277"/>
      <c r="T930" s="277"/>
      <c r="U930" s="278"/>
      <c r="V930" s="103"/>
      <c r="W930" s="84">
        <f>Y930+1</f>
        <v>29</v>
      </c>
      <c r="X930" s="84"/>
      <c r="Y930" s="78">
        <f>SUM(E919:E930)</f>
        <v>28</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4</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7"/>
      <c r="N931" s="277"/>
      <c r="O931" s="277"/>
      <c r="P931" s="277"/>
      <c r="Q931" s="277"/>
      <c r="R931" s="277"/>
      <c r="S931" s="277"/>
      <c r="T931" s="277"/>
      <c r="U931" s="278"/>
      <c r="V931" s="103"/>
      <c r="W931" s="84">
        <f>Y931+1</f>
        <v>29</v>
      </c>
      <c r="X931" s="84"/>
      <c r="Y931" s="78">
        <f>SUM(E919:E931)</f>
        <v>28</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4</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7"/>
      <c r="N932" s="277"/>
      <c r="O932" s="277"/>
      <c r="P932" s="277"/>
      <c r="Q932" s="277"/>
      <c r="R932" s="277"/>
      <c r="S932" s="277"/>
      <c r="T932" s="277"/>
      <c r="U932" s="278"/>
      <c r="V932" s="103"/>
      <c r="W932" s="84">
        <f>Y932+1</f>
        <v>29</v>
      </c>
      <c r="X932" s="84"/>
      <c r="Y932" s="78">
        <f>SUM(E919:E932)</f>
        <v>28</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4</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7"/>
      <c r="N933" s="277"/>
      <c r="O933" s="277"/>
      <c r="P933" s="277"/>
      <c r="Q933" s="277"/>
      <c r="R933" s="277"/>
      <c r="S933" s="277"/>
      <c r="T933" s="277"/>
      <c r="U933" s="278"/>
      <c r="V933" s="103"/>
      <c r="W933" s="84">
        <f>Y933+1</f>
        <v>29</v>
      </c>
      <c r="X933" s="84"/>
      <c r="Y933" s="78">
        <f>SUM(E919:E933)</f>
        <v>28</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4</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7"/>
      <c r="N934" s="277"/>
      <c r="O934" s="277"/>
      <c r="P934" s="277"/>
      <c r="Q934" s="277"/>
      <c r="R934" s="277"/>
      <c r="S934" s="277"/>
      <c r="T934" s="277"/>
      <c r="U934" s="278"/>
      <c r="V934" s="103"/>
      <c r="W934" s="84">
        <f t="shared" ref="W934:W942" si="390">Y934+1</f>
        <v>29</v>
      </c>
      <c r="X934" s="84"/>
      <c r="Y934" s="78">
        <f>SUM(E919:E934)</f>
        <v>28</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4</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7"/>
      <c r="N935" s="277"/>
      <c r="O935" s="277"/>
      <c r="P935" s="277"/>
      <c r="Q935" s="277"/>
      <c r="R935" s="277"/>
      <c r="S935" s="277"/>
      <c r="T935" s="277"/>
      <c r="U935" s="278"/>
      <c r="V935" s="103"/>
      <c r="W935" s="84">
        <f t="shared" si="390"/>
        <v>29</v>
      </c>
      <c r="X935" s="84"/>
      <c r="Y935" s="78">
        <f>SUM(E919:E935)</f>
        <v>28</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4</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7"/>
      <c r="N936" s="277"/>
      <c r="O936" s="277"/>
      <c r="P936" s="277"/>
      <c r="Q936" s="277"/>
      <c r="R936" s="277"/>
      <c r="S936" s="277"/>
      <c r="T936" s="277"/>
      <c r="U936" s="278"/>
      <c r="V936" s="103"/>
      <c r="W936" s="84">
        <f t="shared" si="390"/>
        <v>29</v>
      </c>
      <c r="X936" s="84"/>
      <c r="Y936" s="78">
        <f>SUM(E919:E936)</f>
        <v>28</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4</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7"/>
      <c r="N937" s="277"/>
      <c r="O937" s="277"/>
      <c r="P937" s="277"/>
      <c r="Q937" s="277"/>
      <c r="R937" s="277"/>
      <c r="S937" s="277"/>
      <c r="T937" s="277"/>
      <c r="U937" s="278"/>
      <c r="V937" s="103"/>
      <c r="W937" s="84">
        <f t="shared" si="390"/>
        <v>29</v>
      </c>
      <c r="X937" s="84"/>
      <c r="Y937" s="78">
        <f>SUM(E919:E937)</f>
        <v>28</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4</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7"/>
      <c r="N938" s="277"/>
      <c r="O938" s="277"/>
      <c r="P938" s="277"/>
      <c r="Q938" s="277"/>
      <c r="R938" s="277"/>
      <c r="S938" s="277"/>
      <c r="T938" s="277"/>
      <c r="U938" s="278"/>
      <c r="V938" s="103"/>
      <c r="W938" s="84">
        <f t="shared" si="390"/>
        <v>29</v>
      </c>
      <c r="X938" s="84"/>
      <c r="Y938" s="78">
        <f>SUM(E919:E938)</f>
        <v>28</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4</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7"/>
      <c r="N939" s="277"/>
      <c r="O939" s="277"/>
      <c r="P939" s="277"/>
      <c r="Q939" s="277"/>
      <c r="R939" s="277"/>
      <c r="S939" s="277"/>
      <c r="T939" s="277"/>
      <c r="U939" s="278"/>
      <c r="V939" s="103"/>
      <c r="W939" s="84">
        <f t="shared" si="390"/>
        <v>29</v>
      </c>
      <c r="X939" s="84"/>
      <c r="Y939" s="78">
        <f>SUM(E919:E939)</f>
        <v>28</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4</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7"/>
      <c r="N940" s="277"/>
      <c r="O940" s="277"/>
      <c r="P940" s="277"/>
      <c r="Q940" s="277"/>
      <c r="R940" s="277"/>
      <c r="S940" s="277"/>
      <c r="T940" s="277"/>
      <c r="U940" s="278"/>
      <c r="V940" s="103"/>
      <c r="W940" s="84">
        <f t="shared" si="390"/>
        <v>29</v>
      </c>
      <c r="X940" s="84"/>
      <c r="Y940" s="78">
        <f>SUM(E919:E940)</f>
        <v>28</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4</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7"/>
      <c r="N941" s="277"/>
      <c r="O941" s="277"/>
      <c r="P941" s="277"/>
      <c r="Q941" s="277"/>
      <c r="R941" s="277"/>
      <c r="S941" s="277"/>
      <c r="T941" s="277"/>
      <c r="U941" s="278"/>
      <c r="V941" s="103"/>
      <c r="W941" s="84">
        <f t="shared" si="390"/>
        <v>29</v>
      </c>
      <c r="X941" s="84"/>
      <c r="Y941" s="78">
        <f>SUM(E919:E941)</f>
        <v>28</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4</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7"/>
      <c r="N942" s="277"/>
      <c r="O942" s="277"/>
      <c r="P942" s="277"/>
      <c r="Q942" s="277"/>
      <c r="R942" s="277"/>
      <c r="S942" s="277"/>
      <c r="T942" s="277"/>
      <c r="U942" s="278"/>
      <c r="V942" s="103"/>
      <c r="W942" s="84">
        <f t="shared" si="390"/>
        <v>29</v>
      </c>
      <c r="X942" s="84"/>
      <c r="Y942" s="78">
        <f>SUM(E919:E942)</f>
        <v>28</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4</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7"/>
      <c r="N943" s="277"/>
      <c r="O943" s="277"/>
      <c r="P943" s="277"/>
      <c r="Q943" s="277"/>
      <c r="R943" s="277"/>
      <c r="S943" s="277"/>
      <c r="T943" s="277"/>
      <c r="U943" s="278"/>
      <c r="V943" s="103"/>
      <c r="W943" s="72"/>
      <c r="X943" s="72"/>
      <c r="Y943" s="78">
        <f>SUM(E919:E943)</f>
        <v>28</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19</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1" t="s">
        <v>222</v>
      </c>
      <c r="C949" s="312"/>
      <c r="D949" s="313" t="s">
        <v>223</v>
      </c>
      <c r="E949" s="304"/>
      <c r="F949" s="88"/>
      <c r="G949" s="314" t="s">
        <v>224</v>
      </c>
      <c r="H949" s="315"/>
      <c r="I949" s="28">
        <f>SUM(E960:E984)</f>
        <v>48</v>
      </c>
      <c r="J949" s="316" t="s">
        <v>225</v>
      </c>
      <c r="K949" s="317"/>
      <c r="L949" s="304"/>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4" t="s">
        <v>226</v>
      </c>
      <c r="AA949" s="295"/>
      <c r="AB949" s="296"/>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3" t="s">
        <v>230</v>
      </c>
      <c r="H950" s="304"/>
      <c r="I950" s="33">
        <f>E951-I949</f>
        <v>0</v>
      </c>
      <c r="J950" s="288" t="s">
        <v>231</v>
      </c>
      <c r="K950" s="289"/>
      <c r="L950" s="34">
        <f>I954</f>
        <v>433</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7" t="s">
        <v>232</v>
      </c>
      <c r="AA950" s="299" t="s">
        <v>233</v>
      </c>
      <c r="AB950" s="300"/>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48</v>
      </c>
      <c r="F951" s="88"/>
      <c r="G951" s="290" t="s">
        <v>237</v>
      </c>
      <c r="H951" s="291"/>
      <c r="I951" s="35">
        <f>IF(E951=0,0,12-(MOD(I949,12)))</f>
        <v>12</v>
      </c>
      <c r="J951" s="288" t="s">
        <v>238</v>
      </c>
      <c r="K951" s="289"/>
      <c r="L951" s="39">
        <f>I955-I949</f>
        <v>432</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8"/>
      <c r="AA951" s="301"/>
      <c r="AB951" s="302"/>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0</v>
      </c>
      <c r="F952" s="88"/>
      <c r="G952" s="320" t="s">
        <v>242</v>
      </c>
      <c r="H952" s="43" t="s">
        <v>243</v>
      </c>
      <c r="I952" s="35">
        <f>IF(E952&lt;&gt;0,1,0)</f>
        <v>0</v>
      </c>
      <c r="J952" s="290" t="s">
        <v>244</v>
      </c>
      <c r="K952" s="291"/>
      <c r="L952" s="44">
        <f>'Cable Calculator'!DO3</f>
        <v>100</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433</v>
      </c>
      <c r="F953" s="88"/>
      <c r="G953" s="321"/>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4</v>
      </c>
      <c r="F954" s="88"/>
      <c r="G954" s="320" t="s">
        <v>251</v>
      </c>
      <c r="H954" s="51" t="s">
        <v>252</v>
      </c>
      <c r="I954" s="112">
        <f>E953</f>
        <v>433</v>
      </c>
      <c r="J954" s="322" t="s">
        <v>253</v>
      </c>
      <c r="K954" s="323"/>
      <c r="L954" s="324"/>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N</v>
      </c>
      <c r="F955" s="88"/>
      <c r="G955" s="321"/>
      <c r="H955" s="47" t="s">
        <v>257</v>
      </c>
      <c r="I955" s="35">
        <f>IF(E953="","0",IF(AND(E950="EUC",E951=432), I954+(203-E952),IF(E953=0,0,(E953+(E951-E952)-1))))</f>
        <v>480</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48</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0" t="s">
        <v>260</v>
      </c>
      <c r="C958" s="292" t="s">
        <v>261</v>
      </c>
      <c r="D958" s="292" t="s">
        <v>262</v>
      </c>
      <c r="E958" s="305" t="s">
        <v>263</v>
      </c>
      <c r="F958" s="292" t="s">
        <v>264</v>
      </c>
      <c r="G958" s="307" t="s">
        <v>265</v>
      </c>
      <c r="H958" s="307" t="s">
        <v>266</v>
      </c>
      <c r="I958" s="307" t="s">
        <v>267</v>
      </c>
      <c r="J958" s="309" t="s">
        <v>268</v>
      </c>
      <c r="K958" s="292"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1"/>
      <c r="C959" s="293"/>
      <c r="D959" s="293"/>
      <c r="E959" s="306"/>
      <c r="F959" s="293"/>
      <c r="G959" s="308"/>
      <c r="H959" s="308"/>
      <c r="I959" s="308"/>
      <c r="J959" s="310"/>
      <c r="K959" s="293"/>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502</v>
      </c>
      <c r="D960" s="102"/>
      <c r="E960" s="32">
        <v>48</v>
      </c>
      <c r="F960" s="32"/>
      <c r="G960" s="68" t="s">
        <v>277</v>
      </c>
      <c r="H960" s="69">
        <f>IF(I960=0,0,I960-(E960-1))</f>
        <v>433</v>
      </c>
      <c r="I960" s="70">
        <f>IF(E960=0,0,I955)</f>
        <v>480</v>
      </c>
      <c r="J960" s="71" t="s">
        <v>278</v>
      </c>
      <c r="K960" s="32"/>
      <c r="L960" s="233"/>
      <c r="M960" s="277" t="s">
        <v>828</v>
      </c>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433-480</v>
      </c>
      <c r="AF960" s="109" t="str">
        <f t="shared" ref="AF960:AF984" si="394">IF(C960="Field SPL","N","Y")</f>
        <v>N</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7"/>
      <c r="N971" s="277"/>
      <c r="O971" s="277"/>
      <c r="P971" s="277"/>
      <c r="Q971" s="277"/>
      <c r="R971" s="277"/>
      <c r="S971" s="277"/>
      <c r="T971" s="277"/>
      <c r="U971" s="278"/>
      <c r="V971" s="103"/>
      <c r="W971" s="84">
        <f>Y971+1</f>
        <v>49</v>
      </c>
      <c r="X971" s="84"/>
      <c r="Y971" s="78">
        <f>SUM(E960:E971)</f>
        <v>48</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7"/>
      <c r="N972" s="277"/>
      <c r="O972" s="277"/>
      <c r="P972" s="277"/>
      <c r="Q972" s="277"/>
      <c r="R972" s="277"/>
      <c r="S972" s="277"/>
      <c r="T972" s="277"/>
      <c r="U972" s="278"/>
      <c r="V972" s="103"/>
      <c r="W972" s="84">
        <f>Y972+1</f>
        <v>49</v>
      </c>
      <c r="X972" s="84"/>
      <c r="Y972" s="78">
        <f>SUM(E960:E972)</f>
        <v>48</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7"/>
      <c r="N973" s="277"/>
      <c r="O973" s="277"/>
      <c r="P973" s="277"/>
      <c r="Q973" s="277"/>
      <c r="R973" s="277"/>
      <c r="S973" s="277"/>
      <c r="T973" s="277"/>
      <c r="U973" s="278"/>
      <c r="V973" s="103"/>
      <c r="W973" s="84">
        <f>Y973+1</f>
        <v>49</v>
      </c>
      <c r="X973" s="84"/>
      <c r="Y973" s="78">
        <f>SUM(E960:E973)</f>
        <v>48</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7"/>
      <c r="N974" s="277"/>
      <c r="O974" s="277"/>
      <c r="P974" s="277"/>
      <c r="Q974" s="277"/>
      <c r="R974" s="277"/>
      <c r="S974" s="277"/>
      <c r="T974" s="277"/>
      <c r="U974" s="278"/>
      <c r="V974" s="103"/>
      <c r="W974" s="84">
        <f>Y974+1</f>
        <v>49</v>
      </c>
      <c r="X974" s="84"/>
      <c r="Y974" s="78">
        <f>SUM(E960:E974)</f>
        <v>48</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7"/>
      <c r="N975" s="277"/>
      <c r="O975" s="277"/>
      <c r="P975" s="277"/>
      <c r="Q975" s="277"/>
      <c r="R975" s="277"/>
      <c r="S975" s="277"/>
      <c r="T975" s="277"/>
      <c r="U975" s="278"/>
      <c r="V975" s="103"/>
      <c r="W975" s="84">
        <f t="shared" ref="W975:W983" si="407">Y975+1</f>
        <v>49</v>
      </c>
      <c r="X975" s="84"/>
      <c r="Y975" s="78">
        <f>SUM(E960:E975)</f>
        <v>48</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7"/>
      <c r="N976" s="277"/>
      <c r="O976" s="277"/>
      <c r="P976" s="277"/>
      <c r="Q976" s="277"/>
      <c r="R976" s="277"/>
      <c r="S976" s="277"/>
      <c r="T976" s="277"/>
      <c r="U976" s="278"/>
      <c r="V976" s="103"/>
      <c r="W976" s="84">
        <f t="shared" si="407"/>
        <v>49</v>
      </c>
      <c r="X976" s="84"/>
      <c r="Y976" s="78">
        <f>SUM(E960:E976)</f>
        <v>48</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7"/>
      <c r="N977" s="277"/>
      <c r="O977" s="277"/>
      <c r="P977" s="277"/>
      <c r="Q977" s="277"/>
      <c r="R977" s="277"/>
      <c r="S977" s="277"/>
      <c r="T977" s="277"/>
      <c r="U977" s="278"/>
      <c r="V977" s="103"/>
      <c r="W977" s="84">
        <f t="shared" si="407"/>
        <v>49</v>
      </c>
      <c r="X977" s="84"/>
      <c r="Y977" s="78">
        <f>SUM(E960:E977)</f>
        <v>48</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7"/>
      <c r="N978" s="277"/>
      <c r="O978" s="277"/>
      <c r="P978" s="277"/>
      <c r="Q978" s="277"/>
      <c r="R978" s="277"/>
      <c r="S978" s="277"/>
      <c r="T978" s="277"/>
      <c r="U978" s="278"/>
      <c r="V978" s="103"/>
      <c r="W978" s="84">
        <f t="shared" si="407"/>
        <v>49</v>
      </c>
      <c r="X978" s="84"/>
      <c r="Y978" s="78">
        <f>SUM(E960:E978)</f>
        <v>48</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7"/>
      <c r="N979" s="277"/>
      <c r="O979" s="277"/>
      <c r="P979" s="277"/>
      <c r="Q979" s="277"/>
      <c r="R979" s="277"/>
      <c r="S979" s="277"/>
      <c r="T979" s="277"/>
      <c r="U979" s="278"/>
      <c r="V979" s="103"/>
      <c r="W979" s="84">
        <f t="shared" si="407"/>
        <v>49</v>
      </c>
      <c r="X979" s="84"/>
      <c r="Y979" s="78">
        <f>SUM(E960:E979)</f>
        <v>48</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7"/>
      <c r="N980" s="277"/>
      <c r="O980" s="277"/>
      <c r="P980" s="277"/>
      <c r="Q980" s="277"/>
      <c r="R980" s="277"/>
      <c r="S980" s="277"/>
      <c r="T980" s="277"/>
      <c r="U980" s="278"/>
      <c r="V980" s="103"/>
      <c r="W980" s="84">
        <f t="shared" si="407"/>
        <v>49</v>
      </c>
      <c r="X980" s="84"/>
      <c r="Y980" s="78">
        <f>SUM(E960:E980)</f>
        <v>48</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7"/>
      <c r="N981" s="277"/>
      <c r="O981" s="277"/>
      <c r="P981" s="277"/>
      <c r="Q981" s="277"/>
      <c r="R981" s="277"/>
      <c r="S981" s="277"/>
      <c r="T981" s="277"/>
      <c r="U981" s="278"/>
      <c r="V981" s="103"/>
      <c r="W981" s="84">
        <f t="shared" si="407"/>
        <v>49</v>
      </c>
      <c r="X981" s="84"/>
      <c r="Y981" s="78">
        <f>SUM(E960:E981)</f>
        <v>48</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7"/>
      <c r="N982" s="277"/>
      <c r="O982" s="277"/>
      <c r="P982" s="277"/>
      <c r="Q982" s="277"/>
      <c r="R982" s="277"/>
      <c r="S982" s="277"/>
      <c r="T982" s="277"/>
      <c r="U982" s="278"/>
      <c r="V982" s="103"/>
      <c r="W982" s="84">
        <f t="shared" si="407"/>
        <v>49</v>
      </c>
      <c r="X982" s="84"/>
      <c r="Y982" s="78">
        <f>SUM(E960:E982)</f>
        <v>48</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7"/>
      <c r="N983" s="277"/>
      <c r="O983" s="277"/>
      <c r="P983" s="277"/>
      <c r="Q983" s="277"/>
      <c r="R983" s="277"/>
      <c r="S983" s="277"/>
      <c r="T983" s="277"/>
      <c r="U983" s="278"/>
      <c r="V983" s="103"/>
      <c r="W983" s="84">
        <f t="shared" si="407"/>
        <v>49</v>
      </c>
      <c r="X983" s="84"/>
      <c r="Y983" s="78">
        <f>SUM(E960:E983)</f>
        <v>48</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7"/>
      <c r="N984" s="277"/>
      <c r="O984" s="277"/>
      <c r="P984" s="277"/>
      <c r="Q984" s="277"/>
      <c r="R984" s="277"/>
      <c r="S984" s="277"/>
      <c r="T984" s="277"/>
      <c r="U984" s="278"/>
      <c r="V984" s="103"/>
      <c r="W984" s="72"/>
      <c r="X984" s="72"/>
      <c r="Y984" s="78">
        <f>SUM(E960:E984)</f>
        <v>48</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18" t="s">
        <v>351</v>
      </c>
      <c r="C985" s="319"/>
      <c r="D985" s="79"/>
      <c r="E985" s="80"/>
      <c r="F985" s="80"/>
      <c r="G985" s="81"/>
      <c r="H985" s="192"/>
      <c r="I985" s="192"/>
      <c r="J985" s="192"/>
      <c r="K985" s="82"/>
      <c r="L985" s="318" t="s">
        <v>306</v>
      </c>
      <c r="M985" s="329"/>
      <c r="N985" s="329"/>
      <c r="O985" s="329"/>
      <c r="P985" s="329"/>
      <c r="Q985" s="329"/>
      <c r="R985" s="329"/>
      <c r="S985" s="329"/>
      <c r="T985" s="329"/>
      <c r="U985" s="31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8" t="s">
        <v>307</v>
      </c>
      <c r="C986" s="31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1" t="s">
        <v>222</v>
      </c>
      <c r="C990" s="312"/>
      <c r="D990" s="313" t="s">
        <v>223</v>
      </c>
      <c r="E990" s="304"/>
      <c r="F990" s="88"/>
      <c r="G990" s="314" t="s">
        <v>224</v>
      </c>
      <c r="H990" s="315"/>
      <c r="I990" s="28">
        <f>SUM(E1001:E1025)</f>
        <v>0</v>
      </c>
      <c r="J990" s="316" t="s">
        <v>225</v>
      </c>
      <c r="K990" s="317"/>
      <c r="L990" s="304"/>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4" t="s">
        <v>226</v>
      </c>
      <c r="AA990" s="295"/>
      <c r="AB990" s="296"/>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3" t="s">
        <v>230</v>
      </c>
      <c r="H991" s="304"/>
      <c r="I991" s="33">
        <f>E992-I990</f>
        <v>0</v>
      </c>
      <c r="J991" s="288" t="s">
        <v>231</v>
      </c>
      <c r="K991" s="289"/>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7" t="s">
        <v>232</v>
      </c>
      <c r="AA991" s="299" t="s">
        <v>233</v>
      </c>
      <c r="AB991" s="300"/>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0" t="s">
        <v>237</v>
      </c>
      <c r="H992" s="291"/>
      <c r="I992" s="35">
        <f>IF(E992=0,0,12-(MOD(I990,12)))</f>
        <v>0</v>
      </c>
      <c r="J992" s="288" t="s">
        <v>238</v>
      </c>
      <c r="K992" s="289"/>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8"/>
      <c r="AA992" s="301"/>
      <c r="AB992" s="302"/>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0" t="s">
        <v>242</v>
      </c>
      <c r="H993" s="43" t="s">
        <v>243</v>
      </c>
      <c r="I993" s="35">
        <f>IF(E993&lt;&gt;0,1,0)</f>
        <v>0</v>
      </c>
      <c r="J993" s="290" t="s">
        <v>244</v>
      </c>
      <c r="K993" s="291"/>
      <c r="L993" s="44">
        <f>'Cable Calculator'!DT3</f>
        <v>1959</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1"/>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0" t="s">
        <v>251</v>
      </c>
      <c r="H995" s="51" t="s">
        <v>252</v>
      </c>
      <c r="I995" s="112">
        <f>E994</f>
        <v>0</v>
      </c>
      <c r="J995" s="322" t="s">
        <v>253</v>
      </c>
      <c r="K995" s="323"/>
      <c r="L995" s="324"/>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1"/>
      <c r="H996" s="47" t="s">
        <v>257</v>
      </c>
      <c r="I996" s="35" t="str">
        <f>IF(E994="","0",IF(AND(E991="EUC",E992=432), I995+(203-E993),IF(E994=0,0,(E994+(E992-E993)-1))))</f>
        <v>0</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0" t="s">
        <v>260</v>
      </c>
      <c r="C999" s="292" t="s">
        <v>261</v>
      </c>
      <c r="D999" s="292" t="s">
        <v>262</v>
      </c>
      <c r="E999" s="305" t="s">
        <v>263</v>
      </c>
      <c r="F999" s="292" t="s">
        <v>264</v>
      </c>
      <c r="G999" s="307" t="s">
        <v>265</v>
      </c>
      <c r="H999" s="307" t="s">
        <v>266</v>
      </c>
      <c r="I999" s="307" t="s">
        <v>267</v>
      </c>
      <c r="J999" s="309" t="s">
        <v>268</v>
      </c>
      <c r="K999" s="292"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1"/>
      <c r="C1000" s="293"/>
      <c r="D1000" s="293"/>
      <c r="E1000" s="306"/>
      <c r="F1000" s="293"/>
      <c r="G1000" s="308"/>
      <c r="H1000" s="308"/>
      <c r="I1000" s="308"/>
      <c r="J1000" s="310"/>
      <c r="K1000" s="293"/>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7"/>
      <c r="N1012" s="277"/>
      <c r="O1012" s="277"/>
      <c r="P1012" s="277"/>
      <c r="Q1012" s="277"/>
      <c r="R1012" s="277"/>
      <c r="S1012" s="277"/>
      <c r="T1012" s="277"/>
      <c r="U1012" s="27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7"/>
      <c r="N1013" s="277"/>
      <c r="O1013" s="277"/>
      <c r="P1013" s="277"/>
      <c r="Q1013" s="277"/>
      <c r="R1013" s="277"/>
      <c r="S1013" s="277"/>
      <c r="T1013" s="277"/>
      <c r="U1013" s="27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7"/>
      <c r="N1014" s="277"/>
      <c r="O1014" s="277"/>
      <c r="P1014" s="277"/>
      <c r="Q1014" s="277"/>
      <c r="R1014" s="277"/>
      <c r="S1014" s="277"/>
      <c r="T1014" s="277"/>
      <c r="U1014" s="27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7"/>
      <c r="N1015" s="277"/>
      <c r="O1015" s="277"/>
      <c r="P1015" s="277"/>
      <c r="Q1015" s="277"/>
      <c r="R1015" s="277"/>
      <c r="S1015" s="277"/>
      <c r="T1015" s="277"/>
      <c r="U1015" s="27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7"/>
      <c r="N1016" s="277"/>
      <c r="O1016" s="277"/>
      <c r="P1016" s="277"/>
      <c r="Q1016" s="277"/>
      <c r="R1016" s="277"/>
      <c r="S1016" s="277"/>
      <c r="T1016" s="277"/>
      <c r="U1016" s="27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7"/>
      <c r="N1017" s="277"/>
      <c r="O1017" s="277"/>
      <c r="P1017" s="277"/>
      <c r="Q1017" s="277"/>
      <c r="R1017" s="277"/>
      <c r="S1017" s="277"/>
      <c r="T1017" s="277"/>
      <c r="U1017" s="27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7"/>
      <c r="N1018" s="277"/>
      <c r="O1018" s="277"/>
      <c r="P1018" s="277"/>
      <c r="Q1018" s="277"/>
      <c r="R1018" s="277"/>
      <c r="S1018" s="277"/>
      <c r="T1018" s="277"/>
      <c r="U1018" s="27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7"/>
      <c r="N1019" s="277"/>
      <c r="O1019" s="277"/>
      <c r="P1019" s="277"/>
      <c r="Q1019" s="277"/>
      <c r="R1019" s="277"/>
      <c r="S1019" s="277"/>
      <c r="T1019" s="277"/>
      <c r="U1019" s="27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7"/>
      <c r="N1020" s="277"/>
      <c r="O1020" s="277"/>
      <c r="P1020" s="277"/>
      <c r="Q1020" s="277"/>
      <c r="R1020" s="277"/>
      <c r="S1020" s="277"/>
      <c r="T1020" s="277"/>
      <c r="U1020" s="27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7"/>
      <c r="N1021" s="277"/>
      <c r="O1021" s="277"/>
      <c r="P1021" s="277"/>
      <c r="Q1021" s="277"/>
      <c r="R1021" s="277"/>
      <c r="S1021" s="277"/>
      <c r="T1021" s="277"/>
      <c r="U1021" s="27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7"/>
      <c r="N1022" s="277"/>
      <c r="O1022" s="277"/>
      <c r="P1022" s="277"/>
      <c r="Q1022" s="277"/>
      <c r="R1022" s="277"/>
      <c r="S1022" s="277"/>
      <c r="T1022" s="277"/>
      <c r="U1022" s="27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7"/>
      <c r="N1023" s="277"/>
      <c r="O1023" s="277"/>
      <c r="P1023" s="277"/>
      <c r="Q1023" s="277"/>
      <c r="R1023" s="277"/>
      <c r="S1023" s="277"/>
      <c r="T1023" s="277"/>
      <c r="U1023" s="27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7"/>
      <c r="N1024" s="277"/>
      <c r="O1024" s="277"/>
      <c r="P1024" s="277"/>
      <c r="Q1024" s="277"/>
      <c r="R1024" s="277"/>
      <c r="S1024" s="277"/>
      <c r="T1024" s="277"/>
      <c r="U1024" s="27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7"/>
      <c r="N1025" s="277"/>
      <c r="O1025" s="277"/>
      <c r="P1025" s="277"/>
      <c r="Q1025" s="277"/>
      <c r="R1025" s="277"/>
      <c r="S1025" s="277"/>
      <c r="T1025" s="277"/>
      <c r="U1025" s="27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18" t="s">
        <v>353</v>
      </c>
      <c r="C1026" s="319"/>
      <c r="D1026" s="79"/>
      <c r="E1026" s="80"/>
      <c r="F1026" s="80"/>
      <c r="G1026" s="81"/>
      <c r="H1026" s="192"/>
      <c r="I1026" s="192"/>
      <c r="J1026" s="192"/>
      <c r="K1026" s="82"/>
      <c r="L1026" s="318" t="s">
        <v>306</v>
      </c>
      <c r="M1026" s="329"/>
      <c r="N1026" s="329"/>
      <c r="O1026" s="329"/>
      <c r="P1026" s="329"/>
      <c r="Q1026" s="329"/>
      <c r="R1026" s="329"/>
      <c r="S1026" s="329"/>
      <c r="T1026" s="329"/>
      <c r="U1026" s="31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8" t="s">
        <v>307</v>
      </c>
      <c r="C1027" s="31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1" t="s">
        <v>222</v>
      </c>
      <c r="C1031" s="312"/>
      <c r="D1031" s="313" t="s">
        <v>223</v>
      </c>
      <c r="E1031" s="304"/>
      <c r="F1031" s="88"/>
      <c r="G1031" s="314" t="s">
        <v>224</v>
      </c>
      <c r="H1031" s="315"/>
      <c r="I1031" s="28">
        <f>SUM(E1042:E1066)</f>
        <v>12</v>
      </c>
      <c r="J1031" s="316" t="s">
        <v>225</v>
      </c>
      <c r="K1031" s="317"/>
      <c r="L1031" s="304"/>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4" t="s">
        <v>226</v>
      </c>
      <c r="AA1031" s="295"/>
      <c r="AB1031" s="296"/>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3" t="s">
        <v>230</v>
      </c>
      <c r="H1032" s="304"/>
      <c r="I1032" s="33">
        <f>E1033-I1031</f>
        <v>12</v>
      </c>
      <c r="J1032" s="288" t="s">
        <v>231</v>
      </c>
      <c r="K1032" s="289"/>
      <c r="L1032" s="34">
        <f>I1036</f>
        <v>757</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7" t="s">
        <v>232</v>
      </c>
      <c r="AA1032" s="299" t="s">
        <v>233</v>
      </c>
      <c r="AB1032" s="300"/>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290" t="s">
        <v>237</v>
      </c>
      <c r="H1033" s="291"/>
      <c r="I1033" s="35">
        <f>IF(E1033=0,0,12-(MOD(I1031,12)))</f>
        <v>12</v>
      </c>
      <c r="J1033" s="288" t="s">
        <v>238</v>
      </c>
      <c r="K1033" s="289"/>
      <c r="L1033" s="39">
        <f>I1037-I1031</f>
        <v>756</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8"/>
      <c r="AA1033" s="301"/>
      <c r="AB1033" s="302"/>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320" t="s">
        <v>242</v>
      </c>
      <c r="H1034" s="43" t="s">
        <v>243</v>
      </c>
      <c r="I1034" s="35">
        <f>IF(E1034&lt;&gt;0,1,0)</f>
        <v>1</v>
      </c>
      <c r="J1034" s="290" t="s">
        <v>244</v>
      </c>
      <c r="K1034" s="291"/>
      <c r="L1034" s="44">
        <f>'Cable Calculator'!DY3</f>
        <v>370</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757</v>
      </c>
      <c r="F1035" s="88"/>
      <c r="G1035" s="321"/>
      <c r="H1035" s="47" t="s">
        <v>248</v>
      </c>
      <c r="I1035" s="35">
        <f>IF(E1034&lt;&gt;0,E1034,0)</f>
        <v>12</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320" t="s">
        <v>251</v>
      </c>
      <c r="H1036" s="51" t="s">
        <v>252</v>
      </c>
      <c r="I1036" s="112">
        <f>E1035</f>
        <v>757</v>
      </c>
      <c r="J1036" s="322" t="s">
        <v>253</v>
      </c>
      <c r="K1036" s="323"/>
      <c r="L1036" s="324"/>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1"/>
      <c r="H1037" s="47" t="s">
        <v>257</v>
      </c>
      <c r="I1037" s="35">
        <f>IF(E1035="","0",IF(AND(E1032="EUC",E1033=432), I1036+(203-E1034),IF(E1035=0,0,(E1035+(E1033-E1034)-1))))</f>
        <v>768</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0" t="s">
        <v>260</v>
      </c>
      <c r="C1040" s="292" t="s">
        <v>261</v>
      </c>
      <c r="D1040" s="292" t="s">
        <v>262</v>
      </c>
      <c r="E1040" s="305" t="s">
        <v>263</v>
      </c>
      <c r="F1040" s="292" t="s">
        <v>264</v>
      </c>
      <c r="G1040" s="307" t="s">
        <v>265</v>
      </c>
      <c r="H1040" s="307" t="s">
        <v>266</v>
      </c>
      <c r="I1040" s="307" t="s">
        <v>267</v>
      </c>
      <c r="J1040" s="309" t="s">
        <v>268</v>
      </c>
      <c r="K1040" s="292"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1"/>
      <c r="C1041" s="293"/>
      <c r="D1041" s="293"/>
      <c r="E1041" s="306"/>
      <c r="F1041" s="293"/>
      <c r="G1041" s="308"/>
      <c r="H1041" s="308"/>
      <c r="I1041" s="308"/>
      <c r="J1041" s="310"/>
      <c r="K1041" s="293"/>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502</v>
      </c>
      <c r="D1042" s="102"/>
      <c r="E1042" s="32">
        <v>12</v>
      </c>
      <c r="F1042" s="32"/>
      <c r="G1042" s="68" t="s">
        <v>277</v>
      </c>
      <c r="H1042" s="69">
        <f>IF(I1042=0,0,I1042-(E1042-1))</f>
        <v>757</v>
      </c>
      <c r="I1042" s="70">
        <f>IF(E1042=0,0,I1037)</f>
        <v>768</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757-768</v>
      </c>
      <c r="AF1042" s="109" t="str">
        <f t="shared" ref="AF1042:AF1066" si="428">IF(C1042="Field SPL","N","Y")</f>
        <v>N</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7"/>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7"/>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7"/>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7"/>
      <c r="N1053" s="277"/>
      <c r="O1053" s="277"/>
      <c r="P1053" s="277"/>
      <c r="Q1053" s="277"/>
      <c r="R1053" s="277"/>
      <c r="S1053" s="277"/>
      <c r="T1053" s="277"/>
      <c r="U1053" s="278"/>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7"/>
      <c r="N1054" s="277"/>
      <c r="O1054" s="277"/>
      <c r="P1054" s="277"/>
      <c r="Q1054" s="277"/>
      <c r="R1054" s="277"/>
      <c r="S1054" s="277"/>
      <c r="T1054" s="277"/>
      <c r="U1054" s="278"/>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7"/>
      <c r="N1055" s="277"/>
      <c r="O1055" s="277"/>
      <c r="P1055" s="277"/>
      <c r="Q1055" s="277"/>
      <c r="R1055" s="277"/>
      <c r="S1055" s="277"/>
      <c r="T1055" s="277"/>
      <c r="U1055" s="278"/>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7"/>
      <c r="N1056" s="277"/>
      <c r="O1056" s="277"/>
      <c r="P1056" s="277"/>
      <c r="Q1056" s="277"/>
      <c r="R1056" s="277"/>
      <c r="S1056" s="277"/>
      <c r="T1056" s="277"/>
      <c r="U1056" s="278"/>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7"/>
      <c r="N1057" s="277"/>
      <c r="O1057" s="277"/>
      <c r="P1057" s="277"/>
      <c r="Q1057" s="277"/>
      <c r="R1057" s="277"/>
      <c r="S1057" s="277"/>
      <c r="T1057" s="277"/>
      <c r="U1057" s="278"/>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7"/>
      <c r="N1058" s="277"/>
      <c r="O1058" s="277"/>
      <c r="P1058" s="277"/>
      <c r="Q1058" s="277"/>
      <c r="R1058" s="277"/>
      <c r="S1058" s="277"/>
      <c r="T1058" s="277"/>
      <c r="U1058" s="278"/>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7"/>
      <c r="N1059" s="277"/>
      <c r="O1059" s="277"/>
      <c r="P1059" s="277"/>
      <c r="Q1059" s="277"/>
      <c r="R1059" s="277"/>
      <c r="S1059" s="277"/>
      <c r="T1059" s="277"/>
      <c r="U1059" s="278"/>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7"/>
      <c r="N1060" s="277"/>
      <c r="O1060" s="277"/>
      <c r="P1060" s="277"/>
      <c r="Q1060" s="277"/>
      <c r="R1060" s="277"/>
      <c r="S1060" s="277"/>
      <c r="T1060" s="277"/>
      <c r="U1060" s="278"/>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7"/>
      <c r="N1061" s="277"/>
      <c r="O1061" s="277"/>
      <c r="P1061" s="277"/>
      <c r="Q1061" s="277"/>
      <c r="R1061" s="277"/>
      <c r="S1061" s="277"/>
      <c r="T1061" s="277"/>
      <c r="U1061" s="278"/>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7"/>
      <c r="N1062" s="277"/>
      <c r="O1062" s="277"/>
      <c r="P1062" s="277"/>
      <c r="Q1062" s="277"/>
      <c r="R1062" s="277"/>
      <c r="S1062" s="277"/>
      <c r="T1062" s="277"/>
      <c r="U1062" s="278"/>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7"/>
      <c r="N1063" s="277"/>
      <c r="O1063" s="277"/>
      <c r="P1063" s="277"/>
      <c r="Q1063" s="277"/>
      <c r="R1063" s="277"/>
      <c r="S1063" s="277"/>
      <c r="T1063" s="277"/>
      <c r="U1063" s="278"/>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7"/>
      <c r="N1064" s="277"/>
      <c r="O1064" s="277"/>
      <c r="P1064" s="277"/>
      <c r="Q1064" s="277"/>
      <c r="R1064" s="277"/>
      <c r="S1064" s="277"/>
      <c r="T1064" s="277"/>
      <c r="U1064" s="278"/>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7"/>
      <c r="N1065" s="277"/>
      <c r="O1065" s="277"/>
      <c r="P1065" s="277"/>
      <c r="Q1065" s="277"/>
      <c r="R1065" s="277"/>
      <c r="S1065" s="277"/>
      <c r="T1065" s="277"/>
      <c r="U1065" s="278"/>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7"/>
      <c r="N1066" s="277"/>
      <c r="O1066" s="277"/>
      <c r="P1066" s="277"/>
      <c r="Q1066" s="277"/>
      <c r="R1066" s="277"/>
      <c r="S1066" s="277"/>
      <c r="T1066" s="277"/>
      <c r="U1066" s="278"/>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18" t="s">
        <v>355</v>
      </c>
      <c r="C1067" s="319"/>
      <c r="D1067" s="79"/>
      <c r="E1067" s="80"/>
      <c r="F1067" s="80"/>
      <c r="G1067" s="81"/>
      <c r="H1067" s="192"/>
      <c r="I1067" s="192"/>
      <c r="J1067" s="192"/>
      <c r="K1067" s="82"/>
      <c r="L1067" s="318" t="s">
        <v>306</v>
      </c>
      <c r="M1067" s="329"/>
      <c r="N1067" s="329"/>
      <c r="O1067" s="329"/>
      <c r="P1067" s="329"/>
      <c r="Q1067" s="329"/>
      <c r="R1067" s="329"/>
      <c r="S1067" s="329"/>
      <c r="T1067" s="329"/>
      <c r="U1067" s="31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18" t="s">
        <v>307</v>
      </c>
      <c r="C1068" s="31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1" t="s">
        <v>222</v>
      </c>
      <c r="C1072" s="312"/>
      <c r="D1072" s="313" t="s">
        <v>223</v>
      </c>
      <c r="E1072" s="304"/>
      <c r="F1072" s="88"/>
      <c r="G1072" s="314" t="s">
        <v>224</v>
      </c>
      <c r="H1072" s="315"/>
      <c r="I1072" s="28">
        <f>SUM(E1083:E1107)</f>
        <v>60</v>
      </c>
      <c r="J1072" s="316" t="s">
        <v>225</v>
      </c>
      <c r="K1072" s="317"/>
      <c r="L1072" s="304"/>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4" t="s">
        <v>226</v>
      </c>
      <c r="AA1072" s="295"/>
      <c r="AB1072" s="296"/>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3" t="s">
        <v>230</v>
      </c>
      <c r="H1073" s="304"/>
      <c r="I1073" s="33">
        <f>E1074-I1072</f>
        <v>12</v>
      </c>
      <c r="J1073" s="288" t="s">
        <v>231</v>
      </c>
      <c r="K1073" s="289"/>
      <c r="L1073" s="34">
        <f>I1077</f>
        <v>673</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7" t="s">
        <v>232</v>
      </c>
      <c r="AA1073" s="299" t="s">
        <v>233</v>
      </c>
      <c r="AB1073" s="300"/>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72</v>
      </c>
      <c r="F1074" s="88"/>
      <c r="G1074" s="290" t="s">
        <v>237</v>
      </c>
      <c r="H1074" s="291"/>
      <c r="I1074" s="35">
        <f>IF(E1074=0,0,12-(MOD(I1072,12)))</f>
        <v>12</v>
      </c>
      <c r="J1074" s="288" t="s">
        <v>238</v>
      </c>
      <c r="K1074" s="289"/>
      <c r="L1074" s="39">
        <f>I1078-I1072</f>
        <v>672</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8"/>
      <c r="AA1074" s="301"/>
      <c r="AB1074" s="302"/>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320" t="s">
        <v>242</v>
      </c>
      <c r="H1075" s="43" t="s">
        <v>243</v>
      </c>
      <c r="I1075" s="35">
        <f>IF(E1075&lt;&gt;0,1,0)</f>
        <v>1</v>
      </c>
      <c r="J1075" s="290" t="s">
        <v>244</v>
      </c>
      <c r="K1075" s="291"/>
      <c r="L1075" s="44">
        <f>'Cable Calculator'!ED3</f>
        <v>340</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673</v>
      </c>
      <c r="F1076" s="88"/>
      <c r="G1076" s="321"/>
      <c r="H1076" s="47" t="s">
        <v>248</v>
      </c>
      <c r="I1076" s="35">
        <f>IF(E1075&lt;&gt;0,E1075,0)</f>
        <v>12</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6</v>
      </c>
      <c r="F1077" s="88"/>
      <c r="G1077" s="320" t="s">
        <v>251</v>
      </c>
      <c r="H1077" s="51" t="s">
        <v>252</v>
      </c>
      <c r="I1077" s="112">
        <f>E1076</f>
        <v>673</v>
      </c>
      <c r="J1077" s="322" t="s">
        <v>253</v>
      </c>
      <c r="K1077" s="323"/>
      <c r="L1077" s="324"/>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321"/>
      <c r="H1078" s="47" t="s">
        <v>257</v>
      </c>
      <c r="I1078" s="35">
        <f>IF(E1076="","0",IF(AND(E1073="EUC",E1074=432), I1077+(203-E1075),IF(E1076=0,0,(E1076+(E1074-E1075)-1))))</f>
        <v>732</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60</v>
      </c>
      <c r="D1079" s="31" t="s">
        <v>259</v>
      </c>
      <c r="E1079" s="101" t="str">
        <f>IF(AS1073="Y","DBL",IF(AS1074="Y","TRPL",IF(AS1075="Y","QUAD","")))</f>
        <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0" t="s">
        <v>260</v>
      </c>
      <c r="C1081" s="292" t="s">
        <v>261</v>
      </c>
      <c r="D1081" s="292" t="s">
        <v>262</v>
      </c>
      <c r="E1081" s="305" t="s">
        <v>263</v>
      </c>
      <c r="F1081" s="292" t="s">
        <v>264</v>
      </c>
      <c r="G1081" s="307" t="s">
        <v>265</v>
      </c>
      <c r="H1081" s="307" t="s">
        <v>266</v>
      </c>
      <c r="I1081" s="307" t="s">
        <v>267</v>
      </c>
      <c r="J1081" s="309" t="s">
        <v>268</v>
      </c>
      <c r="K1081" s="292"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1"/>
      <c r="C1082" s="293"/>
      <c r="D1082" s="293"/>
      <c r="E1082" s="306"/>
      <c r="F1082" s="293"/>
      <c r="G1082" s="308"/>
      <c r="H1082" s="308"/>
      <c r="I1082" s="308"/>
      <c r="J1082" s="310"/>
      <c r="K1082" s="293"/>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502</v>
      </c>
      <c r="D1083" s="102"/>
      <c r="E1083" s="32">
        <v>60</v>
      </c>
      <c r="F1083" s="32"/>
      <c r="G1083" s="68" t="s">
        <v>277</v>
      </c>
      <c r="H1083" s="69">
        <f>IF(I1083=0,0,I1083-(E1083-1))</f>
        <v>673</v>
      </c>
      <c r="I1083" s="70">
        <f>IF(E1083=0,0,I1078)</f>
        <v>732</v>
      </c>
      <c r="J1083" s="71" t="s">
        <v>278</v>
      </c>
      <c r="K1083" s="32"/>
      <c r="L1083" s="233"/>
      <c r="M1083" s="277" t="s">
        <v>405</v>
      </c>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673-732</v>
      </c>
      <c r="AF1083" s="109" t="str">
        <f t="shared" ref="AF1083:AF1107" si="445">IF(C1083="Field SPL","N","Y")</f>
        <v>N</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77"/>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7"/>
      <c r="N1094" s="277"/>
      <c r="O1094" s="277"/>
      <c r="P1094" s="277"/>
      <c r="Q1094" s="277"/>
      <c r="R1094" s="277"/>
      <c r="S1094" s="277"/>
      <c r="T1094" s="277"/>
      <c r="U1094" s="278"/>
      <c r="V1094" s="103"/>
      <c r="W1094" s="84">
        <f>Y1094+1</f>
        <v>61</v>
      </c>
      <c r="X1094" s="84"/>
      <c r="Y1094" s="78">
        <f>SUM(E1083:E1094)</f>
        <v>60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7"/>
      <c r="N1095" s="277"/>
      <c r="O1095" s="277"/>
      <c r="P1095" s="277"/>
      <c r="Q1095" s="277"/>
      <c r="R1095" s="277"/>
      <c r="S1095" s="277"/>
      <c r="T1095" s="277"/>
      <c r="U1095" s="278"/>
      <c r="V1095" s="103"/>
      <c r="W1095" s="84">
        <f>Y1095+1</f>
        <v>61</v>
      </c>
      <c r="X1095" s="84"/>
      <c r="Y1095" s="78">
        <f>SUM(E1083:E1095)</f>
        <v>60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7"/>
      <c r="N1096" s="277"/>
      <c r="O1096" s="277"/>
      <c r="P1096" s="277"/>
      <c r="Q1096" s="277"/>
      <c r="R1096" s="277"/>
      <c r="S1096" s="277"/>
      <c r="T1096" s="277"/>
      <c r="U1096" s="278"/>
      <c r="V1096" s="103"/>
      <c r="W1096" s="84">
        <f>Y1096+1</f>
        <v>61</v>
      </c>
      <c r="X1096" s="84"/>
      <c r="Y1096" s="78">
        <f>SUM(E1083:E1096)</f>
        <v>60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7"/>
      <c r="N1097" s="277"/>
      <c r="O1097" s="277"/>
      <c r="P1097" s="277"/>
      <c r="Q1097" s="277"/>
      <c r="R1097" s="277"/>
      <c r="S1097" s="277"/>
      <c r="T1097" s="277"/>
      <c r="U1097" s="278"/>
      <c r="V1097" s="103"/>
      <c r="W1097" s="84">
        <f>Y1097+1</f>
        <v>61</v>
      </c>
      <c r="X1097" s="84"/>
      <c r="Y1097" s="78">
        <f>SUM(E1083:E1097)</f>
        <v>60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7"/>
      <c r="N1098" s="277"/>
      <c r="O1098" s="277"/>
      <c r="P1098" s="277"/>
      <c r="Q1098" s="277"/>
      <c r="R1098" s="277"/>
      <c r="S1098" s="277"/>
      <c r="T1098" s="277"/>
      <c r="U1098" s="278"/>
      <c r="V1098" s="103"/>
      <c r="W1098" s="84">
        <f t="shared" ref="W1098:W1106" si="458">Y1098+1</f>
        <v>61</v>
      </c>
      <c r="X1098" s="84"/>
      <c r="Y1098" s="78">
        <f>SUM(E1083:E1098)</f>
        <v>60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7"/>
      <c r="N1099" s="277"/>
      <c r="O1099" s="277"/>
      <c r="P1099" s="277"/>
      <c r="Q1099" s="277"/>
      <c r="R1099" s="277"/>
      <c r="S1099" s="277"/>
      <c r="T1099" s="277"/>
      <c r="U1099" s="278"/>
      <c r="V1099" s="103"/>
      <c r="W1099" s="84">
        <f t="shared" si="458"/>
        <v>61</v>
      </c>
      <c r="X1099" s="84"/>
      <c r="Y1099" s="78">
        <f>SUM(E1083:E1099)</f>
        <v>60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7"/>
      <c r="N1100" s="277"/>
      <c r="O1100" s="277"/>
      <c r="P1100" s="277"/>
      <c r="Q1100" s="277"/>
      <c r="R1100" s="277"/>
      <c r="S1100" s="277"/>
      <c r="T1100" s="277"/>
      <c r="U1100" s="278"/>
      <c r="V1100" s="103"/>
      <c r="W1100" s="84">
        <f t="shared" si="458"/>
        <v>61</v>
      </c>
      <c r="X1100" s="84"/>
      <c r="Y1100" s="78">
        <f>SUM(E1083:E1100)</f>
        <v>60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7"/>
      <c r="N1101" s="277"/>
      <c r="O1101" s="277"/>
      <c r="P1101" s="277"/>
      <c r="Q1101" s="277"/>
      <c r="R1101" s="277"/>
      <c r="S1101" s="277"/>
      <c r="T1101" s="277"/>
      <c r="U1101" s="278"/>
      <c r="V1101" s="103"/>
      <c r="W1101" s="84">
        <f t="shared" si="458"/>
        <v>61</v>
      </c>
      <c r="X1101" s="84"/>
      <c r="Y1101" s="78">
        <f>SUM(E1083:E1101)</f>
        <v>60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7"/>
      <c r="N1102" s="277"/>
      <c r="O1102" s="277"/>
      <c r="P1102" s="277"/>
      <c r="Q1102" s="277"/>
      <c r="R1102" s="277"/>
      <c r="S1102" s="277"/>
      <c r="T1102" s="277"/>
      <c r="U1102" s="278"/>
      <c r="V1102" s="103"/>
      <c r="W1102" s="84">
        <f t="shared" si="458"/>
        <v>61</v>
      </c>
      <c r="X1102" s="84"/>
      <c r="Y1102" s="78">
        <f>SUM(E1083:E1102)</f>
        <v>60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7"/>
      <c r="N1103" s="277"/>
      <c r="O1103" s="277"/>
      <c r="P1103" s="277"/>
      <c r="Q1103" s="277"/>
      <c r="R1103" s="277"/>
      <c r="S1103" s="277"/>
      <c r="T1103" s="277"/>
      <c r="U1103" s="278"/>
      <c r="V1103" s="103"/>
      <c r="W1103" s="84">
        <f t="shared" si="458"/>
        <v>61</v>
      </c>
      <c r="X1103" s="84"/>
      <c r="Y1103" s="78">
        <f>SUM(E1083:E1103)</f>
        <v>60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7"/>
      <c r="N1104" s="277"/>
      <c r="O1104" s="277"/>
      <c r="P1104" s="277"/>
      <c r="Q1104" s="277"/>
      <c r="R1104" s="277"/>
      <c r="S1104" s="277"/>
      <c r="T1104" s="277"/>
      <c r="U1104" s="278"/>
      <c r="V1104" s="103"/>
      <c r="W1104" s="84">
        <f t="shared" si="458"/>
        <v>61</v>
      </c>
      <c r="X1104" s="84"/>
      <c r="Y1104" s="78">
        <f>SUM(E1083:E1104)</f>
        <v>60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7"/>
      <c r="N1105" s="277"/>
      <c r="O1105" s="277"/>
      <c r="P1105" s="277"/>
      <c r="Q1105" s="277"/>
      <c r="R1105" s="277"/>
      <c r="S1105" s="277"/>
      <c r="T1105" s="277"/>
      <c r="U1105" s="278"/>
      <c r="V1105" s="103"/>
      <c r="W1105" s="84">
        <f t="shared" si="458"/>
        <v>61</v>
      </c>
      <c r="X1105" s="84"/>
      <c r="Y1105" s="78">
        <f>SUM(E1083:E1105)</f>
        <v>60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7"/>
      <c r="N1106" s="277"/>
      <c r="O1106" s="277"/>
      <c r="P1106" s="277"/>
      <c r="Q1106" s="277"/>
      <c r="R1106" s="277"/>
      <c r="S1106" s="277"/>
      <c r="T1106" s="277"/>
      <c r="U1106" s="278"/>
      <c r="V1106" s="103"/>
      <c r="W1106" s="84">
        <f t="shared" si="458"/>
        <v>61</v>
      </c>
      <c r="X1106" s="84"/>
      <c r="Y1106" s="78">
        <f>SUM(E1083:E1106)</f>
        <v>60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7"/>
      <c r="N1107" s="277"/>
      <c r="O1107" s="277"/>
      <c r="P1107" s="277"/>
      <c r="Q1107" s="277"/>
      <c r="R1107" s="277"/>
      <c r="S1107" s="277"/>
      <c r="T1107" s="277"/>
      <c r="U1107" s="278"/>
      <c r="V1107" s="103"/>
      <c r="W1107" s="72"/>
      <c r="X1107" s="72"/>
      <c r="Y1107" s="78">
        <f>SUM(E1083:E1107)</f>
        <v>60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18" t="s">
        <v>357</v>
      </c>
      <c r="C1108" s="319"/>
      <c r="D1108" s="79"/>
      <c r="E1108" s="80"/>
      <c r="F1108" s="80"/>
      <c r="G1108" s="81"/>
      <c r="H1108" s="192"/>
      <c r="I1108" s="192"/>
      <c r="J1108" s="192"/>
      <c r="K1108" s="82"/>
      <c r="L1108" s="318" t="s">
        <v>306</v>
      </c>
      <c r="M1108" s="329"/>
      <c r="N1108" s="329"/>
      <c r="O1108" s="329"/>
      <c r="P1108" s="329"/>
      <c r="Q1108" s="329"/>
      <c r="R1108" s="329"/>
      <c r="S1108" s="329"/>
      <c r="T1108" s="329"/>
      <c r="U1108" s="31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8" t="s">
        <v>307</v>
      </c>
      <c r="C1109" s="31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1" t="s">
        <v>222</v>
      </c>
      <c r="C1113" s="312"/>
      <c r="D1113" s="313" t="s">
        <v>223</v>
      </c>
      <c r="E1113" s="304"/>
      <c r="F1113" s="88"/>
      <c r="G1113" s="314" t="s">
        <v>224</v>
      </c>
      <c r="H1113" s="315"/>
      <c r="I1113" s="28">
        <f>SUM(E1124:E1148)</f>
        <v>24</v>
      </c>
      <c r="J1113" s="316" t="s">
        <v>225</v>
      </c>
      <c r="K1113" s="317"/>
      <c r="L1113" s="304"/>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4" t="s">
        <v>226</v>
      </c>
      <c r="AA1113" s="295"/>
      <c r="AB1113" s="296"/>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3" t="s">
        <v>230</v>
      </c>
      <c r="H1114" s="304"/>
      <c r="I1114" s="33">
        <f>E1115-I1113</f>
        <v>0</v>
      </c>
      <c r="J1114" s="288" t="s">
        <v>231</v>
      </c>
      <c r="K1114" s="289"/>
      <c r="L1114" s="34">
        <f>I1118</f>
        <v>265</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7" t="s">
        <v>232</v>
      </c>
      <c r="AA1114" s="299" t="s">
        <v>233</v>
      </c>
      <c r="AB1114" s="300"/>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v>24</v>
      </c>
      <c r="F1115" s="88"/>
      <c r="G1115" s="290" t="s">
        <v>237</v>
      </c>
      <c r="H1115" s="291"/>
      <c r="I1115" s="35">
        <f>IF(E1115=0,0,12-(MOD(I1113,12)))</f>
        <v>12</v>
      </c>
      <c r="J1115" s="288" t="s">
        <v>238</v>
      </c>
      <c r="K1115" s="289"/>
      <c r="L1115" s="39">
        <f>I1119-I1113</f>
        <v>264</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8"/>
      <c r="AA1115" s="301"/>
      <c r="AB1115" s="302"/>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0</v>
      </c>
      <c r="F1116" s="88"/>
      <c r="G1116" s="320" t="s">
        <v>242</v>
      </c>
      <c r="H1116" s="43" t="s">
        <v>243</v>
      </c>
      <c r="I1116" s="35">
        <f>IF(E1116&lt;&gt;0,1,0)</f>
        <v>0</v>
      </c>
      <c r="J1116" s="290" t="s">
        <v>244</v>
      </c>
      <c r="K1116" s="291"/>
      <c r="L1116" s="44">
        <f>'Cable Calculator'!EI3</f>
        <v>105</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265</v>
      </c>
      <c r="F1117" s="88"/>
      <c r="G1117" s="321"/>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2</v>
      </c>
      <c r="F1118" s="88"/>
      <c r="G1118" s="320" t="s">
        <v>251</v>
      </c>
      <c r="H1118" s="51" t="s">
        <v>252</v>
      </c>
      <c r="I1118" s="112">
        <f>E1117</f>
        <v>265</v>
      </c>
      <c r="J1118" s="322" t="s">
        <v>253</v>
      </c>
      <c r="K1118" s="323"/>
      <c r="L1118" s="324"/>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N</v>
      </c>
      <c r="F1119" s="88"/>
      <c r="G1119" s="321"/>
      <c r="H1119" s="47" t="s">
        <v>257</v>
      </c>
      <c r="I1119" s="35">
        <f>IF(E1117="","0",IF(AND(E1114="EUC",E1115=432), I1118+(203-E1116),IF(E1117=0,0,(E1117+(E1115-E1116)-1))))</f>
        <v>288</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24</v>
      </c>
      <c r="D1120" s="31" t="s">
        <v>259</v>
      </c>
      <c r="E1120" s="101" t="str">
        <f>IF(AS1114="Y","DBL",IF(AS1115="Y","TRPL",IF(AS1116="Y","QUAD","")))</f>
        <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0" t="s">
        <v>260</v>
      </c>
      <c r="C1122" s="292" t="s">
        <v>261</v>
      </c>
      <c r="D1122" s="292" t="s">
        <v>262</v>
      </c>
      <c r="E1122" s="305" t="s">
        <v>263</v>
      </c>
      <c r="F1122" s="292" t="s">
        <v>264</v>
      </c>
      <c r="G1122" s="307" t="s">
        <v>265</v>
      </c>
      <c r="H1122" s="307" t="s">
        <v>266</v>
      </c>
      <c r="I1122" s="307" t="s">
        <v>267</v>
      </c>
      <c r="J1122" s="309" t="s">
        <v>268</v>
      </c>
      <c r="K1122" s="292"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1"/>
      <c r="C1123" s="293"/>
      <c r="D1123" s="293"/>
      <c r="E1123" s="306"/>
      <c r="F1123" s="293"/>
      <c r="G1123" s="308"/>
      <c r="H1123" s="308"/>
      <c r="I1123" s="308"/>
      <c r="J1123" s="310"/>
      <c r="K1123" s="293"/>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502</v>
      </c>
      <c r="D1124" s="102"/>
      <c r="E1124" s="32">
        <v>24</v>
      </c>
      <c r="F1124" s="32"/>
      <c r="G1124" s="68" t="s">
        <v>277</v>
      </c>
      <c r="H1124" s="69">
        <f>IF(I1124=0,0,I1124-(E1124-1))</f>
        <v>265</v>
      </c>
      <c r="I1124" s="70">
        <f>IF(E1124=0,0,I1119)</f>
        <v>288</v>
      </c>
      <c r="J1124" s="71" t="s">
        <v>278</v>
      </c>
      <c r="K1124" s="32"/>
      <c r="L1124" s="233"/>
      <c r="M1124" s="277" t="s">
        <v>403</v>
      </c>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265-288</v>
      </c>
      <c r="AF1124" s="109" t="str">
        <f t="shared" ref="AF1124:AF1148" si="462">IF(C1124="Field SPL","N","Y")</f>
        <v>N</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7"/>
      <c r="N1135" s="277"/>
      <c r="O1135" s="277"/>
      <c r="P1135" s="277"/>
      <c r="Q1135" s="277"/>
      <c r="R1135" s="277"/>
      <c r="S1135" s="277"/>
      <c r="T1135" s="277"/>
      <c r="U1135" s="278"/>
      <c r="V1135" s="103"/>
      <c r="W1135" s="84">
        <f>Y1135+1</f>
        <v>25</v>
      </c>
      <c r="X1135" s="84"/>
      <c r="Y1135" s="78">
        <f>SUM(E1124:E1135)</f>
        <v>24</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7"/>
      <c r="N1136" s="277"/>
      <c r="O1136" s="277"/>
      <c r="P1136" s="277"/>
      <c r="Q1136" s="277"/>
      <c r="R1136" s="277"/>
      <c r="S1136" s="277"/>
      <c r="T1136" s="277"/>
      <c r="U1136" s="278"/>
      <c r="V1136" s="103"/>
      <c r="W1136" s="84">
        <f>Y1136+1</f>
        <v>25</v>
      </c>
      <c r="X1136" s="84"/>
      <c r="Y1136" s="78">
        <f>SUM(E1124:E1136)</f>
        <v>24</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7"/>
      <c r="N1137" s="277"/>
      <c r="O1137" s="277"/>
      <c r="P1137" s="277"/>
      <c r="Q1137" s="277"/>
      <c r="R1137" s="277"/>
      <c r="S1137" s="277"/>
      <c r="T1137" s="277"/>
      <c r="U1137" s="278"/>
      <c r="V1137" s="103"/>
      <c r="W1137" s="84">
        <f>Y1137+1</f>
        <v>25</v>
      </c>
      <c r="X1137" s="84"/>
      <c r="Y1137" s="78">
        <f>SUM(E1124:E1137)</f>
        <v>24</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7"/>
      <c r="N1138" s="277"/>
      <c r="O1138" s="277"/>
      <c r="P1138" s="277"/>
      <c r="Q1138" s="277"/>
      <c r="R1138" s="277"/>
      <c r="S1138" s="277"/>
      <c r="T1138" s="277"/>
      <c r="U1138" s="278"/>
      <c r="V1138" s="103"/>
      <c r="W1138" s="84">
        <f>Y1138+1</f>
        <v>25</v>
      </c>
      <c r="X1138" s="84"/>
      <c r="Y1138" s="78">
        <f>SUM(E1124:E1138)</f>
        <v>24</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7"/>
      <c r="N1139" s="277"/>
      <c r="O1139" s="277"/>
      <c r="P1139" s="277"/>
      <c r="Q1139" s="277"/>
      <c r="R1139" s="277"/>
      <c r="S1139" s="277"/>
      <c r="T1139" s="277"/>
      <c r="U1139" s="278"/>
      <c r="V1139" s="103"/>
      <c r="W1139" s="84">
        <f t="shared" ref="W1139:W1147" si="475">Y1139+1</f>
        <v>25</v>
      </c>
      <c r="X1139" s="84"/>
      <c r="Y1139" s="78">
        <f>SUM(E1124:E1139)</f>
        <v>24</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7"/>
      <c r="N1140" s="277"/>
      <c r="O1140" s="277"/>
      <c r="P1140" s="277"/>
      <c r="Q1140" s="277"/>
      <c r="R1140" s="277"/>
      <c r="S1140" s="277"/>
      <c r="T1140" s="277"/>
      <c r="U1140" s="278"/>
      <c r="V1140" s="103"/>
      <c r="W1140" s="84">
        <f t="shared" si="475"/>
        <v>25</v>
      </c>
      <c r="X1140" s="84"/>
      <c r="Y1140" s="78">
        <f>SUM(E1124:E1140)</f>
        <v>24</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7"/>
      <c r="N1141" s="277"/>
      <c r="O1141" s="277"/>
      <c r="P1141" s="277"/>
      <c r="Q1141" s="277"/>
      <c r="R1141" s="277"/>
      <c r="S1141" s="277"/>
      <c r="T1141" s="277"/>
      <c r="U1141" s="278"/>
      <c r="V1141" s="103"/>
      <c r="W1141" s="84">
        <f t="shared" si="475"/>
        <v>25</v>
      </c>
      <c r="X1141" s="84"/>
      <c r="Y1141" s="78">
        <f>SUM(E1124:E1141)</f>
        <v>24</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7"/>
      <c r="N1142" s="277"/>
      <c r="O1142" s="277"/>
      <c r="P1142" s="277"/>
      <c r="Q1142" s="277"/>
      <c r="R1142" s="277"/>
      <c r="S1142" s="277"/>
      <c r="T1142" s="277"/>
      <c r="U1142" s="278"/>
      <c r="V1142" s="103"/>
      <c r="W1142" s="84">
        <f t="shared" si="475"/>
        <v>25</v>
      </c>
      <c r="X1142" s="84"/>
      <c r="Y1142" s="78">
        <f>SUM(E1124:E1142)</f>
        <v>24</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7"/>
      <c r="N1143" s="277"/>
      <c r="O1143" s="277"/>
      <c r="P1143" s="277"/>
      <c r="Q1143" s="277"/>
      <c r="R1143" s="277"/>
      <c r="S1143" s="277"/>
      <c r="T1143" s="277"/>
      <c r="U1143" s="278"/>
      <c r="V1143" s="103"/>
      <c r="W1143" s="84">
        <f t="shared" si="475"/>
        <v>25</v>
      </c>
      <c r="X1143" s="84"/>
      <c r="Y1143" s="78">
        <f>SUM(E1124:E1143)</f>
        <v>24</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7"/>
      <c r="N1144" s="277"/>
      <c r="O1144" s="277"/>
      <c r="P1144" s="277"/>
      <c r="Q1144" s="277"/>
      <c r="R1144" s="277"/>
      <c r="S1144" s="277"/>
      <c r="T1144" s="277"/>
      <c r="U1144" s="278"/>
      <c r="V1144" s="103"/>
      <c r="W1144" s="84">
        <f t="shared" si="475"/>
        <v>25</v>
      </c>
      <c r="X1144" s="84"/>
      <c r="Y1144" s="78">
        <f>SUM(E1124:E1144)</f>
        <v>24</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7"/>
      <c r="N1145" s="277"/>
      <c r="O1145" s="277"/>
      <c r="P1145" s="277"/>
      <c r="Q1145" s="277"/>
      <c r="R1145" s="277"/>
      <c r="S1145" s="277"/>
      <c r="T1145" s="277"/>
      <c r="U1145" s="278"/>
      <c r="V1145" s="103"/>
      <c r="W1145" s="84">
        <f t="shared" si="475"/>
        <v>25</v>
      </c>
      <c r="X1145" s="84"/>
      <c r="Y1145" s="78">
        <f>SUM(E1124:E1145)</f>
        <v>24</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7"/>
      <c r="N1146" s="277"/>
      <c r="O1146" s="277"/>
      <c r="P1146" s="277"/>
      <c r="Q1146" s="277"/>
      <c r="R1146" s="277"/>
      <c r="S1146" s="277"/>
      <c r="T1146" s="277"/>
      <c r="U1146" s="278"/>
      <c r="V1146" s="103"/>
      <c r="W1146" s="84">
        <f t="shared" si="475"/>
        <v>25</v>
      </c>
      <c r="X1146" s="84"/>
      <c r="Y1146" s="78">
        <f>SUM(E1124:E1146)</f>
        <v>24</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7"/>
      <c r="N1147" s="277"/>
      <c r="O1147" s="277"/>
      <c r="P1147" s="277"/>
      <c r="Q1147" s="277"/>
      <c r="R1147" s="277"/>
      <c r="S1147" s="277"/>
      <c r="T1147" s="277"/>
      <c r="U1147" s="278"/>
      <c r="V1147" s="103"/>
      <c r="W1147" s="84">
        <f t="shared" si="475"/>
        <v>25</v>
      </c>
      <c r="X1147" s="84"/>
      <c r="Y1147" s="78">
        <f>SUM(E1124:E1147)</f>
        <v>24</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7"/>
      <c r="N1148" s="277"/>
      <c r="O1148" s="277"/>
      <c r="P1148" s="277"/>
      <c r="Q1148" s="277"/>
      <c r="R1148" s="277"/>
      <c r="S1148" s="277"/>
      <c r="T1148" s="277"/>
      <c r="U1148" s="278"/>
      <c r="V1148" s="103"/>
      <c r="W1148" s="72"/>
      <c r="X1148" s="72"/>
      <c r="Y1148" s="78">
        <f>SUM(E1124:E1148)</f>
        <v>24</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18" t="s">
        <v>359</v>
      </c>
      <c r="C1149" s="319"/>
      <c r="D1149" s="79"/>
      <c r="E1149" s="80"/>
      <c r="F1149" s="80"/>
      <c r="G1149" s="81"/>
      <c r="H1149" s="192"/>
      <c r="I1149" s="192"/>
      <c r="J1149" s="192"/>
      <c r="K1149" s="82"/>
      <c r="L1149" s="318" t="s">
        <v>306</v>
      </c>
      <c r="M1149" s="329"/>
      <c r="N1149" s="329"/>
      <c r="O1149" s="329"/>
      <c r="P1149" s="329"/>
      <c r="Q1149" s="329"/>
      <c r="R1149" s="329"/>
      <c r="S1149" s="329"/>
      <c r="T1149" s="329"/>
      <c r="U1149" s="31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8" t="s">
        <v>307</v>
      </c>
      <c r="C1150" s="31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1" t="s">
        <v>222</v>
      </c>
      <c r="C1154" s="312"/>
      <c r="D1154" s="313" t="s">
        <v>223</v>
      </c>
      <c r="E1154" s="304"/>
      <c r="F1154" s="88"/>
      <c r="G1154" s="314" t="s">
        <v>224</v>
      </c>
      <c r="H1154" s="315"/>
      <c r="I1154" s="28">
        <f>SUM(E1165:E1189)</f>
        <v>12</v>
      </c>
      <c r="J1154" s="316" t="s">
        <v>225</v>
      </c>
      <c r="K1154" s="317"/>
      <c r="L1154" s="304"/>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4" t="s">
        <v>226</v>
      </c>
      <c r="AA1154" s="295"/>
      <c r="AB1154" s="296"/>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3" t="s">
        <v>230</v>
      </c>
      <c r="H1155" s="304"/>
      <c r="I1155" s="33">
        <f>E1156-I1154</f>
        <v>12</v>
      </c>
      <c r="J1155" s="288" t="s">
        <v>231</v>
      </c>
      <c r="K1155" s="289"/>
      <c r="L1155" s="34">
        <f>I1159</f>
        <v>277</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7" t="s">
        <v>232</v>
      </c>
      <c r="AA1155" s="299" t="s">
        <v>233</v>
      </c>
      <c r="AB1155" s="300"/>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24</v>
      </c>
      <c r="F1156" s="88"/>
      <c r="G1156" s="290" t="s">
        <v>237</v>
      </c>
      <c r="H1156" s="291"/>
      <c r="I1156" s="35">
        <f>IF(E1156=0,0,12-(MOD(I1154,12)))</f>
        <v>12</v>
      </c>
      <c r="J1156" s="288" t="s">
        <v>238</v>
      </c>
      <c r="K1156" s="289"/>
      <c r="L1156" s="39">
        <f>I1160-I1154</f>
        <v>276</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8"/>
      <c r="AA1156" s="301"/>
      <c r="AB1156" s="302"/>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320" t="s">
        <v>242</v>
      </c>
      <c r="H1157" s="43" t="s">
        <v>243</v>
      </c>
      <c r="I1157" s="35">
        <f>IF(E1157&lt;&gt;0,1,0)</f>
        <v>1</v>
      </c>
      <c r="J1157" s="290" t="s">
        <v>244</v>
      </c>
      <c r="K1157" s="291"/>
      <c r="L1157" s="44">
        <f>'Cable Calculator'!EN3</f>
        <v>1380</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277</v>
      </c>
      <c r="F1158" s="88"/>
      <c r="G1158" s="321"/>
      <c r="H1158" s="47" t="s">
        <v>248</v>
      </c>
      <c r="I1158" s="35">
        <f>IF(E1157&lt;&gt;0,E1157,0)</f>
        <v>12</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1</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2</v>
      </c>
      <c r="F1159" s="88"/>
      <c r="G1159" s="320" t="s">
        <v>251</v>
      </c>
      <c r="H1159" s="51" t="s">
        <v>252</v>
      </c>
      <c r="I1159" s="112">
        <f>E1158</f>
        <v>277</v>
      </c>
      <c r="J1159" s="322" t="s">
        <v>253</v>
      </c>
      <c r="K1159" s="323"/>
      <c r="L1159" s="324"/>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N</v>
      </c>
      <c r="F1160" s="88"/>
      <c r="G1160" s="321"/>
      <c r="H1160" s="47" t="s">
        <v>257</v>
      </c>
      <c r="I1160" s="35">
        <f>IF(E1158="","0",IF(AND(E1155="EUC",E1156=432), I1159+(203-E1157),IF(E1158=0,0,(E1158+(E1156-E1157)-1))))</f>
        <v>288</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12</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Non-FlexNap cables cannot have tethers</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0" t="s">
        <v>260</v>
      </c>
      <c r="C1163" s="292" t="s">
        <v>261</v>
      </c>
      <c r="D1163" s="292" t="s">
        <v>262</v>
      </c>
      <c r="E1163" s="305" t="s">
        <v>263</v>
      </c>
      <c r="F1163" s="292" t="s">
        <v>264</v>
      </c>
      <c r="G1163" s="307" t="s">
        <v>265</v>
      </c>
      <c r="H1163" s="307" t="s">
        <v>266</v>
      </c>
      <c r="I1163" s="307" t="s">
        <v>267</v>
      </c>
      <c r="J1163" s="309" t="s">
        <v>268</v>
      </c>
      <c r="K1163" s="292"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1"/>
      <c r="C1164" s="293"/>
      <c r="D1164" s="293"/>
      <c r="E1164" s="306"/>
      <c r="F1164" s="293"/>
      <c r="G1164" s="308"/>
      <c r="H1164" s="308"/>
      <c r="I1164" s="308"/>
      <c r="J1164" s="310"/>
      <c r="K1164" s="293"/>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882</v>
      </c>
      <c r="E1165" s="32">
        <v>12</v>
      </c>
      <c r="F1165" s="32" t="s">
        <v>488</v>
      </c>
      <c r="G1165" s="68" t="s">
        <v>277</v>
      </c>
      <c r="H1165" s="69">
        <f>IF(I1165=0,0,I1165-(E1165-1))</f>
        <v>277</v>
      </c>
      <c r="I1165" s="70">
        <f>IF(E1165=0,0,I1160)</f>
        <v>288</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0</v>
      </c>
      <c r="AE1165" s="109" t="str">
        <f t="shared" ref="AE1165:AE1189" si="478">CONCATENATE(H1165,"-",I1165)</f>
        <v>277-288</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7"/>
      <c r="N1176" s="277"/>
      <c r="O1176" s="277"/>
      <c r="P1176" s="277"/>
      <c r="Q1176" s="277"/>
      <c r="R1176" s="277"/>
      <c r="S1176" s="277"/>
      <c r="T1176" s="277"/>
      <c r="U1176" s="278"/>
      <c r="V1176" s="103"/>
      <c r="W1176" s="84">
        <f>Y1176+1</f>
        <v>13</v>
      </c>
      <c r="X1176" s="84"/>
      <c r="Y1176" s="78">
        <f>SUM(E1165:E1176)</f>
        <v>12</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7"/>
      <c r="N1177" s="277"/>
      <c r="O1177" s="277"/>
      <c r="P1177" s="277"/>
      <c r="Q1177" s="277"/>
      <c r="R1177" s="277"/>
      <c r="S1177" s="277"/>
      <c r="T1177" s="277"/>
      <c r="U1177" s="278"/>
      <c r="V1177" s="103"/>
      <c r="W1177" s="84">
        <f>Y1177+1</f>
        <v>13</v>
      </c>
      <c r="X1177" s="84"/>
      <c r="Y1177" s="78">
        <f>SUM(E1165:E1177)</f>
        <v>12</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7"/>
      <c r="N1178" s="277"/>
      <c r="O1178" s="277"/>
      <c r="P1178" s="277"/>
      <c r="Q1178" s="277"/>
      <c r="R1178" s="277"/>
      <c r="S1178" s="277"/>
      <c r="T1178" s="277"/>
      <c r="U1178" s="278"/>
      <c r="V1178" s="103"/>
      <c r="W1178" s="84">
        <f>Y1178+1</f>
        <v>13</v>
      </c>
      <c r="X1178" s="84"/>
      <c r="Y1178" s="78">
        <f>SUM(E1165:E1178)</f>
        <v>12</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7"/>
      <c r="N1179" s="277"/>
      <c r="O1179" s="277"/>
      <c r="P1179" s="277"/>
      <c r="Q1179" s="277"/>
      <c r="R1179" s="277"/>
      <c r="S1179" s="277"/>
      <c r="T1179" s="277"/>
      <c r="U1179" s="278"/>
      <c r="V1179" s="103"/>
      <c r="W1179" s="84">
        <f>Y1179+1</f>
        <v>13</v>
      </c>
      <c r="X1179" s="84"/>
      <c r="Y1179" s="78">
        <f>SUM(E1165:E1179)</f>
        <v>12</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7"/>
      <c r="N1180" s="277"/>
      <c r="O1180" s="277"/>
      <c r="P1180" s="277"/>
      <c r="Q1180" s="277"/>
      <c r="R1180" s="277"/>
      <c r="S1180" s="277"/>
      <c r="T1180" s="277"/>
      <c r="U1180" s="278"/>
      <c r="V1180" s="103"/>
      <c r="W1180" s="84">
        <f t="shared" ref="W1180:W1188" si="492">Y1180+1</f>
        <v>13</v>
      </c>
      <c r="X1180" s="84"/>
      <c r="Y1180" s="78">
        <f>SUM(E1165:E1180)</f>
        <v>12</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7"/>
      <c r="N1181" s="277"/>
      <c r="O1181" s="277"/>
      <c r="P1181" s="277"/>
      <c r="Q1181" s="277"/>
      <c r="R1181" s="277"/>
      <c r="S1181" s="277"/>
      <c r="T1181" s="277"/>
      <c r="U1181" s="278"/>
      <c r="V1181" s="103"/>
      <c r="W1181" s="84">
        <f t="shared" si="492"/>
        <v>13</v>
      </c>
      <c r="X1181" s="84"/>
      <c r="Y1181" s="78">
        <f>SUM(E1165:E1181)</f>
        <v>12</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7"/>
      <c r="N1182" s="277"/>
      <c r="O1182" s="277"/>
      <c r="P1182" s="277"/>
      <c r="Q1182" s="277"/>
      <c r="R1182" s="277"/>
      <c r="S1182" s="277"/>
      <c r="T1182" s="277"/>
      <c r="U1182" s="278"/>
      <c r="V1182" s="103"/>
      <c r="W1182" s="84">
        <f t="shared" si="492"/>
        <v>13</v>
      </c>
      <c r="X1182" s="84"/>
      <c r="Y1182" s="78">
        <f>SUM(E1165:E1182)</f>
        <v>12</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7"/>
      <c r="N1183" s="277"/>
      <c r="O1183" s="277"/>
      <c r="P1183" s="277"/>
      <c r="Q1183" s="277"/>
      <c r="R1183" s="277"/>
      <c r="S1183" s="277"/>
      <c r="T1183" s="277"/>
      <c r="U1183" s="278"/>
      <c r="V1183" s="103"/>
      <c r="W1183" s="84">
        <f t="shared" si="492"/>
        <v>13</v>
      </c>
      <c r="X1183" s="84"/>
      <c r="Y1183" s="78">
        <f>SUM(E1165:E1183)</f>
        <v>12</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7"/>
      <c r="N1184" s="277"/>
      <c r="O1184" s="277"/>
      <c r="P1184" s="277"/>
      <c r="Q1184" s="277"/>
      <c r="R1184" s="277"/>
      <c r="S1184" s="277"/>
      <c r="T1184" s="277"/>
      <c r="U1184" s="278"/>
      <c r="V1184" s="103"/>
      <c r="W1184" s="84">
        <f t="shared" si="492"/>
        <v>13</v>
      </c>
      <c r="X1184" s="84"/>
      <c r="Y1184" s="78">
        <f>SUM(E1165:E1184)</f>
        <v>12</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7"/>
      <c r="N1185" s="277"/>
      <c r="O1185" s="277"/>
      <c r="P1185" s="277"/>
      <c r="Q1185" s="277"/>
      <c r="R1185" s="277"/>
      <c r="S1185" s="277"/>
      <c r="T1185" s="277"/>
      <c r="U1185" s="278"/>
      <c r="V1185" s="103"/>
      <c r="W1185" s="84">
        <f t="shared" si="492"/>
        <v>13</v>
      </c>
      <c r="X1185" s="84"/>
      <c r="Y1185" s="78">
        <f>SUM(E1165:E1185)</f>
        <v>12</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7"/>
      <c r="N1186" s="277"/>
      <c r="O1186" s="277"/>
      <c r="P1186" s="277"/>
      <c r="Q1186" s="277"/>
      <c r="R1186" s="277"/>
      <c r="S1186" s="277"/>
      <c r="T1186" s="277"/>
      <c r="U1186" s="278"/>
      <c r="V1186" s="103"/>
      <c r="W1186" s="84">
        <f t="shared" si="492"/>
        <v>13</v>
      </c>
      <c r="X1186" s="84"/>
      <c r="Y1186" s="78">
        <f>SUM(E1165:E1186)</f>
        <v>12</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7"/>
      <c r="N1187" s="277"/>
      <c r="O1187" s="277"/>
      <c r="P1187" s="277"/>
      <c r="Q1187" s="277"/>
      <c r="R1187" s="277"/>
      <c r="S1187" s="277"/>
      <c r="T1187" s="277"/>
      <c r="U1187" s="278"/>
      <c r="V1187" s="103"/>
      <c r="W1187" s="84">
        <f t="shared" si="492"/>
        <v>13</v>
      </c>
      <c r="X1187" s="84"/>
      <c r="Y1187" s="78">
        <f>SUM(E1165:E1187)</f>
        <v>12</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7"/>
      <c r="N1188" s="277"/>
      <c r="O1188" s="277"/>
      <c r="P1188" s="277"/>
      <c r="Q1188" s="277"/>
      <c r="R1188" s="277"/>
      <c r="S1188" s="277"/>
      <c r="T1188" s="277"/>
      <c r="U1188" s="278"/>
      <c r="V1188" s="103"/>
      <c r="W1188" s="84">
        <f t="shared" si="492"/>
        <v>13</v>
      </c>
      <c r="X1188" s="84"/>
      <c r="Y1188" s="78">
        <f>SUM(E1165:E1188)</f>
        <v>12</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7"/>
      <c r="N1189" s="277"/>
      <c r="O1189" s="277"/>
      <c r="P1189" s="277"/>
      <c r="Q1189" s="277"/>
      <c r="R1189" s="277"/>
      <c r="S1189" s="277"/>
      <c r="T1189" s="277"/>
      <c r="U1189" s="278"/>
      <c r="V1189" s="103"/>
      <c r="W1189" s="72"/>
      <c r="X1189" s="72"/>
      <c r="Y1189" s="78">
        <f>SUM(E1165:E1189)</f>
        <v>12</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18" t="s">
        <v>361</v>
      </c>
      <c r="C1190" s="319"/>
      <c r="D1190" s="79"/>
      <c r="E1190" s="80"/>
      <c r="F1190" s="80"/>
      <c r="G1190" s="81"/>
      <c r="H1190" s="192"/>
      <c r="I1190" s="192"/>
      <c r="J1190" s="192"/>
      <c r="K1190" s="82"/>
      <c r="L1190" s="318" t="s">
        <v>306</v>
      </c>
      <c r="M1190" s="329"/>
      <c r="N1190" s="329"/>
      <c r="O1190" s="329"/>
      <c r="P1190" s="329"/>
      <c r="Q1190" s="329"/>
      <c r="R1190" s="329"/>
      <c r="S1190" s="329"/>
      <c r="T1190" s="329"/>
      <c r="U1190" s="319"/>
      <c r="V1190" s="104"/>
      <c r="W1190" s="72"/>
      <c r="X1190" s="72"/>
      <c r="Y1190" s="72"/>
      <c r="Z1190" s="72"/>
      <c r="AA1190" s="72" t="str">
        <f t="shared" si="491"/>
        <v/>
      </c>
      <c r="AB1190" s="72"/>
      <c r="AC1190" s="72">
        <f>SUM(AC1165:AC1189)</f>
        <v>25</v>
      </c>
      <c r="AD1190" s="72">
        <f>SUM(AD1165:AD1189)</f>
        <v>24</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8" t="s">
        <v>307</v>
      </c>
      <c r="C1191" s="31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1" t="s">
        <v>222</v>
      </c>
      <c r="C1195" s="312"/>
      <c r="D1195" s="313" t="s">
        <v>223</v>
      </c>
      <c r="E1195" s="304"/>
      <c r="F1195" s="88"/>
      <c r="G1195" s="314" t="s">
        <v>224</v>
      </c>
      <c r="H1195" s="315"/>
      <c r="I1195" s="28">
        <f>SUM(E1206:E1230)</f>
        <v>12</v>
      </c>
      <c r="J1195" s="316" t="s">
        <v>225</v>
      </c>
      <c r="K1195" s="317"/>
      <c r="L1195" s="304"/>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6</v>
      </c>
      <c r="X1195" s="35">
        <f>COUNTIFS($E1206:$E1230,"2",$F1206:$F1230,"Ped",$C1206:$C1230,"FST")</f>
        <v>0</v>
      </c>
      <c r="Y1195" s="25"/>
      <c r="Z1195" s="294" t="s">
        <v>226</v>
      </c>
      <c r="AA1195" s="295"/>
      <c r="AB1195" s="296"/>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3" t="s">
        <v>230</v>
      </c>
      <c r="H1196" s="304"/>
      <c r="I1196" s="33">
        <f>E1197-I1195</f>
        <v>12</v>
      </c>
      <c r="J1196" s="288" t="s">
        <v>231</v>
      </c>
      <c r="K1196" s="289"/>
      <c r="L1196" s="34">
        <f>I1200</f>
        <v>265</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7" t="s">
        <v>232</v>
      </c>
      <c r="AA1196" s="299" t="s">
        <v>233</v>
      </c>
      <c r="AB1196" s="300"/>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v>24</v>
      </c>
      <c r="F1197" s="88"/>
      <c r="G1197" s="290" t="s">
        <v>237</v>
      </c>
      <c r="H1197" s="291"/>
      <c r="I1197" s="35">
        <f>IF(E1197=0,0,12-(MOD(I1195,12)))</f>
        <v>12</v>
      </c>
      <c r="J1197" s="288" t="s">
        <v>238</v>
      </c>
      <c r="K1197" s="289"/>
      <c r="L1197" s="39">
        <f>I1201-I1195</f>
        <v>264</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8"/>
      <c r="AA1197" s="301"/>
      <c r="AB1197" s="302"/>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v>12</v>
      </c>
      <c r="F1198" s="88"/>
      <c r="G1198" s="320" t="s">
        <v>242</v>
      </c>
      <c r="H1198" s="43" t="s">
        <v>243</v>
      </c>
      <c r="I1198" s="35">
        <f>IF(E1198&lt;&gt;0,1,0)</f>
        <v>1</v>
      </c>
      <c r="J1198" s="290" t="s">
        <v>244</v>
      </c>
      <c r="K1198" s="291"/>
      <c r="L1198" s="44">
        <f>'Cable Calculator'!ES3</f>
        <v>2190</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v>265</v>
      </c>
      <c r="F1199" s="88"/>
      <c r="G1199" s="321"/>
      <c r="H1199" s="47" t="s">
        <v>248</v>
      </c>
      <c r="I1199" s="35">
        <f>IF(E1198&lt;&gt;0,E1198,0)</f>
        <v>12</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2</v>
      </c>
      <c r="F1200" s="88"/>
      <c r="G1200" s="320" t="s">
        <v>251</v>
      </c>
      <c r="H1200" s="51" t="s">
        <v>252</v>
      </c>
      <c r="I1200" s="112">
        <f>E1199</f>
        <v>265</v>
      </c>
      <c r="J1200" s="322" t="s">
        <v>253</v>
      </c>
      <c r="K1200" s="323"/>
      <c r="L1200" s="324"/>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N</v>
      </c>
      <c r="F1201" s="88"/>
      <c r="G1201" s="321"/>
      <c r="H1201" s="47" t="s">
        <v>257</v>
      </c>
      <c r="I1201" s="35">
        <f>IF(E1199="","0",IF(AND(E1196="EUC",E1197=432), I1200+(203-E1198),IF(E1199=0,0,(E1199+(E1197-E1198)-1))))</f>
        <v>276</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12</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Non-FlexNap cables cannot have tethers</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0" t="s">
        <v>260</v>
      </c>
      <c r="C1204" s="292" t="s">
        <v>261</v>
      </c>
      <c r="D1204" s="292" t="s">
        <v>262</v>
      </c>
      <c r="E1204" s="305" t="s">
        <v>263</v>
      </c>
      <c r="F1204" s="292" t="s">
        <v>264</v>
      </c>
      <c r="G1204" s="307" t="s">
        <v>265</v>
      </c>
      <c r="H1204" s="307" t="s">
        <v>266</v>
      </c>
      <c r="I1204" s="307" t="s">
        <v>267</v>
      </c>
      <c r="J1204" s="309" t="s">
        <v>268</v>
      </c>
      <c r="K1204" s="292"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1"/>
      <c r="C1205" s="293"/>
      <c r="D1205" s="293"/>
      <c r="E1205" s="306"/>
      <c r="F1205" s="293"/>
      <c r="G1205" s="308"/>
      <c r="H1205" s="308"/>
      <c r="I1205" s="308"/>
      <c r="J1205" s="310"/>
      <c r="K1205" s="293"/>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t="s">
        <v>484</v>
      </c>
      <c r="D1206" s="102" t="s">
        <v>883</v>
      </c>
      <c r="E1206" s="32">
        <v>2</v>
      </c>
      <c r="F1206" s="32" t="s">
        <v>488</v>
      </c>
      <c r="G1206" s="68" t="s">
        <v>277</v>
      </c>
      <c r="H1206" s="69">
        <f>IF(I1206=0,0,I1206-(E1206-1))</f>
        <v>275</v>
      </c>
      <c r="I1206" s="70">
        <f>IF(E1206=0,0,I1201)</f>
        <v>276</v>
      </c>
      <c r="J1206" s="71" t="s">
        <v>278</v>
      </c>
      <c r="K1206" s="32"/>
      <c r="L1206" s="233"/>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0</v>
      </c>
      <c r="AE1206" s="109" t="str">
        <f t="shared" ref="AE1206:AE1230" si="495">CONCATENATE(H1206,"-",I1206)</f>
        <v>275-276</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2</v>
      </c>
    </row>
    <row r="1207" spans="1:53" ht="15.75" thickBot="1" x14ac:dyDescent="0.3">
      <c r="A1207" s="88"/>
      <c r="B1207" s="66" t="s">
        <v>279</v>
      </c>
      <c r="C1207" s="67" t="s">
        <v>484</v>
      </c>
      <c r="D1207" s="102" t="s">
        <v>884</v>
      </c>
      <c r="E1207" s="32">
        <v>2</v>
      </c>
      <c r="F1207" s="32" t="s">
        <v>488</v>
      </c>
      <c r="G1207" s="68" t="s">
        <v>277</v>
      </c>
      <c r="H1207" s="69">
        <f t="shared" ref="H1207:H1230" si="502">IF(E1207=0,0,I1207-(E1207-1))</f>
        <v>273</v>
      </c>
      <c r="I1207" s="70">
        <f t="shared" ref="I1207:I1230" si="503">IF(E1207=0,0,H1206-1)</f>
        <v>274</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0</v>
      </c>
      <c r="AE1207" s="109" t="str">
        <f t="shared" si="495"/>
        <v>273-274</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4</v>
      </c>
    </row>
    <row r="1208" spans="1:53" ht="15.75" thickBot="1" x14ac:dyDescent="0.3">
      <c r="A1208" s="88"/>
      <c r="B1208" s="74" t="s">
        <v>280</v>
      </c>
      <c r="C1208" s="67" t="s">
        <v>484</v>
      </c>
      <c r="D1208" s="102" t="s">
        <v>885</v>
      </c>
      <c r="E1208" s="32">
        <v>2</v>
      </c>
      <c r="F1208" s="32" t="s">
        <v>488</v>
      </c>
      <c r="G1208" s="75" t="s">
        <v>277</v>
      </c>
      <c r="H1208" s="69">
        <f t="shared" si="502"/>
        <v>271</v>
      </c>
      <c r="I1208" s="70">
        <f t="shared" si="503"/>
        <v>272</v>
      </c>
      <c r="J1208" s="73" t="str">
        <f t="shared" ref="J1208:J1230" si="504">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0</v>
      </c>
      <c r="AE1208" s="109" t="str">
        <f t="shared" si="495"/>
        <v>271-272</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8</v>
      </c>
    </row>
    <row r="1209" spans="1:53" ht="15.75" thickBot="1" x14ac:dyDescent="0.3">
      <c r="A1209" s="88"/>
      <c r="B1209" s="66" t="s">
        <v>281</v>
      </c>
      <c r="C1209" s="67" t="s">
        <v>484</v>
      </c>
      <c r="D1209" s="102" t="s">
        <v>886</v>
      </c>
      <c r="E1209" s="32">
        <v>2</v>
      </c>
      <c r="F1209" s="32" t="s">
        <v>488</v>
      </c>
      <c r="G1209" s="68" t="s">
        <v>277</v>
      </c>
      <c r="H1209" s="69">
        <f t="shared" si="502"/>
        <v>269</v>
      </c>
      <c r="I1209" s="70">
        <f t="shared" si="503"/>
        <v>270</v>
      </c>
      <c r="J1209" s="73" t="str">
        <f t="shared" si="504"/>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0</v>
      </c>
      <c r="AE1209" s="109" t="str">
        <f t="shared" si="495"/>
        <v>269-270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10</v>
      </c>
    </row>
    <row r="1210" spans="1:53" ht="15.75" thickBot="1" x14ac:dyDescent="0.3">
      <c r="A1210" s="88"/>
      <c r="B1210" s="66" t="s">
        <v>282</v>
      </c>
      <c r="C1210" s="67" t="s">
        <v>484</v>
      </c>
      <c r="D1210" s="102" t="s">
        <v>887</v>
      </c>
      <c r="E1210" s="32">
        <v>2</v>
      </c>
      <c r="F1210" s="32" t="s">
        <v>488</v>
      </c>
      <c r="G1210" s="68" t="s">
        <v>277</v>
      </c>
      <c r="H1210" s="69">
        <f t="shared" si="502"/>
        <v>267</v>
      </c>
      <c r="I1210" s="70">
        <f t="shared" si="503"/>
        <v>268</v>
      </c>
      <c r="J1210" s="73" t="str">
        <f t="shared" si="504"/>
        <v>--</v>
      </c>
      <c r="K1210" s="32"/>
      <c r="L1210" s="233"/>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0</v>
      </c>
      <c r="AE1210" s="109" t="str">
        <f t="shared" si="495"/>
        <v>267-268</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t="s">
        <v>484</v>
      </c>
      <c r="D1211" s="102" t="s">
        <v>888</v>
      </c>
      <c r="E1211" s="32">
        <v>2</v>
      </c>
      <c r="F1211" s="32" t="s">
        <v>488</v>
      </c>
      <c r="G1211" s="68" t="s">
        <v>277</v>
      </c>
      <c r="H1211" s="69">
        <f t="shared" si="502"/>
        <v>265</v>
      </c>
      <c r="I1211" s="70">
        <f t="shared" si="503"/>
        <v>266</v>
      </c>
      <c r="J1211" s="73" t="str">
        <f t="shared" si="504"/>
        <v>--</v>
      </c>
      <c r="K1211" s="32"/>
      <c r="L1211" s="233"/>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0</v>
      </c>
      <c r="AE1211" s="109" t="str">
        <f t="shared" si="495"/>
        <v>265-266</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7"/>
      <c r="N1217" s="277"/>
      <c r="O1217" s="277"/>
      <c r="P1217" s="277"/>
      <c r="Q1217" s="277"/>
      <c r="R1217" s="277"/>
      <c r="S1217" s="277"/>
      <c r="T1217" s="277"/>
      <c r="U1217" s="278"/>
      <c r="V1217" s="103"/>
      <c r="W1217" s="84">
        <f>Y1217+1</f>
        <v>13</v>
      </c>
      <c r="X1217" s="84"/>
      <c r="Y1217" s="78">
        <f>SUM(E1206:E1217)</f>
        <v>12</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7"/>
      <c r="N1218" s="277"/>
      <c r="O1218" s="277"/>
      <c r="P1218" s="277"/>
      <c r="Q1218" s="277"/>
      <c r="R1218" s="277"/>
      <c r="S1218" s="277"/>
      <c r="T1218" s="277"/>
      <c r="U1218" s="278"/>
      <c r="V1218" s="103"/>
      <c r="W1218" s="84">
        <f>Y1218+1</f>
        <v>13</v>
      </c>
      <c r="X1218" s="84"/>
      <c r="Y1218" s="78">
        <f>SUM(E1206:E1218)</f>
        <v>12</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7"/>
      <c r="N1219" s="277"/>
      <c r="O1219" s="277"/>
      <c r="P1219" s="277"/>
      <c r="Q1219" s="277"/>
      <c r="R1219" s="277"/>
      <c r="S1219" s="277"/>
      <c r="T1219" s="277"/>
      <c r="U1219" s="278"/>
      <c r="V1219" s="103"/>
      <c r="W1219" s="84">
        <f>Y1219+1</f>
        <v>13</v>
      </c>
      <c r="X1219" s="84"/>
      <c r="Y1219" s="78">
        <f>SUM(E1206:E1219)</f>
        <v>12</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7"/>
      <c r="N1220" s="277"/>
      <c r="O1220" s="277"/>
      <c r="P1220" s="277"/>
      <c r="Q1220" s="277"/>
      <c r="R1220" s="277"/>
      <c r="S1220" s="277"/>
      <c r="T1220" s="277"/>
      <c r="U1220" s="278"/>
      <c r="V1220" s="103"/>
      <c r="W1220" s="84">
        <f>Y1220+1</f>
        <v>13</v>
      </c>
      <c r="X1220" s="84"/>
      <c r="Y1220" s="78">
        <f>SUM(E1206:E1220)</f>
        <v>12</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7"/>
      <c r="N1221" s="277"/>
      <c r="O1221" s="277"/>
      <c r="P1221" s="277"/>
      <c r="Q1221" s="277"/>
      <c r="R1221" s="277"/>
      <c r="S1221" s="277"/>
      <c r="T1221" s="277"/>
      <c r="U1221" s="278"/>
      <c r="V1221" s="103"/>
      <c r="W1221" s="84">
        <f t="shared" ref="W1221:W1229" si="509">Y1221+1</f>
        <v>13</v>
      </c>
      <c r="X1221" s="84"/>
      <c r="Y1221" s="78">
        <f>SUM(E1206:E1221)</f>
        <v>12</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7"/>
      <c r="N1222" s="277"/>
      <c r="O1222" s="277"/>
      <c r="P1222" s="277"/>
      <c r="Q1222" s="277"/>
      <c r="R1222" s="277"/>
      <c r="S1222" s="277"/>
      <c r="T1222" s="277"/>
      <c r="U1222" s="278"/>
      <c r="V1222" s="103"/>
      <c r="W1222" s="84">
        <f t="shared" si="509"/>
        <v>13</v>
      </c>
      <c r="X1222" s="84"/>
      <c r="Y1222" s="78">
        <f>SUM(E1206:E1222)</f>
        <v>12</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7"/>
      <c r="N1223" s="277"/>
      <c r="O1223" s="277"/>
      <c r="P1223" s="277"/>
      <c r="Q1223" s="277"/>
      <c r="R1223" s="277"/>
      <c r="S1223" s="277"/>
      <c r="T1223" s="277"/>
      <c r="U1223" s="278"/>
      <c r="V1223" s="103"/>
      <c r="W1223" s="84">
        <f t="shared" si="509"/>
        <v>13</v>
      </c>
      <c r="X1223" s="84"/>
      <c r="Y1223" s="78">
        <f>SUM(E1206:E1223)</f>
        <v>12</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7"/>
      <c r="N1224" s="277"/>
      <c r="O1224" s="277"/>
      <c r="P1224" s="277"/>
      <c r="Q1224" s="277"/>
      <c r="R1224" s="277"/>
      <c r="S1224" s="277"/>
      <c r="T1224" s="277"/>
      <c r="U1224" s="278"/>
      <c r="V1224" s="103"/>
      <c r="W1224" s="84">
        <f t="shared" si="509"/>
        <v>13</v>
      </c>
      <c r="X1224" s="84"/>
      <c r="Y1224" s="78">
        <f>SUM(E1206:E1224)</f>
        <v>12</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7"/>
      <c r="N1225" s="277"/>
      <c r="O1225" s="277"/>
      <c r="P1225" s="277"/>
      <c r="Q1225" s="277"/>
      <c r="R1225" s="277"/>
      <c r="S1225" s="277"/>
      <c r="T1225" s="277"/>
      <c r="U1225" s="278"/>
      <c r="V1225" s="103"/>
      <c r="W1225" s="84">
        <f t="shared" si="509"/>
        <v>13</v>
      </c>
      <c r="X1225" s="84"/>
      <c r="Y1225" s="78">
        <f>SUM(E1206:E1225)</f>
        <v>12</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7"/>
      <c r="N1226" s="277"/>
      <c r="O1226" s="277"/>
      <c r="P1226" s="277"/>
      <c r="Q1226" s="277"/>
      <c r="R1226" s="277"/>
      <c r="S1226" s="277"/>
      <c r="T1226" s="277"/>
      <c r="U1226" s="278"/>
      <c r="V1226" s="103"/>
      <c r="W1226" s="84">
        <f t="shared" si="509"/>
        <v>13</v>
      </c>
      <c r="X1226" s="84"/>
      <c r="Y1226" s="78">
        <f>SUM(E1206:E1226)</f>
        <v>12</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7"/>
      <c r="N1227" s="277"/>
      <c r="O1227" s="277"/>
      <c r="P1227" s="277"/>
      <c r="Q1227" s="277"/>
      <c r="R1227" s="277"/>
      <c r="S1227" s="277"/>
      <c r="T1227" s="277"/>
      <c r="U1227" s="278"/>
      <c r="V1227" s="103"/>
      <c r="W1227" s="84">
        <f t="shared" si="509"/>
        <v>13</v>
      </c>
      <c r="X1227" s="84"/>
      <c r="Y1227" s="78">
        <f>SUM(E1206:E1227)</f>
        <v>12</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7"/>
      <c r="N1228" s="277"/>
      <c r="O1228" s="277"/>
      <c r="P1228" s="277"/>
      <c r="Q1228" s="277"/>
      <c r="R1228" s="277"/>
      <c r="S1228" s="277"/>
      <c r="T1228" s="277"/>
      <c r="U1228" s="278"/>
      <c r="V1228" s="103"/>
      <c r="W1228" s="84">
        <f t="shared" si="509"/>
        <v>13</v>
      </c>
      <c r="X1228" s="84"/>
      <c r="Y1228" s="78">
        <f>SUM(E1206:E1228)</f>
        <v>12</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7"/>
      <c r="N1229" s="277"/>
      <c r="O1229" s="277"/>
      <c r="P1229" s="277"/>
      <c r="Q1229" s="277"/>
      <c r="R1229" s="277"/>
      <c r="S1229" s="277"/>
      <c r="T1229" s="277"/>
      <c r="U1229" s="278"/>
      <c r="V1229" s="103"/>
      <c r="W1229" s="84">
        <f t="shared" si="509"/>
        <v>13</v>
      </c>
      <c r="X1229" s="84"/>
      <c r="Y1229" s="78">
        <f>SUM(E1206:E1229)</f>
        <v>12</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7"/>
      <c r="N1230" s="277"/>
      <c r="O1230" s="277"/>
      <c r="P1230" s="277"/>
      <c r="Q1230" s="277"/>
      <c r="R1230" s="277"/>
      <c r="S1230" s="277"/>
      <c r="T1230" s="277"/>
      <c r="U1230" s="278"/>
      <c r="V1230" s="103"/>
      <c r="W1230" s="72"/>
      <c r="X1230" s="72"/>
      <c r="Y1230" s="78">
        <f>SUM(E1206:E1230)</f>
        <v>12</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18" t="s">
        <v>363</v>
      </c>
      <c r="C1231" s="319"/>
      <c r="D1231" s="79"/>
      <c r="E1231" s="80"/>
      <c r="F1231" s="80"/>
      <c r="G1231" s="81"/>
      <c r="H1231" s="192"/>
      <c r="I1231" s="192"/>
      <c r="J1231" s="192"/>
      <c r="K1231" s="82"/>
      <c r="L1231" s="318" t="s">
        <v>306</v>
      </c>
      <c r="M1231" s="329"/>
      <c r="N1231" s="329"/>
      <c r="O1231" s="329"/>
      <c r="P1231" s="329"/>
      <c r="Q1231" s="329"/>
      <c r="R1231" s="329"/>
      <c r="S1231" s="329"/>
      <c r="T1231" s="329"/>
      <c r="U1231" s="319"/>
      <c r="V1231" s="104"/>
      <c r="W1231" s="72"/>
      <c r="X1231" s="72"/>
      <c r="Y1231" s="72"/>
      <c r="Z1231" s="72"/>
      <c r="AA1231" s="72" t="str">
        <f t="shared" si="508"/>
        <v/>
      </c>
      <c r="AB1231" s="72"/>
      <c r="AC1231" s="72">
        <f>SUM(AC1206:AC1230)</f>
        <v>25</v>
      </c>
      <c r="AD1231" s="72">
        <f>SUM(AD1206:AD1230)</f>
        <v>19</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8" t="s">
        <v>307</v>
      </c>
      <c r="C1232" s="31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1" t="s">
        <v>222</v>
      </c>
      <c r="C1236" s="312"/>
      <c r="D1236" s="313" t="s">
        <v>223</v>
      </c>
      <c r="E1236" s="304"/>
      <c r="F1236" s="88"/>
      <c r="G1236" s="314" t="s">
        <v>224</v>
      </c>
      <c r="H1236" s="315"/>
      <c r="I1236" s="28">
        <f>SUM(E1247:E1271)</f>
        <v>0</v>
      </c>
      <c r="J1236" s="316" t="s">
        <v>225</v>
      </c>
      <c r="K1236" s="317"/>
      <c r="L1236" s="304"/>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4" t="s">
        <v>226</v>
      </c>
      <c r="AA1236" s="295"/>
      <c r="AB1236" s="296"/>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3" t="s">
        <v>230</v>
      </c>
      <c r="H1237" s="304"/>
      <c r="I1237" s="33">
        <f>E1238-I1236</f>
        <v>0</v>
      </c>
      <c r="J1237" s="288" t="s">
        <v>231</v>
      </c>
      <c r="K1237" s="289"/>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7" t="s">
        <v>232</v>
      </c>
      <c r="AA1237" s="299" t="s">
        <v>233</v>
      </c>
      <c r="AB1237" s="300"/>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0" t="s">
        <v>237</v>
      </c>
      <c r="H1238" s="291"/>
      <c r="I1238" s="35">
        <f>IF(E1238=0,0,12-(MOD(I1236,12)))</f>
        <v>0</v>
      </c>
      <c r="J1238" s="288" t="s">
        <v>238</v>
      </c>
      <c r="K1238" s="289"/>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8"/>
      <c r="AA1238" s="301"/>
      <c r="AB1238" s="302"/>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0" t="s">
        <v>242</v>
      </c>
      <c r="H1239" s="43" t="s">
        <v>243</v>
      </c>
      <c r="I1239" s="35">
        <f>IF(E1239&lt;&gt;0,1,0)</f>
        <v>0</v>
      </c>
      <c r="J1239" s="290" t="s">
        <v>244</v>
      </c>
      <c r="K1239" s="291"/>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1"/>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0" t="s">
        <v>251</v>
      </c>
      <c r="H1241" s="51" t="s">
        <v>252</v>
      </c>
      <c r="I1241" s="112">
        <f>E1240</f>
        <v>0</v>
      </c>
      <c r="J1241" s="322" t="s">
        <v>253</v>
      </c>
      <c r="K1241" s="323"/>
      <c r="L1241" s="324"/>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1"/>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0" t="s">
        <v>260</v>
      </c>
      <c r="C1245" s="292" t="s">
        <v>261</v>
      </c>
      <c r="D1245" s="292" t="s">
        <v>262</v>
      </c>
      <c r="E1245" s="305" t="s">
        <v>263</v>
      </c>
      <c r="F1245" s="292" t="s">
        <v>264</v>
      </c>
      <c r="G1245" s="307" t="s">
        <v>265</v>
      </c>
      <c r="H1245" s="307" t="s">
        <v>266</v>
      </c>
      <c r="I1245" s="307" t="s">
        <v>267</v>
      </c>
      <c r="J1245" s="309" t="s">
        <v>268</v>
      </c>
      <c r="K1245" s="292"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1"/>
      <c r="C1246" s="293"/>
      <c r="D1246" s="293"/>
      <c r="E1246" s="306"/>
      <c r="F1246" s="293"/>
      <c r="G1246" s="308"/>
      <c r="H1246" s="308"/>
      <c r="I1246" s="308"/>
      <c r="J1246" s="310"/>
      <c r="K1246" s="293"/>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8" t="s">
        <v>365</v>
      </c>
      <c r="C1272" s="319"/>
      <c r="D1272" s="79"/>
      <c r="E1272" s="80"/>
      <c r="F1272" s="80"/>
      <c r="G1272" s="81"/>
      <c r="H1272" s="192"/>
      <c r="I1272" s="192"/>
      <c r="J1272" s="192"/>
      <c r="K1272" s="82"/>
      <c r="L1272" s="318" t="s">
        <v>306</v>
      </c>
      <c r="M1272" s="329"/>
      <c r="N1272" s="329"/>
      <c r="O1272" s="329"/>
      <c r="P1272" s="329"/>
      <c r="Q1272" s="329"/>
      <c r="R1272" s="329"/>
      <c r="S1272" s="329"/>
      <c r="T1272" s="329"/>
      <c r="U1272" s="31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8" t="s">
        <v>307</v>
      </c>
      <c r="C1273" s="31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1" t="s">
        <v>222</v>
      </c>
      <c r="C1277" s="312"/>
      <c r="D1277" s="313" t="s">
        <v>223</v>
      </c>
      <c r="E1277" s="304"/>
      <c r="F1277" s="88"/>
      <c r="G1277" s="314" t="s">
        <v>224</v>
      </c>
      <c r="H1277" s="315"/>
      <c r="I1277" s="28">
        <f>SUM(E1288:E1312)</f>
        <v>0</v>
      </c>
      <c r="J1277" s="316" t="s">
        <v>225</v>
      </c>
      <c r="K1277" s="317"/>
      <c r="L1277" s="304"/>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4" t="s">
        <v>226</v>
      </c>
      <c r="AA1277" s="295"/>
      <c r="AB1277" s="296"/>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3" t="s">
        <v>230</v>
      </c>
      <c r="H1278" s="304"/>
      <c r="I1278" s="33">
        <f>E1279-I1277</f>
        <v>0</v>
      </c>
      <c r="J1278" s="288" t="s">
        <v>231</v>
      </c>
      <c r="K1278" s="289"/>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7" t="s">
        <v>232</v>
      </c>
      <c r="AA1278" s="299" t="s">
        <v>233</v>
      </c>
      <c r="AB1278" s="300"/>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0" t="s">
        <v>237</v>
      </c>
      <c r="H1279" s="291"/>
      <c r="I1279" s="35">
        <f>IF(E1279=0,0,12-(MOD(I1277,12)))</f>
        <v>0</v>
      </c>
      <c r="J1279" s="288" t="s">
        <v>238</v>
      </c>
      <c r="K1279" s="289"/>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8"/>
      <c r="AA1279" s="301"/>
      <c r="AB1279" s="302"/>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0" t="s">
        <v>242</v>
      </c>
      <c r="H1280" s="43" t="s">
        <v>243</v>
      </c>
      <c r="I1280" s="35">
        <f>IF(E1280&lt;&gt;0,1,0)</f>
        <v>0</v>
      </c>
      <c r="J1280" s="290" t="s">
        <v>244</v>
      </c>
      <c r="K1280" s="291"/>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1"/>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0" t="s">
        <v>251</v>
      </c>
      <c r="H1282" s="51" t="s">
        <v>252</v>
      </c>
      <c r="I1282" s="112">
        <f>E1281</f>
        <v>0</v>
      </c>
      <c r="J1282" s="322" t="s">
        <v>253</v>
      </c>
      <c r="K1282" s="323"/>
      <c r="L1282" s="324"/>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1"/>
      <c r="H1283" s="47" t="s">
        <v>257</v>
      </c>
      <c r="I1283" s="35" t="str">
        <f>IF(E1281="","0",IF(AND(E1278="EUC",E1279=432), I1282+(203-E1280),IF(E1281=0,0,(E1281+(E1279-E1280)-1))))</f>
        <v>0</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0" t="s">
        <v>260</v>
      </c>
      <c r="C1286" s="292" t="s">
        <v>261</v>
      </c>
      <c r="D1286" s="292" t="s">
        <v>262</v>
      </c>
      <c r="E1286" s="305" t="s">
        <v>263</v>
      </c>
      <c r="F1286" s="292" t="s">
        <v>264</v>
      </c>
      <c r="G1286" s="307" t="s">
        <v>265</v>
      </c>
      <c r="H1286" s="307" t="s">
        <v>266</v>
      </c>
      <c r="I1286" s="307" t="s">
        <v>267</v>
      </c>
      <c r="J1286" s="309" t="s">
        <v>268</v>
      </c>
      <c r="K1286" s="292"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1"/>
      <c r="C1287" s="293"/>
      <c r="D1287" s="293"/>
      <c r="E1287" s="306"/>
      <c r="F1287" s="293"/>
      <c r="G1287" s="308"/>
      <c r="H1287" s="308"/>
      <c r="I1287" s="308"/>
      <c r="J1287" s="310"/>
      <c r="K1287" s="293"/>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7"/>
      <c r="N1299" s="277"/>
      <c r="O1299" s="277"/>
      <c r="P1299" s="277"/>
      <c r="Q1299" s="277"/>
      <c r="R1299" s="277"/>
      <c r="S1299" s="277"/>
      <c r="T1299" s="277"/>
      <c r="U1299" s="27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7"/>
      <c r="N1300" s="277"/>
      <c r="O1300" s="277"/>
      <c r="P1300" s="277"/>
      <c r="Q1300" s="277"/>
      <c r="R1300" s="277"/>
      <c r="S1300" s="277"/>
      <c r="T1300" s="277"/>
      <c r="U1300" s="27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7"/>
      <c r="N1301" s="277"/>
      <c r="O1301" s="277"/>
      <c r="P1301" s="277"/>
      <c r="Q1301" s="277"/>
      <c r="R1301" s="277"/>
      <c r="S1301" s="277"/>
      <c r="T1301" s="277"/>
      <c r="U1301" s="27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7"/>
      <c r="N1302" s="277"/>
      <c r="O1302" s="277"/>
      <c r="P1302" s="277"/>
      <c r="Q1302" s="277"/>
      <c r="R1302" s="277"/>
      <c r="S1302" s="277"/>
      <c r="T1302" s="277"/>
      <c r="U1302" s="27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7"/>
      <c r="N1303" s="277"/>
      <c r="O1303" s="277"/>
      <c r="P1303" s="277"/>
      <c r="Q1303" s="277"/>
      <c r="R1303" s="277"/>
      <c r="S1303" s="277"/>
      <c r="T1303" s="277"/>
      <c r="U1303" s="27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7"/>
      <c r="N1304" s="277"/>
      <c r="O1304" s="277"/>
      <c r="P1304" s="277"/>
      <c r="Q1304" s="277"/>
      <c r="R1304" s="277"/>
      <c r="S1304" s="277"/>
      <c r="T1304" s="277"/>
      <c r="U1304" s="27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7"/>
      <c r="N1305" s="277"/>
      <c r="O1305" s="277"/>
      <c r="P1305" s="277"/>
      <c r="Q1305" s="277"/>
      <c r="R1305" s="277"/>
      <c r="S1305" s="277"/>
      <c r="T1305" s="277"/>
      <c r="U1305" s="27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7"/>
      <c r="N1306" s="277"/>
      <c r="O1306" s="277"/>
      <c r="P1306" s="277"/>
      <c r="Q1306" s="277"/>
      <c r="R1306" s="277"/>
      <c r="S1306" s="277"/>
      <c r="T1306" s="277"/>
      <c r="U1306" s="27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7"/>
      <c r="N1307" s="277"/>
      <c r="O1307" s="277"/>
      <c r="P1307" s="277"/>
      <c r="Q1307" s="277"/>
      <c r="R1307" s="277"/>
      <c r="S1307" s="277"/>
      <c r="T1307" s="277"/>
      <c r="U1307" s="27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7"/>
      <c r="N1308" s="277"/>
      <c r="O1308" s="277"/>
      <c r="P1308" s="277"/>
      <c r="Q1308" s="277"/>
      <c r="R1308" s="277"/>
      <c r="S1308" s="277"/>
      <c r="T1308" s="277"/>
      <c r="U1308" s="27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7"/>
      <c r="N1309" s="277"/>
      <c r="O1309" s="277"/>
      <c r="P1309" s="277"/>
      <c r="Q1309" s="277"/>
      <c r="R1309" s="277"/>
      <c r="S1309" s="277"/>
      <c r="T1309" s="277"/>
      <c r="U1309" s="27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7"/>
      <c r="N1310" s="277"/>
      <c r="O1310" s="277"/>
      <c r="P1310" s="277"/>
      <c r="Q1310" s="277"/>
      <c r="R1310" s="277"/>
      <c r="S1310" s="277"/>
      <c r="T1310" s="277"/>
      <c r="U1310" s="27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7"/>
      <c r="N1311" s="277"/>
      <c r="O1311" s="277"/>
      <c r="P1311" s="277"/>
      <c r="Q1311" s="277"/>
      <c r="R1311" s="277"/>
      <c r="S1311" s="277"/>
      <c r="T1311" s="277"/>
      <c r="U1311" s="27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7"/>
      <c r="N1312" s="277"/>
      <c r="O1312" s="277"/>
      <c r="P1312" s="277"/>
      <c r="Q1312" s="277"/>
      <c r="R1312" s="277"/>
      <c r="S1312" s="277"/>
      <c r="T1312" s="277"/>
      <c r="U1312" s="27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8" t="s">
        <v>367</v>
      </c>
      <c r="C1313" s="319"/>
      <c r="D1313" s="79"/>
      <c r="E1313" s="80"/>
      <c r="F1313" s="80"/>
      <c r="G1313" s="81"/>
      <c r="H1313" s="192"/>
      <c r="I1313" s="192"/>
      <c r="J1313" s="192"/>
      <c r="K1313" s="82"/>
      <c r="L1313" s="318" t="s">
        <v>306</v>
      </c>
      <c r="M1313" s="329"/>
      <c r="N1313" s="329"/>
      <c r="O1313" s="329"/>
      <c r="P1313" s="329"/>
      <c r="Q1313" s="329"/>
      <c r="R1313" s="329"/>
      <c r="S1313" s="329"/>
      <c r="T1313" s="329"/>
      <c r="U1313" s="31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8" t="s">
        <v>307</v>
      </c>
      <c r="C1314" s="31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1" t="s">
        <v>222</v>
      </c>
      <c r="C1318" s="312"/>
      <c r="D1318" s="313" t="s">
        <v>223</v>
      </c>
      <c r="E1318" s="304"/>
      <c r="F1318" s="88"/>
      <c r="G1318" s="314" t="s">
        <v>224</v>
      </c>
      <c r="H1318" s="315"/>
      <c r="I1318" s="28">
        <f>SUM(E1329:E1353)</f>
        <v>0</v>
      </c>
      <c r="J1318" s="316" t="s">
        <v>225</v>
      </c>
      <c r="K1318" s="317"/>
      <c r="L1318" s="304"/>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4" t="s">
        <v>226</v>
      </c>
      <c r="AA1318" s="295"/>
      <c r="AB1318" s="296"/>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3" t="s">
        <v>230</v>
      </c>
      <c r="H1319" s="304"/>
      <c r="I1319" s="33">
        <f>E1320-I1318</f>
        <v>0</v>
      </c>
      <c r="J1319" s="288" t="s">
        <v>231</v>
      </c>
      <c r="K1319" s="289"/>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7" t="s">
        <v>232</v>
      </c>
      <c r="AA1319" s="299" t="s">
        <v>233</v>
      </c>
      <c r="AB1319" s="300"/>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0" t="s">
        <v>237</v>
      </c>
      <c r="H1320" s="291"/>
      <c r="I1320" s="35">
        <f>IF(E1320=0,0,12-(MOD(I1318,12)))</f>
        <v>0</v>
      </c>
      <c r="J1320" s="288" t="s">
        <v>238</v>
      </c>
      <c r="K1320" s="289"/>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8"/>
      <c r="AA1320" s="301"/>
      <c r="AB1320" s="302"/>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0" t="s">
        <v>242</v>
      </c>
      <c r="H1321" s="43" t="s">
        <v>243</v>
      </c>
      <c r="I1321" s="35">
        <f>IF(E1321&lt;&gt;0,1,0)</f>
        <v>0</v>
      </c>
      <c r="J1321" s="290" t="s">
        <v>244</v>
      </c>
      <c r="K1321" s="291"/>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1"/>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0" t="s">
        <v>251</v>
      </c>
      <c r="H1323" s="51" t="s">
        <v>252</v>
      </c>
      <c r="I1323" s="112">
        <f>E1322</f>
        <v>0</v>
      </c>
      <c r="J1323" s="322" t="s">
        <v>253</v>
      </c>
      <c r="K1323" s="323"/>
      <c r="L1323" s="324"/>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1"/>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0" t="s">
        <v>260</v>
      </c>
      <c r="C1327" s="292" t="s">
        <v>261</v>
      </c>
      <c r="D1327" s="292" t="s">
        <v>262</v>
      </c>
      <c r="E1327" s="305" t="s">
        <v>263</v>
      </c>
      <c r="F1327" s="292" t="s">
        <v>264</v>
      </c>
      <c r="G1327" s="307" t="s">
        <v>265</v>
      </c>
      <c r="H1327" s="307" t="s">
        <v>266</v>
      </c>
      <c r="I1327" s="307" t="s">
        <v>267</v>
      </c>
      <c r="J1327" s="309" t="s">
        <v>268</v>
      </c>
      <c r="K1327" s="292"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1"/>
      <c r="C1328" s="293"/>
      <c r="D1328" s="293"/>
      <c r="E1328" s="306"/>
      <c r="F1328" s="293"/>
      <c r="G1328" s="308"/>
      <c r="H1328" s="308"/>
      <c r="I1328" s="308"/>
      <c r="J1328" s="310"/>
      <c r="K1328" s="293"/>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8" t="s">
        <v>369</v>
      </c>
      <c r="C1354" s="319"/>
      <c r="D1354" s="79"/>
      <c r="E1354" s="80"/>
      <c r="F1354" s="80"/>
      <c r="G1354" s="81"/>
      <c r="H1354" s="192"/>
      <c r="I1354" s="192"/>
      <c r="J1354" s="192"/>
      <c r="K1354" s="82"/>
      <c r="L1354" s="318" t="s">
        <v>306</v>
      </c>
      <c r="M1354" s="329"/>
      <c r="N1354" s="329"/>
      <c r="O1354" s="329"/>
      <c r="P1354" s="329"/>
      <c r="Q1354" s="329"/>
      <c r="R1354" s="329"/>
      <c r="S1354" s="329"/>
      <c r="T1354" s="329"/>
      <c r="U1354" s="31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8" t="s">
        <v>307</v>
      </c>
      <c r="C1355" s="31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1" t="s">
        <v>222</v>
      </c>
      <c r="C1359" s="312"/>
      <c r="D1359" s="313" t="s">
        <v>223</v>
      </c>
      <c r="E1359" s="304"/>
      <c r="F1359" s="88"/>
      <c r="G1359" s="314" t="s">
        <v>224</v>
      </c>
      <c r="H1359" s="315"/>
      <c r="I1359" s="28">
        <f>SUM(E1370:E1394)</f>
        <v>0</v>
      </c>
      <c r="J1359" s="316" t="s">
        <v>225</v>
      </c>
      <c r="K1359" s="317"/>
      <c r="L1359" s="304"/>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4" t="s">
        <v>226</v>
      </c>
      <c r="AA1359" s="295"/>
      <c r="AB1359" s="296"/>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3" t="s">
        <v>230</v>
      </c>
      <c r="H1360" s="304"/>
      <c r="I1360" s="33">
        <f>E1361-I1359</f>
        <v>0</v>
      </c>
      <c r="J1360" s="288" t="s">
        <v>231</v>
      </c>
      <c r="K1360" s="289"/>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7" t="s">
        <v>232</v>
      </c>
      <c r="AA1360" s="299" t="s">
        <v>233</v>
      </c>
      <c r="AB1360" s="300"/>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0" t="s">
        <v>237</v>
      </c>
      <c r="H1361" s="291"/>
      <c r="I1361" s="35">
        <f>IF(E1361=0,0,12-(MOD(I1359,12)))</f>
        <v>0</v>
      </c>
      <c r="J1361" s="288" t="s">
        <v>238</v>
      </c>
      <c r="K1361" s="289"/>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8"/>
      <c r="AA1361" s="301"/>
      <c r="AB1361" s="302"/>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0" t="s">
        <v>242</v>
      </c>
      <c r="H1362" s="43" t="s">
        <v>243</v>
      </c>
      <c r="I1362" s="35">
        <f>IF(E1362&lt;&gt;0,1,0)</f>
        <v>0</v>
      </c>
      <c r="J1362" s="290" t="s">
        <v>244</v>
      </c>
      <c r="K1362" s="291"/>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1"/>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0" t="s">
        <v>251</v>
      </c>
      <c r="H1364" s="51" t="s">
        <v>252</v>
      </c>
      <c r="I1364" s="112">
        <f>E1363</f>
        <v>0</v>
      </c>
      <c r="J1364" s="322" t="s">
        <v>253</v>
      </c>
      <c r="K1364" s="323"/>
      <c r="L1364" s="324"/>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1"/>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0" t="s">
        <v>260</v>
      </c>
      <c r="C1368" s="292" t="s">
        <v>261</v>
      </c>
      <c r="D1368" s="292" t="s">
        <v>262</v>
      </c>
      <c r="E1368" s="305" t="s">
        <v>263</v>
      </c>
      <c r="F1368" s="292" t="s">
        <v>264</v>
      </c>
      <c r="G1368" s="307" t="s">
        <v>265</v>
      </c>
      <c r="H1368" s="307" t="s">
        <v>266</v>
      </c>
      <c r="I1368" s="307" t="s">
        <v>267</v>
      </c>
      <c r="J1368" s="309" t="s">
        <v>268</v>
      </c>
      <c r="K1368" s="292"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1"/>
      <c r="C1369" s="293"/>
      <c r="D1369" s="293"/>
      <c r="E1369" s="306"/>
      <c r="F1369" s="293"/>
      <c r="G1369" s="308"/>
      <c r="H1369" s="308"/>
      <c r="I1369" s="308"/>
      <c r="J1369" s="310"/>
      <c r="K1369" s="293"/>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8" t="s">
        <v>371</v>
      </c>
      <c r="C1395" s="319"/>
      <c r="D1395" s="79"/>
      <c r="E1395" s="80"/>
      <c r="F1395" s="80"/>
      <c r="G1395" s="81"/>
      <c r="H1395" s="192"/>
      <c r="I1395" s="192"/>
      <c r="J1395" s="192"/>
      <c r="K1395" s="82"/>
      <c r="L1395" s="318" t="s">
        <v>306</v>
      </c>
      <c r="M1395" s="329"/>
      <c r="N1395" s="329"/>
      <c r="O1395" s="329"/>
      <c r="P1395" s="329"/>
      <c r="Q1395" s="329"/>
      <c r="R1395" s="329"/>
      <c r="S1395" s="329"/>
      <c r="T1395" s="329"/>
      <c r="U1395" s="31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8" t="s">
        <v>307</v>
      </c>
      <c r="C1396" s="31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1" t="s">
        <v>222</v>
      </c>
      <c r="C1400" s="312"/>
      <c r="D1400" s="313" t="s">
        <v>223</v>
      </c>
      <c r="E1400" s="304"/>
      <c r="F1400" s="88"/>
      <c r="G1400" s="314" t="s">
        <v>224</v>
      </c>
      <c r="H1400" s="315"/>
      <c r="I1400" s="28">
        <f>SUM(E1411:E1435)</f>
        <v>0</v>
      </c>
      <c r="J1400" s="316" t="s">
        <v>225</v>
      </c>
      <c r="K1400" s="317"/>
      <c r="L1400" s="304"/>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4" t="s">
        <v>226</v>
      </c>
      <c r="AA1400" s="295"/>
      <c r="AB1400" s="296"/>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3" t="s">
        <v>230</v>
      </c>
      <c r="H1401" s="304"/>
      <c r="I1401" s="33">
        <f>E1402-I1400</f>
        <v>0</v>
      </c>
      <c r="J1401" s="288" t="s">
        <v>231</v>
      </c>
      <c r="K1401" s="289"/>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7" t="s">
        <v>232</v>
      </c>
      <c r="AA1401" s="299" t="s">
        <v>233</v>
      </c>
      <c r="AB1401" s="300"/>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0" t="s">
        <v>237</v>
      </c>
      <c r="H1402" s="291"/>
      <c r="I1402" s="35">
        <f>IF(E1402=0,0,12-(MOD(I1400,12)))</f>
        <v>0</v>
      </c>
      <c r="J1402" s="288" t="s">
        <v>238</v>
      </c>
      <c r="K1402" s="289"/>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8"/>
      <c r="AA1402" s="301"/>
      <c r="AB1402" s="302"/>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0" t="s">
        <v>242</v>
      </c>
      <c r="H1403" s="43" t="s">
        <v>243</v>
      </c>
      <c r="I1403" s="35">
        <f>IF(E1403&lt;&gt;0,1,0)</f>
        <v>0</v>
      </c>
      <c r="J1403" s="290" t="s">
        <v>244</v>
      </c>
      <c r="K1403" s="291"/>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1"/>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0" t="s">
        <v>251</v>
      </c>
      <c r="H1405" s="51" t="s">
        <v>252</v>
      </c>
      <c r="I1405" s="112">
        <f>E1404</f>
        <v>0</v>
      </c>
      <c r="J1405" s="322" t="s">
        <v>253</v>
      </c>
      <c r="K1405" s="323"/>
      <c r="L1405" s="324"/>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1"/>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0" t="s">
        <v>260</v>
      </c>
      <c r="C1409" s="292" t="s">
        <v>261</v>
      </c>
      <c r="D1409" s="292" t="s">
        <v>262</v>
      </c>
      <c r="E1409" s="305" t="s">
        <v>263</v>
      </c>
      <c r="F1409" s="292" t="s">
        <v>264</v>
      </c>
      <c r="G1409" s="307" t="s">
        <v>265</v>
      </c>
      <c r="H1409" s="307" t="s">
        <v>266</v>
      </c>
      <c r="I1409" s="307" t="s">
        <v>267</v>
      </c>
      <c r="J1409" s="309" t="s">
        <v>268</v>
      </c>
      <c r="K1409" s="292"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1"/>
      <c r="C1410" s="293"/>
      <c r="D1410" s="293"/>
      <c r="E1410" s="306"/>
      <c r="F1410" s="293"/>
      <c r="G1410" s="308"/>
      <c r="H1410" s="308"/>
      <c r="I1410" s="308"/>
      <c r="J1410" s="310"/>
      <c r="K1410" s="293"/>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8" t="s">
        <v>373</v>
      </c>
      <c r="C1436" s="319"/>
      <c r="D1436" s="79"/>
      <c r="E1436" s="80"/>
      <c r="F1436" s="80"/>
      <c r="G1436" s="81"/>
      <c r="H1436" s="192"/>
      <c r="I1436" s="192"/>
      <c r="J1436" s="192"/>
      <c r="K1436" s="82"/>
      <c r="L1436" s="318" t="s">
        <v>306</v>
      </c>
      <c r="M1436" s="329"/>
      <c r="N1436" s="329"/>
      <c r="O1436" s="329"/>
      <c r="P1436" s="329"/>
      <c r="Q1436" s="329"/>
      <c r="R1436" s="329"/>
      <c r="S1436" s="329"/>
      <c r="T1436" s="329"/>
      <c r="U1436" s="31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8" t="s">
        <v>307</v>
      </c>
      <c r="C1437" s="31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1" t="s">
        <v>222</v>
      </c>
      <c r="C1441" s="312"/>
      <c r="D1441" s="313" t="s">
        <v>223</v>
      </c>
      <c r="E1441" s="304"/>
      <c r="F1441" s="88"/>
      <c r="G1441" s="314" t="s">
        <v>224</v>
      </c>
      <c r="H1441" s="315"/>
      <c r="I1441" s="28">
        <f>SUM(E1452:E1476)</f>
        <v>0</v>
      </c>
      <c r="J1441" s="316" t="s">
        <v>225</v>
      </c>
      <c r="K1441" s="317"/>
      <c r="L1441" s="304"/>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4" t="s">
        <v>226</v>
      </c>
      <c r="AA1441" s="295"/>
      <c r="AB1441" s="296"/>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3" t="s">
        <v>230</v>
      </c>
      <c r="H1442" s="304"/>
      <c r="I1442" s="33">
        <f>E1443-I1441</f>
        <v>0</v>
      </c>
      <c r="J1442" s="288" t="s">
        <v>231</v>
      </c>
      <c r="K1442" s="289"/>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7" t="s">
        <v>232</v>
      </c>
      <c r="AA1442" s="299" t="s">
        <v>233</v>
      </c>
      <c r="AB1442" s="300"/>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0" t="s">
        <v>237</v>
      </c>
      <c r="H1443" s="291"/>
      <c r="I1443" s="35">
        <f>IF(E1443=0,0,12-(MOD(I1441,12)))</f>
        <v>0</v>
      </c>
      <c r="J1443" s="288" t="s">
        <v>238</v>
      </c>
      <c r="K1443" s="289"/>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8"/>
      <c r="AA1443" s="301"/>
      <c r="AB1443" s="302"/>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0" t="s">
        <v>242</v>
      </c>
      <c r="H1444" s="43" t="s">
        <v>243</v>
      </c>
      <c r="I1444" s="35">
        <f>IF(E1444&lt;&gt;0,1,0)</f>
        <v>0</v>
      </c>
      <c r="J1444" s="290" t="s">
        <v>244</v>
      </c>
      <c r="K1444" s="291"/>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1"/>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0" t="s">
        <v>251</v>
      </c>
      <c r="H1446" s="51" t="s">
        <v>252</v>
      </c>
      <c r="I1446" s="112">
        <f>E1445</f>
        <v>0</v>
      </c>
      <c r="J1446" s="322" t="s">
        <v>253</v>
      </c>
      <c r="K1446" s="323"/>
      <c r="L1446" s="324"/>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1"/>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0" t="s">
        <v>260</v>
      </c>
      <c r="C1450" s="292" t="s">
        <v>261</v>
      </c>
      <c r="D1450" s="292" t="s">
        <v>262</v>
      </c>
      <c r="E1450" s="305" t="s">
        <v>263</v>
      </c>
      <c r="F1450" s="292" t="s">
        <v>264</v>
      </c>
      <c r="G1450" s="307" t="s">
        <v>265</v>
      </c>
      <c r="H1450" s="307" t="s">
        <v>266</v>
      </c>
      <c r="I1450" s="307" t="s">
        <v>267</v>
      </c>
      <c r="J1450" s="309" t="s">
        <v>268</v>
      </c>
      <c r="K1450" s="292"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1"/>
      <c r="C1451" s="293"/>
      <c r="D1451" s="293"/>
      <c r="E1451" s="306"/>
      <c r="F1451" s="293"/>
      <c r="G1451" s="308"/>
      <c r="H1451" s="308"/>
      <c r="I1451" s="308"/>
      <c r="J1451" s="310"/>
      <c r="K1451" s="293"/>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8" t="s">
        <v>375</v>
      </c>
      <c r="C1477" s="319"/>
      <c r="D1477" s="79"/>
      <c r="E1477" s="80"/>
      <c r="F1477" s="80"/>
      <c r="G1477" s="81"/>
      <c r="H1477" s="192"/>
      <c r="I1477" s="192"/>
      <c r="J1477" s="192"/>
      <c r="K1477" s="82"/>
      <c r="L1477" s="318" t="s">
        <v>306</v>
      </c>
      <c r="M1477" s="329"/>
      <c r="N1477" s="329"/>
      <c r="O1477" s="329"/>
      <c r="P1477" s="329"/>
      <c r="Q1477" s="329"/>
      <c r="R1477" s="329"/>
      <c r="S1477" s="329"/>
      <c r="T1477" s="329"/>
      <c r="U1477" s="31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8" t="s">
        <v>307</v>
      </c>
      <c r="C1478" s="31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1" t="s">
        <v>222</v>
      </c>
      <c r="C1482" s="312"/>
      <c r="D1482" s="313" t="s">
        <v>223</v>
      </c>
      <c r="E1482" s="304"/>
      <c r="F1482" s="88"/>
      <c r="G1482" s="314" t="s">
        <v>224</v>
      </c>
      <c r="H1482" s="315"/>
      <c r="I1482" s="28">
        <f>SUM(E1493:E1517)</f>
        <v>0</v>
      </c>
      <c r="J1482" s="316" t="s">
        <v>225</v>
      </c>
      <c r="K1482" s="317"/>
      <c r="L1482" s="304"/>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4" t="s">
        <v>226</v>
      </c>
      <c r="AA1482" s="295"/>
      <c r="AB1482" s="296"/>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3" t="s">
        <v>230</v>
      </c>
      <c r="H1483" s="304"/>
      <c r="I1483" s="33">
        <f>E1484-I1482</f>
        <v>0</v>
      </c>
      <c r="J1483" s="288" t="s">
        <v>231</v>
      </c>
      <c r="K1483" s="289"/>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7" t="s">
        <v>232</v>
      </c>
      <c r="AA1483" s="299" t="s">
        <v>233</v>
      </c>
      <c r="AB1483" s="300"/>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0" t="s">
        <v>237</v>
      </c>
      <c r="H1484" s="291"/>
      <c r="I1484" s="35">
        <f>IF(E1484=0,0,12-(MOD(I1482,12)))</f>
        <v>0</v>
      </c>
      <c r="J1484" s="288" t="s">
        <v>238</v>
      </c>
      <c r="K1484" s="289"/>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8"/>
      <c r="AA1484" s="301"/>
      <c r="AB1484" s="302"/>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0" t="s">
        <v>242</v>
      </c>
      <c r="H1485" s="43" t="s">
        <v>243</v>
      </c>
      <c r="I1485" s="35">
        <f>IF(E1485&lt;&gt;0,1,0)</f>
        <v>0</v>
      </c>
      <c r="J1485" s="290" t="s">
        <v>244</v>
      </c>
      <c r="K1485" s="291"/>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1"/>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0" t="s">
        <v>251</v>
      </c>
      <c r="H1487" s="51" t="s">
        <v>252</v>
      </c>
      <c r="I1487" s="112">
        <f>E1486</f>
        <v>0</v>
      </c>
      <c r="J1487" s="322" t="s">
        <v>253</v>
      </c>
      <c r="K1487" s="323"/>
      <c r="L1487" s="324"/>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1"/>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0" t="s">
        <v>260</v>
      </c>
      <c r="C1491" s="292" t="s">
        <v>261</v>
      </c>
      <c r="D1491" s="292" t="s">
        <v>262</v>
      </c>
      <c r="E1491" s="305" t="s">
        <v>263</v>
      </c>
      <c r="F1491" s="292" t="s">
        <v>264</v>
      </c>
      <c r="G1491" s="307" t="s">
        <v>265</v>
      </c>
      <c r="H1491" s="307" t="s">
        <v>266</v>
      </c>
      <c r="I1491" s="307" t="s">
        <v>267</v>
      </c>
      <c r="J1491" s="309" t="s">
        <v>268</v>
      </c>
      <c r="K1491" s="292"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1"/>
      <c r="C1492" s="293"/>
      <c r="D1492" s="293"/>
      <c r="E1492" s="306"/>
      <c r="F1492" s="293"/>
      <c r="G1492" s="308"/>
      <c r="H1492" s="308"/>
      <c r="I1492" s="308"/>
      <c r="J1492" s="310"/>
      <c r="K1492" s="293"/>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8" t="s">
        <v>377</v>
      </c>
      <c r="C1518" s="319"/>
      <c r="D1518" s="79"/>
      <c r="E1518" s="80"/>
      <c r="F1518" s="80"/>
      <c r="G1518" s="81"/>
      <c r="H1518" s="192"/>
      <c r="I1518" s="192"/>
      <c r="J1518" s="192"/>
      <c r="K1518" s="82"/>
      <c r="L1518" s="318" t="s">
        <v>306</v>
      </c>
      <c r="M1518" s="329"/>
      <c r="N1518" s="329"/>
      <c r="O1518" s="329"/>
      <c r="P1518" s="329"/>
      <c r="Q1518" s="329"/>
      <c r="R1518" s="329"/>
      <c r="S1518" s="329"/>
      <c r="T1518" s="329"/>
      <c r="U1518" s="31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8" t="s">
        <v>307</v>
      </c>
      <c r="C1519" s="31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1" t="s">
        <v>222</v>
      </c>
      <c r="C1523" s="312"/>
      <c r="D1523" s="313" t="s">
        <v>223</v>
      </c>
      <c r="E1523" s="304"/>
      <c r="F1523" s="88"/>
      <c r="G1523" s="314" t="s">
        <v>224</v>
      </c>
      <c r="H1523" s="315"/>
      <c r="I1523" s="28">
        <f>SUM(E1534:E1558)</f>
        <v>0</v>
      </c>
      <c r="J1523" s="316" t="s">
        <v>225</v>
      </c>
      <c r="K1523" s="317"/>
      <c r="L1523" s="304"/>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4" t="s">
        <v>226</v>
      </c>
      <c r="AA1523" s="295"/>
      <c r="AB1523" s="296"/>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3" t="s">
        <v>230</v>
      </c>
      <c r="H1524" s="304"/>
      <c r="I1524" s="33">
        <f>E1525-I1523</f>
        <v>0</v>
      </c>
      <c r="J1524" s="288" t="s">
        <v>231</v>
      </c>
      <c r="K1524" s="289"/>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7" t="s">
        <v>232</v>
      </c>
      <c r="AA1524" s="299" t="s">
        <v>233</v>
      </c>
      <c r="AB1524" s="300"/>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0" t="s">
        <v>237</v>
      </c>
      <c r="H1525" s="291"/>
      <c r="I1525" s="35">
        <f>IF(E1525=0,0,12-(MOD(I1523,12)))</f>
        <v>0</v>
      </c>
      <c r="J1525" s="288" t="s">
        <v>238</v>
      </c>
      <c r="K1525" s="289"/>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8"/>
      <c r="AA1525" s="301"/>
      <c r="AB1525" s="302"/>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0" t="s">
        <v>242</v>
      </c>
      <c r="H1526" s="43" t="s">
        <v>243</v>
      </c>
      <c r="I1526" s="35">
        <f>IF(E1526&lt;&gt;0,1,0)</f>
        <v>0</v>
      </c>
      <c r="J1526" s="290" t="s">
        <v>244</v>
      </c>
      <c r="K1526" s="291"/>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1"/>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0" t="s">
        <v>251</v>
      </c>
      <c r="H1528" s="51" t="s">
        <v>252</v>
      </c>
      <c r="I1528" s="112">
        <f>E1527</f>
        <v>0</v>
      </c>
      <c r="J1528" s="322" t="s">
        <v>253</v>
      </c>
      <c r="K1528" s="323"/>
      <c r="L1528" s="324"/>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1"/>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0" t="s">
        <v>260</v>
      </c>
      <c r="C1532" s="292" t="s">
        <v>261</v>
      </c>
      <c r="D1532" s="292" t="s">
        <v>262</v>
      </c>
      <c r="E1532" s="305" t="s">
        <v>263</v>
      </c>
      <c r="F1532" s="292" t="s">
        <v>264</v>
      </c>
      <c r="G1532" s="307" t="s">
        <v>265</v>
      </c>
      <c r="H1532" s="307" t="s">
        <v>266</v>
      </c>
      <c r="I1532" s="307" t="s">
        <v>267</v>
      </c>
      <c r="J1532" s="309" t="s">
        <v>268</v>
      </c>
      <c r="K1532" s="292"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1"/>
      <c r="C1533" s="293"/>
      <c r="D1533" s="293"/>
      <c r="E1533" s="306"/>
      <c r="F1533" s="293"/>
      <c r="G1533" s="308"/>
      <c r="H1533" s="308"/>
      <c r="I1533" s="308"/>
      <c r="J1533" s="310"/>
      <c r="K1533" s="293"/>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8" t="s">
        <v>379</v>
      </c>
      <c r="C1559" s="319"/>
      <c r="D1559" s="79"/>
      <c r="E1559" s="80"/>
      <c r="F1559" s="80"/>
      <c r="G1559" s="81"/>
      <c r="H1559" s="192"/>
      <c r="I1559" s="192"/>
      <c r="J1559" s="192"/>
      <c r="K1559" s="82"/>
      <c r="L1559" s="318" t="s">
        <v>306</v>
      </c>
      <c r="M1559" s="329"/>
      <c r="N1559" s="329"/>
      <c r="O1559" s="329"/>
      <c r="P1559" s="329"/>
      <c r="Q1559" s="329"/>
      <c r="R1559" s="329"/>
      <c r="S1559" s="329"/>
      <c r="T1559" s="329"/>
      <c r="U1559" s="31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8" t="s">
        <v>307</v>
      </c>
      <c r="C1560" s="31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1" t="s">
        <v>222</v>
      </c>
      <c r="C1564" s="312"/>
      <c r="D1564" s="313" t="s">
        <v>223</v>
      </c>
      <c r="E1564" s="304"/>
      <c r="F1564" s="88"/>
      <c r="G1564" s="314" t="s">
        <v>224</v>
      </c>
      <c r="H1564" s="315"/>
      <c r="I1564" s="28">
        <f>SUM(E1575:E1599)</f>
        <v>0</v>
      </c>
      <c r="J1564" s="316" t="s">
        <v>225</v>
      </c>
      <c r="K1564" s="317"/>
      <c r="L1564" s="304"/>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4" t="s">
        <v>226</v>
      </c>
      <c r="AA1564" s="295"/>
      <c r="AB1564" s="296"/>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3" t="s">
        <v>230</v>
      </c>
      <c r="H1565" s="304"/>
      <c r="I1565" s="33">
        <f>E1566-I1564</f>
        <v>0</v>
      </c>
      <c r="J1565" s="288" t="s">
        <v>231</v>
      </c>
      <c r="K1565" s="289"/>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7" t="s">
        <v>232</v>
      </c>
      <c r="AA1565" s="299" t="s">
        <v>233</v>
      </c>
      <c r="AB1565" s="300"/>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0" t="s">
        <v>237</v>
      </c>
      <c r="H1566" s="291"/>
      <c r="I1566" s="35">
        <f>IF(E1566=0,0,12-(MOD(I1564,12)))</f>
        <v>0</v>
      </c>
      <c r="J1566" s="288" t="s">
        <v>238</v>
      </c>
      <c r="K1566" s="289"/>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8"/>
      <c r="AA1566" s="301"/>
      <c r="AB1566" s="302"/>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0" t="s">
        <v>242</v>
      </c>
      <c r="H1567" s="43" t="s">
        <v>243</v>
      </c>
      <c r="I1567" s="35">
        <f>IF(E1567&lt;&gt;0,1,0)</f>
        <v>0</v>
      </c>
      <c r="J1567" s="290" t="s">
        <v>244</v>
      </c>
      <c r="K1567" s="291"/>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1"/>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0" t="s">
        <v>251</v>
      </c>
      <c r="H1569" s="51" t="s">
        <v>252</v>
      </c>
      <c r="I1569" s="112">
        <f>E1568</f>
        <v>0</v>
      </c>
      <c r="J1569" s="322" t="s">
        <v>253</v>
      </c>
      <c r="K1569" s="323"/>
      <c r="L1569" s="324"/>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1"/>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0" t="s">
        <v>260</v>
      </c>
      <c r="C1573" s="292" t="s">
        <v>261</v>
      </c>
      <c r="D1573" s="292" t="s">
        <v>262</v>
      </c>
      <c r="E1573" s="305" t="s">
        <v>263</v>
      </c>
      <c r="F1573" s="292" t="s">
        <v>264</v>
      </c>
      <c r="G1573" s="307" t="s">
        <v>265</v>
      </c>
      <c r="H1573" s="307" t="s">
        <v>266</v>
      </c>
      <c r="I1573" s="307" t="s">
        <v>267</v>
      </c>
      <c r="J1573" s="309" t="s">
        <v>268</v>
      </c>
      <c r="K1573" s="292"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1"/>
      <c r="C1574" s="293"/>
      <c r="D1574" s="293"/>
      <c r="E1574" s="306"/>
      <c r="F1574" s="293"/>
      <c r="G1574" s="308"/>
      <c r="H1574" s="308"/>
      <c r="I1574" s="308"/>
      <c r="J1574" s="310"/>
      <c r="K1574" s="293"/>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8" t="s">
        <v>381</v>
      </c>
      <c r="C1600" s="319"/>
      <c r="D1600" s="79"/>
      <c r="E1600" s="80"/>
      <c r="F1600" s="80"/>
      <c r="G1600" s="81"/>
      <c r="H1600" s="192"/>
      <c r="I1600" s="192"/>
      <c r="J1600" s="192"/>
      <c r="K1600" s="82"/>
      <c r="L1600" s="318" t="s">
        <v>306</v>
      </c>
      <c r="M1600" s="329"/>
      <c r="N1600" s="329"/>
      <c r="O1600" s="329"/>
      <c r="P1600" s="329"/>
      <c r="Q1600" s="329"/>
      <c r="R1600" s="329"/>
      <c r="S1600" s="329"/>
      <c r="T1600" s="329"/>
      <c r="U1600" s="31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8" t="s">
        <v>307</v>
      </c>
      <c r="C1601" s="31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1" t="s">
        <v>222</v>
      </c>
      <c r="C1605" s="312"/>
      <c r="D1605" s="313" t="s">
        <v>223</v>
      </c>
      <c r="E1605" s="304"/>
      <c r="F1605" s="88"/>
      <c r="G1605" s="314" t="s">
        <v>224</v>
      </c>
      <c r="H1605" s="315"/>
      <c r="I1605" s="28">
        <f>SUM(E1616:E1640)</f>
        <v>0</v>
      </c>
      <c r="J1605" s="316" t="s">
        <v>225</v>
      </c>
      <c r="K1605" s="317"/>
      <c r="L1605" s="304"/>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4" t="s">
        <v>226</v>
      </c>
      <c r="AA1605" s="295"/>
      <c r="AB1605" s="296"/>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3" t="s">
        <v>230</v>
      </c>
      <c r="H1606" s="304"/>
      <c r="I1606" s="33">
        <f>E1607-I1605</f>
        <v>0</v>
      </c>
      <c r="J1606" s="288" t="s">
        <v>231</v>
      </c>
      <c r="K1606" s="289"/>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7" t="s">
        <v>232</v>
      </c>
      <c r="AA1606" s="299" t="s">
        <v>233</v>
      </c>
      <c r="AB1606" s="300"/>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0" t="s">
        <v>237</v>
      </c>
      <c r="H1607" s="291"/>
      <c r="I1607" s="35">
        <f>IF(E1607=0,0,12-(MOD(I1605,12)))</f>
        <v>0</v>
      </c>
      <c r="J1607" s="288" t="s">
        <v>238</v>
      </c>
      <c r="K1607" s="289"/>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8"/>
      <c r="AA1607" s="301"/>
      <c r="AB1607" s="302"/>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0" t="s">
        <v>242</v>
      </c>
      <c r="H1608" s="43" t="s">
        <v>243</v>
      </c>
      <c r="I1608" s="35">
        <f>IF(E1608&lt;&gt;0,1,0)</f>
        <v>0</v>
      </c>
      <c r="J1608" s="290" t="s">
        <v>244</v>
      </c>
      <c r="K1608" s="291"/>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1"/>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0" t="s">
        <v>251</v>
      </c>
      <c r="H1610" s="51" t="s">
        <v>252</v>
      </c>
      <c r="I1610" s="112">
        <f>E1609</f>
        <v>0</v>
      </c>
      <c r="J1610" s="322" t="s">
        <v>253</v>
      </c>
      <c r="K1610" s="323"/>
      <c r="L1610" s="324"/>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1"/>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0" t="s">
        <v>260</v>
      </c>
      <c r="C1614" s="292" t="s">
        <v>261</v>
      </c>
      <c r="D1614" s="292" t="s">
        <v>262</v>
      </c>
      <c r="E1614" s="305" t="s">
        <v>263</v>
      </c>
      <c r="F1614" s="292" t="s">
        <v>264</v>
      </c>
      <c r="G1614" s="307" t="s">
        <v>265</v>
      </c>
      <c r="H1614" s="307" t="s">
        <v>266</v>
      </c>
      <c r="I1614" s="307" t="s">
        <v>267</v>
      </c>
      <c r="J1614" s="309" t="s">
        <v>268</v>
      </c>
      <c r="K1614" s="292"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1"/>
      <c r="C1615" s="293"/>
      <c r="D1615" s="293"/>
      <c r="E1615" s="306"/>
      <c r="F1615" s="293"/>
      <c r="G1615" s="308"/>
      <c r="H1615" s="308"/>
      <c r="I1615" s="308"/>
      <c r="J1615" s="310"/>
      <c r="K1615" s="293"/>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8" t="s">
        <v>383</v>
      </c>
      <c r="C1641" s="319"/>
      <c r="D1641" s="79"/>
      <c r="E1641" s="80"/>
      <c r="F1641" s="80"/>
      <c r="G1641" s="81"/>
      <c r="H1641" s="192"/>
      <c r="I1641" s="192"/>
      <c r="J1641" s="192"/>
      <c r="K1641" s="82"/>
      <c r="L1641" s="318" t="s">
        <v>306</v>
      </c>
      <c r="M1641" s="329"/>
      <c r="N1641" s="329"/>
      <c r="O1641" s="329"/>
      <c r="P1641" s="329"/>
      <c r="Q1641" s="329"/>
      <c r="R1641" s="329"/>
      <c r="S1641" s="329"/>
      <c r="T1641" s="329"/>
      <c r="U1641" s="31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8" t="s">
        <v>307</v>
      </c>
      <c r="C1642" s="31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1" t="s">
        <v>222</v>
      </c>
      <c r="C1646" s="312"/>
      <c r="D1646" s="313" t="s">
        <v>223</v>
      </c>
      <c r="E1646" s="304"/>
      <c r="F1646" s="88"/>
      <c r="G1646" s="314" t="s">
        <v>224</v>
      </c>
      <c r="H1646" s="315"/>
      <c r="I1646" s="28">
        <f>SUM(E1657:E1681)</f>
        <v>0</v>
      </c>
      <c r="J1646" s="316" t="s">
        <v>225</v>
      </c>
      <c r="K1646" s="317"/>
      <c r="L1646" s="304"/>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4" t="s">
        <v>226</v>
      </c>
      <c r="AA1646" s="295"/>
      <c r="AB1646" s="296"/>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3" t="s">
        <v>230</v>
      </c>
      <c r="H1647" s="304"/>
      <c r="I1647" s="33">
        <f>E1648-I1646</f>
        <v>0</v>
      </c>
      <c r="J1647" s="288" t="s">
        <v>231</v>
      </c>
      <c r="K1647" s="289"/>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7" t="s">
        <v>232</v>
      </c>
      <c r="AA1647" s="299" t="s">
        <v>233</v>
      </c>
      <c r="AB1647" s="300"/>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0" t="s">
        <v>237</v>
      </c>
      <c r="H1648" s="291"/>
      <c r="I1648" s="35">
        <f>IF(E1648=0,0,12-(MOD(I1646,12)))</f>
        <v>0</v>
      </c>
      <c r="J1648" s="288" t="s">
        <v>238</v>
      </c>
      <c r="K1648" s="289"/>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8"/>
      <c r="AA1648" s="301"/>
      <c r="AB1648" s="302"/>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0" t="s">
        <v>242</v>
      </c>
      <c r="H1649" s="43" t="s">
        <v>243</v>
      </c>
      <c r="I1649" s="35">
        <f>IF(E1649&lt;&gt;0,1,0)</f>
        <v>0</v>
      </c>
      <c r="J1649" s="290" t="s">
        <v>244</v>
      </c>
      <c r="K1649" s="291"/>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1"/>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0" t="s">
        <v>251</v>
      </c>
      <c r="H1651" s="51" t="s">
        <v>252</v>
      </c>
      <c r="I1651" s="112">
        <f>E1650</f>
        <v>0</v>
      </c>
      <c r="J1651" s="322" t="s">
        <v>253</v>
      </c>
      <c r="K1651" s="323"/>
      <c r="L1651" s="324"/>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1"/>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0" t="s">
        <v>260</v>
      </c>
      <c r="C1655" s="292" t="s">
        <v>261</v>
      </c>
      <c r="D1655" s="292" t="s">
        <v>262</v>
      </c>
      <c r="E1655" s="305" t="s">
        <v>263</v>
      </c>
      <c r="F1655" s="292" t="s">
        <v>264</v>
      </c>
      <c r="G1655" s="307" t="s">
        <v>265</v>
      </c>
      <c r="H1655" s="307" t="s">
        <v>266</v>
      </c>
      <c r="I1655" s="307" t="s">
        <v>267</v>
      </c>
      <c r="J1655" s="309" t="s">
        <v>268</v>
      </c>
      <c r="K1655" s="292"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1"/>
      <c r="C1656" s="293"/>
      <c r="D1656" s="293"/>
      <c r="E1656" s="306"/>
      <c r="F1656" s="293"/>
      <c r="G1656" s="308"/>
      <c r="H1656" s="308"/>
      <c r="I1656" s="308"/>
      <c r="J1656" s="310"/>
      <c r="K1656" s="293"/>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8" t="s">
        <v>385</v>
      </c>
      <c r="C1682" s="319"/>
      <c r="D1682" s="79"/>
      <c r="E1682" s="80"/>
      <c r="F1682" s="80"/>
      <c r="G1682" s="81"/>
      <c r="H1682" s="192"/>
      <c r="I1682" s="192"/>
      <c r="J1682" s="192"/>
      <c r="K1682" s="82"/>
      <c r="L1682" s="318" t="s">
        <v>306</v>
      </c>
      <c r="M1682" s="329"/>
      <c r="N1682" s="329"/>
      <c r="O1682" s="329"/>
      <c r="P1682" s="329"/>
      <c r="Q1682" s="329"/>
      <c r="R1682" s="329"/>
      <c r="S1682" s="329"/>
      <c r="T1682" s="329"/>
      <c r="U1682" s="31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8" t="s">
        <v>307</v>
      </c>
      <c r="C1683" s="31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1" t="s">
        <v>222</v>
      </c>
      <c r="C1687" s="312"/>
      <c r="D1687" s="313" t="s">
        <v>223</v>
      </c>
      <c r="E1687" s="304"/>
      <c r="F1687" s="88"/>
      <c r="G1687" s="314" t="s">
        <v>224</v>
      </c>
      <c r="H1687" s="315"/>
      <c r="I1687" s="28">
        <f>SUM(E1698:E1722)</f>
        <v>0</v>
      </c>
      <c r="J1687" s="316" t="s">
        <v>225</v>
      </c>
      <c r="K1687" s="317"/>
      <c r="L1687" s="304"/>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4" t="s">
        <v>226</v>
      </c>
      <c r="AA1687" s="295"/>
      <c r="AB1687" s="296"/>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3" t="s">
        <v>230</v>
      </c>
      <c r="H1688" s="304"/>
      <c r="I1688" s="33">
        <f>E1689-I1687</f>
        <v>0</v>
      </c>
      <c r="J1688" s="288" t="s">
        <v>231</v>
      </c>
      <c r="K1688" s="289"/>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7" t="s">
        <v>232</v>
      </c>
      <c r="AA1688" s="299" t="s">
        <v>233</v>
      </c>
      <c r="AB1688" s="300"/>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0" t="s">
        <v>237</v>
      </c>
      <c r="H1689" s="291"/>
      <c r="I1689" s="35">
        <f>IF(E1689=0,0,12-(MOD(I1687,12)))</f>
        <v>0</v>
      </c>
      <c r="J1689" s="288" t="s">
        <v>238</v>
      </c>
      <c r="K1689" s="289"/>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8"/>
      <c r="AA1689" s="301"/>
      <c r="AB1689" s="302"/>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0" t="s">
        <v>242</v>
      </c>
      <c r="H1690" s="43" t="s">
        <v>243</v>
      </c>
      <c r="I1690" s="35">
        <f>IF(E1690&lt;&gt;0,1,0)</f>
        <v>0</v>
      </c>
      <c r="J1690" s="290" t="s">
        <v>244</v>
      </c>
      <c r="K1690" s="291"/>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1"/>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0" t="s">
        <v>251</v>
      </c>
      <c r="H1692" s="51" t="s">
        <v>252</v>
      </c>
      <c r="I1692" s="112">
        <f>E1691</f>
        <v>0</v>
      </c>
      <c r="J1692" s="322" t="s">
        <v>253</v>
      </c>
      <c r="K1692" s="323"/>
      <c r="L1692" s="324"/>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1"/>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0" t="s">
        <v>260</v>
      </c>
      <c r="C1696" s="292" t="s">
        <v>261</v>
      </c>
      <c r="D1696" s="292" t="s">
        <v>262</v>
      </c>
      <c r="E1696" s="305" t="s">
        <v>263</v>
      </c>
      <c r="F1696" s="292" t="s">
        <v>264</v>
      </c>
      <c r="G1696" s="307" t="s">
        <v>265</v>
      </c>
      <c r="H1696" s="307" t="s">
        <v>266</v>
      </c>
      <c r="I1696" s="307" t="s">
        <v>267</v>
      </c>
      <c r="J1696" s="309" t="s">
        <v>268</v>
      </c>
      <c r="K1696" s="292"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1"/>
      <c r="C1697" s="293"/>
      <c r="D1697" s="293"/>
      <c r="E1697" s="306"/>
      <c r="F1697" s="293"/>
      <c r="G1697" s="308"/>
      <c r="H1697" s="308"/>
      <c r="I1697" s="308"/>
      <c r="J1697" s="310"/>
      <c r="K1697" s="293"/>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8" t="s">
        <v>387</v>
      </c>
      <c r="C1723" s="319"/>
      <c r="D1723" s="79"/>
      <c r="E1723" s="80"/>
      <c r="F1723" s="80"/>
      <c r="G1723" s="81"/>
      <c r="H1723" s="192"/>
      <c r="I1723" s="192"/>
      <c r="J1723" s="192"/>
      <c r="K1723" s="82"/>
      <c r="L1723" s="318" t="s">
        <v>306</v>
      </c>
      <c r="M1723" s="329"/>
      <c r="N1723" s="329"/>
      <c r="O1723" s="329"/>
      <c r="P1723" s="329"/>
      <c r="Q1723" s="329"/>
      <c r="R1723" s="329"/>
      <c r="S1723" s="329"/>
      <c r="T1723" s="329"/>
      <c r="U1723" s="31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8" t="s">
        <v>307</v>
      </c>
      <c r="C1724" s="31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1" t="s">
        <v>222</v>
      </c>
      <c r="C1728" s="312"/>
      <c r="D1728" s="313" t="s">
        <v>223</v>
      </c>
      <c r="E1728" s="304"/>
      <c r="F1728" s="88"/>
      <c r="G1728" s="314" t="s">
        <v>224</v>
      </c>
      <c r="H1728" s="315"/>
      <c r="I1728" s="28">
        <f>SUM(E1739:E1763)</f>
        <v>0</v>
      </c>
      <c r="J1728" s="316" t="s">
        <v>225</v>
      </c>
      <c r="K1728" s="317"/>
      <c r="L1728" s="304"/>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4" t="s">
        <v>226</v>
      </c>
      <c r="AA1728" s="295"/>
      <c r="AB1728" s="296"/>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3" t="s">
        <v>230</v>
      </c>
      <c r="H1729" s="304"/>
      <c r="I1729" s="33">
        <f>E1730-I1728</f>
        <v>0</v>
      </c>
      <c r="J1729" s="288" t="s">
        <v>231</v>
      </c>
      <c r="K1729" s="289"/>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7" t="s">
        <v>232</v>
      </c>
      <c r="AA1729" s="299" t="s">
        <v>233</v>
      </c>
      <c r="AB1729" s="300"/>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0" t="s">
        <v>237</v>
      </c>
      <c r="H1730" s="291"/>
      <c r="I1730" s="35">
        <f>IF(E1730=0,0,12-(MOD(I1728,12)))</f>
        <v>0</v>
      </c>
      <c r="J1730" s="288" t="s">
        <v>238</v>
      </c>
      <c r="K1730" s="289"/>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8"/>
      <c r="AA1730" s="301"/>
      <c r="AB1730" s="302"/>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0" t="s">
        <v>242</v>
      </c>
      <c r="H1731" s="43" t="s">
        <v>243</v>
      </c>
      <c r="I1731" s="35">
        <f>IF(E1731&lt;&gt;0,1,0)</f>
        <v>0</v>
      </c>
      <c r="J1731" s="290" t="s">
        <v>244</v>
      </c>
      <c r="K1731" s="291"/>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1"/>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0" t="s">
        <v>251</v>
      </c>
      <c r="H1733" s="51" t="s">
        <v>252</v>
      </c>
      <c r="I1733" s="112">
        <f>E1732</f>
        <v>0</v>
      </c>
      <c r="J1733" s="322" t="s">
        <v>253</v>
      </c>
      <c r="K1733" s="323"/>
      <c r="L1733" s="324"/>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1"/>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0" t="s">
        <v>260</v>
      </c>
      <c r="C1737" s="292" t="s">
        <v>261</v>
      </c>
      <c r="D1737" s="292" t="s">
        <v>262</v>
      </c>
      <c r="E1737" s="305" t="s">
        <v>263</v>
      </c>
      <c r="F1737" s="292" t="s">
        <v>264</v>
      </c>
      <c r="G1737" s="307" t="s">
        <v>265</v>
      </c>
      <c r="H1737" s="307" t="s">
        <v>266</v>
      </c>
      <c r="I1737" s="307" t="s">
        <v>267</v>
      </c>
      <c r="J1737" s="309" t="s">
        <v>268</v>
      </c>
      <c r="K1737" s="292"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1"/>
      <c r="C1738" s="293"/>
      <c r="D1738" s="293"/>
      <c r="E1738" s="306"/>
      <c r="F1738" s="293"/>
      <c r="G1738" s="308"/>
      <c r="H1738" s="308"/>
      <c r="I1738" s="308"/>
      <c r="J1738" s="310"/>
      <c r="K1738" s="293"/>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8" t="s">
        <v>389</v>
      </c>
      <c r="C1764" s="319"/>
      <c r="D1764" s="79"/>
      <c r="E1764" s="80"/>
      <c r="F1764" s="80"/>
      <c r="G1764" s="81"/>
      <c r="H1764" s="192"/>
      <c r="I1764" s="192"/>
      <c r="J1764" s="192"/>
      <c r="K1764" s="82"/>
      <c r="L1764" s="318" t="s">
        <v>306</v>
      </c>
      <c r="M1764" s="329"/>
      <c r="N1764" s="329"/>
      <c r="O1764" s="329"/>
      <c r="P1764" s="329"/>
      <c r="Q1764" s="329"/>
      <c r="R1764" s="329"/>
      <c r="S1764" s="329"/>
      <c r="T1764" s="329"/>
      <c r="U1764" s="31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8" t="s">
        <v>307</v>
      </c>
      <c r="C1765" s="31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1" t="s">
        <v>222</v>
      </c>
      <c r="C1769" s="312"/>
      <c r="D1769" s="313" t="s">
        <v>223</v>
      </c>
      <c r="E1769" s="304"/>
      <c r="F1769" s="88"/>
      <c r="G1769" s="314" t="s">
        <v>224</v>
      </c>
      <c r="H1769" s="315"/>
      <c r="I1769" s="28">
        <f>SUM(E1780:E1804)</f>
        <v>0</v>
      </c>
      <c r="J1769" s="316" t="s">
        <v>225</v>
      </c>
      <c r="K1769" s="317"/>
      <c r="L1769" s="304"/>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4" t="s">
        <v>226</v>
      </c>
      <c r="AA1769" s="295"/>
      <c r="AB1769" s="296"/>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3" t="s">
        <v>230</v>
      </c>
      <c r="H1770" s="304"/>
      <c r="I1770" s="33">
        <f>E1771-I1769</f>
        <v>0</v>
      </c>
      <c r="J1770" s="288" t="s">
        <v>231</v>
      </c>
      <c r="K1770" s="289"/>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7" t="s">
        <v>232</v>
      </c>
      <c r="AA1770" s="299" t="s">
        <v>233</v>
      </c>
      <c r="AB1770" s="300"/>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0" t="s">
        <v>237</v>
      </c>
      <c r="H1771" s="291"/>
      <c r="I1771" s="35">
        <f>IF(E1771=0,0,12-(MOD(I1769,12)))</f>
        <v>0</v>
      </c>
      <c r="J1771" s="288" t="s">
        <v>238</v>
      </c>
      <c r="K1771" s="289"/>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8"/>
      <c r="AA1771" s="301"/>
      <c r="AB1771" s="302"/>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0" t="s">
        <v>242</v>
      </c>
      <c r="H1772" s="43" t="s">
        <v>243</v>
      </c>
      <c r="I1772" s="35">
        <f>IF(E1772&lt;&gt;0,1,0)</f>
        <v>0</v>
      </c>
      <c r="J1772" s="290" t="s">
        <v>244</v>
      </c>
      <c r="K1772" s="291"/>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1"/>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0" t="s">
        <v>251</v>
      </c>
      <c r="H1774" s="51" t="s">
        <v>252</v>
      </c>
      <c r="I1774" s="112">
        <f>E1773</f>
        <v>0</v>
      </c>
      <c r="J1774" s="322" t="s">
        <v>253</v>
      </c>
      <c r="K1774" s="323"/>
      <c r="L1774" s="324"/>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1"/>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0" t="s">
        <v>260</v>
      </c>
      <c r="C1778" s="292" t="s">
        <v>261</v>
      </c>
      <c r="D1778" s="292" t="s">
        <v>262</v>
      </c>
      <c r="E1778" s="305" t="s">
        <v>263</v>
      </c>
      <c r="F1778" s="292" t="s">
        <v>264</v>
      </c>
      <c r="G1778" s="307" t="s">
        <v>265</v>
      </c>
      <c r="H1778" s="307" t="s">
        <v>266</v>
      </c>
      <c r="I1778" s="307" t="s">
        <v>267</v>
      </c>
      <c r="J1778" s="309" t="s">
        <v>268</v>
      </c>
      <c r="K1778" s="292"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1"/>
      <c r="C1779" s="293"/>
      <c r="D1779" s="293"/>
      <c r="E1779" s="306"/>
      <c r="F1779" s="293"/>
      <c r="G1779" s="308"/>
      <c r="H1779" s="308"/>
      <c r="I1779" s="308"/>
      <c r="J1779" s="310"/>
      <c r="K1779" s="293"/>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8" t="s">
        <v>391</v>
      </c>
      <c r="C1805" s="319"/>
      <c r="D1805" s="79"/>
      <c r="E1805" s="80"/>
      <c r="F1805" s="80"/>
      <c r="G1805" s="81"/>
      <c r="H1805" s="192"/>
      <c r="I1805" s="192"/>
      <c r="J1805" s="192"/>
      <c r="K1805" s="82"/>
      <c r="L1805" s="318" t="s">
        <v>306</v>
      </c>
      <c r="M1805" s="329"/>
      <c r="N1805" s="329"/>
      <c r="O1805" s="329"/>
      <c r="P1805" s="329"/>
      <c r="Q1805" s="329"/>
      <c r="R1805" s="329"/>
      <c r="S1805" s="329"/>
      <c r="T1805" s="329"/>
      <c r="U1805" s="31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8" t="s">
        <v>307</v>
      </c>
      <c r="C1806" s="31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1" t="s">
        <v>222</v>
      </c>
      <c r="C1810" s="312"/>
      <c r="D1810" s="313" t="s">
        <v>223</v>
      </c>
      <c r="E1810" s="304"/>
      <c r="F1810" s="88"/>
      <c r="G1810" s="314" t="s">
        <v>224</v>
      </c>
      <c r="H1810" s="315"/>
      <c r="I1810" s="28">
        <f>SUM(E1821:E1845)</f>
        <v>0</v>
      </c>
      <c r="J1810" s="316" t="s">
        <v>225</v>
      </c>
      <c r="K1810" s="317"/>
      <c r="L1810" s="304"/>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4" t="s">
        <v>226</v>
      </c>
      <c r="AA1810" s="295"/>
      <c r="AB1810" s="296"/>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3" t="s">
        <v>230</v>
      </c>
      <c r="H1811" s="304"/>
      <c r="I1811" s="33">
        <f>E1812-I1810</f>
        <v>0</v>
      </c>
      <c r="J1811" s="288" t="s">
        <v>231</v>
      </c>
      <c r="K1811" s="289"/>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7" t="s">
        <v>232</v>
      </c>
      <c r="AA1811" s="299" t="s">
        <v>233</v>
      </c>
      <c r="AB1811" s="300"/>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0" t="s">
        <v>237</v>
      </c>
      <c r="H1812" s="291"/>
      <c r="I1812" s="35">
        <f>IF(E1812=0,0,12-(MOD(I1810,12)))</f>
        <v>0</v>
      </c>
      <c r="J1812" s="288" t="s">
        <v>238</v>
      </c>
      <c r="K1812" s="289"/>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8"/>
      <c r="AA1812" s="301"/>
      <c r="AB1812" s="302"/>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0" t="s">
        <v>242</v>
      </c>
      <c r="H1813" s="43" t="s">
        <v>243</v>
      </c>
      <c r="I1813" s="35">
        <f>IF(E1813&lt;&gt;0,1,0)</f>
        <v>0</v>
      </c>
      <c r="J1813" s="290" t="s">
        <v>244</v>
      </c>
      <c r="K1813" s="291"/>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1"/>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0" t="s">
        <v>251</v>
      </c>
      <c r="H1815" s="51" t="s">
        <v>252</v>
      </c>
      <c r="I1815" s="112">
        <f>E1814</f>
        <v>0</v>
      </c>
      <c r="J1815" s="322" t="s">
        <v>253</v>
      </c>
      <c r="K1815" s="323"/>
      <c r="L1815" s="324"/>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1"/>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0" t="s">
        <v>260</v>
      </c>
      <c r="C1819" s="292" t="s">
        <v>261</v>
      </c>
      <c r="D1819" s="292" t="s">
        <v>262</v>
      </c>
      <c r="E1819" s="305" t="s">
        <v>263</v>
      </c>
      <c r="F1819" s="292" t="s">
        <v>264</v>
      </c>
      <c r="G1819" s="307" t="s">
        <v>265</v>
      </c>
      <c r="H1819" s="307" t="s">
        <v>266</v>
      </c>
      <c r="I1819" s="307" t="s">
        <v>267</v>
      </c>
      <c r="J1819" s="309" t="s">
        <v>268</v>
      </c>
      <c r="K1819" s="292"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1"/>
      <c r="C1820" s="293"/>
      <c r="D1820" s="293"/>
      <c r="E1820" s="306"/>
      <c r="F1820" s="293"/>
      <c r="G1820" s="308"/>
      <c r="H1820" s="308"/>
      <c r="I1820" s="308"/>
      <c r="J1820" s="310"/>
      <c r="K1820" s="293"/>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8" t="s">
        <v>393</v>
      </c>
      <c r="C1846" s="319"/>
      <c r="D1846" s="79"/>
      <c r="E1846" s="80"/>
      <c r="F1846" s="80"/>
      <c r="G1846" s="81"/>
      <c r="H1846" s="192"/>
      <c r="I1846" s="192"/>
      <c r="J1846" s="192"/>
      <c r="K1846" s="82"/>
      <c r="L1846" s="318" t="s">
        <v>306</v>
      </c>
      <c r="M1846" s="329"/>
      <c r="N1846" s="329"/>
      <c r="O1846" s="329"/>
      <c r="P1846" s="329"/>
      <c r="Q1846" s="329"/>
      <c r="R1846" s="329"/>
      <c r="S1846" s="329"/>
      <c r="T1846" s="329"/>
      <c r="U1846" s="31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8" t="s">
        <v>307</v>
      </c>
      <c r="C1847" s="31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1" t="s">
        <v>222</v>
      </c>
      <c r="C1851" s="312"/>
      <c r="D1851" s="313" t="s">
        <v>223</v>
      </c>
      <c r="E1851" s="304"/>
      <c r="F1851" s="88"/>
      <c r="G1851" s="314" t="s">
        <v>224</v>
      </c>
      <c r="H1851" s="315"/>
      <c r="I1851" s="28">
        <f>SUM(E1862:E1886)</f>
        <v>0</v>
      </c>
      <c r="J1851" s="316" t="s">
        <v>225</v>
      </c>
      <c r="K1851" s="317"/>
      <c r="L1851" s="304"/>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4" t="s">
        <v>226</v>
      </c>
      <c r="AA1851" s="295"/>
      <c r="AB1851" s="296"/>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3" t="s">
        <v>230</v>
      </c>
      <c r="H1852" s="304"/>
      <c r="I1852" s="33">
        <f>E1853-I1851</f>
        <v>0</v>
      </c>
      <c r="J1852" s="288" t="s">
        <v>231</v>
      </c>
      <c r="K1852" s="289"/>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7" t="s">
        <v>232</v>
      </c>
      <c r="AA1852" s="299" t="s">
        <v>233</v>
      </c>
      <c r="AB1852" s="300"/>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0" t="s">
        <v>237</v>
      </c>
      <c r="H1853" s="291"/>
      <c r="I1853" s="35">
        <f>IF(E1853=0,0,12-(MOD(I1851,12)))</f>
        <v>0</v>
      </c>
      <c r="J1853" s="288" t="s">
        <v>238</v>
      </c>
      <c r="K1853" s="289"/>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8"/>
      <c r="AA1853" s="301"/>
      <c r="AB1853" s="302"/>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0" t="s">
        <v>242</v>
      </c>
      <c r="H1854" s="43" t="s">
        <v>243</v>
      </c>
      <c r="I1854" s="35">
        <f>IF(E1854&lt;&gt;0,1,0)</f>
        <v>0</v>
      </c>
      <c r="J1854" s="290" t="s">
        <v>244</v>
      </c>
      <c r="K1854" s="291"/>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1"/>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0" t="s">
        <v>251</v>
      </c>
      <c r="H1856" s="51" t="s">
        <v>252</v>
      </c>
      <c r="I1856" s="112">
        <f>E1855</f>
        <v>0</v>
      </c>
      <c r="J1856" s="322" t="s">
        <v>253</v>
      </c>
      <c r="K1856" s="323"/>
      <c r="L1856" s="324"/>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1"/>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0" t="s">
        <v>260</v>
      </c>
      <c r="C1860" s="292" t="s">
        <v>261</v>
      </c>
      <c r="D1860" s="292" t="s">
        <v>262</v>
      </c>
      <c r="E1860" s="305" t="s">
        <v>263</v>
      </c>
      <c r="F1860" s="292" t="s">
        <v>264</v>
      </c>
      <c r="G1860" s="307" t="s">
        <v>265</v>
      </c>
      <c r="H1860" s="307" t="s">
        <v>266</v>
      </c>
      <c r="I1860" s="307" t="s">
        <v>267</v>
      </c>
      <c r="J1860" s="309" t="s">
        <v>268</v>
      </c>
      <c r="K1860" s="292"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1"/>
      <c r="C1861" s="293"/>
      <c r="D1861" s="293"/>
      <c r="E1861" s="306"/>
      <c r="F1861" s="293"/>
      <c r="G1861" s="308"/>
      <c r="H1861" s="308"/>
      <c r="I1861" s="308"/>
      <c r="J1861" s="310"/>
      <c r="K1861" s="293"/>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8" t="s">
        <v>395</v>
      </c>
      <c r="C1887" s="319"/>
      <c r="D1887" s="79"/>
      <c r="E1887" s="80"/>
      <c r="F1887" s="80"/>
      <c r="G1887" s="81"/>
      <c r="H1887" s="192"/>
      <c r="I1887" s="192"/>
      <c r="J1887" s="192"/>
      <c r="K1887" s="82"/>
      <c r="L1887" s="318" t="s">
        <v>306</v>
      </c>
      <c r="M1887" s="329"/>
      <c r="N1887" s="329"/>
      <c r="O1887" s="329"/>
      <c r="P1887" s="329"/>
      <c r="Q1887" s="329"/>
      <c r="R1887" s="329"/>
      <c r="S1887" s="329"/>
      <c r="T1887" s="329"/>
      <c r="U1887" s="31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8" t="s">
        <v>307</v>
      </c>
      <c r="C1888" s="31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1" t="s">
        <v>222</v>
      </c>
      <c r="C1892" s="312"/>
      <c r="D1892" s="313" t="s">
        <v>223</v>
      </c>
      <c r="E1892" s="304"/>
      <c r="F1892" s="88"/>
      <c r="G1892" s="314" t="s">
        <v>224</v>
      </c>
      <c r="H1892" s="315"/>
      <c r="I1892" s="28">
        <f>SUM(E1903:E1927)</f>
        <v>0</v>
      </c>
      <c r="J1892" s="316" t="s">
        <v>225</v>
      </c>
      <c r="K1892" s="317"/>
      <c r="L1892" s="304"/>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4" t="s">
        <v>226</v>
      </c>
      <c r="AA1892" s="295"/>
      <c r="AB1892" s="296"/>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3" t="s">
        <v>230</v>
      </c>
      <c r="H1893" s="304"/>
      <c r="I1893" s="33">
        <f>E1894-I1892</f>
        <v>0</v>
      </c>
      <c r="J1893" s="288" t="s">
        <v>231</v>
      </c>
      <c r="K1893" s="289"/>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7" t="s">
        <v>232</v>
      </c>
      <c r="AA1893" s="299" t="s">
        <v>233</v>
      </c>
      <c r="AB1893" s="300"/>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0" t="s">
        <v>237</v>
      </c>
      <c r="H1894" s="291"/>
      <c r="I1894" s="35">
        <f>IF(E1894=0,0,12-(MOD(I1892,12)))</f>
        <v>0</v>
      </c>
      <c r="J1894" s="288" t="s">
        <v>238</v>
      </c>
      <c r="K1894" s="289"/>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8"/>
      <c r="AA1894" s="301"/>
      <c r="AB1894" s="302"/>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0" t="s">
        <v>242</v>
      </c>
      <c r="H1895" s="43" t="s">
        <v>243</v>
      </c>
      <c r="I1895" s="35">
        <f>IF(E1895&lt;&gt;0,1,0)</f>
        <v>0</v>
      </c>
      <c r="J1895" s="290" t="s">
        <v>244</v>
      </c>
      <c r="K1895" s="291"/>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1"/>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0" t="s">
        <v>251</v>
      </c>
      <c r="H1897" s="51" t="s">
        <v>252</v>
      </c>
      <c r="I1897" s="112">
        <f>E1896</f>
        <v>0</v>
      </c>
      <c r="J1897" s="322" t="s">
        <v>253</v>
      </c>
      <c r="K1897" s="323"/>
      <c r="L1897" s="324"/>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1"/>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0" t="s">
        <v>260</v>
      </c>
      <c r="C1901" s="292" t="s">
        <v>261</v>
      </c>
      <c r="D1901" s="292" t="s">
        <v>262</v>
      </c>
      <c r="E1901" s="305" t="s">
        <v>263</v>
      </c>
      <c r="F1901" s="292" t="s">
        <v>264</v>
      </c>
      <c r="G1901" s="307" t="s">
        <v>265</v>
      </c>
      <c r="H1901" s="307" t="s">
        <v>266</v>
      </c>
      <c r="I1901" s="307" t="s">
        <v>267</v>
      </c>
      <c r="J1901" s="309" t="s">
        <v>268</v>
      </c>
      <c r="K1901" s="292"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1"/>
      <c r="C1902" s="293"/>
      <c r="D1902" s="293"/>
      <c r="E1902" s="306"/>
      <c r="F1902" s="293"/>
      <c r="G1902" s="308"/>
      <c r="H1902" s="308"/>
      <c r="I1902" s="308"/>
      <c r="J1902" s="310"/>
      <c r="K1902" s="293"/>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8" t="s">
        <v>397</v>
      </c>
      <c r="C1928" s="319"/>
      <c r="D1928" s="79"/>
      <c r="E1928" s="80"/>
      <c r="F1928" s="80"/>
      <c r="G1928" s="81"/>
      <c r="H1928" s="192"/>
      <c r="I1928" s="192"/>
      <c r="J1928" s="192"/>
      <c r="K1928" s="82"/>
      <c r="L1928" s="318" t="s">
        <v>306</v>
      </c>
      <c r="M1928" s="329"/>
      <c r="N1928" s="329"/>
      <c r="O1928" s="329"/>
      <c r="P1928" s="329"/>
      <c r="Q1928" s="329"/>
      <c r="R1928" s="329"/>
      <c r="S1928" s="329"/>
      <c r="T1928" s="329"/>
      <c r="U1928" s="31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8" t="s">
        <v>307</v>
      </c>
      <c r="C1929" s="31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1" t="s">
        <v>222</v>
      </c>
      <c r="C1933" s="312"/>
      <c r="D1933" s="313" t="s">
        <v>223</v>
      </c>
      <c r="E1933" s="304"/>
      <c r="F1933" s="88"/>
      <c r="G1933" s="314" t="s">
        <v>224</v>
      </c>
      <c r="H1933" s="315"/>
      <c r="I1933" s="28">
        <f>SUM(E1944:E1968)</f>
        <v>0</v>
      </c>
      <c r="J1933" s="316" t="s">
        <v>225</v>
      </c>
      <c r="K1933" s="317"/>
      <c r="L1933" s="304"/>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4" t="s">
        <v>226</v>
      </c>
      <c r="AA1933" s="295"/>
      <c r="AB1933" s="296"/>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3" t="s">
        <v>230</v>
      </c>
      <c r="H1934" s="304"/>
      <c r="I1934" s="33">
        <f>E1935-I1933</f>
        <v>0</v>
      </c>
      <c r="J1934" s="288" t="s">
        <v>231</v>
      </c>
      <c r="K1934" s="289"/>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7" t="s">
        <v>232</v>
      </c>
      <c r="AA1934" s="299" t="s">
        <v>233</v>
      </c>
      <c r="AB1934" s="300"/>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0" t="s">
        <v>237</v>
      </c>
      <c r="H1935" s="291"/>
      <c r="I1935" s="35">
        <f>IF(E1935=0,0,12-(MOD(I1933,12)))</f>
        <v>0</v>
      </c>
      <c r="J1935" s="288" t="s">
        <v>238</v>
      </c>
      <c r="K1935" s="289"/>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8"/>
      <c r="AA1935" s="301"/>
      <c r="AB1935" s="302"/>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0" t="s">
        <v>242</v>
      </c>
      <c r="H1936" s="43" t="s">
        <v>243</v>
      </c>
      <c r="I1936" s="35">
        <f>IF(E1936&lt;&gt;0,1,0)</f>
        <v>0</v>
      </c>
      <c r="J1936" s="290" t="s">
        <v>244</v>
      </c>
      <c r="K1936" s="291"/>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1"/>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0" t="s">
        <v>251</v>
      </c>
      <c r="H1938" s="51" t="s">
        <v>252</v>
      </c>
      <c r="I1938" s="112">
        <f>E1937</f>
        <v>0</v>
      </c>
      <c r="J1938" s="322" t="s">
        <v>253</v>
      </c>
      <c r="K1938" s="323"/>
      <c r="L1938" s="324"/>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1"/>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0" t="s">
        <v>260</v>
      </c>
      <c r="C1942" s="292" t="s">
        <v>261</v>
      </c>
      <c r="D1942" s="292" t="s">
        <v>262</v>
      </c>
      <c r="E1942" s="305" t="s">
        <v>263</v>
      </c>
      <c r="F1942" s="292" t="s">
        <v>264</v>
      </c>
      <c r="G1942" s="307" t="s">
        <v>265</v>
      </c>
      <c r="H1942" s="307" t="s">
        <v>266</v>
      </c>
      <c r="I1942" s="307" t="s">
        <v>267</v>
      </c>
      <c r="J1942" s="309" t="s">
        <v>268</v>
      </c>
      <c r="K1942" s="292"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1"/>
      <c r="C1943" s="293"/>
      <c r="D1943" s="293"/>
      <c r="E1943" s="306"/>
      <c r="F1943" s="293"/>
      <c r="G1943" s="308"/>
      <c r="H1943" s="308"/>
      <c r="I1943" s="308"/>
      <c r="J1943" s="310"/>
      <c r="K1943" s="293"/>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8" t="s">
        <v>399</v>
      </c>
      <c r="C1969" s="319"/>
      <c r="D1969" s="79"/>
      <c r="E1969" s="80"/>
      <c r="F1969" s="80"/>
      <c r="G1969" s="81"/>
      <c r="H1969" s="192"/>
      <c r="I1969" s="192"/>
      <c r="J1969" s="192"/>
      <c r="K1969" s="82"/>
      <c r="L1969" s="318" t="s">
        <v>306</v>
      </c>
      <c r="M1969" s="329"/>
      <c r="N1969" s="329"/>
      <c r="O1969" s="329"/>
      <c r="P1969" s="329"/>
      <c r="Q1969" s="329"/>
      <c r="R1969" s="329"/>
      <c r="S1969" s="329"/>
      <c r="T1969" s="329"/>
      <c r="U1969" s="31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8" t="s">
        <v>307</v>
      </c>
      <c r="C1970" s="31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1" t="s">
        <v>222</v>
      </c>
      <c r="C1974" s="312"/>
      <c r="D1974" s="313" t="s">
        <v>223</v>
      </c>
      <c r="E1974" s="304"/>
      <c r="F1974" s="88"/>
      <c r="G1974" s="314" t="s">
        <v>224</v>
      </c>
      <c r="H1974" s="315"/>
      <c r="I1974" s="28">
        <f>SUM(E1985:E2009)</f>
        <v>0</v>
      </c>
      <c r="J1974" s="316" t="s">
        <v>225</v>
      </c>
      <c r="K1974" s="317"/>
      <c r="L1974" s="304"/>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4" t="s">
        <v>226</v>
      </c>
      <c r="AA1974" s="295"/>
      <c r="AB1974" s="296"/>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3" t="s">
        <v>230</v>
      </c>
      <c r="H1975" s="304"/>
      <c r="I1975" s="33">
        <f>E1976-I1974</f>
        <v>0</v>
      </c>
      <c r="J1975" s="288" t="s">
        <v>231</v>
      </c>
      <c r="K1975" s="289"/>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7" t="s">
        <v>232</v>
      </c>
      <c r="AA1975" s="299" t="s">
        <v>233</v>
      </c>
      <c r="AB1975" s="300"/>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0" t="s">
        <v>237</v>
      </c>
      <c r="H1976" s="291"/>
      <c r="I1976" s="35">
        <f>IF(E1976=0,0,12-(MOD(I1974,12)))</f>
        <v>0</v>
      </c>
      <c r="J1976" s="288" t="s">
        <v>238</v>
      </c>
      <c r="K1976" s="289"/>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8"/>
      <c r="AA1976" s="301"/>
      <c r="AB1976" s="302"/>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0" t="s">
        <v>242</v>
      </c>
      <c r="H1977" s="43" t="s">
        <v>243</v>
      </c>
      <c r="I1977" s="35">
        <f>IF(E1977&lt;&gt;0,1,0)</f>
        <v>0</v>
      </c>
      <c r="J1977" s="290" t="s">
        <v>244</v>
      </c>
      <c r="K1977" s="291"/>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1"/>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0" t="s">
        <v>251</v>
      </c>
      <c r="H1979" s="51" t="s">
        <v>252</v>
      </c>
      <c r="I1979" s="112">
        <f>E1978</f>
        <v>0</v>
      </c>
      <c r="J1979" s="322" t="s">
        <v>253</v>
      </c>
      <c r="K1979" s="323"/>
      <c r="L1979" s="324"/>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1"/>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0" t="s">
        <v>260</v>
      </c>
      <c r="C1983" s="292" t="s">
        <v>261</v>
      </c>
      <c r="D1983" s="292" t="s">
        <v>262</v>
      </c>
      <c r="E1983" s="305" t="s">
        <v>263</v>
      </c>
      <c r="F1983" s="292" t="s">
        <v>264</v>
      </c>
      <c r="G1983" s="307" t="s">
        <v>265</v>
      </c>
      <c r="H1983" s="307" t="s">
        <v>266</v>
      </c>
      <c r="I1983" s="307" t="s">
        <v>267</v>
      </c>
      <c r="J1983" s="309" t="s">
        <v>268</v>
      </c>
      <c r="K1983" s="292"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1"/>
      <c r="C1984" s="293"/>
      <c r="D1984" s="293"/>
      <c r="E1984" s="306"/>
      <c r="F1984" s="293"/>
      <c r="G1984" s="308"/>
      <c r="H1984" s="308"/>
      <c r="I1984" s="308"/>
      <c r="J1984" s="310"/>
      <c r="K1984" s="293"/>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8" t="s">
        <v>401</v>
      </c>
      <c r="C2010" s="319"/>
      <c r="D2010" s="79"/>
      <c r="E2010" s="80"/>
      <c r="F2010" s="80"/>
      <c r="G2010" s="81"/>
      <c r="H2010" s="192"/>
      <c r="I2010" s="192"/>
      <c r="J2010" s="192"/>
      <c r="K2010" s="82"/>
      <c r="L2010" s="318" t="s">
        <v>306</v>
      </c>
      <c r="M2010" s="329"/>
      <c r="N2010" s="329"/>
      <c r="O2010" s="329"/>
      <c r="P2010" s="329"/>
      <c r="Q2010" s="329"/>
      <c r="R2010" s="329"/>
      <c r="S2010" s="329"/>
      <c r="T2010" s="329"/>
      <c r="U2010" s="31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8" t="s">
        <v>307</v>
      </c>
      <c r="C2011" s="31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1" t="s">
        <v>222</v>
      </c>
      <c r="C2015" s="312"/>
      <c r="D2015" s="313" t="s">
        <v>223</v>
      </c>
      <c r="E2015" s="304"/>
      <c r="F2015" s="88"/>
      <c r="G2015" s="314" t="s">
        <v>224</v>
      </c>
      <c r="H2015" s="315"/>
      <c r="I2015" s="28">
        <f>SUM(E2026:E2050)</f>
        <v>0</v>
      </c>
      <c r="J2015" s="316" t="s">
        <v>225</v>
      </c>
      <c r="K2015" s="317"/>
      <c r="L2015" s="304"/>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4" t="s">
        <v>226</v>
      </c>
      <c r="AA2015" s="295"/>
      <c r="AB2015" s="296"/>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3" t="s">
        <v>230</v>
      </c>
      <c r="H2016" s="304"/>
      <c r="I2016" s="33">
        <f>E2017-I2015</f>
        <v>0</v>
      </c>
      <c r="J2016" s="288" t="s">
        <v>231</v>
      </c>
      <c r="K2016" s="289"/>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7" t="s">
        <v>232</v>
      </c>
      <c r="AA2016" s="299" t="s">
        <v>233</v>
      </c>
      <c r="AB2016" s="300"/>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0" t="s">
        <v>237</v>
      </c>
      <c r="H2017" s="291"/>
      <c r="I2017" s="35">
        <f>IF(E2017=0,0,12-(MOD(I2015,12)))</f>
        <v>0</v>
      </c>
      <c r="J2017" s="288" t="s">
        <v>238</v>
      </c>
      <c r="K2017" s="289"/>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8"/>
      <c r="AA2017" s="301"/>
      <c r="AB2017" s="302"/>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0" t="s">
        <v>242</v>
      </c>
      <c r="H2018" s="43" t="s">
        <v>243</v>
      </c>
      <c r="I2018" s="35">
        <f>IF(E2018&lt;&gt;0,1,0)</f>
        <v>0</v>
      </c>
      <c r="J2018" s="290" t="s">
        <v>244</v>
      </c>
      <c r="K2018" s="291"/>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1"/>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0" t="s">
        <v>251</v>
      </c>
      <c r="H2020" s="51" t="s">
        <v>252</v>
      </c>
      <c r="I2020" s="112">
        <f>E2019</f>
        <v>0</v>
      </c>
      <c r="J2020" s="322" t="s">
        <v>253</v>
      </c>
      <c r="K2020" s="323"/>
      <c r="L2020" s="324"/>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1"/>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0" t="s">
        <v>260</v>
      </c>
      <c r="C2024" s="292" t="s">
        <v>261</v>
      </c>
      <c r="D2024" s="292" t="s">
        <v>262</v>
      </c>
      <c r="E2024" s="305" t="s">
        <v>263</v>
      </c>
      <c r="F2024" s="292" t="s">
        <v>264</v>
      </c>
      <c r="G2024" s="307" t="s">
        <v>265</v>
      </c>
      <c r="H2024" s="307" t="s">
        <v>266</v>
      </c>
      <c r="I2024" s="307" t="s">
        <v>267</v>
      </c>
      <c r="J2024" s="309" t="s">
        <v>268</v>
      </c>
      <c r="K2024" s="292"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1"/>
      <c r="C2025" s="293"/>
      <c r="D2025" s="293"/>
      <c r="E2025" s="306"/>
      <c r="F2025" s="293"/>
      <c r="G2025" s="308"/>
      <c r="H2025" s="308"/>
      <c r="I2025" s="308"/>
      <c r="J2025" s="310"/>
      <c r="K2025" s="293"/>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8" t="s">
        <v>307</v>
      </c>
      <c r="C2051" s="319"/>
      <c r="D2051" s="79"/>
      <c r="E2051" s="80"/>
      <c r="F2051" s="80"/>
      <c r="G2051" s="81"/>
      <c r="H2051" s="192"/>
      <c r="I2051" s="192"/>
      <c r="J2051" s="192"/>
      <c r="K2051" s="82"/>
      <c r="L2051" s="318" t="s">
        <v>306</v>
      </c>
      <c r="M2051" s="329"/>
      <c r="N2051" s="329"/>
      <c r="O2051" s="329"/>
      <c r="P2051" s="329"/>
      <c r="Q2051" s="329"/>
      <c r="R2051" s="329"/>
      <c r="S2051" s="329"/>
      <c r="T2051" s="329"/>
      <c r="U2051" s="31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E7" sqref="E7:H7"/>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88944.640000000014</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3801.7</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146</v>
      </c>
      <c r="F2" s="186">
        <f t="shared" ref="F2:F5" si="0">PRODUCT(D2:E2)</f>
        <v>16373.900000000001</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47</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99</v>
      </c>
      <c r="N2" s="181">
        <f>PRODUCT(SUM(G2,J2),D2)</f>
        <v>0</v>
      </c>
      <c r="O2" s="180">
        <f>PRODUCT(SUM(H2:I2,K2:L2),D2)</f>
        <v>16373.900000000001</v>
      </c>
      <c r="P2" s="183">
        <f>SUM(N2:N5,F11:F16,F27:F36,F43:F46,F51:F54,N88:N135)</f>
        <v>0</v>
      </c>
      <c r="Q2" s="182">
        <f>SUM(O2:O5,F17:F26,F37:F42,F47:F50,F55:F58,F60:F67,O88:O135)</f>
        <v>88944.640000000014</v>
      </c>
      <c r="R2" s="126">
        <f>SUM(F69:F71)</f>
        <v>3801.7</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1</v>
      </c>
      <c r="F3" s="186">
        <f t="shared" si="0"/>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4</v>
      </c>
      <c r="F4" s="186">
        <f t="shared" si="0"/>
        <v>679.08</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4</v>
      </c>
      <c r="N4" s="181">
        <f t="shared" ref="N4:N5" si="2">PRODUCT(G4,D4)</f>
        <v>0</v>
      </c>
      <c r="O4" s="180">
        <f t="shared" ref="O4:O5" si="3">PRODUCT(SUM(H4:I4),D4)</f>
        <v>679.08</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1</v>
      </c>
      <c r="F5" s="186">
        <f t="shared" si="0"/>
        <v>227.95</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1</v>
      </c>
      <c r="N5" s="181">
        <f t="shared" si="2"/>
        <v>0</v>
      </c>
      <c r="O5" s="180">
        <f t="shared" si="3"/>
        <v>227.95</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0</v>
      </c>
      <c r="F12" s="181">
        <f t="shared" ref="F12:F58" si="5">E12*D12</f>
        <v>0</v>
      </c>
      <c r="Q12" s="21"/>
      <c r="R12" s="21"/>
      <c r="Y12" s="1">
        <v>72</v>
      </c>
      <c r="AA12" s="1">
        <f t="shared" si="4"/>
        <v>132</v>
      </c>
      <c r="AC12" s="1">
        <v>900</v>
      </c>
    </row>
    <row r="13" spans="1:29" x14ac:dyDescent="0.25">
      <c r="A13" s="181">
        <v>100083493</v>
      </c>
      <c r="B13" s="181"/>
      <c r="C13" s="181" t="s">
        <v>505</v>
      </c>
      <c r="D13" s="1">
        <v>183.1</v>
      </c>
      <c r="E13" s="162">
        <f>'Construction Exempt Material'!B19</f>
        <v>0</v>
      </c>
      <c r="F13" s="181">
        <f t="shared" si="5"/>
        <v>0</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15</v>
      </c>
      <c r="F17" s="180">
        <f t="shared" si="5"/>
        <v>4001.5499999999997</v>
      </c>
      <c r="Q17" s="21"/>
      <c r="Y17" s="1">
        <v>132</v>
      </c>
      <c r="AA17" s="1">
        <f t="shared" si="4"/>
        <v>192</v>
      </c>
    </row>
    <row r="18" spans="1:27" x14ac:dyDescent="0.25">
      <c r="A18" s="180">
        <v>100083594</v>
      </c>
      <c r="B18" s="180"/>
      <c r="C18" s="180" t="s">
        <v>510</v>
      </c>
      <c r="D18" s="1">
        <v>233.96</v>
      </c>
      <c r="E18" s="162">
        <f>'Construction Exempt Material'!B24</f>
        <v>4</v>
      </c>
      <c r="F18" s="180">
        <f t="shared" si="5"/>
        <v>935.84</v>
      </c>
      <c r="Q18" s="21"/>
      <c r="Y18" s="1">
        <v>144</v>
      </c>
      <c r="AA18" s="1">
        <f t="shared" si="4"/>
        <v>204</v>
      </c>
    </row>
    <row r="19" spans="1:27" x14ac:dyDescent="0.25">
      <c r="A19" s="180">
        <v>100083593</v>
      </c>
      <c r="B19" s="180"/>
      <c r="C19" s="180" t="s">
        <v>511</v>
      </c>
      <c r="D19" s="1">
        <v>226.44</v>
      </c>
      <c r="E19" s="162">
        <f>'Construction Exempt Material'!B25</f>
        <v>1</v>
      </c>
      <c r="F19" s="180">
        <f t="shared" si="5"/>
        <v>226.44</v>
      </c>
      <c r="Y19" s="1">
        <v>216</v>
      </c>
      <c r="AA19" s="1">
        <f t="shared" si="4"/>
        <v>216</v>
      </c>
    </row>
    <row r="20" spans="1:27" x14ac:dyDescent="0.25">
      <c r="A20" s="180">
        <v>100083592</v>
      </c>
      <c r="B20" s="180"/>
      <c r="C20" s="180" t="s">
        <v>512</v>
      </c>
      <c r="D20" s="1">
        <v>199.86</v>
      </c>
      <c r="E20" s="162">
        <f>'Construction Exempt Material'!B26</f>
        <v>99</v>
      </c>
      <c r="F20" s="180">
        <f t="shared" si="5"/>
        <v>19786.140000000003</v>
      </c>
      <c r="AA20" s="1">
        <f t="shared" si="4"/>
        <v>228</v>
      </c>
    </row>
    <row r="21" spans="1:27" x14ac:dyDescent="0.25">
      <c r="A21" s="180">
        <v>200008456</v>
      </c>
      <c r="B21" s="180"/>
      <c r="C21" s="180" t="s">
        <v>513</v>
      </c>
      <c r="D21" s="1">
        <v>201.13</v>
      </c>
      <c r="E21" s="162">
        <f>'Construction Exempt Material'!B27</f>
        <v>41</v>
      </c>
      <c r="F21" s="180">
        <f t="shared" si="5"/>
        <v>8246.33</v>
      </c>
      <c r="AA21" s="1">
        <f t="shared" si="4"/>
        <v>240</v>
      </c>
    </row>
    <row r="22" spans="1:27" x14ac:dyDescent="0.25">
      <c r="A22" s="180">
        <v>100089396</v>
      </c>
      <c r="B22" s="180"/>
      <c r="C22" s="180" t="s">
        <v>514</v>
      </c>
      <c r="D22" s="1">
        <v>266.77</v>
      </c>
      <c r="E22" s="162">
        <f>'Construction Exempt Material'!B28</f>
        <v>8</v>
      </c>
      <c r="F22" s="180">
        <f t="shared" si="5"/>
        <v>2134.16</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0</v>
      </c>
      <c r="F43" s="181">
        <f t="shared" si="5"/>
        <v>0</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6</v>
      </c>
      <c r="F47" s="180">
        <f t="shared" si="5"/>
        <v>1600.62</v>
      </c>
    </row>
    <row r="48" spans="1:6" x14ac:dyDescent="0.25">
      <c r="A48" s="180">
        <v>100089547</v>
      </c>
      <c r="B48" s="180"/>
      <c r="C48" s="180" t="s">
        <v>540</v>
      </c>
      <c r="D48" s="1">
        <v>533.53</v>
      </c>
      <c r="E48" s="162">
        <f>'Construction Exempt Material'!B54</f>
        <v>3</v>
      </c>
      <c r="F48" s="180">
        <f t="shared" si="5"/>
        <v>1600.59</v>
      </c>
    </row>
    <row r="49" spans="1:10" x14ac:dyDescent="0.25">
      <c r="A49" s="180">
        <v>200002565</v>
      </c>
      <c r="B49" s="180"/>
      <c r="C49" s="180" t="s">
        <v>541</v>
      </c>
      <c r="D49" s="1">
        <v>804.41</v>
      </c>
      <c r="E49" s="162">
        <f>'Construction Exempt Material'!B55</f>
        <v>1</v>
      </c>
      <c r="F49" s="180">
        <f t="shared" si="5"/>
        <v>804.41</v>
      </c>
    </row>
    <row r="50" spans="1:10" x14ac:dyDescent="0.25">
      <c r="A50" s="180">
        <v>200002568</v>
      </c>
      <c r="B50" s="180"/>
      <c r="C50" s="180" t="s">
        <v>542</v>
      </c>
      <c r="D50" s="1">
        <v>1067.08</v>
      </c>
      <c r="E50" s="162">
        <f>'Construction Exempt Material'!B56</f>
        <v>2</v>
      </c>
      <c r="F50" s="180">
        <f t="shared" si="5"/>
        <v>2134.16</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151</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146</v>
      </c>
      <c r="F62" s="180">
        <f t="shared" si="6"/>
        <v>21015.239999999998</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6"/>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4</v>
      </c>
      <c r="F65" s="180">
        <f t="shared" ref="F65" si="7">E65*D65</f>
        <v>2619.8000000000002</v>
      </c>
    </row>
    <row r="66" spans="1:16" x14ac:dyDescent="0.25">
      <c r="A66" s="180">
        <v>100006155</v>
      </c>
      <c r="B66" s="180"/>
      <c r="C66" s="180" t="s">
        <v>562</v>
      </c>
      <c r="D66" s="1">
        <v>87.96</v>
      </c>
      <c r="E66" s="1">
        <f>'Construction Exempt Material'!B12</f>
        <v>0</v>
      </c>
      <c r="F66" s="180">
        <f t="shared" si="6"/>
        <v>0</v>
      </c>
      <c r="G66" s="1">
        <f>SUM(I5,I124:I135,J61)</f>
        <v>1</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45</v>
      </c>
      <c r="F69" s="126">
        <f>E69*D69</f>
        <v>1019.7</v>
      </c>
    </row>
    <row r="70" spans="1:16" x14ac:dyDescent="0.25">
      <c r="A70" s="1">
        <v>100069989</v>
      </c>
      <c r="B70" s="1" t="s">
        <v>565</v>
      </c>
      <c r="C70" s="1" t="s">
        <v>566</v>
      </c>
      <c r="D70" s="1">
        <v>0.65</v>
      </c>
      <c r="E70" s="1">
        <f>'Construction Exempt Material'!B69</f>
        <v>4280</v>
      </c>
      <c r="F70" s="126">
        <f>E70*D70</f>
        <v>2782</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abSelected="1" topLeftCell="B2" zoomScale="90" zoomScaleNormal="90" workbookViewId="0">
      <selection activeCell="C18" sqref="C18"/>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827</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146</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4</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1</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146</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4</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15</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4</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1</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99</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41</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8</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6</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3</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2</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4280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45</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Anniet.Cardenas001</cp:lastModifiedBy>
  <cp:revision/>
  <dcterms:created xsi:type="dcterms:W3CDTF">2014-08-28T14:25:03Z</dcterms:created>
  <dcterms:modified xsi:type="dcterms:W3CDTF">2024-07-10T21:35:18Z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