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\Desktop\"/>
    </mc:Choice>
  </mc:AlternateContent>
  <xr:revisionPtr revIDLastSave="0" documentId="13_ncr:1_{EE6D0B8F-B6B8-41AD-A8F9-0BCAE7C8467F}" xr6:coauthVersionLast="47" xr6:coauthVersionMax="47" xr10:uidLastSave="{00000000-0000-0000-0000-000000000000}"/>
  <bookViews>
    <workbookView xWindow="-108" yWindow="-108" windowWidth="23256" windowHeight="12456" activeTab="3" xr2:uid="{A5BF0F78-4F11-43B7-8457-2E2E0A8AF2DF}"/>
  </bookViews>
  <sheets>
    <sheet name="Data" sheetId="1" r:id="rId1"/>
    <sheet name="Questions" sheetId="2" r:id="rId2"/>
    <sheet name="Answers&gt;&gt;" sheetId="4" r:id="rId3"/>
    <sheet name="Question 1" sheetId="3" r:id="rId4"/>
    <sheet name="Q2 CORRELATION" sheetId="10" r:id="rId5"/>
    <sheet name="Q2 regression" sheetId="12" r:id="rId6"/>
    <sheet name="Question 2" sheetId="6" r:id="rId7"/>
    <sheet name="Question 3" sheetId="7" r:id="rId8"/>
    <sheet name="Question 4" sheetId="8" r:id="rId9"/>
    <sheet name="Question 5" sheetId="13" r:id="rId10"/>
  </sheets>
  <definedNames>
    <definedName name="_xlnm._FilterDatabase" localSheetId="0" hidden="1">Data!$A$1:$L$144</definedName>
    <definedName name="_xlnm._FilterDatabase" localSheetId="6" hidden="1">'Question 2'!$B$5:$D$5</definedName>
    <definedName name="_xlnm._FilterDatabase" localSheetId="7" hidden="1">'Question 3'!$B$22:$E$22</definedName>
    <definedName name="_xlnm._FilterDatabase" localSheetId="8" hidden="1">'Question 4'!$B$13:$M$156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  <c r="O15" i="8"/>
  <c r="P15" i="8"/>
  <c r="Q15" i="8"/>
  <c r="R15" i="8"/>
  <c r="S15" i="8"/>
  <c r="T15" i="8"/>
  <c r="U15" i="8"/>
  <c r="V15" i="8"/>
  <c r="W15" i="8"/>
  <c r="X15" i="8"/>
  <c r="N16" i="8"/>
  <c r="O16" i="8"/>
  <c r="P16" i="8"/>
  <c r="Q16" i="8"/>
  <c r="R16" i="8"/>
  <c r="S16" i="8"/>
  <c r="T16" i="8"/>
  <c r="U16" i="8"/>
  <c r="V16" i="8"/>
  <c r="W16" i="8"/>
  <c r="X16" i="8"/>
  <c r="N17" i="8"/>
  <c r="O17" i="8"/>
  <c r="P17" i="8"/>
  <c r="Q17" i="8"/>
  <c r="R17" i="8"/>
  <c r="S17" i="8"/>
  <c r="T17" i="8"/>
  <c r="U17" i="8"/>
  <c r="V17" i="8"/>
  <c r="W17" i="8"/>
  <c r="X17" i="8"/>
  <c r="N18" i="8"/>
  <c r="O18" i="8"/>
  <c r="P18" i="8"/>
  <c r="Q18" i="8"/>
  <c r="R18" i="8"/>
  <c r="S18" i="8"/>
  <c r="T18" i="8"/>
  <c r="U18" i="8"/>
  <c r="V18" i="8"/>
  <c r="W18" i="8"/>
  <c r="X18" i="8"/>
  <c r="N19" i="8"/>
  <c r="O19" i="8"/>
  <c r="P19" i="8"/>
  <c r="Q19" i="8"/>
  <c r="R19" i="8"/>
  <c r="S19" i="8"/>
  <c r="T19" i="8"/>
  <c r="U19" i="8"/>
  <c r="V19" i="8"/>
  <c r="W19" i="8"/>
  <c r="X19" i="8"/>
  <c r="N20" i="8"/>
  <c r="O20" i="8"/>
  <c r="P20" i="8"/>
  <c r="Q20" i="8"/>
  <c r="R20" i="8"/>
  <c r="S20" i="8"/>
  <c r="T20" i="8"/>
  <c r="U20" i="8"/>
  <c r="V20" i="8"/>
  <c r="W20" i="8"/>
  <c r="X20" i="8"/>
  <c r="N21" i="8"/>
  <c r="O21" i="8"/>
  <c r="P21" i="8"/>
  <c r="Q21" i="8"/>
  <c r="R21" i="8"/>
  <c r="S21" i="8"/>
  <c r="T21" i="8"/>
  <c r="U21" i="8"/>
  <c r="V21" i="8"/>
  <c r="W21" i="8"/>
  <c r="X21" i="8"/>
  <c r="N22" i="8"/>
  <c r="O22" i="8"/>
  <c r="P22" i="8"/>
  <c r="Q22" i="8"/>
  <c r="R22" i="8"/>
  <c r="S22" i="8"/>
  <c r="T22" i="8"/>
  <c r="U22" i="8"/>
  <c r="V22" i="8"/>
  <c r="W22" i="8"/>
  <c r="X22" i="8"/>
  <c r="N23" i="8"/>
  <c r="O23" i="8"/>
  <c r="P23" i="8"/>
  <c r="Q23" i="8"/>
  <c r="R23" i="8"/>
  <c r="S23" i="8"/>
  <c r="T23" i="8"/>
  <c r="U23" i="8"/>
  <c r="V23" i="8"/>
  <c r="W23" i="8"/>
  <c r="X23" i="8"/>
  <c r="N24" i="8"/>
  <c r="O24" i="8"/>
  <c r="P24" i="8"/>
  <c r="Q24" i="8"/>
  <c r="R24" i="8"/>
  <c r="S24" i="8"/>
  <c r="T24" i="8"/>
  <c r="U24" i="8"/>
  <c r="V24" i="8"/>
  <c r="W24" i="8"/>
  <c r="X24" i="8"/>
  <c r="N25" i="8"/>
  <c r="O25" i="8"/>
  <c r="P25" i="8"/>
  <c r="Q25" i="8"/>
  <c r="R25" i="8"/>
  <c r="S25" i="8"/>
  <c r="T25" i="8"/>
  <c r="U25" i="8"/>
  <c r="V25" i="8"/>
  <c r="W25" i="8"/>
  <c r="X25" i="8"/>
  <c r="N26" i="8"/>
  <c r="O26" i="8"/>
  <c r="P26" i="8"/>
  <c r="Q26" i="8"/>
  <c r="R26" i="8"/>
  <c r="S26" i="8"/>
  <c r="T26" i="8"/>
  <c r="U26" i="8"/>
  <c r="V26" i="8"/>
  <c r="W26" i="8"/>
  <c r="X26" i="8"/>
  <c r="N27" i="8"/>
  <c r="O27" i="8"/>
  <c r="P27" i="8"/>
  <c r="Q27" i="8"/>
  <c r="R27" i="8"/>
  <c r="S27" i="8"/>
  <c r="T27" i="8"/>
  <c r="U27" i="8"/>
  <c r="V27" i="8"/>
  <c r="W27" i="8"/>
  <c r="X27" i="8"/>
  <c r="N28" i="8"/>
  <c r="O28" i="8"/>
  <c r="P28" i="8"/>
  <c r="Q28" i="8"/>
  <c r="R28" i="8"/>
  <c r="S28" i="8"/>
  <c r="T28" i="8"/>
  <c r="U28" i="8"/>
  <c r="V28" i="8"/>
  <c r="W28" i="8"/>
  <c r="X28" i="8"/>
  <c r="N29" i="8"/>
  <c r="O29" i="8"/>
  <c r="P29" i="8"/>
  <c r="Q29" i="8"/>
  <c r="R29" i="8"/>
  <c r="S29" i="8"/>
  <c r="T29" i="8"/>
  <c r="U29" i="8"/>
  <c r="V29" i="8"/>
  <c r="W29" i="8"/>
  <c r="X29" i="8"/>
  <c r="N30" i="8"/>
  <c r="O30" i="8"/>
  <c r="P30" i="8"/>
  <c r="Q30" i="8"/>
  <c r="R30" i="8"/>
  <c r="S30" i="8"/>
  <c r="T30" i="8"/>
  <c r="U30" i="8"/>
  <c r="V30" i="8"/>
  <c r="W30" i="8"/>
  <c r="X30" i="8"/>
  <c r="N31" i="8"/>
  <c r="O31" i="8"/>
  <c r="P31" i="8"/>
  <c r="Q31" i="8"/>
  <c r="R31" i="8"/>
  <c r="S31" i="8"/>
  <c r="T31" i="8"/>
  <c r="U31" i="8"/>
  <c r="V31" i="8"/>
  <c r="W31" i="8"/>
  <c r="X31" i="8"/>
  <c r="N32" i="8"/>
  <c r="O32" i="8"/>
  <c r="P32" i="8"/>
  <c r="Q32" i="8"/>
  <c r="R32" i="8"/>
  <c r="S32" i="8"/>
  <c r="T32" i="8"/>
  <c r="U32" i="8"/>
  <c r="V32" i="8"/>
  <c r="W32" i="8"/>
  <c r="X32" i="8"/>
  <c r="N33" i="8"/>
  <c r="O33" i="8"/>
  <c r="P33" i="8"/>
  <c r="Q33" i="8"/>
  <c r="R33" i="8"/>
  <c r="S33" i="8"/>
  <c r="T33" i="8"/>
  <c r="U33" i="8"/>
  <c r="V33" i="8"/>
  <c r="W33" i="8"/>
  <c r="X33" i="8"/>
  <c r="N34" i="8"/>
  <c r="O34" i="8"/>
  <c r="P34" i="8"/>
  <c r="Q34" i="8"/>
  <c r="R34" i="8"/>
  <c r="S34" i="8"/>
  <c r="T34" i="8"/>
  <c r="U34" i="8"/>
  <c r="V34" i="8"/>
  <c r="W34" i="8"/>
  <c r="X34" i="8"/>
  <c r="N35" i="8"/>
  <c r="O35" i="8"/>
  <c r="P35" i="8"/>
  <c r="Q35" i="8"/>
  <c r="R35" i="8"/>
  <c r="S35" i="8"/>
  <c r="T35" i="8"/>
  <c r="U35" i="8"/>
  <c r="V35" i="8"/>
  <c r="W35" i="8"/>
  <c r="X35" i="8"/>
  <c r="N36" i="8"/>
  <c r="O36" i="8"/>
  <c r="P36" i="8"/>
  <c r="Q36" i="8"/>
  <c r="R36" i="8"/>
  <c r="S36" i="8"/>
  <c r="T36" i="8"/>
  <c r="U36" i="8"/>
  <c r="V36" i="8"/>
  <c r="W36" i="8"/>
  <c r="X36" i="8"/>
  <c r="N37" i="8"/>
  <c r="O37" i="8"/>
  <c r="P37" i="8"/>
  <c r="Q37" i="8"/>
  <c r="R37" i="8"/>
  <c r="S37" i="8"/>
  <c r="T37" i="8"/>
  <c r="U37" i="8"/>
  <c r="V37" i="8"/>
  <c r="W37" i="8"/>
  <c r="X37" i="8"/>
  <c r="N38" i="8"/>
  <c r="O38" i="8"/>
  <c r="P38" i="8"/>
  <c r="Q38" i="8"/>
  <c r="R38" i="8"/>
  <c r="S38" i="8"/>
  <c r="T38" i="8"/>
  <c r="U38" i="8"/>
  <c r="V38" i="8"/>
  <c r="W38" i="8"/>
  <c r="X38" i="8"/>
  <c r="N39" i="8"/>
  <c r="O39" i="8"/>
  <c r="P39" i="8"/>
  <c r="Q39" i="8"/>
  <c r="R39" i="8"/>
  <c r="S39" i="8"/>
  <c r="T39" i="8"/>
  <c r="U39" i="8"/>
  <c r="V39" i="8"/>
  <c r="W39" i="8"/>
  <c r="X39" i="8"/>
  <c r="N40" i="8"/>
  <c r="O40" i="8"/>
  <c r="P40" i="8"/>
  <c r="Q40" i="8"/>
  <c r="R40" i="8"/>
  <c r="S40" i="8"/>
  <c r="T40" i="8"/>
  <c r="U40" i="8"/>
  <c r="V40" i="8"/>
  <c r="W40" i="8"/>
  <c r="X40" i="8"/>
  <c r="N41" i="8"/>
  <c r="O41" i="8"/>
  <c r="P41" i="8"/>
  <c r="Q41" i="8"/>
  <c r="R41" i="8"/>
  <c r="S41" i="8"/>
  <c r="T41" i="8"/>
  <c r="U41" i="8"/>
  <c r="V41" i="8"/>
  <c r="W41" i="8"/>
  <c r="X41" i="8"/>
  <c r="N42" i="8"/>
  <c r="O42" i="8"/>
  <c r="P42" i="8"/>
  <c r="Q42" i="8"/>
  <c r="R42" i="8"/>
  <c r="S42" i="8"/>
  <c r="T42" i="8"/>
  <c r="U42" i="8"/>
  <c r="V42" i="8"/>
  <c r="W42" i="8"/>
  <c r="X42" i="8"/>
  <c r="N43" i="8"/>
  <c r="O43" i="8"/>
  <c r="P43" i="8"/>
  <c r="Q43" i="8"/>
  <c r="R43" i="8"/>
  <c r="S43" i="8"/>
  <c r="T43" i="8"/>
  <c r="U43" i="8"/>
  <c r="V43" i="8"/>
  <c r="W43" i="8"/>
  <c r="X43" i="8"/>
  <c r="N44" i="8"/>
  <c r="O44" i="8"/>
  <c r="P44" i="8"/>
  <c r="Q44" i="8"/>
  <c r="R44" i="8"/>
  <c r="S44" i="8"/>
  <c r="T44" i="8"/>
  <c r="U44" i="8"/>
  <c r="V44" i="8"/>
  <c r="W44" i="8"/>
  <c r="X44" i="8"/>
  <c r="N45" i="8"/>
  <c r="O45" i="8"/>
  <c r="P45" i="8"/>
  <c r="Q45" i="8"/>
  <c r="R45" i="8"/>
  <c r="S45" i="8"/>
  <c r="T45" i="8"/>
  <c r="U45" i="8"/>
  <c r="V45" i="8"/>
  <c r="W45" i="8"/>
  <c r="X45" i="8"/>
  <c r="N46" i="8"/>
  <c r="O46" i="8"/>
  <c r="P46" i="8"/>
  <c r="Q46" i="8"/>
  <c r="R46" i="8"/>
  <c r="S46" i="8"/>
  <c r="T46" i="8"/>
  <c r="U46" i="8"/>
  <c r="V46" i="8"/>
  <c r="W46" i="8"/>
  <c r="X46" i="8"/>
  <c r="N47" i="8"/>
  <c r="O47" i="8"/>
  <c r="P47" i="8"/>
  <c r="Q47" i="8"/>
  <c r="R47" i="8"/>
  <c r="S47" i="8"/>
  <c r="T47" i="8"/>
  <c r="U47" i="8"/>
  <c r="V47" i="8"/>
  <c r="W47" i="8"/>
  <c r="X47" i="8"/>
  <c r="N48" i="8"/>
  <c r="O48" i="8"/>
  <c r="P48" i="8"/>
  <c r="Q48" i="8"/>
  <c r="R48" i="8"/>
  <c r="S48" i="8"/>
  <c r="T48" i="8"/>
  <c r="U48" i="8"/>
  <c r="V48" i="8"/>
  <c r="W48" i="8"/>
  <c r="X48" i="8"/>
  <c r="N49" i="8"/>
  <c r="O49" i="8"/>
  <c r="P49" i="8"/>
  <c r="Q49" i="8"/>
  <c r="R49" i="8"/>
  <c r="S49" i="8"/>
  <c r="T49" i="8"/>
  <c r="U49" i="8"/>
  <c r="V49" i="8"/>
  <c r="W49" i="8"/>
  <c r="X49" i="8"/>
  <c r="N50" i="8"/>
  <c r="O50" i="8"/>
  <c r="P50" i="8"/>
  <c r="Q50" i="8"/>
  <c r="R50" i="8"/>
  <c r="S50" i="8"/>
  <c r="T50" i="8"/>
  <c r="U50" i="8"/>
  <c r="V50" i="8"/>
  <c r="W50" i="8"/>
  <c r="X50" i="8"/>
  <c r="N51" i="8"/>
  <c r="O51" i="8"/>
  <c r="P51" i="8"/>
  <c r="Q51" i="8"/>
  <c r="R51" i="8"/>
  <c r="S51" i="8"/>
  <c r="T51" i="8"/>
  <c r="U51" i="8"/>
  <c r="V51" i="8"/>
  <c r="W51" i="8"/>
  <c r="X51" i="8"/>
  <c r="N52" i="8"/>
  <c r="O52" i="8"/>
  <c r="P52" i="8"/>
  <c r="Q52" i="8"/>
  <c r="R52" i="8"/>
  <c r="S52" i="8"/>
  <c r="T52" i="8"/>
  <c r="U52" i="8"/>
  <c r="V52" i="8"/>
  <c r="W52" i="8"/>
  <c r="X52" i="8"/>
  <c r="N53" i="8"/>
  <c r="O53" i="8"/>
  <c r="P53" i="8"/>
  <c r="Q53" i="8"/>
  <c r="R53" i="8"/>
  <c r="S53" i="8"/>
  <c r="T53" i="8"/>
  <c r="U53" i="8"/>
  <c r="V53" i="8"/>
  <c r="W53" i="8"/>
  <c r="X53" i="8"/>
  <c r="N54" i="8"/>
  <c r="O54" i="8"/>
  <c r="P54" i="8"/>
  <c r="Q54" i="8"/>
  <c r="R54" i="8"/>
  <c r="S54" i="8"/>
  <c r="T54" i="8"/>
  <c r="U54" i="8"/>
  <c r="V54" i="8"/>
  <c r="W54" i="8"/>
  <c r="X54" i="8"/>
  <c r="N55" i="8"/>
  <c r="O55" i="8"/>
  <c r="P55" i="8"/>
  <c r="Q55" i="8"/>
  <c r="R55" i="8"/>
  <c r="S55" i="8"/>
  <c r="T55" i="8"/>
  <c r="U55" i="8"/>
  <c r="V55" i="8"/>
  <c r="W55" i="8"/>
  <c r="X55" i="8"/>
  <c r="N56" i="8"/>
  <c r="O56" i="8"/>
  <c r="P56" i="8"/>
  <c r="Q56" i="8"/>
  <c r="R56" i="8"/>
  <c r="S56" i="8"/>
  <c r="T56" i="8"/>
  <c r="U56" i="8"/>
  <c r="V56" i="8"/>
  <c r="W56" i="8"/>
  <c r="X56" i="8"/>
  <c r="N57" i="8"/>
  <c r="O57" i="8"/>
  <c r="P57" i="8"/>
  <c r="Q57" i="8"/>
  <c r="R57" i="8"/>
  <c r="S57" i="8"/>
  <c r="T57" i="8"/>
  <c r="U57" i="8"/>
  <c r="V57" i="8"/>
  <c r="W57" i="8"/>
  <c r="X57" i="8"/>
  <c r="N58" i="8"/>
  <c r="O58" i="8"/>
  <c r="P58" i="8"/>
  <c r="Q58" i="8"/>
  <c r="R58" i="8"/>
  <c r="S58" i="8"/>
  <c r="T58" i="8"/>
  <c r="U58" i="8"/>
  <c r="V58" i="8"/>
  <c r="W58" i="8"/>
  <c r="X58" i="8"/>
  <c r="N59" i="8"/>
  <c r="O59" i="8"/>
  <c r="P59" i="8"/>
  <c r="Q59" i="8"/>
  <c r="R59" i="8"/>
  <c r="S59" i="8"/>
  <c r="T59" i="8"/>
  <c r="U59" i="8"/>
  <c r="V59" i="8"/>
  <c r="W59" i="8"/>
  <c r="X59" i="8"/>
  <c r="N60" i="8"/>
  <c r="O60" i="8"/>
  <c r="P60" i="8"/>
  <c r="Q60" i="8"/>
  <c r="R60" i="8"/>
  <c r="S60" i="8"/>
  <c r="T60" i="8"/>
  <c r="U60" i="8"/>
  <c r="V60" i="8"/>
  <c r="W60" i="8"/>
  <c r="X60" i="8"/>
  <c r="N61" i="8"/>
  <c r="O61" i="8"/>
  <c r="P61" i="8"/>
  <c r="Q61" i="8"/>
  <c r="R61" i="8"/>
  <c r="S61" i="8"/>
  <c r="T61" i="8"/>
  <c r="U61" i="8"/>
  <c r="V61" i="8"/>
  <c r="W61" i="8"/>
  <c r="X61" i="8"/>
  <c r="N62" i="8"/>
  <c r="O62" i="8"/>
  <c r="P62" i="8"/>
  <c r="Q62" i="8"/>
  <c r="R62" i="8"/>
  <c r="S62" i="8"/>
  <c r="T62" i="8"/>
  <c r="U62" i="8"/>
  <c r="V62" i="8"/>
  <c r="W62" i="8"/>
  <c r="X62" i="8"/>
  <c r="N63" i="8"/>
  <c r="O63" i="8"/>
  <c r="P63" i="8"/>
  <c r="Q63" i="8"/>
  <c r="R63" i="8"/>
  <c r="S63" i="8"/>
  <c r="T63" i="8"/>
  <c r="U63" i="8"/>
  <c r="V63" i="8"/>
  <c r="W63" i="8"/>
  <c r="X63" i="8"/>
  <c r="N64" i="8"/>
  <c r="O64" i="8"/>
  <c r="P64" i="8"/>
  <c r="Q64" i="8"/>
  <c r="R64" i="8"/>
  <c r="S64" i="8"/>
  <c r="T64" i="8"/>
  <c r="U64" i="8"/>
  <c r="V64" i="8"/>
  <c r="W64" i="8"/>
  <c r="X64" i="8"/>
  <c r="N65" i="8"/>
  <c r="O65" i="8"/>
  <c r="P65" i="8"/>
  <c r="Q65" i="8"/>
  <c r="R65" i="8"/>
  <c r="S65" i="8"/>
  <c r="T65" i="8"/>
  <c r="U65" i="8"/>
  <c r="V65" i="8"/>
  <c r="W65" i="8"/>
  <c r="X65" i="8"/>
  <c r="N66" i="8"/>
  <c r="O66" i="8"/>
  <c r="P66" i="8"/>
  <c r="Q66" i="8"/>
  <c r="R66" i="8"/>
  <c r="S66" i="8"/>
  <c r="T66" i="8"/>
  <c r="U66" i="8"/>
  <c r="V66" i="8"/>
  <c r="W66" i="8"/>
  <c r="X66" i="8"/>
  <c r="N67" i="8"/>
  <c r="O67" i="8"/>
  <c r="P67" i="8"/>
  <c r="Q67" i="8"/>
  <c r="R67" i="8"/>
  <c r="S67" i="8"/>
  <c r="T67" i="8"/>
  <c r="U67" i="8"/>
  <c r="V67" i="8"/>
  <c r="W67" i="8"/>
  <c r="X67" i="8"/>
  <c r="N68" i="8"/>
  <c r="O68" i="8"/>
  <c r="P68" i="8"/>
  <c r="Q68" i="8"/>
  <c r="R68" i="8"/>
  <c r="S68" i="8"/>
  <c r="T68" i="8"/>
  <c r="U68" i="8"/>
  <c r="V68" i="8"/>
  <c r="W68" i="8"/>
  <c r="X68" i="8"/>
  <c r="N69" i="8"/>
  <c r="O69" i="8"/>
  <c r="P69" i="8"/>
  <c r="Q69" i="8"/>
  <c r="R69" i="8"/>
  <c r="S69" i="8"/>
  <c r="T69" i="8"/>
  <c r="U69" i="8"/>
  <c r="V69" i="8"/>
  <c r="W69" i="8"/>
  <c r="X69" i="8"/>
  <c r="N70" i="8"/>
  <c r="O70" i="8"/>
  <c r="P70" i="8"/>
  <c r="Q70" i="8"/>
  <c r="R70" i="8"/>
  <c r="S70" i="8"/>
  <c r="T70" i="8"/>
  <c r="U70" i="8"/>
  <c r="V70" i="8"/>
  <c r="W70" i="8"/>
  <c r="X70" i="8"/>
  <c r="N71" i="8"/>
  <c r="O71" i="8"/>
  <c r="P71" i="8"/>
  <c r="Q71" i="8"/>
  <c r="R71" i="8"/>
  <c r="S71" i="8"/>
  <c r="T71" i="8"/>
  <c r="U71" i="8"/>
  <c r="V71" i="8"/>
  <c r="W71" i="8"/>
  <c r="X71" i="8"/>
  <c r="N72" i="8"/>
  <c r="O72" i="8"/>
  <c r="P72" i="8"/>
  <c r="Q72" i="8"/>
  <c r="R72" i="8"/>
  <c r="S72" i="8"/>
  <c r="T72" i="8"/>
  <c r="U72" i="8"/>
  <c r="V72" i="8"/>
  <c r="W72" i="8"/>
  <c r="X72" i="8"/>
  <c r="N73" i="8"/>
  <c r="O73" i="8"/>
  <c r="P73" i="8"/>
  <c r="Q73" i="8"/>
  <c r="R73" i="8"/>
  <c r="S73" i="8"/>
  <c r="T73" i="8"/>
  <c r="U73" i="8"/>
  <c r="V73" i="8"/>
  <c r="W73" i="8"/>
  <c r="X73" i="8"/>
  <c r="N74" i="8"/>
  <c r="O74" i="8"/>
  <c r="P74" i="8"/>
  <c r="Q74" i="8"/>
  <c r="R74" i="8"/>
  <c r="S74" i="8"/>
  <c r="T74" i="8"/>
  <c r="U74" i="8"/>
  <c r="V74" i="8"/>
  <c r="W74" i="8"/>
  <c r="X74" i="8"/>
  <c r="N75" i="8"/>
  <c r="O75" i="8"/>
  <c r="P75" i="8"/>
  <c r="Q75" i="8"/>
  <c r="R75" i="8"/>
  <c r="S75" i="8"/>
  <c r="T75" i="8"/>
  <c r="U75" i="8"/>
  <c r="V75" i="8"/>
  <c r="W75" i="8"/>
  <c r="X75" i="8"/>
  <c r="N76" i="8"/>
  <c r="O76" i="8"/>
  <c r="P76" i="8"/>
  <c r="Q76" i="8"/>
  <c r="R76" i="8"/>
  <c r="S76" i="8"/>
  <c r="T76" i="8"/>
  <c r="U76" i="8"/>
  <c r="V76" i="8"/>
  <c r="W76" i="8"/>
  <c r="X76" i="8"/>
  <c r="N77" i="8"/>
  <c r="O77" i="8"/>
  <c r="P77" i="8"/>
  <c r="Q77" i="8"/>
  <c r="R77" i="8"/>
  <c r="S77" i="8"/>
  <c r="T77" i="8"/>
  <c r="U77" i="8"/>
  <c r="V77" i="8"/>
  <c r="W77" i="8"/>
  <c r="X77" i="8"/>
  <c r="N78" i="8"/>
  <c r="O78" i="8"/>
  <c r="P78" i="8"/>
  <c r="Q78" i="8"/>
  <c r="R78" i="8"/>
  <c r="S78" i="8"/>
  <c r="T78" i="8"/>
  <c r="U78" i="8"/>
  <c r="V78" i="8"/>
  <c r="W78" i="8"/>
  <c r="X78" i="8"/>
  <c r="N79" i="8"/>
  <c r="O79" i="8"/>
  <c r="P79" i="8"/>
  <c r="Q79" i="8"/>
  <c r="R79" i="8"/>
  <c r="S79" i="8"/>
  <c r="T79" i="8"/>
  <c r="U79" i="8"/>
  <c r="V79" i="8"/>
  <c r="W79" i="8"/>
  <c r="X79" i="8"/>
  <c r="N80" i="8"/>
  <c r="O80" i="8"/>
  <c r="P80" i="8"/>
  <c r="Q80" i="8"/>
  <c r="R80" i="8"/>
  <c r="S80" i="8"/>
  <c r="T80" i="8"/>
  <c r="U80" i="8"/>
  <c r="V80" i="8"/>
  <c r="W80" i="8"/>
  <c r="X80" i="8"/>
  <c r="N81" i="8"/>
  <c r="O81" i="8"/>
  <c r="P81" i="8"/>
  <c r="Q81" i="8"/>
  <c r="R81" i="8"/>
  <c r="S81" i="8"/>
  <c r="T81" i="8"/>
  <c r="U81" i="8"/>
  <c r="V81" i="8"/>
  <c r="W81" i="8"/>
  <c r="X81" i="8"/>
  <c r="N82" i="8"/>
  <c r="O82" i="8"/>
  <c r="P82" i="8"/>
  <c r="Q82" i="8"/>
  <c r="R82" i="8"/>
  <c r="S82" i="8"/>
  <c r="T82" i="8"/>
  <c r="U82" i="8"/>
  <c r="V82" i="8"/>
  <c r="W82" i="8"/>
  <c r="X82" i="8"/>
  <c r="N83" i="8"/>
  <c r="O83" i="8"/>
  <c r="P83" i="8"/>
  <c r="Q83" i="8"/>
  <c r="R83" i="8"/>
  <c r="S83" i="8"/>
  <c r="T83" i="8"/>
  <c r="U83" i="8"/>
  <c r="V83" i="8"/>
  <c r="W83" i="8"/>
  <c r="X83" i="8"/>
  <c r="N84" i="8"/>
  <c r="O84" i="8"/>
  <c r="P84" i="8"/>
  <c r="Q84" i="8"/>
  <c r="R84" i="8"/>
  <c r="S84" i="8"/>
  <c r="T84" i="8"/>
  <c r="U84" i="8"/>
  <c r="V84" i="8"/>
  <c r="W84" i="8"/>
  <c r="X84" i="8"/>
  <c r="N85" i="8"/>
  <c r="O85" i="8"/>
  <c r="P85" i="8"/>
  <c r="Q85" i="8"/>
  <c r="R85" i="8"/>
  <c r="S85" i="8"/>
  <c r="T85" i="8"/>
  <c r="U85" i="8"/>
  <c r="V85" i="8"/>
  <c r="W85" i="8"/>
  <c r="X85" i="8"/>
  <c r="N86" i="8"/>
  <c r="O86" i="8"/>
  <c r="P86" i="8"/>
  <c r="Q86" i="8"/>
  <c r="R86" i="8"/>
  <c r="S86" i="8"/>
  <c r="T86" i="8"/>
  <c r="U86" i="8"/>
  <c r="V86" i="8"/>
  <c r="W86" i="8"/>
  <c r="X86" i="8"/>
  <c r="N87" i="8"/>
  <c r="O87" i="8"/>
  <c r="P87" i="8"/>
  <c r="Q87" i="8"/>
  <c r="R87" i="8"/>
  <c r="S87" i="8"/>
  <c r="T87" i="8"/>
  <c r="U87" i="8"/>
  <c r="V87" i="8"/>
  <c r="W87" i="8"/>
  <c r="X87" i="8"/>
  <c r="N88" i="8"/>
  <c r="O88" i="8"/>
  <c r="P88" i="8"/>
  <c r="Q88" i="8"/>
  <c r="R88" i="8"/>
  <c r="S88" i="8"/>
  <c r="T88" i="8"/>
  <c r="U88" i="8"/>
  <c r="V88" i="8"/>
  <c r="W88" i="8"/>
  <c r="X88" i="8"/>
  <c r="N89" i="8"/>
  <c r="O89" i="8"/>
  <c r="P89" i="8"/>
  <c r="Q89" i="8"/>
  <c r="R89" i="8"/>
  <c r="S89" i="8"/>
  <c r="T89" i="8"/>
  <c r="U89" i="8"/>
  <c r="V89" i="8"/>
  <c r="W89" i="8"/>
  <c r="X89" i="8"/>
  <c r="N90" i="8"/>
  <c r="O90" i="8"/>
  <c r="P90" i="8"/>
  <c r="Q90" i="8"/>
  <c r="R90" i="8"/>
  <c r="S90" i="8"/>
  <c r="T90" i="8"/>
  <c r="U90" i="8"/>
  <c r="V90" i="8"/>
  <c r="W90" i="8"/>
  <c r="X90" i="8"/>
  <c r="N91" i="8"/>
  <c r="O91" i="8"/>
  <c r="P91" i="8"/>
  <c r="Q91" i="8"/>
  <c r="R91" i="8"/>
  <c r="S91" i="8"/>
  <c r="T91" i="8"/>
  <c r="U91" i="8"/>
  <c r="V91" i="8"/>
  <c r="W91" i="8"/>
  <c r="X91" i="8"/>
  <c r="N92" i="8"/>
  <c r="O92" i="8"/>
  <c r="P92" i="8"/>
  <c r="Q92" i="8"/>
  <c r="R92" i="8"/>
  <c r="S92" i="8"/>
  <c r="T92" i="8"/>
  <c r="U92" i="8"/>
  <c r="V92" i="8"/>
  <c r="W92" i="8"/>
  <c r="X92" i="8"/>
  <c r="N93" i="8"/>
  <c r="O93" i="8"/>
  <c r="P93" i="8"/>
  <c r="Q93" i="8"/>
  <c r="R93" i="8"/>
  <c r="S93" i="8"/>
  <c r="T93" i="8"/>
  <c r="U93" i="8"/>
  <c r="V93" i="8"/>
  <c r="W93" i="8"/>
  <c r="X93" i="8"/>
  <c r="N94" i="8"/>
  <c r="O94" i="8"/>
  <c r="P94" i="8"/>
  <c r="Q94" i="8"/>
  <c r="R94" i="8"/>
  <c r="S94" i="8"/>
  <c r="T94" i="8"/>
  <c r="U94" i="8"/>
  <c r="V94" i="8"/>
  <c r="W94" i="8"/>
  <c r="X94" i="8"/>
  <c r="N95" i="8"/>
  <c r="O95" i="8"/>
  <c r="P95" i="8"/>
  <c r="Q95" i="8"/>
  <c r="R95" i="8"/>
  <c r="S95" i="8"/>
  <c r="T95" i="8"/>
  <c r="U95" i="8"/>
  <c r="V95" i="8"/>
  <c r="W95" i="8"/>
  <c r="X95" i="8"/>
  <c r="N96" i="8"/>
  <c r="O96" i="8"/>
  <c r="P96" i="8"/>
  <c r="Q96" i="8"/>
  <c r="R96" i="8"/>
  <c r="S96" i="8"/>
  <c r="T96" i="8"/>
  <c r="U96" i="8"/>
  <c r="V96" i="8"/>
  <c r="W96" i="8"/>
  <c r="X96" i="8"/>
  <c r="N97" i="8"/>
  <c r="O97" i="8"/>
  <c r="P97" i="8"/>
  <c r="Q97" i="8"/>
  <c r="R97" i="8"/>
  <c r="S97" i="8"/>
  <c r="T97" i="8"/>
  <c r="U97" i="8"/>
  <c r="V97" i="8"/>
  <c r="W97" i="8"/>
  <c r="X97" i="8"/>
  <c r="N98" i="8"/>
  <c r="O98" i="8"/>
  <c r="P98" i="8"/>
  <c r="Q98" i="8"/>
  <c r="R98" i="8"/>
  <c r="S98" i="8"/>
  <c r="T98" i="8"/>
  <c r="U98" i="8"/>
  <c r="V98" i="8"/>
  <c r="W98" i="8"/>
  <c r="X98" i="8"/>
  <c r="N99" i="8"/>
  <c r="O99" i="8"/>
  <c r="P99" i="8"/>
  <c r="Q99" i="8"/>
  <c r="R99" i="8"/>
  <c r="S99" i="8"/>
  <c r="T99" i="8"/>
  <c r="U99" i="8"/>
  <c r="V99" i="8"/>
  <c r="W99" i="8"/>
  <c r="X99" i="8"/>
  <c r="N100" i="8"/>
  <c r="O100" i="8"/>
  <c r="P100" i="8"/>
  <c r="Q100" i="8"/>
  <c r="R100" i="8"/>
  <c r="S100" i="8"/>
  <c r="T100" i="8"/>
  <c r="U100" i="8"/>
  <c r="V100" i="8"/>
  <c r="W100" i="8"/>
  <c r="X100" i="8"/>
  <c r="N101" i="8"/>
  <c r="O101" i="8"/>
  <c r="P101" i="8"/>
  <c r="Q101" i="8"/>
  <c r="R101" i="8"/>
  <c r="S101" i="8"/>
  <c r="T101" i="8"/>
  <c r="U101" i="8"/>
  <c r="V101" i="8"/>
  <c r="W101" i="8"/>
  <c r="X101" i="8"/>
  <c r="N102" i="8"/>
  <c r="O102" i="8"/>
  <c r="P102" i="8"/>
  <c r="Q102" i="8"/>
  <c r="R102" i="8"/>
  <c r="S102" i="8"/>
  <c r="T102" i="8"/>
  <c r="U102" i="8"/>
  <c r="V102" i="8"/>
  <c r="W102" i="8"/>
  <c r="X102" i="8"/>
  <c r="N103" i="8"/>
  <c r="O103" i="8"/>
  <c r="P103" i="8"/>
  <c r="Q103" i="8"/>
  <c r="R103" i="8"/>
  <c r="S103" i="8"/>
  <c r="T103" i="8"/>
  <c r="U103" i="8"/>
  <c r="V103" i="8"/>
  <c r="W103" i="8"/>
  <c r="X103" i="8"/>
  <c r="N104" i="8"/>
  <c r="O104" i="8"/>
  <c r="P104" i="8"/>
  <c r="Q104" i="8"/>
  <c r="R104" i="8"/>
  <c r="S104" i="8"/>
  <c r="T104" i="8"/>
  <c r="U104" i="8"/>
  <c r="V104" i="8"/>
  <c r="W104" i="8"/>
  <c r="X104" i="8"/>
  <c r="N105" i="8"/>
  <c r="O105" i="8"/>
  <c r="P105" i="8"/>
  <c r="Q105" i="8"/>
  <c r="R105" i="8"/>
  <c r="S105" i="8"/>
  <c r="T105" i="8"/>
  <c r="U105" i="8"/>
  <c r="V105" i="8"/>
  <c r="W105" i="8"/>
  <c r="X105" i="8"/>
  <c r="N106" i="8"/>
  <c r="O106" i="8"/>
  <c r="P106" i="8"/>
  <c r="Q106" i="8"/>
  <c r="R106" i="8"/>
  <c r="S106" i="8"/>
  <c r="T106" i="8"/>
  <c r="U106" i="8"/>
  <c r="V106" i="8"/>
  <c r="W106" i="8"/>
  <c r="X106" i="8"/>
  <c r="N107" i="8"/>
  <c r="O107" i="8"/>
  <c r="P107" i="8"/>
  <c r="Q107" i="8"/>
  <c r="R107" i="8"/>
  <c r="S107" i="8"/>
  <c r="T107" i="8"/>
  <c r="U107" i="8"/>
  <c r="V107" i="8"/>
  <c r="W107" i="8"/>
  <c r="X107" i="8"/>
  <c r="N108" i="8"/>
  <c r="O108" i="8"/>
  <c r="P108" i="8"/>
  <c r="Q108" i="8"/>
  <c r="R108" i="8"/>
  <c r="S108" i="8"/>
  <c r="T108" i="8"/>
  <c r="U108" i="8"/>
  <c r="V108" i="8"/>
  <c r="W108" i="8"/>
  <c r="X108" i="8"/>
  <c r="N109" i="8"/>
  <c r="O109" i="8"/>
  <c r="P109" i="8"/>
  <c r="Q109" i="8"/>
  <c r="R109" i="8"/>
  <c r="S109" i="8"/>
  <c r="T109" i="8"/>
  <c r="U109" i="8"/>
  <c r="V109" i="8"/>
  <c r="W109" i="8"/>
  <c r="X109" i="8"/>
  <c r="N110" i="8"/>
  <c r="O110" i="8"/>
  <c r="P110" i="8"/>
  <c r="Q110" i="8"/>
  <c r="R110" i="8"/>
  <c r="S110" i="8"/>
  <c r="T110" i="8"/>
  <c r="U110" i="8"/>
  <c r="V110" i="8"/>
  <c r="W110" i="8"/>
  <c r="X110" i="8"/>
  <c r="N111" i="8"/>
  <c r="O111" i="8"/>
  <c r="P111" i="8"/>
  <c r="Q111" i="8"/>
  <c r="R111" i="8"/>
  <c r="S111" i="8"/>
  <c r="T111" i="8"/>
  <c r="U111" i="8"/>
  <c r="V111" i="8"/>
  <c r="W111" i="8"/>
  <c r="X111" i="8"/>
  <c r="N112" i="8"/>
  <c r="O112" i="8"/>
  <c r="P112" i="8"/>
  <c r="Q112" i="8"/>
  <c r="R112" i="8"/>
  <c r="S112" i="8"/>
  <c r="T112" i="8"/>
  <c r="U112" i="8"/>
  <c r="V112" i="8"/>
  <c r="W112" i="8"/>
  <c r="X112" i="8"/>
  <c r="N113" i="8"/>
  <c r="O113" i="8"/>
  <c r="P113" i="8"/>
  <c r="Q113" i="8"/>
  <c r="R113" i="8"/>
  <c r="S113" i="8"/>
  <c r="T113" i="8"/>
  <c r="U113" i="8"/>
  <c r="V113" i="8"/>
  <c r="W113" i="8"/>
  <c r="X113" i="8"/>
  <c r="N114" i="8"/>
  <c r="O114" i="8"/>
  <c r="P114" i="8"/>
  <c r="Q114" i="8"/>
  <c r="R114" i="8"/>
  <c r="S114" i="8"/>
  <c r="T114" i="8"/>
  <c r="U114" i="8"/>
  <c r="V114" i="8"/>
  <c r="W114" i="8"/>
  <c r="X114" i="8"/>
  <c r="N115" i="8"/>
  <c r="O115" i="8"/>
  <c r="P115" i="8"/>
  <c r="Q115" i="8"/>
  <c r="R115" i="8"/>
  <c r="S115" i="8"/>
  <c r="T115" i="8"/>
  <c r="U115" i="8"/>
  <c r="V115" i="8"/>
  <c r="W115" i="8"/>
  <c r="X115" i="8"/>
  <c r="N116" i="8"/>
  <c r="O116" i="8"/>
  <c r="P116" i="8"/>
  <c r="Q116" i="8"/>
  <c r="R116" i="8"/>
  <c r="S116" i="8"/>
  <c r="T116" i="8"/>
  <c r="U116" i="8"/>
  <c r="V116" i="8"/>
  <c r="W116" i="8"/>
  <c r="X116" i="8"/>
  <c r="N117" i="8"/>
  <c r="O117" i="8"/>
  <c r="P117" i="8"/>
  <c r="Q117" i="8"/>
  <c r="R117" i="8"/>
  <c r="S117" i="8"/>
  <c r="T117" i="8"/>
  <c r="U117" i="8"/>
  <c r="V117" i="8"/>
  <c r="W117" i="8"/>
  <c r="X117" i="8"/>
  <c r="N118" i="8"/>
  <c r="O118" i="8"/>
  <c r="P118" i="8"/>
  <c r="Q118" i="8"/>
  <c r="R118" i="8"/>
  <c r="S118" i="8"/>
  <c r="T118" i="8"/>
  <c r="U118" i="8"/>
  <c r="V118" i="8"/>
  <c r="W118" i="8"/>
  <c r="X118" i="8"/>
  <c r="N119" i="8"/>
  <c r="O119" i="8"/>
  <c r="P119" i="8"/>
  <c r="Q119" i="8"/>
  <c r="R119" i="8"/>
  <c r="S119" i="8"/>
  <c r="T119" i="8"/>
  <c r="U119" i="8"/>
  <c r="V119" i="8"/>
  <c r="W119" i="8"/>
  <c r="X119" i="8"/>
  <c r="N120" i="8"/>
  <c r="O120" i="8"/>
  <c r="P120" i="8"/>
  <c r="Q120" i="8"/>
  <c r="R120" i="8"/>
  <c r="S120" i="8"/>
  <c r="T120" i="8"/>
  <c r="U120" i="8"/>
  <c r="V120" i="8"/>
  <c r="W120" i="8"/>
  <c r="X120" i="8"/>
  <c r="N121" i="8"/>
  <c r="O121" i="8"/>
  <c r="P121" i="8"/>
  <c r="Q121" i="8"/>
  <c r="R121" i="8"/>
  <c r="S121" i="8"/>
  <c r="T121" i="8"/>
  <c r="U121" i="8"/>
  <c r="V121" i="8"/>
  <c r="W121" i="8"/>
  <c r="X121" i="8"/>
  <c r="N122" i="8"/>
  <c r="O122" i="8"/>
  <c r="P122" i="8"/>
  <c r="Q122" i="8"/>
  <c r="R122" i="8"/>
  <c r="S122" i="8"/>
  <c r="T122" i="8"/>
  <c r="U122" i="8"/>
  <c r="V122" i="8"/>
  <c r="W122" i="8"/>
  <c r="X122" i="8"/>
  <c r="N123" i="8"/>
  <c r="O123" i="8"/>
  <c r="P123" i="8"/>
  <c r="Q123" i="8"/>
  <c r="R123" i="8"/>
  <c r="S123" i="8"/>
  <c r="T123" i="8"/>
  <c r="U123" i="8"/>
  <c r="V123" i="8"/>
  <c r="W123" i="8"/>
  <c r="X123" i="8"/>
  <c r="N124" i="8"/>
  <c r="O124" i="8"/>
  <c r="P124" i="8"/>
  <c r="Q124" i="8"/>
  <c r="R124" i="8"/>
  <c r="S124" i="8"/>
  <c r="T124" i="8"/>
  <c r="U124" i="8"/>
  <c r="V124" i="8"/>
  <c r="W124" i="8"/>
  <c r="X124" i="8"/>
  <c r="N125" i="8"/>
  <c r="O125" i="8"/>
  <c r="P125" i="8"/>
  <c r="Q125" i="8"/>
  <c r="R125" i="8"/>
  <c r="S125" i="8"/>
  <c r="T125" i="8"/>
  <c r="U125" i="8"/>
  <c r="V125" i="8"/>
  <c r="W125" i="8"/>
  <c r="X125" i="8"/>
  <c r="N126" i="8"/>
  <c r="O126" i="8"/>
  <c r="P126" i="8"/>
  <c r="Q126" i="8"/>
  <c r="R126" i="8"/>
  <c r="S126" i="8"/>
  <c r="T126" i="8"/>
  <c r="U126" i="8"/>
  <c r="V126" i="8"/>
  <c r="W126" i="8"/>
  <c r="X126" i="8"/>
  <c r="N127" i="8"/>
  <c r="O127" i="8"/>
  <c r="P127" i="8"/>
  <c r="Q127" i="8"/>
  <c r="R127" i="8"/>
  <c r="S127" i="8"/>
  <c r="T127" i="8"/>
  <c r="U127" i="8"/>
  <c r="V127" i="8"/>
  <c r="W127" i="8"/>
  <c r="X127" i="8"/>
  <c r="N128" i="8"/>
  <c r="O128" i="8"/>
  <c r="P128" i="8"/>
  <c r="Q128" i="8"/>
  <c r="R128" i="8"/>
  <c r="S128" i="8"/>
  <c r="T128" i="8"/>
  <c r="U128" i="8"/>
  <c r="V128" i="8"/>
  <c r="W128" i="8"/>
  <c r="X128" i="8"/>
  <c r="N129" i="8"/>
  <c r="O129" i="8"/>
  <c r="P129" i="8"/>
  <c r="Q129" i="8"/>
  <c r="R129" i="8"/>
  <c r="S129" i="8"/>
  <c r="T129" i="8"/>
  <c r="U129" i="8"/>
  <c r="V129" i="8"/>
  <c r="W129" i="8"/>
  <c r="X129" i="8"/>
  <c r="N130" i="8"/>
  <c r="O130" i="8"/>
  <c r="P130" i="8"/>
  <c r="Q130" i="8"/>
  <c r="R130" i="8"/>
  <c r="S130" i="8"/>
  <c r="T130" i="8"/>
  <c r="U130" i="8"/>
  <c r="V130" i="8"/>
  <c r="W130" i="8"/>
  <c r="X130" i="8"/>
  <c r="N131" i="8"/>
  <c r="O131" i="8"/>
  <c r="P131" i="8"/>
  <c r="Q131" i="8"/>
  <c r="R131" i="8"/>
  <c r="S131" i="8"/>
  <c r="T131" i="8"/>
  <c r="U131" i="8"/>
  <c r="V131" i="8"/>
  <c r="W131" i="8"/>
  <c r="X131" i="8"/>
  <c r="N132" i="8"/>
  <c r="O132" i="8"/>
  <c r="P132" i="8"/>
  <c r="Q132" i="8"/>
  <c r="R132" i="8"/>
  <c r="S132" i="8"/>
  <c r="T132" i="8"/>
  <c r="U132" i="8"/>
  <c r="V132" i="8"/>
  <c r="W132" i="8"/>
  <c r="X132" i="8"/>
  <c r="N133" i="8"/>
  <c r="O133" i="8"/>
  <c r="P133" i="8"/>
  <c r="Q133" i="8"/>
  <c r="R133" i="8"/>
  <c r="S133" i="8"/>
  <c r="T133" i="8"/>
  <c r="U133" i="8"/>
  <c r="V133" i="8"/>
  <c r="W133" i="8"/>
  <c r="X133" i="8"/>
  <c r="N134" i="8"/>
  <c r="O134" i="8"/>
  <c r="P134" i="8"/>
  <c r="Q134" i="8"/>
  <c r="R134" i="8"/>
  <c r="S134" i="8"/>
  <c r="T134" i="8"/>
  <c r="U134" i="8"/>
  <c r="V134" i="8"/>
  <c r="W134" i="8"/>
  <c r="X134" i="8"/>
  <c r="N135" i="8"/>
  <c r="O135" i="8"/>
  <c r="P135" i="8"/>
  <c r="Q135" i="8"/>
  <c r="R135" i="8"/>
  <c r="S135" i="8"/>
  <c r="T135" i="8"/>
  <c r="U135" i="8"/>
  <c r="V135" i="8"/>
  <c r="W135" i="8"/>
  <c r="X135" i="8"/>
  <c r="N136" i="8"/>
  <c r="O136" i="8"/>
  <c r="P136" i="8"/>
  <c r="Q136" i="8"/>
  <c r="R136" i="8"/>
  <c r="S136" i="8"/>
  <c r="T136" i="8"/>
  <c r="U136" i="8"/>
  <c r="V136" i="8"/>
  <c r="W136" i="8"/>
  <c r="X136" i="8"/>
  <c r="N137" i="8"/>
  <c r="O137" i="8"/>
  <c r="P137" i="8"/>
  <c r="Q137" i="8"/>
  <c r="R137" i="8"/>
  <c r="S137" i="8"/>
  <c r="T137" i="8"/>
  <c r="U137" i="8"/>
  <c r="V137" i="8"/>
  <c r="W137" i="8"/>
  <c r="X137" i="8"/>
  <c r="N138" i="8"/>
  <c r="O138" i="8"/>
  <c r="P138" i="8"/>
  <c r="Q138" i="8"/>
  <c r="R138" i="8"/>
  <c r="S138" i="8"/>
  <c r="T138" i="8"/>
  <c r="U138" i="8"/>
  <c r="V138" i="8"/>
  <c r="W138" i="8"/>
  <c r="X138" i="8"/>
  <c r="N139" i="8"/>
  <c r="O139" i="8"/>
  <c r="P139" i="8"/>
  <c r="Q139" i="8"/>
  <c r="R139" i="8"/>
  <c r="S139" i="8"/>
  <c r="T139" i="8"/>
  <c r="U139" i="8"/>
  <c r="V139" i="8"/>
  <c r="W139" i="8"/>
  <c r="X139" i="8"/>
  <c r="N140" i="8"/>
  <c r="O140" i="8"/>
  <c r="P140" i="8"/>
  <c r="Q140" i="8"/>
  <c r="R140" i="8"/>
  <c r="S140" i="8"/>
  <c r="T140" i="8"/>
  <c r="U140" i="8"/>
  <c r="V140" i="8"/>
  <c r="W140" i="8"/>
  <c r="X140" i="8"/>
  <c r="N141" i="8"/>
  <c r="O141" i="8"/>
  <c r="P141" i="8"/>
  <c r="Q141" i="8"/>
  <c r="R141" i="8"/>
  <c r="S141" i="8"/>
  <c r="T141" i="8"/>
  <c r="U141" i="8"/>
  <c r="V141" i="8"/>
  <c r="W141" i="8"/>
  <c r="X141" i="8"/>
  <c r="N142" i="8"/>
  <c r="O142" i="8"/>
  <c r="P142" i="8"/>
  <c r="Q142" i="8"/>
  <c r="R142" i="8"/>
  <c r="S142" i="8"/>
  <c r="T142" i="8"/>
  <c r="U142" i="8"/>
  <c r="V142" i="8"/>
  <c r="W142" i="8"/>
  <c r="X142" i="8"/>
  <c r="N143" i="8"/>
  <c r="O143" i="8"/>
  <c r="P143" i="8"/>
  <c r="Q143" i="8"/>
  <c r="R143" i="8"/>
  <c r="S143" i="8"/>
  <c r="T143" i="8"/>
  <c r="U143" i="8"/>
  <c r="V143" i="8"/>
  <c r="W143" i="8"/>
  <c r="X143" i="8"/>
  <c r="N144" i="8"/>
  <c r="O144" i="8"/>
  <c r="P144" i="8"/>
  <c r="Q144" i="8"/>
  <c r="R144" i="8"/>
  <c r="S144" i="8"/>
  <c r="T144" i="8"/>
  <c r="U144" i="8"/>
  <c r="V144" i="8"/>
  <c r="W144" i="8"/>
  <c r="X144" i="8"/>
  <c r="N145" i="8"/>
  <c r="O145" i="8"/>
  <c r="P145" i="8"/>
  <c r="Q145" i="8"/>
  <c r="R145" i="8"/>
  <c r="S145" i="8"/>
  <c r="T145" i="8"/>
  <c r="U145" i="8"/>
  <c r="V145" i="8"/>
  <c r="W145" i="8"/>
  <c r="X145" i="8"/>
  <c r="N146" i="8"/>
  <c r="O146" i="8"/>
  <c r="P146" i="8"/>
  <c r="Q146" i="8"/>
  <c r="R146" i="8"/>
  <c r="S146" i="8"/>
  <c r="T146" i="8"/>
  <c r="U146" i="8"/>
  <c r="V146" i="8"/>
  <c r="W146" i="8"/>
  <c r="X146" i="8"/>
  <c r="N147" i="8"/>
  <c r="O147" i="8"/>
  <c r="P147" i="8"/>
  <c r="Q147" i="8"/>
  <c r="R147" i="8"/>
  <c r="S147" i="8"/>
  <c r="T147" i="8"/>
  <c r="U147" i="8"/>
  <c r="V147" i="8"/>
  <c r="W147" i="8"/>
  <c r="X147" i="8"/>
  <c r="N148" i="8"/>
  <c r="O148" i="8"/>
  <c r="P148" i="8"/>
  <c r="Q148" i="8"/>
  <c r="R148" i="8"/>
  <c r="S148" i="8"/>
  <c r="T148" i="8"/>
  <c r="U148" i="8"/>
  <c r="V148" i="8"/>
  <c r="W148" i="8"/>
  <c r="X148" i="8"/>
  <c r="N149" i="8"/>
  <c r="O149" i="8"/>
  <c r="P149" i="8"/>
  <c r="Q149" i="8"/>
  <c r="R149" i="8"/>
  <c r="S149" i="8"/>
  <c r="T149" i="8"/>
  <c r="U149" i="8"/>
  <c r="V149" i="8"/>
  <c r="W149" i="8"/>
  <c r="X149" i="8"/>
  <c r="N150" i="8"/>
  <c r="O150" i="8"/>
  <c r="P150" i="8"/>
  <c r="Q150" i="8"/>
  <c r="R150" i="8"/>
  <c r="S150" i="8"/>
  <c r="T150" i="8"/>
  <c r="U150" i="8"/>
  <c r="V150" i="8"/>
  <c r="W150" i="8"/>
  <c r="X150" i="8"/>
  <c r="N151" i="8"/>
  <c r="O151" i="8"/>
  <c r="P151" i="8"/>
  <c r="Q151" i="8"/>
  <c r="R151" i="8"/>
  <c r="S151" i="8"/>
  <c r="T151" i="8"/>
  <c r="U151" i="8"/>
  <c r="V151" i="8"/>
  <c r="W151" i="8"/>
  <c r="X151" i="8"/>
  <c r="N152" i="8"/>
  <c r="O152" i="8"/>
  <c r="P152" i="8"/>
  <c r="Q152" i="8"/>
  <c r="R152" i="8"/>
  <c r="S152" i="8"/>
  <c r="T152" i="8"/>
  <c r="U152" i="8"/>
  <c r="V152" i="8"/>
  <c r="W152" i="8"/>
  <c r="X152" i="8"/>
  <c r="N153" i="8"/>
  <c r="O153" i="8"/>
  <c r="P153" i="8"/>
  <c r="Q153" i="8"/>
  <c r="R153" i="8"/>
  <c r="S153" i="8"/>
  <c r="T153" i="8"/>
  <c r="U153" i="8"/>
  <c r="V153" i="8"/>
  <c r="W153" i="8"/>
  <c r="X153" i="8"/>
  <c r="N154" i="8"/>
  <c r="O154" i="8"/>
  <c r="P154" i="8"/>
  <c r="Q154" i="8"/>
  <c r="R154" i="8"/>
  <c r="S154" i="8"/>
  <c r="T154" i="8"/>
  <c r="U154" i="8"/>
  <c r="V154" i="8"/>
  <c r="W154" i="8"/>
  <c r="X154" i="8"/>
  <c r="N155" i="8"/>
  <c r="O155" i="8"/>
  <c r="P155" i="8"/>
  <c r="Q155" i="8"/>
  <c r="R155" i="8"/>
  <c r="S155" i="8"/>
  <c r="T155" i="8"/>
  <c r="U155" i="8"/>
  <c r="V155" i="8"/>
  <c r="W155" i="8"/>
  <c r="X155" i="8"/>
  <c r="N156" i="8"/>
  <c r="O156" i="8"/>
  <c r="P156" i="8"/>
  <c r="Q156" i="8"/>
  <c r="R156" i="8"/>
  <c r="S156" i="8"/>
  <c r="T156" i="8"/>
  <c r="U156" i="8"/>
  <c r="V156" i="8"/>
  <c r="W156" i="8"/>
  <c r="X156" i="8"/>
  <c r="X14" i="8"/>
  <c r="W14" i="8"/>
  <c r="V14" i="8"/>
  <c r="U14" i="8"/>
  <c r="T14" i="8"/>
  <c r="S14" i="8"/>
  <c r="R14" i="8"/>
  <c r="Q14" i="8"/>
  <c r="P14" i="8"/>
  <c r="O14" i="8"/>
  <c r="N14" i="8"/>
  <c r="M24" i="7"/>
  <c r="N24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23" i="7"/>
  <c r="D150" i="6"/>
  <c r="D151" i="6"/>
  <c r="D152" i="6"/>
  <c r="D153" i="6"/>
  <c r="D154" i="6"/>
  <c r="D155" i="6"/>
  <c r="D156" i="6"/>
  <c r="D157" i="6"/>
  <c r="D158" i="6"/>
  <c r="D149" i="6"/>
  <c r="D3" i="6" l="1"/>
  <c r="I25" i="7"/>
  <c r="E24" i="7"/>
  <c r="E87" i="7"/>
  <c r="E164" i="7"/>
  <c r="E156" i="7"/>
  <c r="E148" i="7"/>
  <c r="E140" i="7"/>
  <c r="E132" i="7"/>
  <c r="E124" i="7"/>
  <c r="E116" i="7"/>
  <c r="E108" i="7"/>
  <c r="E100" i="7"/>
  <c r="E92" i="7"/>
  <c r="E84" i="7"/>
  <c r="E76" i="7"/>
  <c r="E68" i="7"/>
  <c r="E60" i="7"/>
  <c r="E52" i="7"/>
  <c r="E44" i="7"/>
  <c r="E36" i="7"/>
  <c r="E28" i="7"/>
  <c r="E163" i="7"/>
  <c r="E155" i="7"/>
  <c r="E147" i="7"/>
  <c r="E139" i="7"/>
  <c r="E131" i="7"/>
  <c r="E123" i="7"/>
  <c r="E115" i="7"/>
  <c r="E107" i="7"/>
  <c r="E99" i="7"/>
  <c r="E91" i="7"/>
  <c r="E83" i="7"/>
  <c r="E75" i="7"/>
  <c r="E67" i="7"/>
  <c r="E59" i="7"/>
  <c r="E51" i="7"/>
  <c r="E43" i="7"/>
  <c r="E35" i="7"/>
  <c r="E27" i="7"/>
  <c r="E26" i="7"/>
  <c r="E151" i="7"/>
  <c r="E135" i="7"/>
  <c r="E119" i="7"/>
  <c r="E111" i="7"/>
  <c r="E95" i="7"/>
  <c r="E79" i="7"/>
  <c r="E71" i="7"/>
  <c r="E63" i="7"/>
  <c r="E47" i="7"/>
  <c r="E39" i="7"/>
  <c r="E31" i="7"/>
  <c r="E158" i="7"/>
  <c r="E150" i="7"/>
  <c r="E134" i="7"/>
  <c r="E118" i="7"/>
  <c r="E102" i="7"/>
  <c r="E86" i="7"/>
  <c r="E70" i="7"/>
  <c r="E54" i="7"/>
  <c r="E30" i="7"/>
  <c r="E165" i="7"/>
  <c r="E149" i="7"/>
  <c r="E133" i="7"/>
  <c r="E117" i="7"/>
  <c r="E101" i="7"/>
  <c r="E85" i="7"/>
  <c r="E69" i="7"/>
  <c r="E53" i="7"/>
  <c r="E29" i="7"/>
  <c r="E162" i="7"/>
  <c r="E146" i="7"/>
  <c r="E122" i="7"/>
  <c r="E90" i="7"/>
  <c r="E161" i="7"/>
  <c r="E153" i="7"/>
  <c r="E145" i="7"/>
  <c r="E137" i="7"/>
  <c r="E129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59" i="7"/>
  <c r="E143" i="7"/>
  <c r="E127" i="7"/>
  <c r="E103" i="7"/>
  <c r="E55" i="7"/>
  <c r="E23" i="7"/>
  <c r="E142" i="7"/>
  <c r="E126" i="7"/>
  <c r="E110" i="7"/>
  <c r="E94" i="7"/>
  <c r="E78" i="7"/>
  <c r="E62" i="7"/>
  <c r="E46" i="7"/>
  <c r="E38" i="7"/>
  <c r="E157" i="7"/>
  <c r="E141" i="7"/>
  <c r="E125" i="7"/>
  <c r="E109" i="7"/>
  <c r="E93" i="7"/>
  <c r="E77" i="7"/>
  <c r="E61" i="7"/>
  <c r="E45" i="7"/>
  <c r="E37" i="7"/>
  <c r="E154" i="7"/>
  <c r="E138" i="7"/>
  <c r="E130" i="7"/>
  <c r="E114" i="7"/>
  <c r="E106" i="7"/>
  <c r="E98" i="7"/>
  <c r="E82" i="7"/>
  <c r="E74" i="7"/>
  <c r="E66" i="7"/>
  <c r="E58" i="7"/>
  <c r="E50" i="7"/>
  <c r="E42" i="7"/>
  <c r="E34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H25" i="7"/>
  <c r="J25" i="7"/>
  <c r="K25" i="7"/>
  <c r="G25" i="7"/>
  <c r="B5" i="3" l="1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C4" i="3"/>
  <c r="B4" i="3"/>
  <c r="G28" i="3" l="1"/>
  <c r="G16" i="3"/>
  <c r="H27" i="3"/>
  <c r="H16" i="3"/>
  <c r="M16" i="3" s="1"/>
  <c r="I18" i="3"/>
  <c r="I32" i="3"/>
  <c r="O32" i="3" s="1"/>
  <c r="I21" i="3"/>
  <c r="N21" i="3" s="1"/>
  <c r="J27" i="3"/>
  <c r="H21" i="3"/>
  <c r="G32" i="3"/>
  <c r="J22" i="3"/>
  <c r="G21" i="3"/>
  <c r="I19" i="3"/>
  <c r="F18" i="3"/>
  <c r="I33" i="3"/>
  <c r="N33" i="3" s="1"/>
  <c r="F32" i="3"/>
  <c r="H30" i="3"/>
  <c r="J28" i="3"/>
  <c r="F20" i="3"/>
  <c r="J30" i="3"/>
  <c r="G18" i="3"/>
  <c r="J33" i="3"/>
  <c r="I22" i="3"/>
  <c r="N22" i="3" s="1"/>
  <c r="F21" i="3"/>
  <c r="H19" i="3"/>
  <c r="J17" i="3"/>
  <c r="H33" i="3"/>
  <c r="J31" i="3"/>
  <c r="G30" i="3"/>
  <c r="I28" i="3"/>
  <c r="F22" i="3"/>
  <c r="J18" i="3"/>
  <c r="O18" i="3" s="1"/>
  <c r="I29" i="3"/>
  <c r="J21" i="3"/>
  <c r="G20" i="3"/>
  <c r="I27" i="3"/>
  <c r="N27" i="3" s="1"/>
  <c r="H29" i="3"/>
  <c r="I16" i="3"/>
  <c r="N16" i="3" s="1"/>
  <c r="G29" i="3"/>
  <c r="L29" i="3" s="1"/>
  <c r="J16" i="3"/>
  <c r="O16" i="3" s="1"/>
  <c r="I30" i="3"/>
  <c r="N30" i="3" s="1"/>
  <c r="H22" i="3"/>
  <c r="J20" i="3"/>
  <c r="G19" i="3"/>
  <c r="I17" i="3"/>
  <c r="F27" i="3"/>
  <c r="G33" i="3"/>
  <c r="L33" i="3" s="1"/>
  <c r="I31" i="3"/>
  <c r="N31" i="3" s="1"/>
  <c r="F30" i="3"/>
  <c r="H28" i="3"/>
  <c r="M28" i="3" s="1"/>
  <c r="H20" i="3"/>
  <c r="M20" i="3" s="1"/>
  <c r="G17" i="3"/>
  <c r="J32" i="3"/>
  <c r="G31" i="3"/>
  <c r="F28" i="3"/>
  <c r="L28" i="3" s="1"/>
  <c r="F17" i="3"/>
  <c r="F31" i="3"/>
  <c r="H18" i="3"/>
  <c r="H32" i="3"/>
  <c r="M32" i="3" s="1"/>
  <c r="J19" i="3"/>
  <c r="F29" i="3"/>
  <c r="F16" i="3"/>
  <c r="L16" i="3" s="1"/>
  <c r="G22" i="3"/>
  <c r="L22" i="3" s="1"/>
  <c r="I20" i="3"/>
  <c r="N20" i="3" s="1"/>
  <c r="F19" i="3"/>
  <c r="H17" i="3"/>
  <c r="G27" i="3"/>
  <c r="F33" i="3"/>
  <c r="H31" i="3"/>
  <c r="J29" i="3"/>
  <c r="O29" i="3" s="1"/>
  <c r="G7" i="3"/>
  <c r="G5" i="3"/>
  <c r="H6" i="3"/>
  <c r="J6" i="3"/>
  <c r="F11" i="3"/>
  <c r="I6" i="3"/>
  <c r="I5" i="3"/>
  <c r="H8" i="3"/>
  <c r="G6" i="3"/>
  <c r="F8" i="3"/>
  <c r="J11" i="3"/>
  <c r="J9" i="3"/>
  <c r="J7" i="3"/>
  <c r="J10" i="3"/>
  <c r="I8" i="3"/>
  <c r="H10" i="3"/>
  <c r="J5" i="3"/>
  <c r="G8" i="3"/>
  <c r="F7" i="3"/>
  <c r="L7" i="3" s="1"/>
  <c r="I11" i="3"/>
  <c r="I9" i="3"/>
  <c r="I7" i="3"/>
  <c r="J8" i="3"/>
  <c r="H5" i="3"/>
  <c r="I10" i="3"/>
  <c r="F10" i="3"/>
  <c r="F9" i="3"/>
  <c r="G10" i="3"/>
  <c r="F6" i="3"/>
  <c r="H11" i="3"/>
  <c r="H9" i="3"/>
  <c r="H7" i="3"/>
  <c r="F5" i="3"/>
  <c r="G11" i="3"/>
  <c r="G9" i="3"/>
  <c r="O27" i="3" l="1"/>
  <c r="M29" i="3"/>
  <c r="N28" i="3"/>
  <c r="L10" i="3"/>
  <c r="N32" i="3"/>
  <c r="M27" i="3"/>
  <c r="O8" i="3"/>
  <c r="M7" i="3"/>
  <c r="M11" i="3"/>
  <c r="O10" i="3"/>
  <c r="N6" i="3"/>
  <c r="M17" i="3"/>
  <c r="M18" i="3"/>
  <c r="O17" i="3"/>
  <c r="M5" i="3"/>
  <c r="M8" i="3"/>
  <c r="O19" i="3"/>
  <c r="M9" i="3"/>
  <c r="L27" i="3"/>
  <c r="M19" i="3"/>
  <c r="M30" i="3"/>
  <c r="M21" i="3"/>
  <c r="O33" i="3"/>
  <c r="N18" i="3"/>
  <c r="M31" i="3"/>
  <c r="N17" i="3"/>
  <c r="N29" i="3"/>
  <c r="L30" i="3"/>
  <c r="L18" i="3"/>
  <c r="N19" i="3"/>
  <c r="L17" i="3"/>
  <c r="L19" i="3"/>
  <c r="O31" i="3"/>
  <c r="O30" i="3"/>
  <c r="L21" i="3"/>
  <c r="O20" i="3"/>
  <c r="M33" i="3"/>
  <c r="L20" i="3"/>
  <c r="O22" i="3"/>
  <c r="M10" i="3"/>
  <c r="M22" i="3"/>
  <c r="O21" i="3"/>
  <c r="O28" i="3"/>
  <c r="L32" i="3"/>
  <c r="L31" i="3"/>
  <c r="L8" i="3"/>
  <c r="L5" i="3"/>
  <c r="M6" i="3"/>
  <c r="N5" i="3"/>
  <c r="N9" i="3"/>
  <c r="N11" i="3"/>
  <c r="O9" i="3"/>
  <c r="O6" i="3"/>
  <c r="N8" i="3"/>
  <c r="N7" i="3"/>
  <c r="O7" i="3"/>
  <c r="L9" i="3"/>
  <c r="O11" i="3"/>
  <c r="L11" i="3"/>
  <c r="N10" i="3"/>
  <c r="O5" i="3"/>
  <c r="L6" i="3"/>
</calcChain>
</file>

<file path=xl/sharedStrings.xml><?xml version="1.0" encoding="utf-8"?>
<sst xmlns="http://schemas.openxmlformats.org/spreadsheetml/2006/main" count="196" uniqueCount="77">
  <si>
    <t>Date</t>
  </si>
  <si>
    <t>Daily Active Users</t>
  </si>
  <si>
    <t>Overall Orders</t>
  </si>
  <si>
    <t>Return Orders</t>
  </si>
  <si>
    <t>Net Orders</t>
  </si>
  <si>
    <t>New Installs</t>
  </si>
  <si>
    <t>Conv % (order/DAU)</t>
  </si>
  <si>
    <t>AOV (sales/order)</t>
  </si>
  <si>
    <t>Net Sales</t>
  </si>
  <si>
    <t>Nav SignUp%</t>
  </si>
  <si>
    <t>Profile SignUp%</t>
  </si>
  <si>
    <t>Sign Up Rate</t>
  </si>
  <si>
    <t>In case any legacy data is needed, please feel free to make assumptions while answering the questions. Specify the same in the solution set.</t>
  </si>
  <si>
    <t>Provide a view for the month-on-month average for each weekday, for any 3 relevant sales data metrices, without using Pivot Tables.</t>
  </si>
  <si>
    <t>What is the total expected forecast for Nov closure? Feel free to use any predictive technique on Excel to determine this.</t>
  </si>
  <si>
    <t>You are asked by a stake-holder if there are any fluctuations in the Sign-Up Rate and what insights you get from the trend of the same. How would you answer that?</t>
  </si>
  <si>
    <t>Are there any discrepencies/anomalies in the data? If yes, how would you fix or clean up the same?</t>
  </si>
  <si>
    <t>What insights can you draw from the overall dataset?</t>
  </si>
  <si>
    <t>Aug</t>
  </si>
  <si>
    <t>Oct</t>
  </si>
  <si>
    <t>Nov</t>
  </si>
  <si>
    <t>Weekday</t>
  </si>
  <si>
    <t>Month</t>
  </si>
  <si>
    <t>Monday</t>
  </si>
  <si>
    <t>Tuesday</t>
  </si>
  <si>
    <t>Wednesday</t>
  </si>
  <si>
    <t>Thursday</t>
  </si>
  <si>
    <t>Friday</t>
  </si>
  <si>
    <t>Saturday</t>
  </si>
  <si>
    <t>Sunday</t>
  </si>
  <si>
    <t>July</t>
  </si>
  <si>
    <t>August</t>
  </si>
  <si>
    <t>September</t>
  </si>
  <si>
    <t>October</t>
  </si>
  <si>
    <t>November</t>
  </si>
  <si>
    <t>-</t>
  </si>
  <si>
    <t>Month On Month Average AOV (sales/order)</t>
  </si>
  <si>
    <t>Month On Month Average Net sales</t>
  </si>
  <si>
    <t>Month On Month Average Net Orders</t>
  </si>
  <si>
    <t>Weekday/Month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</si>
  <si>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</si>
  <si>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</si>
  <si>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</si>
  <si>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</si>
  <si>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</si>
  <si>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</si>
  <si>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</si>
  <si>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</si>
  <si>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</si>
  <si>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</si>
  <si>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</si>
  <si>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</si>
  <si>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</si>
  <si>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</si>
  <si>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</si>
  <si>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</si>
  <si>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</si>
  <si>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</si>
  <si>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</si>
  <si>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</si>
  <si>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</si>
  <si>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</si>
  <si>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</si>
  <si>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</si>
  <si>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</si>
  <si>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Average</t>
  </si>
  <si>
    <t>Standard Deviation</t>
  </si>
  <si>
    <t>`</t>
  </si>
  <si>
    <t xml:space="preserve">July </t>
  </si>
  <si>
    <t>Sept</t>
  </si>
  <si>
    <t xml:space="preserve">Average signup rate </t>
  </si>
  <si>
    <t>Outlier</t>
  </si>
  <si>
    <t>MM-dddd</t>
  </si>
  <si>
    <t>Zscore</t>
  </si>
  <si>
    <t>Date index</t>
  </si>
  <si>
    <t xml:space="preserve">Expected values </t>
  </si>
  <si>
    <t xml:space="preserve">predicated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</si>
</sst>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9" fontId="0" fillId="0" borderId="0" xfId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 applyBorder="1"/>
    <xf numFmtId="9" fontId="0" fillId="0" borderId="8" xfId="1" applyFont="1" applyBorder="1"/>
    <xf numFmtId="0" fontId="0" fillId="0" borderId="9" xfId="0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9" fontId="0" fillId="0" borderId="5" xfId="1" applyFont="1" applyBorder="1"/>
    <xf numFmtId="9" fontId="0" fillId="0" borderId="6" xfId="1" applyFont="1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1" fontId="0" fillId="3" borderId="1" xfId="0" applyNumberForma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Continuous"/>
    </xf>
    <xf numFmtId="2" fontId="0" fillId="0" borderId="0" xfId="0" applyNumberFormat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14" fontId="0" fillId="5" borderId="21" xfId="0" applyNumberFormat="1" applyFill="1" applyBorder="1" applyAlignment="1">
      <alignment horizontal="center" vertical="center" wrapText="1"/>
    </xf>
    <xf numFmtId="0" fontId="0" fillId="6" borderId="0" xfId="0" applyFill="1"/>
    <xf numFmtId="14" fontId="0" fillId="5" borderId="22" xfId="0" applyNumberFormat="1" applyFill="1" applyBorder="1" applyAlignment="1">
      <alignment horizontal="center" vertical="center" wrapText="1"/>
    </xf>
    <xf numFmtId="0" fontId="0" fillId="6" borderId="10" xfId="0" applyFill="1" applyBorder="1"/>
    <xf numFmtId="0" fontId="0" fillId="3" borderId="2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10" fontId="0" fillId="3" borderId="25" xfId="0" applyNumberFormat="1" applyFill="1" applyBorder="1" applyAlignment="1">
      <alignment horizontal="center" vertical="center" wrapText="1"/>
    </xf>
    <xf numFmtId="14" fontId="0" fillId="4" borderId="26" xfId="0" applyNumberFormat="1" applyFill="1" applyBorder="1" applyAlignment="1">
      <alignment horizontal="center" vertical="center" wrapText="1"/>
    </xf>
    <xf numFmtId="14" fontId="0" fillId="3" borderId="26" xfId="0" applyNumberFormat="1" applyFill="1" applyBorder="1" applyAlignment="1">
      <alignment horizontal="center" vertical="center" wrapText="1"/>
    </xf>
    <xf numFmtId="14" fontId="0" fillId="3" borderId="27" xfId="0" applyNumberForma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14" fontId="0" fillId="3" borderId="28" xfId="0" applyNumberForma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0" fontId="0" fillId="3" borderId="17" xfId="0" applyNumberForma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8" xfId="0" applyFill="1" applyBorder="1"/>
    <xf numFmtId="0" fontId="0" fillId="7" borderId="11" xfId="0" applyFill="1" applyBorder="1"/>
    <xf numFmtId="14" fontId="0" fillId="0" borderId="7" xfId="0" applyNumberFormat="1" applyBorder="1"/>
    <xf numFmtId="14" fontId="0" fillId="0" borderId="9" xfId="0" applyNumberFormat="1" applyBorder="1"/>
    <xf numFmtId="0" fontId="0" fillId="0" borderId="39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34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4" fontId="0" fillId="3" borderId="21" xfId="0" applyNumberFormat="1" applyFill="1" applyBorder="1" applyAlignment="1">
      <alignment horizontal="center" vertical="center" wrapText="1"/>
    </xf>
    <xf numFmtId="14" fontId="0" fillId="4" borderId="21" xfId="0" applyNumberFormat="1" applyFill="1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 wrapText="1"/>
    </xf>
    <xf numFmtId="1" fontId="0" fillId="3" borderId="25" xfId="0" applyNumberForma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BD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'Question 2'!$C$6:$C$148</c:f>
              <c:numCache>
                <c:formatCode>0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</c:numCache>
            </c:numRef>
          </c:xVal>
          <c:yVal>
            <c:numRef>
              <c:f>'Q2 regression'!$C$25:$C$167</c:f>
              <c:numCache>
                <c:formatCode>General</c:formatCode>
                <c:ptCount val="1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E-46C0-AE4F-AC4934BC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34847"/>
        <c:axId val="261336287"/>
      </c:scatterChart>
      <c:valAx>
        <c:axId val="26133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61336287"/>
        <c:crosses val="autoZero"/>
        <c:crossBetween val="midCat"/>
      </c:valAx>
      <c:valAx>
        <c:axId val="26133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334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'Question 2'!$C$6:$C$148</c:f>
              <c:numCache>
                <c:formatCode>0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</c:numCache>
            </c:numRef>
          </c:xVal>
          <c:yVal>
            <c:numRef>
              <c:f>'Question 2'!$D$6:$D$148</c:f>
              <c:numCache>
                <c:formatCode>General</c:formatCode>
                <c:ptCount val="143"/>
                <c:pt idx="0">
                  <c:v>1163614</c:v>
                </c:pt>
                <c:pt idx="1">
                  <c:v>1137265</c:v>
                </c:pt>
                <c:pt idx="2">
                  <c:v>1066627</c:v>
                </c:pt>
                <c:pt idx="3">
                  <c:v>1212632</c:v>
                </c:pt>
                <c:pt idx="4">
                  <c:v>1129922</c:v>
                </c:pt>
                <c:pt idx="5">
                  <c:v>1149437</c:v>
                </c:pt>
                <c:pt idx="6">
                  <c:v>1093155</c:v>
                </c:pt>
                <c:pt idx="7">
                  <c:v>1112345</c:v>
                </c:pt>
                <c:pt idx="8">
                  <c:v>995978</c:v>
                </c:pt>
                <c:pt idx="9">
                  <c:v>1048921</c:v>
                </c:pt>
                <c:pt idx="10">
                  <c:v>1057401</c:v>
                </c:pt>
                <c:pt idx="11">
                  <c:v>1039679</c:v>
                </c:pt>
                <c:pt idx="12">
                  <c:v>1158232</c:v>
                </c:pt>
                <c:pt idx="13">
                  <c:v>1338518</c:v>
                </c:pt>
                <c:pt idx="14">
                  <c:v>1292135</c:v>
                </c:pt>
                <c:pt idx="15">
                  <c:v>1340356</c:v>
                </c:pt>
                <c:pt idx="16">
                  <c:v>1316077</c:v>
                </c:pt>
                <c:pt idx="17">
                  <c:v>1206539</c:v>
                </c:pt>
                <c:pt idx="18">
                  <c:v>1193327</c:v>
                </c:pt>
                <c:pt idx="19">
                  <c:v>1274270</c:v>
                </c:pt>
                <c:pt idx="20">
                  <c:v>1286339</c:v>
                </c:pt>
                <c:pt idx="21">
                  <c:v>1557125</c:v>
                </c:pt>
                <c:pt idx="22">
                  <c:v>1247241</c:v>
                </c:pt>
                <c:pt idx="23">
                  <c:v>1312716</c:v>
                </c:pt>
                <c:pt idx="24">
                  <c:v>1396221</c:v>
                </c:pt>
                <c:pt idx="25">
                  <c:v>1355894</c:v>
                </c:pt>
                <c:pt idx="26">
                  <c:v>1472127</c:v>
                </c:pt>
                <c:pt idx="27">
                  <c:v>1477421</c:v>
                </c:pt>
                <c:pt idx="28">
                  <c:v>1667052</c:v>
                </c:pt>
                <c:pt idx="29">
                  <c:v>2021936</c:v>
                </c:pt>
                <c:pt idx="30">
                  <c:v>1645554</c:v>
                </c:pt>
                <c:pt idx="31">
                  <c:v>2050381</c:v>
                </c:pt>
                <c:pt idx="32">
                  <c:v>2181519</c:v>
                </c:pt>
                <c:pt idx="33">
                  <c:v>2187411</c:v>
                </c:pt>
                <c:pt idx="34">
                  <c:v>2431710</c:v>
                </c:pt>
                <c:pt idx="35">
                  <c:v>2289442</c:v>
                </c:pt>
                <c:pt idx="36">
                  <c:v>2225411</c:v>
                </c:pt>
                <c:pt idx="37">
                  <c:v>2419414</c:v>
                </c:pt>
                <c:pt idx="38">
                  <c:v>3053659</c:v>
                </c:pt>
                <c:pt idx="39">
                  <c:v>2605715</c:v>
                </c:pt>
                <c:pt idx="40">
                  <c:v>2619864</c:v>
                </c:pt>
                <c:pt idx="41">
                  <c:v>3268805</c:v>
                </c:pt>
                <c:pt idx="42">
                  <c:v>3445773</c:v>
                </c:pt>
                <c:pt idx="43">
                  <c:v>3206354</c:v>
                </c:pt>
                <c:pt idx="44">
                  <c:v>2663290</c:v>
                </c:pt>
                <c:pt idx="45">
                  <c:v>2493314</c:v>
                </c:pt>
                <c:pt idx="46">
                  <c:v>2126856</c:v>
                </c:pt>
                <c:pt idx="47">
                  <c:v>1982423</c:v>
                </c:pt>
                <c:pt idx="48">
                  <c:v>1806321</c:v>
                </c:pt>
                <c:pt idx="49">
                  <c:v>1905751</c:v>
                </c:pt>
                <c:pt idx="50">
                  <c:v>1554779</c:v>
                </c:pt>
                <c:pt idx="51">
                  <c:v>1284644</c:v>
                </c:pt>
                <c:pt idx="52">
                  <c:v>1209153</c:v>
                </c:pt>
                <c:pt idx="53">
                  <c:v>1153363</c:v>
                </c:pt>
                <c:pt idx="54">
                  <c:v>1158523</c:v>
                </c:pt>
                <c:pt idx="55">
                  <c:v>1385260</c:v>
                </c:pt>
                <c:pt idx="56">
                  <c:v>1195303</c:v>
                </c:pt>
                <c:pt idx="57">
                  <c:v>1171515</c:v>
                </c:pt>
                <c:pt idx="58">
                  <c:v>1099349</c:v>
                </c:pt>
                <c:pt idx="59">
                  <c:v>1268543</c:v>
                </c:pt>
                <c:pt idx="60">
                  <c:v>1179739</c:v>
                </c:pt>
                <c:pt idx="61">
                  <c:v>1591951</c:v>
                </c:pt>
                <c:pt idx="62">
                  <c:v>1579188</c:v>
                </c:pt>
                <c:pt idx="63">
                  <c:v>1438149</c:v>
                </c:pt>
                <c:pt idx="64">
                  <c:v>1156637</c:v>
                </c:pt>
                <c:pt idx="65">
                  <c:v>1311431</c:v>
                </c:pt>
                <c:pt idx="66">
                  <c:v>1328854</c:v>
                </c:pt>
                <c:pt idx="67">
                  <c:v>1164800</c:v>
                </c:pt>
                <c:pt idx="68">
                  <c:v>1218975</c:v>
                </c:pt>
                <c:pt idx="69">
                  <c:v>1116133</c:v>
                </c:pt>
                <c:pt idx="70">
                  <c:v>1180559</c:v>
                </c:pt>
                <c:pt idx="71">
                  <c:v>1329728</c:v>
                </c:pt>
                <c:pt idx="72">
                  <c:v>1133477</c:v>
                </c:pt>
                <c:pt idx="73">
                  <c:v>1188244</c:v>
                </c:pt>
                <c:pt idx="74">
                  <c:v>1275804</c:v>
                </c:pt>
                <c:pt idx="75">
                  <c:v>1559588</c:v>
                </c:pt>
                <c:pt idx="76">
                  <c:v>1780950</c:v>
                </c:pt>
                <c:pt idx="77">
                  <c:v>1299485</c:v>
                </c:pt>
                <c:pt idx="78">
                  <c:v>1041631</c:v>
                </c:pt>
                <c:pt idx="79">
                  <c:v>1088135</c:v>
                </c:pt>
                <c:pt idx="80">
                  <c:v>976009</c:v>
                </c:pt>
                <c:pt idx="81">
                  <c:v>821839</c:v>
                </c:pt>
                <c:pt idx="82">
                  <c:v>1262432</c:v>
                </c:pt>
                <c:pt idx="83">
                  <c:v>1440852</c:v>
                </c:pt>
                <c:pt idx="84">
                  <c:v>1024035</c:v>
                </c:pt>
                <c:pt idx="85">
                  <c:v>1010319</c:v>
                </c:pt>
                <c:pt idx="86">
                  <c:v>1008904</c:v>
                </c:pt>
                <c:pt idx="87">
                  <c:v>1163754</c:v>
                </c:pt>
                <c:pt idx="88">
                  <c:v>1057063</c:v>
                </c:pt>
                <c:pt idx="89">
                  <c:v>1336976</c:v>
                </c:pt>
                <c:pt idx="90">
                  <c:v>1417753</c:v>
                </c:pt>
                <c:pt idx="91">
                  <c:v>1374631</c:v>
                </c:pt>
                <c:pt idx="92">
                  <c:v>1410157</c:v>
                </c:pt>
                <c:pt idx="93">
                  <c:v>1614472</c:v>
                </c:pt>
                <c:pt idx="94">
                  <c:v>1742794</c:v>
                </c:pt>
                <c:pt idx="95">
                  <c:v>1613878</c:v>
                </c:pt>
                <c:pt idx="96">
                  <c:v>1749258</c:v>
                </c:pt>
                <c:pt idx="97">
                  <c:v>2129388</c:v>
                </c:pt>
                <c:pt idx="98">
                  <c:v>1882995</c:v>
                </c:pt>
                <c:pt idx="99">
                  <c:v>1443630</c:v>
                </c:pt>
                <c:pt idx="100">
                  <c:v>1512615</c:v>
                </c:pt>
                <c:pt idx="101">
                  <c:v>1401798</c:v>
                </c:pt>
                <c:pt idx="102">
                  <c:v>1349159</c:v>
                </c:pt>
                <c:pt idx="103">
                  <c:v>1631532</c:v>
                </c:pt>
                <c:pt idx="104">
                  <c:v>1719941</c:v>
                </c:pt>
                <c:pt idx="105">
                  <c:v>2061436</c:v>
                </c:pt>
                <c:pt idx="106">
                  <c:v>2027756</c:v>
                </c:pt>
                <c:pt idx="107">
                  <c:v>2085310</c:v>
                </c:pt>
                <c:pt idx="108">
                  <c:v>2068891</c:v>
                </c:pt>
                <c:pt idx="109">
                  <c:v>2383524</c:v>
                </c:pt>
                <c:pt idx="110">
                  <c:v>2076795</c:v>
                </c:pt>
                <c:pt idx="111">
                  <c:v>2431596</c:v>
                </c:pt>
                <c:pt idx="112">
                  <c:v>2085391</c:v>
                </c:pt>
                <c:pt idx="113">
                  <c:v>2117929</c:v>
                </c:pt>
                <c:pt idx="114">
                  <c:v>2265281</c:v>
                </c:pt>
                <c:pt idx="115">
                  <c:v>2631202</c:v>
                </c:pt>
                <c:pt idx="116">
                  <c:v>2580185</c:v>
                </c:pt>
                <c:pt idx="117">
                  <c:v>2722548</c:v>
                </c:pt>
                <c:pt idx="118">
                  <c:v>3068975</c:v>
                </c:pt>
                <c:pt idx="119">
                  <c:v>2481596</c:v>
                </c:pt>
                <c:pt idx="120">
                  <c:v>4276260</c:v>
                </c:pt>
                <c:pt idx="121">
                  <c:v>3433404</c:v>
                </c:pt>
                <c:pt idx="122">
                  <c:v>1736695</c:v>
                </c:pt>
                <c:pt idx="123">
                  <c:v>1865983</c:v>
                </c:pt>
                <c:pt idx="124">
                  <c:v>1666370</c:v>
                </c:pt>
                <c:pt idx="125">
                  <c:v>1565863</c:v>
                </c:pt>
                <c:pt idx="126">
                  <c:v>1524746</c:v>
                </c:pt>
                <c:pt idx="127">
                  <c:v>1695146</c:v>
                </c:pt>
                <c:pt idx="128">
                  <c:v>1656249</c:v>
                </c:pt>
                <c:pt idx="129">
                  <c:v>1381723</c:v>
                </c:pt>
                <c:pt idx="130">
                  <c:v>1616290</c:v>
                </c:pt>
                <c:pt idx="131">
                  <c:v>1623984</c:v>
                </c:pt>
                <c:pt idx="132">
                  <c:v>1480672</c:v>
                </c:pt>
                <c:pt idx="133">
                  <c:v>1550273</c:v>
                </c:pt>
                <c:pt idx="134">
                  <c:v>1693919</c:v>
                </c:pt>
                <c:pt idx="135">
                  <c:v>1306927</c:v>
                </c:pt>
                <c:pt idx="136">
                  <c:v>1464472</c:v>
                </c:pt>
                <c:pt idx="137">
                  <c:v>1209891</c:v>
                </c:pt>
                <c:pt idx="138">
                  <c:v>1370184</c:v>
                </c:pt>
                <c:pt idx="139">
                  <c:v>1249890</c:v>
                </c:pt>
                <c:pt idx="140">
                  <c:v>1864571</c:v>
                </c:pt>
                <c:pt idx="141">
                  <c:v>3038275</c:v>
                </c:pt>
                <c:pt idx="142">
                  <c:v>2762349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B5-4124-91D0-A831B7A7E14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'Question 2'!$C$6:$C$148</c:f>
              <c:numCache>
                <c:formatCode>0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</c:numCache>
            </c:numRef>
          </c:xVal>
          <c:yVal>
            <c:numRef>
              <c:f>'Q2 regression'!$B$25:$B$167</c:f>
              <c:numCache>
                <c:formatCode>General</c:formatCode>
                <c:ptCount val="1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B5-4124-91D0-A831B7A7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6079"/>
        <c:axId val="529126767"/>
      </c:scatterChart>
      <c:valAx>
        <c:axId val="5654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29126767"/>
        <c:crosses val="autoZero"/>
        <c:crossBetween val="midCat"/>
      </c:valAx>
      <c:valAx>
        <c:axId val="529126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6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Daily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Sign Up Rate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3'!$C$22</c:f>
              <c:strCache>
                <c:ptCount val="1"/>
                <c:pt idx="0">
                  <c:v>Sign Up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linear avg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Weekly Avg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'Question 3'!$B$23:$B$165</c:f>
              <c:numCache>
                <c:formatCode>m/d/yyyy</c:formatCode>
                <c:ptCount val="14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</c:numCache>
            </c:numRef>
          </c:cat>
          <c:val>
            <c:numRef>
              <c:f>'Question 3'!$C$23:$C$165</c:f>
              <c:numCache>
                <c:formatCode>General</c:formatCode>
                <c:ptCount val="143"/>
                <c:pt idx="0">
                  <c:v>20.68</c:v>
                </c:pt>
                <c:pt idx="1">
                  <c:v>18.920000000000002</c:v>
                </c:pt>
                <c:pt idx="2">
                  <c:v>23.09</c:v>
                </c:pt>
                <c:pt idx="3">
                  <c:v>17.59</c:v>
                </c:pt>
                <c:pt idx="4">
                  <c:v>22.51</c:v>
                </c:pt>
                <c:pt idx="5">
                  <c:v>24.39</c:v>
                </c:pt>
                <c:pt idx="6">
                  <c:v>24.17</c:v>
                </c:pt>
                <c:pt idx="7">
                  <c:v>18.059999999999999</c:v>
                </c:pt>
                <c:pt idx="8">
                  <c:v>18.2</c:v>
                </c:pt>
                <c:pt idx="9">
                  <c:v>23.18</c:v>
                </c:pt>
                <c:pt idx="10">
                  <c:v>15.74</c:v>
                </c:pt>
                <c:pt idx="11">
                  <c:v>19.07</c:v>
                </c:pt>
                <c:pt idx="12">
                  <c:v>19.02</c:v>
                </c:pt>
                <c:pt idx="13">
                  <c:v>24.78</c:v>
                </c:pt>
                <c:pt idx="14">
                  <c:v>23.16</c:v>
                </c:pt>
                <c:pt idx="15">
                  <c:v>15.75</c:v>
                </c:pt>
                <c:pt idx="16">
                  <c:v>22.96</c:v>
                </c:pt>
                <c:pt idx="17">
                  <c:v>23.37</c:v>
                </c:pt>
                <c:pt idx="18">
                  <c:v>18.09</c:v>
                </c:pt>
                <c:pt idx="19">
                  <c:v>16.309999999999999</c:v>
                </c:pt>
                <c:pt idx="20">
                  <c:v>17.39</c:v>
                </c:pt>
                <c:pt idx="21">
                  <c:v>15.43</c:v>
                </c:pt>
                <c:pt idx="22">
                  <c:v>17.84</c:v>
                </c:pt>
                <c:pt idx="23">
                  <c:v>23.66</c:v>
                </c:pt>
                <c:pt idx="24">
                  <c:v>15.06</c:v>
                </c:pt>
                <c:pt idx="25">
                  <c:v>23</c:v>
                </c:pt>
                <c:pt idx="26">
                  <c:v>20.350000000000001</c:v>
                </c:pt>
                <c:pt idx="27">
                  <c:v>22.26</c:v>
                </c:pt>
                <c:pt idx="28">
                  <c:v>16.82</c:v>
                </c:pt>
                <c:pt idx="29">
                  <c:v>23.37</c:v>
                </c:pt>
                <c:pt idx="30">
                  <c:v>22.15</c:v>
                </c:pt>
                <c:pt idx="31">
                  <c:v>18.62</c:v>
                </c:pt>
                <c:pt idx="32">
                  <c:v>20.48</c:v>
                </c:pt>
                <c:pt idx="33">
                  <c:v>19.84</c:v>
                </c:pt>
                <c:pt idx="34">
                  <c:v>18.760000000000002</c:v>
                </c:pt>
                <c:pt idx="35">
                  <c:v>16.13</c:v>
                </c:pt>
                <c:pt idx="36">
                  <c:v>16.149999999999999</c:v>
                </c:pt>
                <c:pt idx="37">
                  <c:v>19.920000000000002</c:v>
                </c:pt>
                <c:pt idx="38">
                  <c:v>14.15</c:v>
                </c:pt>
                <c:pt idx="39">
                  <c:v>20.100000000000001</c:v>
                </c:pt>
                <c:pt idx="40">
                  <c:v>24.18</c:v>
                </c:pt>
                <c:pt idx="41">
                  <c:v>16.25</c:v>
                </c:pt>
                <c:pt idx="42">
                  <c:v>24.15</c:v>
                </c:pt>
                <c:pt idx="43">
                  <c:v>24.71</c:v>
                </c:pt>
                <c:pt idx="44">
                  <c:v>25.24</c:v>
                </c:pt>
                <c:pt idx="45">
                  <c:v>26.84</c:v>
                </c:pt>
                <c:pt idx="46">
                  <c:v>27.73</c:v>
                </c:pt>
                <c:pt idx="47">
                  <c:v>30.56</c:v>
                </c:pt>
                <c:pt idx="48">
                  <c:v>27.35</c:v>
                </c:pt>
                <c:pt idx="49">
                  <c:v>26.6</c:v>
                </c:pt>
                <c:pt idx="50">
                  <c:v>35.5</c:v>
                </c:pt>
                <c:pt idx="51">
                  <c:v>25.89</c:v>
                </c:pt>
                <c:pt idx="52">
                  <c:v>25.65</c:v>
                </c:pt>
                <c:pt idx="53">
                  <c:v>25.96</c:v>
                </c:pt>
                <c:pt idx="54">
                  <c:v>27.3</c:v>
                </c:pt>
                <c:pt idx="55">
                  <c:v>25.11</c:v>
                </c:pt>
                <c:pt idx="56">
                  <c:v>30.66</c:v>
                </c:pt>
                <c:pt idx="57">
                  <c:v>30.53</c:v>
                </c:pt>
                <c:pt idx="58">
                  <c:v>31.74</c:v>
                </c:pt>
                <c:pt idx="59">
                  <c:v>35.08</c:v>
                </c:pt>
                <c:pt idx="60">
                  <c:v>21.69</c:v>
                </c:pt>
                <c:pt idx="61">
                  <c:v>37.82</c:v>
                </c:pt>
                <c:pt idx="62">
                  <c:v>22.73</c:v>
                </c:pt>
                <c:pt idx="63">
                  <c:v>31.75</c:v>
                </c:pt>
                <c:pt idx="64">
                  <c:v>28.42</c:v>
                </c:pt>
                <c:pt idx="65">
                  <c:v>25.28</c:v>
                </c:pt>
                <c:pt idx="66">
                  <c:v>25.97</c:v>
                </c:pt>
                <c:pt idx="67">
                  <c:v>20.170000000000002</c:v>
                </c:pt>
                <c:pt idx="68">
                  <c:v>12.91</c:v>
                </c:pt>
                <c:pt idx="69">
                  <c:v>14.35</c:v>
                </c:pt>
                <c:pt idx="70">
                  <c:v>15.55</c:v>
                </c:pt>
                <c:pt idx="71">
                  <c:v>10.119999999999999</c:v>
                </c:pt>
                <c:pt idx="72">
                  <c:v>12.75</c:v>
                </c:pt>
                <c:pt idx="73">
                  <c:v>12.07</c:v>
                </c:pt>
                <c:pt idx="74">
                  <c:v>10.07</c:v>
                </c:pt>
                <c:pt idx="75">
                  <c:v>15.14</c:v>
                </c:pt>
                <c:pt idx="76">
                  <c:v>18.59</c:v>
                </c:pt>
                <c:pt idx="77">
                  <c:v>10.31</c:v>
                </c:pt>
                <c:pt idx="78">
                  <c:v>13.73</c:v>
                </c:pt>
                <c:pt idx="79">
                  <c:v>12.17</c:v>
                </c:pt>
                <c:pt idx="80">
                  <c:v>11.26</c:v>
                </c:pt>
                <c:pt idx="81">
                  <c:v>17.54</c:v>
                </c:pt>
                <c:pt idx="82">
                  <c:v>15.46</c:v>
                </c:pt>
                <c:pt idx="83">
                  <c:v>12.5</c:v>
                </c:pt>
                <c:pt idx="84">
                  <c:v>10.11</c:v>
                </c:pt>
                <c:pt idx="85">
                  <c:v>9.98</c:v>
                </c:pt>
                <c:pt idx="86">
                  <c:v>8.1199999999999992</c:v>
                </c:pt>
                <c:pt idx="87">
                  <c:v>9.68</c:v>
                </c:pt>
                <c:pt idx="88">
                  <c:v>11.62</c:v>
                </c:pt>
                <c:pt idx="89">
                  <c:v>17.5</c:v>
                </c:pt>
                <c:pt idx="90">
                  <c:v>10.199999999999999</c:v>
                </c:pt>
                <c:pt idx="91">
                  <c:v>10.09</c:v>
                </c:pt>
                <c:pt idx="92">
                  <c:v>16.399999999999999</c:v>
                </c:pt>
                <c:pt idx="93">
                  <c:v>18.16</c:v>
                </c:pt>
                <c:pt idx="94">
                  <c:v>14.82</c:v>
                </c:pt>
                <c:pt idx="95">
                  <c:v>11.65</c:v>
                </c:pt>
                <c:pt idx="96">
                  <c:v>10.63</c:v>
                </c:pt>
                <c:pt idx="97">
                  <c:v>14.65</c:v>
                </c:pt>
                <c:pt idx="98">
                  <c:v>12.35</c:v>
                </c:pt>
                <c:pt idx="99">
                  <c:v>11.8</c:v>
                </c:pt>
                <c:pt idx="100">
                  <c:v>11.2</c:v>
                </c:pt>
                <c:pt idx="101">
                  <c:v>10.130000000000001</c:v>
                </c:pt>
                <c:pt idx="102">
                  <c:v>10.34</c:v>
                </c:pt>
                <c:pt idx="103">
                  <c:v>14.83</c:v>
                </c:pt>
                <c:pt idx="104">
                  <c:v>12.27</c:v>
                </c:pt>
                <c:pt idx="105">
                  <c:v>15.97</c:v>
                </c:pt>
                <c:pt idx="106">
                  <c:v>10.01</c:v>
                </c:pt>
                <c:pt idx="107">
                  <c:v>9.91</c:v>
                </c:pt>
                <c:pt idx="108">
                  <c:v>8.9600000000000009</c:v>
                </c:pt>
                <c:pt idx="109">
                  <c:v>10.44</c:v>
                </c:pt>
                <c:pt idx="110">
                  <c:v>7.72</c:v>
                </c:pt>
                <c:pt idx="111">
                  <c:v>12.23</c:v>
                </c:pt>
                <c:pt idx="112">
                  <c:v>8.52</c:v>
                </c:pt>
                <c:pt idx="113">
                  <c:v>7.15</c:v>
                </c:pt>
                <c:pt idx="114">
                  <c:v>8.6199999999999992</c:v>
                </c:pt>
                <c:pt idx="115">
                  <c:v>8.6300000000000008</c:v>
                </c:pt>
                <c:pt idx="116">
                  <c:v>7.68</c:v>
                </c:pt>
                <c:pt idx="117">
                  <c:v>11.2</c:v>
                </c:pt>
                <c:pt idx="118">
                  <c:v>14.61</c:v>
                </c:pt>
                <c:pt idx="119">
                  <c:v>14.57</c:v>
                </c:pt>
                <c:pt idx="120">
                  <c:v>8.5399999999999991</c:v>
                </c:pt>
                <c:pt idx="121">
                  <c:v>17.149999999999999</c:v>
                </c:pt>
                <c:pt idx="122">
                  <c:v>18.02</c:v>
                </c:pt>
                <c:pt idx="123">
                  <c:v>15.14</c:v>
                </c:pt>
                <c:pt idx="124">
                  <c:v>19.46</c:v>
                </c:pt>
                <c:pt idx="125">
                  <c:v>16.440000000000001</c:v>
                </c:pt>
                <c:pt idx="126">
                  <c:v>15.92</c:v>
                </c:pt>
                <c:pt idx="127">
                  <c:v>15.8</c:v>
                </c:pt>
                <c:pt idx="128">
                  <c:v>15.42</c:v>
                </c:pt>
                <c:pt idx="129">
                  <c:v>18.7</c:v>
                </c:pt>
                <c:pt idx="130">
                  <c:v>18.489999999999998</c:v>
                </c:pt>
                <c:pt idx="131">
                  <c:v>17.68</c:v>
                </c:pt>
                <c:pt idx="132">
                  <c:v>17.739999999999998</c:v>
                </c:pt>
                <c:pt idx="133">
                  <c:v>15.38</c:v>
                </c:pt>
                <c:pt idx="134">
                  <c:v>19.53</c:v>
                </c:pt>
                <c:pt idx="135">
                  <c:v>16.82</c:v>
                </c:pt>
                <c:pt idx="136">
                  <c:v>17.850000000000001</c:v>
                </c:pt>
                <c:pt idx="137">
                  <c:v>19.72</c:v>
                </c:pt>
                <c:pt idx="138">
                  <c:v>19.600000000000001</c:v>
                </c:pt>
                <c:pt idx="139">
                  <c:v>15.59</c:v>
                </c:pt>
                <c:pt idx="140">
                  <c:v>17.03</c:v>
                </c:pt>
                <c:pt idx="141">
                  <c:v>15.63</c:v>
                </c:pt>
                <c:pt idx="142">
                  <c:v>18.04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8-4572-9E00-C00A257F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1823"/>
        <c:axId val="53742303"/>
      </c:lineChart>
      <c:dateAx>
        <c:axId val="5374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303"/>
        <c:crosses val="autoZero"/>
        <c:auto val="1"/>
        <c:lblOffset val="100"/>
        <c:baseTimeUnit val="days"/>
      </c:dateAx>
      <c:valAx>
        <c:axId val="537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Sign</a:t>
                </a:r>
                <a:r>
                  <a:rPr lang="en-IN" baseline="0">
                    <a:solidFill>
                      <a:schemeClr val="tx1"/>
                    </a:solidFill>
                  </a:rPr>
                  <a:t> up rate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252185219967"/>
          <c:y val="0.28466239366462665"/>
          <c:w val="0.14838426160032747"/>
          <c:h val="0.63385133689517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New Installs Trend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3'!$Q$22</c:f>
              <c:strCache>
                <c:ptCount val="1"/>
                <c:pt idx="0">
                  <c:v>New Installs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monthly avg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trendline>
            <c:name>Weekly Avg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'Question 3'!$P$23:$P$165</c:f>
              <c:numCache>
                <c:formatCode>m/d/yyyy</c:formatCode>
                <c:ptCount val="14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</c:numCache>
            </c:numRef>
          </c:cat>
          <c:val>
            <c:numRef>
              <c:f>'Question 3'!$Q$23:$Q$165</c:f>
              <c:numCache>
                <c:formatCode>General</c:formatCode>
                <c:ptCount val="143"/>
                <c:pt idx="0">
                  <c:v>10507</c:v>
                </c:pt>
                <c:pt idx="1">
                  <c:v>17970</c:v>
                </c:pt>
                <c:pt idx="2">
                  <c:v>11334</c:v>
                </c:pt>
                <c:pt idx="3">
                  <c:v>14398</c:v>
                </c:pt>
                <c:pt idx="4">
                  <c:v>16841</c:v>
                </c:pt>
                <c:pt idx="5">
                  <c:v>17378</c:v>
                </c:pt>
                <c:pt idx="6">
                  <c:v>15315</c:v>
                </c:pt>
                <c:pt idx="7">
                  <c:v>15760</c:v>
                </c:pt>
                <c:pt idx="8">
                  <c:v>13858</c:v>
                </c:pt>
                <c:pt idx="9">
                  <c:v>16635</c:v>
                </c:pt>
                <c:pt idx="10">
                  <c:v>18166</c:v>
                </c:pt>
                <c:pt idx="11">
                  <c:v>14713</c:v>
                </c:pt>
                <c:pt idx="12">
                  <c:v>10194</c:v>
                </c:pt>
                <c:pt idx="13">
                  <c:v>13197</c:v>
                </c:pt>
                <c:pt idx="14">
                  <c:v>19893</c:v>
                </c:pt>
                <c:pt idx="15">
                  <c:v>15770</c:v>
                </c:pt>
                <c:pt idx="16">
                  <c:v>12853</c:v>
                </c:pt>
                <c:pt idx="17">
                  <c:v>14868</c:v>
                </c:pt>
                <c:pt idx="18">
                  <c:v>14877</c:v>
                </c:pt>
                <c:pt idx="19">
                  <c:v>19845</c:v>
                </c:pt>
                <c:pt idx="20">
                  <c:v>18804</c:v>
                </c:pt>
                <c:pt idx="21">
                  <c:v>10528</c:v>
                </c:pt>
                <c:pt idx="22">
                  <c:v>19566</c:v>
                </c:pt>
                <c:pt idx="23">
                  <c:v>14878</c:v>
                </c:pt>
                <c:pt idx="24">
                  <c:v>11482</c:v>
                </c:pt>
                <c:pt idx="25">
                  <c:v>14470</c:v>
                </c:pt>
                <c:pt idx="26">
                  <c:v>17716</c:v>
                </c:pt>
                <c:pt idx="27">
                  <c:v>10039</c:v>
                </c:pt>
                <c:pt idx="28">
                  <c:v>14251</c:v>
                </c:pt>
                <c:pt idx="29">
                  <c:v>14553</c:v>
                </c:pt>
                <c:pt idx="30">
                  <c:v>18888</c:v>
                </c:pt>
                <c:pt idx="31">
                  <c:v>15126</c:v>
                </c:pt>
                <c:pt idx="32">
                  <c:v>17189</c:v>
                </c:pt>
                <c:pt idx="33">
                  <c:v>12784</c:v>
                </c:pt>
                <c:pt idx="34">
                  <c:v>12493</c:v>
                </c:pt>
                <c:pt idx="35">
                  <c:v>10736</c:v>
                </c:pt>
                <c:pt idx="36">
                  <c:v>10932</c:v>
                </c:pt>
                <c:pt idx="37">
                  <c:v>14254</c:v>
                </c:pt>
                <c:pt idx="38">
                  <c:v>14604</c:v>
                </c:pt>
                <c:pt idx="39">
                  <c:v>16929</c:v>
                </c:pt>
                <c:pt idx="40">
                  <c:v>16334</c:v>
                </c:pt>
                <c:pt idx="41">
                  <c:v>14590</c:v>
                </c:pt>
                <c:pt idx="42">
                  <c:v>11601</c:v>
                </c:pt>
                <c:pt idx="43">
                  <c:v>16840</c:v>
                </c:pt>
                <c:pt idx="44">
                  <c:v>11623</c:v>
                </c:pt>
                <c:pt idx="45">
                  <c:v>16761</c:v>
                </c:pt>
                <c:pt idx="46">
                  <c:v>18304</c:v>
                </c:pt>
                <c:pt idx="47">
                  <c:v>13608</c:v>
                </c:pt>
                <c:pt idx="48">
                  <c:v>14237</c:v>
                </c:pt>
                <c:pt idx="49">
                  <c:v>18375</c:v>
                </c:pt>
                <c:pt idx="50">
                  <c:v>11526</c:v>
                </c:pt>
                <c:pt idx="51">
                  <c:v>12370</c:v>
                </c:pt>
                <c:pt idx="52">
                  <c:v>19694</c:v>
                </c:pt>
                <c:pt idx="53">
                  <c:v>10311</c:v>
                </c:pt>
                <c:pt idx="54">
                  <c:v>19701</c:v>
                </c:pt>
                <c:pt idx="55">
                  <c:v>11853</c:v>
                </c:pt>
                <c:pt idx="56">
                  <c:v>16861</c:v>
                </c:pt>
                <c:pt idx="57">
                  <c:v>17810</c:v>
                </c:pt>
                <c:pt idx="58">
                  <c:v>11019</c:v>
                </c:pt>
                <c:pt idx="59">
                  <c:v>17210</c:v>
                </c:pt>
                <c:pt idx="60">
                  <c:v>16736</c:v>
                </c:pt>
                <c:pt idx="61">
                  <c:v>18355</c:v>
                </c:pt>
                <c:pt idx="62">
                  <c:v>11048</c:v>
                </c:pt>
                <c:pt idx="63">
                  <c:v>17146</c:v>
                </c:pt>
                <c:pt idx="64">
                  <c:v>19027</c:v>
                </c:pt>
                <c:pt idx="65">
                  <c:v>13129</c:v>
                </c:pt>
                <c:pt idx="66">
                  <c:v>13704</c:v>
                </c:pt>
                <c:pt idx="67">
                  <c:v>18778</c:v>
                </c:pt>
                <c:pt idx="68">
                  <c:v>16596</c:v>
                </c:pt>
                <c:pt idx="69">
                  <c:v>18405</c:v>
                </c:pt>
                <c:pt idx="70">
                  <c:v>10029</c:v>
                </c:pt>
                <c:pt idx="71">
                  <c:v>18966</c:v>
                </c:pt>
                <c:pt idx="72">
                  <c:v>11075</c:v>
                </c:pt>
                <c:pt idx="73">
                  <c:v>11892</c:v>
                </c:pt>
                <c:pt idx="74">
                  <c:v>16728</c:v>
                </c:pt>
                <c:pt idx="75">
                  <c:v>18003</c:v>
                </c:pt>
                <c:pt idx="76">
                  <c:v>19146</c:v>
                </c:pt>
                <c:pt idx="77">
                  <c:v>12506</c:v>
                </c:pt>
                <c:pt idx="78">
                  <c:v>13284</c:v>
                </c:pt>
                <c:pt idx="79">
                  <c:v>13290</c:v>
                </c:pt>
                <c:pt idx="80">
                  <c:v>18821</c:v>
                </c:pt>
                <c:pt idx="81">
                  <c:v>10431</c:v>
                </c:pt>
                <c:pt idx="82">
                  <c:v>14677</c:v>
                </c:pt>
                <c:pt idx="83">
                  <c:v>16599</c:v>
                </c:pt>
                <c:pt idx="84">
                  <c:v>16408</c:v>
                </c:pt>
                <c:pt idx="85">
                  <c:v>15897</c:v>
                </c:pt>
                <c:pt idx="86">
                  <c:v>13441</c:v>
                </c:pt>
                <c:pt idx="87">
                  <c:v>19055</c:v>
                </c:pt>
                <c:pt idx="88">
                  <c:v>13336</c:v>
                </c:pt>
                <c:pt idx="89">
                  <c:v>16590</c:v>
                </c:pt>
                <c:pt idx="90">
                  <c:v>17496</c:v>
                </c:pt>
                <c:pt idx="91">
                  <c:v>10124</c:v>
                </c:pt>
                <c:pt idx="92">
                  <c:v>16086</c:v>
                </c:pt>
                <c:pt idx="93">
                  <c:v>18535</c:v>
                </c:pt>
                <c:pt idx="94">
                  <c:v>13182</c:v>
                </c:pt>
                <c:pt idx="95">
                  <c:v>19584</c:v>
                </c:pt>
                <c:pt idx="96">
                  <c:v>16387</c:v>
                </c:pt>
                <c:pt idx="97">
                  <c:v>18642</c:v>
                </c:pt>
                <c:pt idx="98">
                  <c:v>15489</c:v>
                </c:pt>
                <c:pt idx="99">
                  <c:v>13952</c:v>
                </c:pt>
                <c:pt idx="100">
                  <c:v>15261</c:v>
                </c:pt>
                <c:pt idx="101">
                  <c:v>11060</c:v>
                </c:pt>
                <c:pt idx="102">
                  <c:v>10925</c:v>
                </c:pt>
                <c:pt idx="103">
                  <c:v>11274</c:v>
                </c:pt>
                <c:pt idx="104">
                  <c:v>16933</c:v>
                </c:pt>
                <c:pt idx="105">
                  <c:v>11977</c:v>
                </c:pt>
                <c:pt idx="106">
                  <c:v>18122</c:v>
                </c:pt>
                <c:pt idx="107">
                  <c:v>18758</c:v>
                </c:pt>
                <c:pt idx="108">
                  <c:v>12242</c:v>
                </c:pt>
                <c:pt idx="109">
                  <c:v>11372</c:v>
                </c:pt>
                <c:pt idx="110">
                  <c:v>16847</c:v>
                </c:pt>
                <c:pt idx="111">
                  <c:v>12990</c:v>
                </c:pt>
                <c:pt idx="112">
                  <c:v>12469</c:v>
                </c:pt>
                <c:pt idx="113">
                  <c:v>12001</c:v>
                </c:pt>
                <c:pt idx="114">
                  <c:v>12534</c:v>
                </c:pt>
                <c:pt idx="115">
                  <c:v>12417</c:v>
                </c:pt>
                <c:pt idx="116">
                  <c:v>17559</c:v>
                </c:pt>
                <c:pt idx="117">
                  <c:v>11625</c:v>
                </c:pt>
                <c:pt idx="118">
                  <c:v>19665</c:v>
                </c:pt>
                <c:pt idx="119">
                  <c:v>10655</c:v>
                </c:pt>
                <c:pt idx="120">
                  <c:v>17810</c:v>
                </c:pt>
                <c:pt idx="121">
                  <c:v>16097</c:v>
                </c:pt>
                <c:pt idx="122">
                  <c:v>18391</c:v>
                </c:pt>
                <c:pt idx="123">
                  <c:v>17869</c:v>
                </c:pt>
                <c:pt idx="124">
                  <c:v>11910</c:v>
                </c:pt>
                <c:pt idx="125">
                  <c:v>11015</c:v>
                </c:pt>
                <c:pt idx="126">
                  <c:v>12249</c:v>
                </c:pt>
                <c:pt idx="127">
                  <c:v>18984</c:v>
                </c:pt>
                <c:pt idx="128">
                  <c:v>15082</c:v>
                </c:pt>
                <c:pt idx="129">
                  <c:v>13684</c:v>
                </c:pt>
                <c:pt idx="130">
                  <c:v>10061</c:v>
                </c:pt>
                <c:pt idx="131">
                  <c:v>19382</c:v>
                </c:pt>
                <c:pt idx="132">
                  <c:v>18442</c:v>
                </c:pt>
                <c:pt idx="133">
                  <c:v>13546</c:v>
                </c:pt>
                <c:pt idx="134">
                  <c:v>18636</c:v>
                </c:pt>
                <c:pt idx="135">
                  <c:v>14813</c:v>
                </c:pt>
                <c:pt idx="136">
                  <c:v>10089</c:v>
                </c:pt>
                <c:pt idx="137">
                  <c:v>14801</c:v>
                </c:pt>
                <c:pt idx="138">
                  <c:v>10229</c:v>
                </c:pt>
                <c:pt idx="139">
                  <c:v>17055</c:v>
                </c:pt>
                <c:pt idx="140">
                  <c:v>14555</c:v>
                </c:pt>
                <c:pt idx="141">
                  <c:v>16161</c:v>
                </c:pt>
                <c:pt idx="142">
                  <c:v>18118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57-43B5-BBB0-19ADA799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1823"/>
        <c:axId val="53742303"/>
      </c:lineChart>
      <c:dateAx>
        <c:axId val="5374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303"/>
        <c:crosses val="autoZero"/>
        <c:auto val="1"/>
        <c:lblOffset val="100"/>
        <c:baseTimeUnit val="days"/>
      </c:dateAx>
      <c:valAx>
        <c:axId val="537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New installs</a:t>
                </a:r>
                <a:endParaRPr lang="en-IN" baseline="0">
                  <a:solidFill>
                    <a:schemeClr val="tx1"/>
                  </a:solidFill>
                </a:endParaRPr>
              </a:p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182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3252185219967"/>
          <c:y val="0.28466239366462665"/>
          <c:w val="0.14838426160032747"/>
          <c:h val="0.63385133689517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358140</xdr:colOff>
      <xdr:row>0</xdr:row>
      <xdr:rowOff>30480</xdr:rowOff>
    </xdr:from>
    <xdr:ext cx="544068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F75BA-E385-9EF5-F9A2-C8396527CE6B}"/>
            </a:ext>
          </a:extLst>
        </xdr:cNvPr>
        <xdr:cNvSpPr txBox="1"/>
      </xdr:nvSpPr>
      <xdr:spPr>
        <a:xfrm>
          <a:off x="358140" y="30480"/>
          <a:ext cx="54406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243840</xdr:colOff>
      <xdr:row>0</xdr:row>
      <xdr:rowOff>38100</xdr:rowOff>
    </xdr:from>
    <xdr:to>
      <xdr:col>6</xdr:col>
      <xdr:colOff>373380</xdr:colOff>
      <xdr:row>3</xdr:row>
      <xdr:rowOff>83820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E2B7F1-D355-4923-7343-1DB63C67197C}"/>
            </a:ext>
          </a:extLst>
        </xdr:cNvPr>
        <xdr:cNvSpPr txBox="1"/>
      </xdr:nvSpPr>
      <xdr:spPr>
        <a:xfrm>
          <a:off x="243840" y="38100"/>
          <a:ext cx="599694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CHECKED FOR CORRELATION OF EACH METRIC WITH DATE USING ANALYTICAL TOOLKIT 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F3AD0-5B43-FF64-D104-C28F514B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11</xdr:row>
      <xdr:rowOff>175260</xdr:rowOff>
    </xdr:from>
    <xdr:to>
      <xdr:col>15</xdr:col>
      <xdr:colOff>281940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D8A8C-2239-DDF5-5468-FCB28BA61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15240</xdr:rowOff>
    </xdr:from>
    <xdr:to>
      <xdr:col>16</xdr:col>
      <xdr:colOff>457200</xdr:colOff>
      <xdr:row>25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47C48F-F2E5-92FA-882B-CBFC6A3D5A42}"/>
            </a:ext>
          </a:extLst>
        </xdr:cNvPr>
        <xdr:cNvSpPr txBox="1"/>
      </xdr:nvSpPr>
      <xdr:spPr>
        <a:xfrm>
          <a:off x="3909060" y="198120"/>
          <a:ext cx="7056120" cy="4869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The</a:t>
          </a:r>
          <a:r>
            <a:rPr lang="en-IN" b="1" baseline="0"/>
            <a:t> pedicated values are highlighted </a:t>
          </a:r>
          <a:endParaRPr lang="en-IN" b="1"/>
        </a:p>
        <a:p>
          <a:endParaRPr lang="en-IN" b="1"/>
        </a:p>
        <a:p>
          <a:r>
            <a:rPr lang="en-IN" b="1"/>
            <a:t>Data Preparation:</a:t>
          </a:r>
          <a:endParaRPr lang="en-IN"/>
        </a:p>
        <a:p>
          <a:pPr lvl="1"/>
          <a:r>
            <a:rPr lang="en-IN"/>
            <a:t>Cleaned the dataset (removed blanks/duplicates).</a:t>
          </a:r>
        </a:p>
        <a:p>
          <a:pPr lvl="1"/>
          <a:r>
            <a:rPr lang="en-IN"/>
            <a:t>Checked</a:t>
          </a:r>
          <a:r>
            <a:rPr lang="en-IN" baseline="0"/>
            <a:t> for the most correlated metric (Q2 Correlation) </a:t>
          </a:r>
        </a:p>
        <a:p>
          <a:pPr lvl="1"/>
          <a:r>
            <a:rPr lang="en-IN" baseline="0"/>
            <a:t> </a:t>
          </a:r>
          <a:endParaRPr lang="en-IN"/>
        </a:p>
        <a:p>
          <a:r>
            <a:rPr lang="en-IN" b="1"/>
            <a:t>Model Building:</a:t>
          </a:r>
          <a:endParaRPr lang="en-IN"/>
        </a:p>
        <a:p>
          <a:pPr lvl="1"/>
          <a:r>
            <a:rPr lang="en-IN"/>
            <a:t>Applied </a:t>
          </a:r>
          <a:r>
            <a:rPr lang="en-IN" b="1"/>
            <a:t>Linear Regression</a:t>
          </a:r>
          <a:r>
            <a:rPr lang="en-IN"/>
            <a:t> (Q2</a:t>
          </a:r>
          <a:r>
            <a:rPr lang="en-IN" baseline="0"/>
            <a:t> Regression) </a:t>
          </a:r>
          <a:r>
            <a:rPr lang="en-IN"/>
            <a:t>using Excel's </a:t>
          </a:r>
          <a:r>
            <a:rPr lang="en-IN" b="1"/>
            <a:t>Data Analysis Toolpak</a:t>
          </a:r>
          <a:r>
            <a:rPr lang="en-IN"/>
            <a:t>.</a:t>
          </a:r>
        </a:p>
        <a:p>
          <a:pPr lvl="1"/>
          <a:r>
            <a:rPr lang="en-IN"/>
            <a:t>Dependent Variable: </a:t>
          </a:r>
          <a:r>
            <a:rPr lang="en-IN" b="1"/>
            <a:t>Total Sales</a:t>
          </a:r>
          <a:r>
            <a:rPr lang="en-IN"/>
            <a:t>.</a:t>
          </a:r>
        </a:p>
        <a:p>
          <a:pPr lvl="1"/>
          <a:r>
            <a:rPr lang="en-IN"/>
            <a:t>Independent Variables: Metrics correlated with sales .</a:t>
          </a:r>
        </a:p>
        <a:p>
          <a:r>
            <a:rPr lang="en-IN" b="1"/>
            <a:t>Model Evaluation:</a:t>
          </a:r>
          <a:endParaRPr lang="en-IN"/>
        </a:p>
        <a:p>
          <a:pPr lvl="1"/>
          <a:r>
            <a:rPr lang="en-IN"/>
            <a:t>Checked </a:t>
          </a:r>
          <a:r>
            <a:rPr lang="en-IN" b="1"/>
            <a:t>R-squared</a:t>
          </a:r>
          <a:r>
            <a:rPr lang="en-IN"/>
            <a:t> to assess model fit.</a:t>
          </a:r>
        </a:p>
        <a:p>
          <a:pPr lvl="1"/>
          <a:r>
            <a:rPr lang="en-IN"/>
            <a:t>Y=(Intercept) +bX</a:t>
          </a:r>
        </a:p>
        <a:p>
          <a:pPr lvl="1"/>
          <a:r>
            <a:rPr lang="en-IN"/>
            <a:t>Y-EXPECTED</a:t>
          </a:r>
          <a:r>
            <a:rPr lang="en-IN" baseline="0"/>
            <a:t> SALES </a:t>
          </a:r>
        </a:p>
        <a:p>
          <a:pPr lvl="1"/>
          <a:r>
            <a:rPr lang="en-IN" baseline="0"/>
            <a:t>X-DATE INDEX</a:t>
          </a:r>
        </a:p>
        <a:p>
          <a:pPr lvl="1"/>
          <a:r>
            <a:rPr lang="en-IN" baseline="0"/>
            <a:t>INTERCEPT -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1402346</a:t>
          </a:r>
          <a:r>
            <a:rPr lang="en-IN"/>
            <a:t> </a:t>
          </a:r>
        </a:p>
        <a:p>
          <a:pPr lvl="1"/>
          <a:r>
            <a:rPr lang="en-IN"/>
            <a:t>b-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3676.833</a:t>
          </a:r>
          <a:r>
            <a:rPr lang="en-IN"/>
            <a:t> </a:t>
          </a:r>
        </a:p>
        <a:p>
          <a:pPr lvl="1"/>
          <a:endParaRPr lang="en-IN"/>
        </a:p>
        <a:p>
          <a:pPr lvl="1"/>
          <a:endParaRPr lang="en-IN"/>
        </a:p>
        <a:p>
          <a:r>
            <a:rPr lang="en-IN" b="1"/>
            <a:t> Assumptions Made:</a:t>
          </a:r>
          <a:endParaRPr lang="en-IN"/>
        </a:p>
        <a:p>
          <a:r>
            <a:rPr lang="en-IN" b="1"/>
            <a:t>Linear Relationship:</a:t>
          </a:r>
          <a:r>
            <a:rPr lang="en-IN"/>
            <a:t> Assumed a linear correlation between the independent variables and sales.</a:t>
          </a:r>
        </a:p>
        <a:p>
          <a:r>
            <a:rPr lang="en-IN" b="1"/>
            <a:t>No Multicollinearity:</a:t>
          </a:r>
          <a:r>
            <a:rPr lang="en-IN"/>
            <a:t> Ensured that independent variables weren’t highly correlated with each other.</a:t>
          </a:r>
        </a:p>
        <a:p>
          <a:r>
            <a:rPr lang="en-IN" b="1"/>
            <a:t>Outliers Handled:</a:t>
          </a:r>
          <a:r>
            <a:rPr lang="en-IN"/>
            <a:t> Moderate outliers were retained if they reflected real-world spikes (e.g., campaigns).</a:t>
          </a:r>
        </a:p>
        <a:p>
          <a:r>
            <a:rPr lang="en-IN" b="1"/>
            <a:t>Key Insight:</a:t>
          </a:r>
          <a:endParaRPr lang="en-IN"/>
        </a:p>
        <a:p>
          <a:r>
            <a:rPr lang="en-IN"/>
            <a:t>Based on the trends and the linear regression model, </a:t>
          </a:r>
          <a:r>
            <a:rPr lang="en-IN" b="1"/>
            <a:t>total predicted sales</a:t>
          </a:r>
          <a:r>
            <a:rPr lang="en-IN"/>
            <a:t> for </a:t>
          </a:r>
          <a:r>
            <a:rPr lang="en-IN" b="1"/>
            <a:t>November</a:t>
          </a:r>
          <a:r>
            <a:rPr lang="en-IN"/>
            <a:t> is </a:t>
          </a:r>
          <a:r>
            <a:rPr lang="en-IN" b="1"/>
            <a:t>53,071,330.1</a:t>
          </a:r>
          <a:r>
            <a:rPr lang="en-IN"/>
            <a:t>, indicating a potential decline compared to previous months.</a:t>
          </a:r>
        </a:p>
        <a:p>
          <a:endParaRPr lang="en-IN"/>
        </a:p>
        <a:p>
          <a:r>
            <a:rPr lang="en-IN"/>
            <a:t>NOTE-</a:t>
          </a:r>
          <a:r>
            <a:rPr lang="en-IN" baseline="0"/>
            <a:t> FOR BETTER ACCURATE RESULTS WE CAN USE MULTICOLLIENAR REGRSSION </a:t>
          </a:r>
          <a:endParaRPr lang="en-IN"/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480060</xdr:colOff>
      <xdr:row>27</xdr:row>
      <xdr:rowOff>26670</xdr:rowOff>
    </xdr:from>
    <xdr:to>
      <xdr:col>13</xdr:col>
      <xdr:colOff>678180</xdr:colOff>
      <xdr:row>44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3990F-32BF-A6D3-E367-D014683F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95250</xdr:rowOff>
    </xdr:from>
    <xdr:to>
      <xdr:col>12</xdr:col>
      <xdr:colOff>708660</xdr:colOff>
      <xdr:row>19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80F96DF-CC3E-3576-09BE-EAA6D5154E25}"/>
            </a:ext>
          </a:extLst>
        </xdr:cNvPr>
        <xdr:cNvSpPr txBox="1"/>
      </xdr:nvSpPr>
      <xdr:spPr>
        <a:xfrm>
          <a:off x="609600" y="95250"/>
          <a:ext cx="8260080" cy="33489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Insights</a:t>
          </a:r>
          <a:endParaRPr lang="en-IN" b="1">
            <a:ln>
              <a:solidFill>
                <a:schemeClr val="tx1"/>
              </a:solidFill>
            </a:ln>
          </a:endParaRPr>
        </a:p>
        <a:p>
          <a:r>
            <a:rPr lang="en-IN" b="1"/>
            <a:t>1)Peak in August:</a:t>
          </a:r>
          <a:endParaRPr lang="en-IN"/>
        </a:p>
        <a:p>
          <a:r>
            <a:rPr lang="en-IN"/>
            <a:t>The highest average sign-up rate (</a:t>
          </a:r>
          <a:r>
            <a:rPr lang="en-IN" b="1"/>
            <a:t>24.86%</a:t>
          </a:r>
          <a:r>
            <a:rPr lang="en-IN"/>
            <a:t>) occurred in </a:t>
          </a:r>
          <a:r>
            <a:rPr lang="en-IN" b="1"/>
            <a:t>August</a:t>
          </a:r>
          <a:r>
            <a:rPr lang="en-IN"/>
            <a:t>, suggesting effective marketing campaigns, promotions, or events during that period.</a:t>
          </a:r>
        </a:p>
        <a:p>
          <a:r>
            <a:rPr lang="en-IN" b="1"/>
            <a:t>2)Significant Decline Post-August:</a:t>
          </a:r>
          <a:endParaRPr lang="en-IN"/>
        </a:p>
        <a:p>
          <a:r>
            <a:rPr lang="en-IN"/>
            <a:t>A steep drop in </a:t>
          </a:r>
          <a:r>
            <a:rPr lang="en-IN" b="1"/>
            <a:t>September</a:t>
          </a:r>
          <a:r>
            <a:rPr lang="en-IN"/>
            <a:t> (</a:t>
          </a:r>
          <a:r>
            <a:rPr lang="en-IN" b="1"/>
            <a:t>15.20%</a:t>
          </a:r>
          <a:r>
            <a:rPr lang="en-IN"/>
            <a:t>) and further decline in </a:t>
          </a:r>
          <a:r>
            <a:rPr lang="en-IN" b="1"/>
            <a:t>October</a:t>
          </a:r>
          <a:r>
            <a:rPr lang="en-IN"/>
            <a:t> (</a:t>
          </a:r>
          <a:r>
            <a:rPr lang="en-IN" b="1"/>
            <a:t>11.90%</a:t>
          </a:r>
          <a:r>
            <a:rPr lang="en-IN"/>
            <a:t>) may indicate post-campaign fatigue or reduced marketing efforts. </a:t>
          </a:r>
        </a:p>
        <a:p>
          <a:r>
            <a:rPr lang="en-IN" b="1"/>
            <a:t>3)Partial Recovery in November:</a:t>
          </a:r>
          <a:endParaRPr lang="en-IN"/>
        </a:p>
        <a:p>
          <a:r>
            <a:rPr lang="en-IN"/>
            <a:t>The uptick to </a:t>
          </a:r>
          <a:r>
            <a:rPr lang="en-IN" b="1"/>
            <a:t>17.29%</a:t>
          </a:r>
          <a:r>
            <a:rPr lang="en-IN"/>
            <a:t> in </a:t>
          </a:r>
          <a:r>
            <a:rPr lang="en-IN" b="1"/>
            <a:t>November</a:t>
          </a:r>
          <a:r>
            <a:rPr lang="en-IN"/>
            <a:t> could be due to seasonal offers, improved campaigns, or rectified issues.</a:t>
          </a:r>
        </a:p>
        <a:p>
          <a:endParaRPr lang="en-IN" sz="1100"/>
        </a:p>
        <a:p>
          <a:r>
            <a:rPr lang="en-IN" b="1"/>
            <a:t>4)Unusual Spikes in Sign-Up Rate:</a:t>
          </a:r>
          <a:endParaRPr lang="en-IN"/>
        </a:p>
        <a:p>
          <a:r>
            <a:rPr lang="en-IN"/>
            <a:t>Late August and early September saw </a:t>
          </a:r>
          <a:r>
            <a:rPr lang="en-IN" b="1"/>
            <a:t>significant spikes</a:t>
          </a:r>
          <a:r>
            <a:rPr lang="en-IN"/>
            <a:t> in Sign-Up Rates (</a:t>
          </a:r>
          <a:r>
            <a:rPr lang="en-IN" b="1"/>
            <a:t>31%–38%</a:t>
          </a:r>
          <a:r>
            <a:rPr lang="en-IN"/>
            <a:t>) compared to typical values.</a:t>
          </a:r>
        </a:p>
        <a:p>
          <a:r>
            <a:rPr lang="en-IN"/>
            <a:t>These outliers may suggest </a:t>
          </a:r>
          <a:r>
            <a:rPr lang="en-IN" b="1"/>
            <a:t>special events</a:t>
          </a:r>
          <a:r>
            <a:rPr lang="en-IN"/>
            <a:t>, </a:t>
          </a:r>
          <a:r>
            <a:rPr lang="en-IN" b="1"/>
            <a:t>marketing pushes</a:t>
          </a:r>
          <a:r>
            <a:rPr lang="en-IN"/>
            <a:t>, or </a:t>
          </a:r>
          <a:r>
            <a:rPr lang="en-IN" b="1"/>
            <a:t>data issues</a:t>
          </a:r>
          <a:r>
            <a:rPr lang="en-IN"/>
            <a:t>.</a:t>
          </a:r>
        </a:p>
        <a:p>
          <a:r>
            <a:rPr lang="en-IN" b="1"/>
            <a:t>5)Potential Campaign or System Impact:</a:t>
          </a:r>
          <a:endParaRPr lang="en-IN"/>
        </a:p>
        <a:p>
          <a:r>
            <a:rPr lang="en-IN"/>
            <a:t>The clustering of outliers suggests a </a:t>
          </a:r>
          <a:r>
            <a:rPr lang="en-IN" b="1"/>
            <a:t>targeted event</a:t>
          </a:r>
          <a:r>
            <a:rPr lang="en-IN"/>
            <a:t> (e.g., aggressive marketing or promotions) leading to a temporary surge.</a:t>
          </a:r>
        </a:p>
        <a:p>
          <a:r>
            <a:rPr lang="en-IN"/>
            <a:t>Alternatively, it could signal </a:t>
          </a:r>
          <a:r>
            <a:rPr lang="en-IN" b="1"/>
            <a:t>tracking errors</a:t>
          </a:r>
          <a:r>
            <a:rPr lang="en-IN"/>
            <a:t> or </a:t>
          </a:r>
          <a:r>
            <a:rPr lang="en-IN" b="1"/>
            <a:t>bot activity</a:t>
          </a:r>
          <a:r>
            <a:rPr lang="en-IN"/>
            <a:t> inflating numbers.</a:t>
          </a:r>
        </a:p>
        <a:p>
          <a:r>
            <a:rPr lang="en-IN" b="1"/>
            <a:t>6)Drop After Spike:</a:t>
          </a:r>
          <a:endParaRPr lang="en-IN"/>
        </a:p>
        <a:p>
          <a:r>
            <a:rPr lang="en-IN"/>
            <a:t>Post-spike, the Sign-Up Rates may return to normal or even dip, indicating that the surge was </a:t>
          </a:r>
          <a:r>
            <a:rPr lang="en-IN" b="1"/>
            <a:t>unsustainable</a:t>
          </a:r>
          <a:r>
            <a:rPr lang="en-IN"/>
            <a:t> or </a:t>
          </a:r>
          <a:r>
            <a:rPr lang="en-IN" b="1"/>
            <a:t>poorly retained</a:t>
          </a:r>
          <a:r>
            <a:rPr lang="en-IN"/>
            <a:t> users.</a:t>
          </a:r>
        </a:p>
        <a:p>
          <a:r>
            <a:rPr lang="en-IN"/>
            <a:t>7)Periods with higher New Installs directly led to higher Sign-Up Rates,</a:t>
          </a:r>
          <a:endParaRPr lang="en-IN" sz="1100"/>
        </a:p>
      </xdr:txBody>
    </xdr:sp>
    <xdr:clientData/>
  </xdr:twoCellAnchor>
  <xdr:twoCellAnchor>
    <xdr:from>
      <xdr:col>5</xdr:col>
      <xdr:colOff>502920</xdr:colOff>
      <xdr:row>46</xdr:row>
      <xdr:rowOff>30480</xdr:rowOff>
    </xdr:from>
    <xdr:to>
      <xdr:col>13</xdr:col>
      <xdr:colOff>701040</xdr:colOff>
      <xdr:row>60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7BDE7A-C687-4B6E-9180-31BC80A3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1066800</xdr:colOff>
      <xdr:row>1</xdr:row>
      <xdr:rowOff>137160</xdr:rowOff>
    </xdr:from>
    <xdr:to>
      <xdr:col>21</xdr:col>
      <xdr:colOff>60960</xdr:colOff>
      <xdr:row>13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5F4F0A4-EB33-744F-BBB5-77BC23AE176A}"/>
            </a:ext>
          </a:extLst>
        </xdr:cNvPr>
        <xdr:cNvSpPr txBox="1"/>
      </xdr:nvSpPr>
      <xdr:spPr>
        <a:xfrm>
          <a:off x="9227820" y="137160"/>
          <a:ext cx="58293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Recommedations</a:t>
          </a:r>
          <a:r>
            <a:rPr lang="en-IN" b="1" baseline="0"/>
            <a:t> for stakeholders</a:t>
          </a:r>
          <a:endParaRPr lang="en-IN" b="1"/>
        </a:p>
        <a:p>
          <a:r>
            <a:rPr lang="en-IN" b="1"/>
            <a:t>1)Investigate Campaign Effectiveness:</a:t>
          </a:r>
          <a:r>
            <a:rPr lang="en-IN"/>
            <a:t> Analyze marketing campaigns and promotions run during the spike days to understand what drove the surge in sign-ups and replicate successful strategies.</a:t>
          </a:r>
        </a:p>
        <a:p>
          <a:r>
            <a:rPr lang="en-IN"/>
            <a:t> 2)</a:t>
          </a:r>
          <a:r>
            <a:rPr lang="en-IN" b="1"/>
            <a:t>Enhance Lead Quality Checks:</a:t>
          </a:r>
          <a:r>
            <a:rPr lang="en-IN"/>
            <a:t> Evaluate the quality of sign-ups from outlier days to ensure they convert into active users, minimizing low-engagement users.</a:t>
          </a:r>
        </a:p>
        <a:p>
          <a:r>
            <a:rPr lang="en-IN"/>
            <a:t> 3)</a:t>
          </a:r>
          <a:r>
            <a:rPr lang="en-IN" b="1"/>
            <a:t>Stabilize Marketing Efforts:</a:t>
          </a:r>
          <a:r>
            <a:rPr lang="en-IN"/>
            <a:t> Distribute marketing activities evenly to avoid sharp spikes and drops, maintaining a consistent sign-up flow over time.</a:t>
          </a:r>
        </a:p>
        <a:p>
          <a:r>
            <a:rPr lang="en-IN"/>
            <a:t> 4)</a:t>
          </a:r>
          <a:r>
            <a:rPr lang="en-IN" b="1"/>
            <a:t>Implement Real-Time Monitoring:</a:t>
          </a:r>
          <a:r>
            <a:rPr lang="en-IN"/>
            <a:t> Set up automated dashboards (Excel/Power BI) with anomaly detection to catch unusual spikes or drops early.</a:t>
          </a:r>
        </a:p>
        <a:p>
          <a:r>
            <a:rPr lang="en-IN" b="1"/>
            <a:t>5)Optimize Referral/Incentive Programs:</a:t>
          </a:r>
          <a:r>
            <a:rPr lang="en-IN"/>
            <a:t> Refine referral strategies to balance between high-volume sign-ups and quality users, ensuring sustainable growth.</a:t>
          </a:r>
        </a:p>
        <a:p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129540</xdr:rowOff>
    </xdr:from>
    <xdr:to>
      <xdr:col>16</xdr:col>
      <xdr:colOff>144780</xdr:colOff>
      <xdr:row>8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538C34-021E-05B6-9410-132C58C20626}"/>
            </a:ext>
          </a:extLst>
        </xdr:cNvPr>
        <xdr:cNvSpPr txBox="1"/>
      </xdr:nvSpPr>
      <xdr:spPr>
        <a:xfrm>
          <a:off x="640080" y="129540"/>
          <a:ext cx="8382000" cy="136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1)using</a:t>
          </a:r>
          <a:r>
            <a:rPr lang="en-IN" sz="1100" baseline="0"/>
            <a:t> go to special checked for the blanks but no blanks were found.</a:t>
          </a:r>
        </a:p>
        <a:p>
          <a:r>
            <a:rPr lang="en-IN" sz="1100" baseline="0"/>
            <a:t>2)using conditional formatting tried to  look for duplicate values but no consistent duplicates were detected </a:t>
          </a:r>
        </a:p>
        <a:p>
          <a:r>
            <a:rPr lang="en-IN" sz="1100"/>
            <a:t>3) found</a:t>
          </a:r>
          <a:r>
            <a:rPr lang="en-IN" sz="1100" baseline="0"/>
            <a:t> the Z score values for the each metric , and using conditional formatting highlighted the outliers with values greater than 2 and less than -2 . but these are moderrate outliers .</a:t>
          </a:r>
        </a:p>
        <a:p>
          <a:r>
            <a:rPr lang="en-IN" b="1"/>
            <a:t>Conclusion:</a:t>
          </a:r>
        </a:p>
        <a:p>
          <a:r>
            <a:rPr lang="en-IN"/>
            <a:t>The </a:t>
          </a:r>
          <a:r>
            <a:rPr lang="en-IN" b="1"/>
            <a:t>data looks largely consistent</a:t>
          </a:r>
          <a:r>
            <a:rPr lang="en-IN"/>
            <a:t> with </a:t>
          </a:r>
          <a:r>
            <a:rPr lang="en-IN" b="1"/>
            <a:t>normal fluctuations</a:t>
          </a:r>
          <a:r>
            <a:rPr lang="en-IN"/>
            <a:t>.</a:t>
          </a:r>
        </a:p>
        <a:p>
          <a:r>
            <a:rPr lang="en-IN"/>
            <a:t>Moderate outliers are </a:t>
          </a:r>
          <a:r>
            <a:rPr lang="en-IN" b="1"/>
            <a:t>common in real-world datasets</a:t>
          </a:r>
          <a:r>
            <a:rPr lang="en-IN"/>
            <a:t> and don’t necessarily indicate data issues.</a:t>
          </a:r>
        </a:p>
        <a:p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0</xdr:row>
      <xdr:rowOff>160020</xdr:rowOff>
    </xdr:from>
    <xdr:to>
      <xdr:col>16</xdr:col>
      <xdr:colOff>274320</xdr:colOff>
      <xdr:row>18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420B60-E7BC-4A9C-8BC8-97F374607293}"/>
            </a:ext>
          </a:extLst>
        </xdr:cNvPr>
        <xdr:cNvSpPr txBox="1"/>
      </xdr:nvSpPr>
      <xdr:spPr>
        <a:xfrm>
          <a:off x="541020" y="160020"/>
          <a:ext cx="9486900" cy="3268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1)Sales Trends:</a:t>
          </a:r>
          <a:endParaRPr lang="en-IN"/>
        </a:p>
        <a:p>
          <a:r>
            <a:rPr lang="en-IN"/>
            <a:t>There was a noticeable </a:t>
          </a:r>
          <a:r>
            <a:rPr lang="en-IN" b="1"/>
            <a:t>peak in August</a:t>
          </a:r>
          <a:r>
            <a:rPr lang="en-IN"/>
            <a:t> followed by a decline in October, indicating possible seasonal impacts or specific campaigns driving sales.</a:t>
          </a:r>
        </a:p>
        <a:p>
          <a:r>
            <a:rPr lang="en-IN" b="1"/>
            <a:t>November</a:t>
          </a:r>
          <a:r>
            <a:rPr lang="en-IN"/>
            <a:t> showed a slight recovery, suggesting potential for late-year promotions.</a:t>
          </a:r>
        </a:p>
        <a:p>
          <a:r>
            <a:rPr lang="en-IN" b="1"/>
            <a:t>2)outlier Detection:</a:t>
          </a:r>
          <a:endParaRPr lang="en-IN"/>
        </a:p>
        <a:p>
          <a:r>
            <a:rPr lang="en-IN" b="1"/>
            <a:t>Moderate outliers</a:t>
          </a:r>
          <a:r>
            <a:rPr lang="en-IN"/>
            <a:t> were found, especially in August and September, possibly due to </a:t>
          </a:r>
          <a:r>
            <a:rPr lang="en-IN" b="1"/>
            <a:t>specific events, promotions, or system errors</a:t>
          </a:r>
          <a:r>
            <a:rPr lang="en-IN"/>
            <a:t>.</a:t>
          </a:r>
        </a:p>
        <a:p>
          <a:r>
            <a:rPr lang="en-IN"/>
            <a:t>These outliers slightly impacted the </a:t>
          </a:r>
          <a:r>
            <a:rPr lang="en-IN" b="1"/>
            <a:t>overall averages</a:t>
          </a:r>
          <a:r>
            <a:rPr lang="en-IN"/>
            <a:t> but didn’t drastically skew the dataset.</a:t>
          </a:r>
        </a:p>
        <a:p>
          <a:r>
            <a:rPr lang="en-IN" b="1"/>
            <a:t> 3)Signup Rate Fluctuations:</a:t>
          </a:r>
          <a:endParaRPr lang="en-IN"/>
        </a:p>
        <a:p>
          <a:r>
            <a:rPr lang="en-IN"/>
            <a:t>Signup rates were </a:t>
          </a:r>
          <a:r>
            <a:rPr lang="en-IN" b="1"/>
            <a:t>highest in August</a:t>
          </a:r>
          <a:r>
            <a:rPr lang="en-IN"/>
            <a:t> but dipped in October, indicating inconsistent engagement, possibly tied to marketing activity.</a:t>
          </a:r>
        </a:p>
        <a:p>
          <a:r>
            <a:rPr lang="en-IN"/>
            <a:t>The </a:t>
          </a:r>
          <a:r>
            <a:rPr lang="en-IN" b="1"/>
            <a:t>average signup rate</a:t>
          </a:r>
          <a:r>
            <a:rPr lang="en-IN"/>
            <a:t> showed a </a:t>
          </a:r>
          <a:r>
            <a:rPr lang="en-IN" b="1"/>
            <a:t>Month-on-Month</a:t>
          </a:r>
          <a:r>
            <a:rPr lang="en-IN"/>
            <a:t> fluctuation, highlighting areas for improved user retention strategies.</a:t>
          </a:r>
        </a:p>
        <a:p>
          <a:r>
            <a:rPr lang="en-IN" b="1"/>
            <a:t>4)Predictive Analysis:</a:t>
          </a:r>
          <a:endParaRPr lang="en-IN"/>
        </a:p>
        <a:p>
          <a:r>
            <a:rPr lang="en-IN"/>
            <a:t>Using </a:t>
          </a:r>
          <a:r>
            <a:rPr lang="en-IN" b="1"/>
            <a:t>Linear Regression</a:t>
          </a:r>
          <a:r>
            <a:rPr lang="en-IN"/>
            <a:t>, the total predicted sales for November was </a:t>
          </a:r>
          <a:r>
            <a:rPr lang="en-IN" b="1"/>
            <a:t>~53 million</a:t>
          </a:r>
          <a:r>
            <a:rPr lang="en-IN"/>
            <a:t>, showing a </a:t>
          </a:r>
          <a:r>
            <a:rPr lang="en-IN" b="1"/>
            <a:t>close alignment with actual trends</a:t>
          </a:r>
          <a:r>
            <a:rPr lang="en-IN"/>
            <a:t>, validating the model's reliability.</a:t>
          </a:r>
        </a:p>
        <a:p>
          <a:r>
            <a:rPr lang="en-IN"/>
            <a:t>This helps in </a:t>
          </a:r>
          <a:r>
            <a:rPr lang="en-IN" b="1"/>
            <a:t>forecasting future sales</a:t>
          </a:r>
          <a:r>
            <a:rPr lang="en-IN"/>
            <a:t> and planning resource allocation.</a:t>
          </a:r>
        </a:p>
        <a:p>
          <a:r>
            <a:rPr lang="en-IN" b="1"/>
            <a:t> 5)Consistency &amp; Data Quality:</a:t>
          </a:r>
          <a:endParaRPr lang="en-IN"/>
        </a:p>
        <a:p>
          <a:r>
            <a:rPr lang="en-IN"/>
            <a:t>The data was </a:t>
          </a:r>
          <a:r>
            <a:rPr lang="en-IN" b="1"/>
            <a:t>mostly consistent</a:t>
          </a:r>
          <a:r>
            <a:rPr lang="en-IN"/>
            <a:t> with only minor outliers and no significant data quality issues like missing values or duplicates.</a:t>
          </a:r>
        </a:p>
        <a:p>
          <a:r>
            <a:rPr lang="en-IN"/>
            <a:t>This enhances the </a:t>
          </a:r>
          <a:r>
            <a:rPr lang="en-IN" b="1"/>
            <a:t>reliability of insights</a:t>
          </a:r>
          <a:r>
            <a:rPr lang="en-IN"/>
            <a:t> and supports confident decision-making.</a:t>
          </a:r>
        </a:p>
        <a:p>
          <a:r>
            <a:rPr lang="en-IN" sz="1100"/>
            <a:t>6)The</a:t>
          </a:r>
          <a:r>
            <a:rPr lang="en-IN" sz="1100" baseline="0"/>
            <a:t> more the daily active users more is the net sales.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9557B89-AF88-4BCA-A472-BC120EB34D2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nI9eD60sa7mhxwymX3SFN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7BC3-9602-4FB4-AE11-AAF9D1B11017}">
  <sheetPr>
    <tabColor theme="2"/>
  </sheetPr>
  <dimension ref="A1:N144"/>
  <sheetViews>
    <sheetView showGridLines="0" workbookViewId="0">
      <selection activeCell="L1" sqref="L1"/>
    </sheetView>
  </sheetViews>
  <sheetFormatPr defaultRowHeight="14.4" x14ac:dyDescent="0.3"/>
  <cols>
    <col min="1" max="1" width="10.33203125" bestFit="1" customWidth="1"/>
    <col min="2" max="2" width="9.109375" bestFit="1" customWidth="1"/>
    <col min="3" max="3" width="8.109375" bestFit="1" customWidth="1"/>
    <col min="4" max="4" width="7.109375" bestFit="1" customWidth="1"/>
    <col min="5" max="6" width="8.109375" bestFit="1" customWidth="1"/>
    <col min="7" max="7" width="9.109375" bestFit="1" customWidth="1"/>
    <col min="8" max="8" width="8.6640625" bestFit="1" customWidth="1"/>
    <col min="9" max="9" width="10.109375" bestFit="1" customWidth="1"/>
    <col min="10" max="11" width="6.6640625" bestFit="1" customWidth="1"/>
    <col min="12" max="12" width="7.6640625" bestFit="1" customWidth="1"/>
  </cols>
  <sheetData>
    <row r="1" spans="1:14" ht="43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82"/>
    </row>
    <row r="2" spans="1:14" ht="15" thickBot="1" x14ac:dyDescent="0.35">
      <c r="A2" s="2">
        <v>44743</v>
      </c>
      <c r="B2" s="3">
        <v>63668</v>
      </c>
      <c r="C2" s="3">
        <v>11065</v>
      </c>
      <c r="D2" s="3">
        <v>3520</v>
      </c>
      <c r="E2" s="3">
        <v>6656</v>
      </c>
      <c r="F2" s="3">
        <v>10507</v>
      </c>
      <c r="G2" s="4">
        <v>0.17380000000000001</v>
      </c>
      <c r="H2" s="3">
        <v>105.16</v>
      </c>
      <c r="I2" s="3">
        <v>1163614</v>
      </c>
      <c r="J2" s="3">
        <v>0.86</v>
      </c>
      <c r="K2" s="3">
        <v>3.02</v>
      </c>
      <c r="L2" s="3">
        <v>20.68</v>
      </c>
    </row>
    <row r="3" spans="1:14" ht="15" thickBot="1" x14ac:dyDescent="0.35">
      <c r="A3" s="5">
        <v>44744</v>
      </c>
      <c r="B3" s="6">
        <v>60673</v>
      </c>
      <c r="C3" s="6">
        <v>13161</v>
      </c>
      <c r="D3" s="6">
        <v>3482</v>
      </c>
      <c r="E3" s="6">
        <v>9241</v>
      </c>
      <c r="F3" s="6">
        <v>17970</v>
      </c>
      <c r="G3" s="7">
        <v>0.21690000000000001</v>
      </c>
      <c r="H3" s="6">
        <v>86.42</v>
      </c>
      <c r="I3" s="6">
        <v>1137265</v>
      </c>
      <c r="J3" s="6">
        <v>1.51</v>
      </c>
      <c r="K3" s="6">
        <v>2.97</v>
      </c>
      <c r="L3" s="6">
        <v>18.920000000000002</v>
      </c>
      <c r="N3" s="81"/>
    </row>
    <row r="4" spans="1:14" ht="15" thickBot="1" x14ac:dyDescent="0.35">
      <c r="A4" s="2">
        <v>44745</v>
      </c>
      <c r="B4" s="3">
        <v>62619</v>
      </c>
      <c r="C4" s="3">
        <v>10299</v>
      </c>
      <c r="D4" s="3">
        <v>1540</v>
      </c>
      <c r="E4" s="3">
        <v>8506</v>
      </c>
      <c r="F4" s="3">
        <v>11334</v>
      </c>
      <c r="G4" s="4">
        <v>0.16450000000000001</v>
      </c>
      <c r="H4" s="3">
        <v>103.55</v>
      </c>
      <c r="I4" s="3">
        <v>1066627</v>
      </c>
      <c r="J4" s="3">
        <v>1.61</v>
      </c>
      <c r="K4" s="3">
        <v>2.2999999999999998</v>
      </c>
      <c r="L4" s="3">
        <v>23.09</v>
      </c>
    </row>
    <row r="5" spans="1:14" ht="15" thickBot="1" x14ac:dyDescent="0.35">
      <c r="A5" s="5">
        <v>44746</v>
      </c>
      <c r="B5" s="6">
        <v>59544</v>
      </c>
      <c r="C5" s="6">
        <v>11262</v>
      </c>
      <c r="D5" s="6">
        <v>2805</v>
      </c>
      <c r="E5" s="6">
        <v>7787</v>
      </c>
      <c r="F5" s="6">
        <v>14398</v>
      </c>
      <c r="G5" s="7">
        <v>0.18909999999999999</v>
      </c>
      <c r="H5" s="6">
        <v>107.7</v>
      </c>
      <c r="I5" s="6">
        <v>1212632</v>
      </c>
      <c r="J5" s="6">
        <v>1.24</v>
      </c>
      <c r="K5" s="6">
        <v>2.94</v>
      </c>
      <c r="L5" s="6">
        <v>17.59</v>
      </c>
    </row>
    <row r="6" spans="1:14" ht="15" thickBot="1" x14ac:dyDescent="0.35">
      <c r="A6" s="2">
        <v>44747</v>
      </c>
      <c r="B6" s="3">
        <v>60947</v>
      </c>
      <c r="C6" s="3">
        <v>11618</v>
      </c>
      <c r="D6" s="3">
        <v>4953</v>
      </c>
      <c r="E6" s="3">
        <v>5683</v>
      </c>
      <c r="F6" s="3">
        <v>16841</v>
      </c>
      <c r="G6" s="4">
        <v>0.19059999999999999</v>
      </c>
      <c r="H6" s="3">
        <v>97.27</v>
      </c>
      <c r="I6" s="3">
        <v>1129922</v>
      </c>
      <c r="J6" s="3">
        <v>1.51</v>
      </c>
      <c r="K6" s="3">
        <v>2.61</v>
      </c>
      <c r="L6" s="3">
        <v>22.51</v>
      </c>
    </row>
    <row r="7" spans="1:14" ht="15" thickBot="1" x14ac:dyDescent="0.35">
      <c r="A7" s="5">
        <v>44748</v>
      </c>
      <c r="B7" s="6">
        <v>63399</v>
      </c>
      <c r="C7" s="6">
        <v>11750</v>
      </c>
      <c r="D7" s="6">
        <v>3905</v>
      </c>
      <c r="E7" s="6">
        <v>7285</v>
      </c>
      <c r="F7" s="6">
        <v>17378</v>
      </c>
      <c r="G7" s="7">
        <v>0.18529999999999999</v>
      </c>
      <c r="H7" s="6">
        <v>97.84</v>
      </c>
      <c r="I7" s="6">
        <v>1149437</v>
      </c>
      <c r="J7" s="6">
        <v>1.02</v>
      </c>
      <c r="K7" s="6">
        <v>2.99</v>
      </c>
      <c r="L7" s="6">
        <v>24.39</v>
      </c>
    </row>
    <row r="8" spans="1:14" ht="15" thickBot="1" x14ac:dyDescent="0.35">
      <c r="A8" s="2">
        <v>44749</v>
      </c>
      <c r="B8" s="3">
        <v>61731</v>
      </c>
      <c r="C8" s="3">
        <v>13703</v>
      </c>
      <c r="D8" s="3">
        <v>4590</v>
      </c>
      <c r="E8" s="3">
        <v>8747</v>
      </c>
      <c r="F8" s="3">
        <v>15315</v>
      </c>
      <c r="G8" s="4">
        <v>0.222</v>
      </c>
      <c r="H8" s="3">
        <v>79.77</v>
      </c>
      <c r="I8" s="3">
        <v>1093155</v>
      </c>
      <c r="J8" s="3">
        <v>0.86</v>
      </c>
      <c r="K8" s="3">
        <v>2.65</v>
      </c>
      <c r="L8" s="3">
        <v>24.17</v>
      </c>
    </row>
    <row r="9" spans="1:14" ht="15" thickBot="1" x14ac:dyDescent="0.35">
      <c r="A9" s="5">
        <v>44750</v>
      </c>
      <c r="B9" s="6">
        <v>62594</v>
      </c>
      <c r="C9" s="6">
        <v>13210</v>
      </c>
      <c r="D9" s="6">
        <v>2787</v>
      </c>
      <c r="E9" s="6">
        <v>9442</v>
      </c>
      <c r="F9" s="6">
        <v>15760</v>
      </c>
      <c r="G9" s="7">
        <v>0.21099999999999999</v>
      </c>
      <c r="H9" s="6">
        <v>84.22</v>
      </c>
      <c r="I9" s="6">
        <v>1112345</v>
      </c>
      <c r="J9" s="6">
        <v>1.6</v>
      </c>
      <c r="K9" s="6">
        <v>2.8</v>
      </c>
      <c r="L9" s="6">
        <v>18.059999999999999</v>
      </c>
    </row>
    <row r="10" spans="1:14" ht="15" thickBot="1" x14ac:dyDescent="0.35">
      <c r="A10" s="2">
        <v>44751</v>
      </c>
      <c r="B10" s="3">
        <v>64609</v>
      </c>
      <c r="C10" s="3">
        <v>12196</v>
      </c>
      <c r="D10" s="3">
        <v>4768</v>
      </c>
      <c r="E10" s="3">
        <v>7082</v>
      </c>
      <c r="F10" s="3">
        <v>13858</v>
      </c>
      <c r="G10" s="4">
        <v>0.1888</v>
      </c>
      <c r="H10" s="3">
        <v>81.650000000000006</v>
      </c>
      <c r="I10" s="3">
        <v>995978</v>
      </c>
      <c r="J10" s="3">
        <v>1.43</v>
      </c>
      <c r="K10" s="3">
        <v>2.84</v>
      </c>
      <c r="L10" s="3">
        <v>18.2</v>
      </c>
    </row>
    <row r="11" spans="1:14" ht="15" thickBot="1" x14ac:dyDescent="0.35">
      <c r="A11" s="5">
        <v>44752</v>
      </c>
      <c r="B11" s="6">
        <v>62567</v>
      </c>
      <c r="C11" s="6">
        <v>10398</v>
      </c>
      <c r="D11" s="6">
        <v>4672</v>
      </c>
      <c r="E11" s="6">
        <v>5622</v>
      </c>
      <c r="F11" s="6">
        <v>16635</v>
      </c>
      <c r="G11" s="7">
        <v>0.16619999999999999</v>
      </c>
      <c r="H11" s="6">
        <v>100.87</v>
      </c>
      <c r="I11" s="6">
        <v>1048921</v>
      </c>
      <c r="J11" s="6">
        <v>1.1200000000000001</v>
      </c>
      <c r="K11" s="6">
        <v>2.37</v>
      </c>
      <c r="L11" s="6">
        <v>23.18</v>
      </c>
    </row>
    <row r="12" spans="1:14" ht="15" thickBot="1" x14ac:dyDescent="0.35">
      <c r="A12" s="2">
        <v>44753</v>
      </c>
      <c r="B12" s="3">
        <v>63887</v>
      </c>
      <c r="C12" s="3">
        <v>10153</v>
      </c>
      <c r="D12" s="3">
        <v>3558</v>
      </c>
      <c r="E12" s="3">
        <v>5775</v>
      </c>
      <c r="F12" s="3">
        <v>18166</v>
      </c>
      <c r="G12" s="4">
        <v>0.15890000000000001</v>
      </c>
      <c r="H12" s="3">
        <v>104.16</v>
      </c>
      <c r="I12" s="3">
        <v>1057401</v>
      </c>
      <c r="J12" s="3">
        <v>1.64</v>
      </c>
      <c r="K12" s="3">
        <v>2.71</v>
      </c>
      <c r="L12" s="3">
        <v>15.74</v>
      </c>
    </row>
    <row r="13" spans="1:14" ht="15" thickBot="1" x14ac:dyDescent="0.35">
      <c r="A13" s="5">
        <v>44754</v>
      </c>
      <c r="B13" s="6">
        <v>59382</v>
      </c>
      <c r="C13" s="6">
        <v>10952</v>
      </c>
      <c r="D13" s="6">
        <v>4739</v>
      </c>
      <c r="E13" s="6">
        <v>5234</v>
      </c>
      <c r="F13" s="6">
        <v>14713</v>
      </c>
      <c r="G13" s="7">
        <v>0.18440000000000001</v>
      </c>
      <c r="H13" s="6">
        <v>94.95</v>
      </c>
      <c r="I13" s="6">
        <v>1039679</v>
      </c>
      <c r="J13" s="6">
        <v>1.25</v>
      </c>
      <c r="K13" s="6">
        <v>2.98</v>
      </c>
      <c r="L13" s="6">
        <v>19.07</v>
      </c>
    </row>
    <row r="14" spans="1:14" ht="15" thickBot="1" x14ac:dyDescent="0.35">
      <c r="A14" s="2">
        <v>44755</v>
      </c>
      <c r="B14" s="3">
        <v>62064</v>
      </c>
      <c r="C14" s="3">
        <v>10628</v>
      </c>
      <c r="D14" s="3">
        <v>3072</v>
      </c>
      <c r="E14" s="3">
        <v>7278</v>
      </c>
      <c r="F14" s="3">
        <v>10194</v>
      </c>
      <c r="G14" s="4">
        <v>0.17119999999999999</v>
      </c>
      <c r="H14" s="3">
        <v>109.01</v>
      </c>
      <c r="I14" s="3">
        <v>1158232</v>
      </c>
      <c r="J14" s="3">
        <v>1.51</v>
      </c>
      <c r="K14" s="3">
        <v>4.5199999999999996</v>
      </c>
      <c r="L14" s="3">
        <v>19.02</v>
      </c>
    </row>
    <row r="15" spans="1:14" ht="15" thickBot="1" x14ac:dyDescent="0.35">
      <c r="A15" s="5">
        <v>44756</v>
      </c>
      <c r="B15" s="6">
        <v>119369</v>
      </c>
      <c r="C15" s="6">
        <v>11554</v>
      </c>
      <c r="D15" s="6">
        <v>1023</v>
      </c>
      <c r="E15" s="6">
        <v>9721</v>
      </c>
      <c r="F15" s="6">
        <v>13197</v>
      </c>
      <c r="G15" s="7">
        <v>9.6799999999999997E-2</v>
      </c>
      <c r="H15" s="6">
        <v>115.84</v>
      </c>
      <c r="I15" s="6">
        <v>1338518</v>
      </c>
      <c r="J15" s="6">
        <v>1.59</v>
      </c>
      <c r="K15" s="6">
        <v>4.4000000000000004</v>
      </c>
      <c r="L15" s="6">
        <v>24.78</v>
      </c>
    </row>
    <row r="16" spans="1:14" ht="15" thickBot="1" x14ac:dyDescent="0.35">
      <c r="A16" s="2">
        <v>44757</v>
      </c>
      <c r="B16" s="3">
        <v>58861</v>
      </c>
      <c r="C16" s="3">
        <v>12736</v>
      </c>
      <c r="D16" s="3">
        <v>4017</v>
      </c>
      <c r="E16" s="3">
        <v>8450</v>
      </c>
      <c r="F16" s="3">
        <v>19893</v>
      </c>
      <c r="G16" s="4">
        <v>0.21640000000000001</v>
      </c>
      <c r="H16" s="3">
        <v>101.44</v>
      </c>
      <c r="I16" s="3">
        <v>1292135</v>
      </c>
      <c r="J16" s="3">
        <v>1.65</v>
      </c>
      <c r="K16" s="3">
        <v>4.76</v>
      </c>
      <c r="L16" s="3">
        <v>23.16</v>
      </c>
    </row>
    <row r="17" spans="1:12" ht="15" thickBot="1" x14ac:dyDescent="0.35">
      <c r="A17" s="5">
        <v>44758</v>
      </c>
      <c r="B17" s="6">
        <v>65349</v>
      </c>
      <c r="C17" s="6">
        <v>11951</v>
      </c>
      <c r="D17" s="6">
        <v>4917</v>
      </c>
      <c r="E17" s="6">
        <v>6253</v>
      </c>
      <c r="F17" s="6">
        <v>15770</v>
      </c>
      <c r="G17" s="7">
        <v>0.18290000000000001</v>
      </c>
      <c r="H17" s="6">
        <v>112.14</v>
      </c>
      <c r="I17" s="6">
        <v>1340356</v>
      </c>
      <c r="J17" s="6">
        <v>2.66</v>
      </c>
      <c r="K17" s="6">
        <v>5.34</v>
      </c>
      <c r="L17" s="6">
        <v>15.75</v>
      </c>
    </row>
    <row r="18" spans="1:12" ht="15" thickBot="1" x14ac:dyDescent="0.35">
      <c r="A18" s="2">
        <v>44759</v>
      </c>
      <c r="B18" s="3">
        <v>71719</v>
      </c>
      <c r="C18" s="3">
        <v>11947</v>
      </c>
      <c r="D18" s="3">
        <v>4220</v>
      </c>
      <c r="E18" s="3">
        <v>7229</v>
      </c>
      <c r="F18" s="3">
        <v>12853</v>
      </c>
      <c r="G18" s="4">
        <v>0.1666</v>
      </c>
      <c r="H18" s="3">
        <v>110.15</v>
      </c>
      <c r="I18" s="3">
        <v>1316077</v>
      </c>
      <c r="J18" s="3">
        <v>1.95</v>
      </c>
      <c r="K18" s="3">
        <v>4.6399999999999997</v>
      </c>
      <c r="L18" s="3">
        <v>22.96</v>
      </c>
    </row>
    <row r="19" spans="1:12" ht="15" thickBot="1" x14ac:dyDescent="0.35">
      <c r="A19" s="5">
        <v>44760</v>
      </c>
      <c r="B19" s="6">
        <v>68847</v>
      </c>
      <c r="C19" s="6">
        <v>10411</v>
      </c>
      <c r="D19" s="6">
        <v>4456</v>
      </c>
      <c r="E19" s="6">
        <v>5131</v>
      </c>
      <c r="F19" s="6">
        <v>14868</v>
      </c>
      <c r="G19" s="7">
        <v>0.1512</v>
      </c>
      <c r="H19" s="6">
        <v>115.91</v>
      </c>
      <c r="I19" s="6">
        <v>1206539</v>
      </c>
      <c r="J19" s="6">
        <v>1.69</v>
      </c>
      <c r="K19" s="6">
        <v>6.31</v>
      </c>
      <c r="L19" s="6">
        <v>23.37</v>
      </c>
    </row>
    <row r="20" spans="1:12" ht="15" thickBot="1" x14ac:dyDescent="0.35">
      <c r="A20" s="2">
        <v>44761</v>
      </c>
      <c r="B20" s="3">
        <v>67522</v>
      </c>
      <c r="C20" s="3">
        <v>13174</v>
      </c>
      <c r="D20" s="3">
        <v>1500</v>
      </c>
      <c r="E20" s="3">
        <v>11079</v>
      </c>
      <c r="F20" s="3">
        <v>14877</v>
      </c>
      <c r="G20" s="4">
        <v>0.1951</v>
      </c>
      <c r="H20" s="3">
        <v>90.59</v>
      </c>
      <c r="I20" s="3">
        <v>1193327</v>
      </c>
      <c r="J20" s="3">
        <v>2.0299999999999998</v>
      </c>
      <c r="K20" s="3">
        <v>5.28</v>
      </c>
      <c r="L20" s="3">
        <v>18.09</v>
      </c>
    </row>
    <row r="21" spans="1:12" ht="15" thickBot="1" x14ac:dyDescent="0.35">
      <c r="A21" s="5">
        <v>44762</v>
      </c>
      <c r="B21" s="6">
        <v>65477</v>
      </c>
      <c r="C21" s="6">
        <v>13550</v>
      </c>
      <c r="D21" s="6">
        <v>4955</v>
      </c>
      <c r="E21" s="6">
        <v>7814</v>
      </c>
      <c r="F21" s="6">
        <v>19845</v>
      </c>
      <c r="G21" s="7">
        <v>0.2069</v>
      </c>
      <c r="H21" s="6">
        <v>94.06</v>
      </c>
      <c r="I21" s="6">
        <v>1274270</v>
      </c>
      <c r="J21" s="6">
        <v>2.09</v>
      </c>
      <c r="K21" s="6">
        <v>5.37</v>
      </c>
      <c r="L21" s="6">
        <v>16.309999999999999</v>
      </c>
    </row>
    <row r="22" spans="1:12" ht="15" thickBot="1" x14ac:dyDescent="0.35">
      <c r="A22" s="2">
        <v>44763</v>
      </c>
      <c r="B22" s="3">
        <v>72826</v>
      </c>
      <c r="C22" s="3">
        <v>12016</v>
      </c>
      <c r="D22" s="3">
        <v>2351</v>
      </c>
      <c r="E22" s="3">
        <v>9039</v>
      </c>
      <c r="F22" s="3">
        <v>18804</v>
      </c>
      <c r="G22" s="4">
        <v>0.16500000000000001</v>
      </c>
      <c r="H22" s="3">
        <v>107.05</v>
      </c>
      <c r="I22" s="3">
        <v>1286339</v>
      </c>
      <c r="J22" s="3">
        <v>2.4900000000000002</v>
      </c>
      <c r="K22" s="3">
        <v>5.9</v>
      </c>
      <c r="L22" s="3">
        <v>17.39</v>
      </c>
    </row>
    <row r="23" spans="1:12" ht="15" thickBot="1" x14ac:dyDescent="0.35">
      <c r="A23" s="5">
        <v>44764</v>
      </c>
      <c r="B23" s="6">
        <v>75717</v>
      </c>
      <c r="C23" s="6">
        <v>11682</v>
      </c>
      <c r="D23" s="6">
        <v>4184</v>
      </c>
      <c r="E23" s="6">
        <v>7185</v>
      </c>
      <c r="F23" s="6">
        <v>10528</v>
      </c>
      <c r="G23" s="7">
        <v>0.15429999999999999</v>
      </c>
      <c r="H23" s="6">
        <v>133.28</v>
      </c>
      <c r="I23" s="6">
        <v>1557125</v>
      </c>
      <c r="J23" s="6">
        <v>1.62</v>
      </c>
      <c r="K23" s="6">
        <v>5.64</v>
      </c>
      <c r="L23" s="6">
        <v>15.43</v>
      </c>
    </row>
    <row r="24" spans="1:12" ht="15" thickBot="1" x14ac:dyDescent="0.35">
      <c r="A24" s="2">
        <v>44765</v>
      </c>
      <c r="B24" s="3">
        <v>70681</v>
      </c>
      <c r="C24" s="3">
        <v>13851</v>
      </c>
      <c r="D24" s="3">
        <v>1446</v>
      </c>
      <c r="E24" s="3">
        <v>11587</v>
      </c>
      <c r="F24" s="3">
        <v>19566</v>
      </c>
      <c r="G24" s="4">
        <v>0.19600000000000001</v>
      </c>
      <c r="H24" s="3">
        <v>90.03</v>
      </c>
      <c r="I24" s="3">
        <v>1247241</v>
      </c>
      <c r="J24" s="3">
        <v>2.0499999999999998</v>
      </c>
      <c r="K24" s="3">
        <v>5.65</v>
      </c>
      <c r="L24" s="3">
        <v>17.84</v>
      </c>
    </row>
    <row r="25" spans="1:12" ht="15" thickBot="1" x14ac:dyDescent="0.35">
      <c r="A25" s="5">
        <v>44766</v>
      </c>
      <c r="B25" s="6">
        <v>69884</v>
      </c>
      <c r="C25" s="6">
        <v>10184</v>
      </c>
      <c r="D25" s="6">
        <v>2024</v>
      </c>
      <c r="E25" s="6">
        <v>7350</v>
      </c>
      <c r="F25" s="6">
        <v>14878</v>
      </c>
      <c r="G25" s="7">
        <v>0.1457</v>
      </c>
      <c r="H25" s="6">
        <v>128.91999999999999</v>
      </c>
      <c r="I25" s="6">
        <v>1312716</v>
      </c>
      <c r="J25" s="6">
        <v>2.5499999999999998</v>
      </c>
      <c r="K25" s="6">
        <v>6.24</v>
      </c>
      <c r="L25" s="6">
        <v>23.66</v>
      </c>
    </row>
    <row r="26" spans="1:12" ht="15" thickBot="1" x14ac:dyDescent="0.35">
      <c r="A26" s="2">
        <v>44767</v>
      </c>
      <c r="B26" s="3">
        <v>72244</v>
      </c>
      <c r="C26" s="3">
        <v>11068</v>
      </c>
      <c r="D26" s="3">
        <v>4632</v>
      </c>
      <c r="E26" s="3">
        <v>5755</v>
      </c>
      <c r="F26" s="3">
        <v>11482</v>
      </c>
      <c r="G26" s="4">
        <v>0.1532</v>
      </c>
      <c r="H26" s="3">
        <v>126.15</v>
      </c>
      <c r="I26" s="3">
        <v>1396221</v>
      </c>
      <c r="J26" s="3">
        <v>1.46</v>
      </c>
      <c r="K26" s="3">
        <v>6.02</v>
      </c>
      <c r="L26" s="3">
        <v>15.06</v>
      </c>
    </row>
    <row r="27" spans="1:12" ht="15" thickBot="1" x14ac:dyDescent="0.35">
      <c r="A27" s="5">
        <v>44768</v>
      </c>
      <c r="B27" s="6">
        <v>71794</v>
      </c>
      <c r="C27" s="6">
        <v>12178</v>
      </c>
      <c r="D27" s="6">
        <v>4890</v>
      </c>
      <c r="E27" s="6">
        <v>6491</v>
      </c>
      <c r="F27" s="6">
        <v>14470</v>
      </c>
      <c r="G27" s="7">
        <v>0.1696</v>
      </c>
      <c r="H27" s="6">
        <v>111.36</v>
      </c>
      <c r="I27" s="6">
        <v>1355894</v>
      </c>
      <c r="J27" s="6">
        <v>2.46</v>
      </c>
      <c r="K27" s="6">
        <v>5.65</v>
      </c>
      <c r="L27" s="6">
        <v>23</v>
      </c>
    </row>
    <row r="28" spans="1:12" ht="15" thickBot="1" x14ac:dyDescent="0.35">
      <c r="A28" s="2">
        <v>44769</v>
      </c>
      <c r="B28" s="3">
        <v>74809</v>
      </c>
      <c r="C28" s="3">
        <v>13663</v>
      </c>
      <c r="D28" s="3">
        <v>4695</v>
      </c>
      <c r="E28" s="3">
        <v>8509</v>
      </c>
      <c r="F28" s="3">
        <v>17716</v>
      </c>
      <c r="G28" s="4">
        <v>0.18260000000000001</v>
      </c>
      <c r="H28" s="3">
        <v>107.77</v>
      </c>
      <c r="I28" s="3">
        <v>1472127</v>
      </c>
      <c r="J28" s="3">
        <v>2.41</v>
      </c>
      <c r="K28" s="3">
        <v>5.64</v>
      </c>
      <c r="L28" s="3">
        <v>20.350000000000001</v>
      </c>
    </row>
    <row r="29" spans="1:12" ht="15" thickBot="1" x14ac:dyDescent="0.35">
      <c r="A29" s="5">
        <v>44770</v>
      </c>
      <c r="B29" s="6">
        <v>77088</v>
      </c>
      <c r="C29" s="6">
        <v>11702</v>
      </c>
      <c r="D29" s="6">
        <v>4181</v>
      </c>
      <c r="E29" s="6">
        <v>6614</v>
      </c>
      <c r="F29" s="6">
        <v>10039</v>
      </c>
      <c r="G29" s="7">
        <v>0.15179999999999999</v>
      </c>
      <c r="H29" s="6">
        <v>126.25</v>
      </c>
      <c r="I29" s="6">
        <v>1477421</v>
      </c>
      <c r="J29" s="6">
        <v>2.19</v>
      </c>
      <c r="K29" s="6">
        <v>6.25</v>
      </c>
      <c r="L29" s="6">
        <v>22.26</v>
      </c>
    </row>
    <row r="30" spans="1:12" ht="15" thickBot="1" x14ac:dyDescent="0.35">
      <c r="A30" s="2">
        <v>44771</v>
      </c>
      <c r="B30" s="3">
        <v>79567</v>
      </c>
      <c r="C30" s="3">
        <v>10281</v>
      </c>
      <c r="D30" s="3">
        <v>3698</v>
      </c>
      <c r="E30" s="3">
        <v>5931</v>
      </c>
      <c r="F30" s="3">
        <v>14251</v>
      </c>
      <c r="G30" s="4">
        <v>0.12920000000000001</v>
      </c>
      <c r="H30" s="3">
        <v>162.16</v>
      </c>
      <c r="I30" s="3">
        <v>1667052</v>
      </c>
      <c r="J30" s="3">
        <v>2.44</v>
      </c>
      <c r="K30" s="3">
        <v>5.53</v>
      </c>
      <c r="L30" s="3">
        <v>16.82</v>
      </c>
    </row>
    <row r="31" spans="1:12" ht="15" thickBot="1" x14ac:dyDescent="0.35">
      <c r="A31" s="5">
        <v>44772</v>
      </c>
      <c r="B31" s="6">
        <v>82736</v>
      </c>
      <c r="C31" s="6">
        <v>11266</v>
      </c>
      <c r="D31" s="6">
        <v>4784</v>
      </c>
      <c r="E31" s="6">
        <v>5510</v>
      </c>
      <c r="F31" s="6">
        <v>14553</v>
      </c>
      <c r="G31" s="7">
        <v>0.13619999999999999</v>
      </c>
      <c r="H31" s="6">
        <v>179.43</v>
      </c>
      <c r="I31" s="6">
        <v>2021936</v>
      </c>
      <c r="J31" s="6">
        <v>2.29</v>
      </c>
      <c r="K31" s="6">
        <v>5.75</v>
      </c>
      <c r="L31" s="6">
        <v>23.37</v>
      </c>
    </row>
    <row r="32" spans="1:12" ht="15" thickBot="1" x14ac:dyDescent="0.35">
      <c r="A32" s="2">
        <v>44773</v>
      </c>
      <c r="B32" s="3">
        <v>70968</v>
      </c>
      <c r="C32" s="3">
        <v>10138</v>
      </c>
      <c r="D32" s="3">
        <v>2016</v>
      </c>
      <c r="E32" s="3">
        <v>7451</v>
      </c>
      <c r="F32" s="3">
        <v>18888</v>
      </c>
      <c r="G32" s="4">
        <v>0.1429</v>
      </c>
      <c r="H32" s="3">
        <v>162.26</v>
      </c>
      <c r="I32" s="3">
        <v>1645554</v>
      </c>
      <c r="J32" s="3">
        <v>2.27</v>
      </c>
      <c r="K32" s="3">
        <v>5.6</v>
      </c>
      <c r="L32" s="3">
        <v>22.15</v>
      </c>
    </row>
    <row r="33" spans="1:12" ht="15" thickBot="1" x14ac:dyDescent="0.35">
      <c r="A33" s="5">
        <v>44774</v>
      </c>
      <c r="B33" s="6">
        <v>79745</v>
      </c>
      <c r="C33" s="6">
        <v>10571</v>
      </c>
      <c r="D33" s="6">
        <v>4373</v>
      </c>
      <c r="E33" s="6">
        <v>5566</v>
      </c>
      <c r="F33" s="6">
        <v>15126</v>
      </c>
      <c r="G33" s="7">
        <v>0.1326</v>
      </c>
      <c r="H33" s="6">
        <v>193.9</v>
      </c>
      <c r="I33" s="6">
        <v>2050381</v>
      </c>
      <c r="J33" s="6">
        <v>1.78</v>
      </c>
      <c r="K33" s="6">
        <v>5.51</v>
      </c>
      <c r="L33" s="6">
        <v>18.62</v>
      </c>
    </row>
    <row r="34" spans="1:12" ht="15" thickBot="1" x14ac:dyDescent="0.35">
      <c r="A34" s="2">
        <v>44775</v>
      </c>
      <c r="B34" s="3">
        <v>75541</v>
      </c>
      <c r="C34" s="3">
        <v>13421</v>
      </c>
      <c r="D34" s="3">
        <v>1755</v>
      </c>
      <c r="E34" s="3">
        <v>11512</v>
      </c>
      <c r="F34" s="3">
        <v>17189</v>
      </c>
      <c r="G34" s="4">
        <v>0.1777</v>
      </c>
      <c r="H34" s="3">
        <v>162.51</v>
      </c>
      <c r="I34" s="3">
        <v>2181519</v>
      </c>
      <c r="J34" s="3">
        <v>2.5499999999999998</v>
      </c>
      <c r="K34" s="3">
        <v>5.38</v>
      </c>
      <c r="L34" s="3">
        <v>20.48</v>
      </c>
    </row>
    <row r="35" spans="1:12" ht="15" thickBot="1" x14ac:dyDescent="0.35">
      <c r="A35" s="5">
        <v>44776</v>
      </c>
      <c r="B35" s="6">
        <v>81459</v>
      </c>
      <c r="C35" s="6">
        <v>10447</v>
      </c>
      <c r="D35" s="6">
        <v>3268</v>
      </c>
      <c r="E35" s="6">
        <v>6586</v>
      </c>
      <c r="F35" s="6">
        <v>12784</v>
      </c>
      <c r="G35" s="7">
        <v>0.12820000000000001</v>
      </c>
      <c r="H35" s="6">
        <v>209.46</v>
      </c>
      <c r="I35" s="6">
        <v>2187411</v>
      </c>
      <c r="J35" s="6">
        <v>2.09</v>
      </c>
      <c r="K35" s="6">
        <v>5.52</v>
      </c>
      <c r="L35" s="6">
        <v>19.84</v>
      </c>
    </row>
    <row r="36" spans="1:12" ht="15" thickBot="1" x14ac:dyDescent="0.35">
      <c r="A36" s="2">
        <v>44777</v>
      </c>
      <c r="B36" s="3">
        <v>90445</v>
      </c>
      <c r="C36" s="3">
        <v>13637</v>
      </c>
      <c r="D36" s="3">
        <v>4198</v>
      </c>
      <c r="E36" s="3">
        <v>9245</v>
      </c>
      <c r="F36" s="3">
        <v>12493</v>
      </c>
      <c r="G36" s="4">
        <v>0.15079999999999999</v>
      </c>
      <c r="H36" s="3">
        <v>178.29</v>
      </c>
      <c r="I36" s="3">
        <v>2431710</v>
      </c>
      <c r="J36" s="3">
        <v>2.02</v>
      </c>
      <c r="K36" s="3">
        <v>5.61</v>
      </c>
      <c r="L36" s="3">
        <v>18.760000000000002</v>
      </c>
    </row>
    <row r="37" spans="1:12" ht="15" thickBot="1" x14ac:dyDescent="0.35">
      <c r="A37" s="5">
        <v>44778</v>
      </c>
      <c r="B37" s="6">
        <v>88931</v>
      </c>
      <c r="C37" s="6">
        <v>13914</v>
      </c>
      <c r="D37" s="6">
        <v>4423</v>
      </c>
      <c r="E37" s="6">
        <v>8517</v>
      </c>
      <c r="F37" s="6">
        <v>10736</v>
      </c>
      <c r="G37" s="7">
        <v>0.1565</v>
      </c>
      <c r="H37" s="6">
        <v>164.5</v>
      </c>
      <c r="I37" s="6">
        <v>2289442</v>
      </c>
      <c r="J37" s="6">
        <v>2.5499999999999998</v>
      </c>
      <c r="K37" s="6">
        <v>5.35</v>
      </c>
      <c r="L37" s="6">
        <v>16.13</v>
      </c>
    </row>
    <row r="38" spans="1:12" ht="15" thickBot="1" x14ac:dyDescent="0.35">
      <c r="A38" s="2">
        <v>44779</v>
      </c>
      <c r="B38" s="3">
        <v>47192</v>
      </c>
      <c r="C38" s="3">
        <v>12933</v>
      </c>
      <c r="D38" s="3">
        <v>4693</v>
      </c>
      <c r="E38" s="3">
        <v>7684</v>
      </c>
      <c r="F38" s="3">
        <v>10932</v>
      </c>
      <c r="G38" s="4">
        <v>0.27410000000000001</v>
      </c>
      <c r="H38" s="3">
        <v>172.04</v>
      </c>
      <c r="I38" s="3">
        <v>2225411</v>
      </c>
      <c r="J38" s="3">
        <v>2.31</v>
      </c>
      <c r="K38" s="3">
        <v>5.52</v>
      </c>
      <c r="L38" s="3">
        <v>16.149999999999999</v>
      </c>
    </row>
    <row r="39" spans="1:12" ht="15" thickBot="1" x14ac:dyDescent="0.35">
      <c r="A39" s="5">
        <v>44780</v>
      </c>
      <c r="B39" s="6">
        <v>92992</v>
      </c>
      <c r="C39" s="6">
        <v>13721</v>
      </c>
      <c r="D39" s="6">
        <v>1526</v>
      </c>
      <c r="E39" s="6">
        <v>11686</v>
      </c>
      <c r="F39" s="6">
        <v>14254</v>
      </c>
      <c r="G39" s="7">
        <v>0.14760000000000001</v>
      </c>
      <c r="H39" s="6">
        <v>176.27</v>
      </c>
      <c r="I39" s="6">
        <v>2419414</v>
      </c>
      <c r="J39" s="6">
        <v>2.5099999999999998</v>
      </c>
      <c r="K39" s="6">
        <v>5.32</v>
      </c>
      <c r="L39" s="6">
        <v>19.920000000000002</v>
      </c>
    </row>
    <row r="40" spans="1:12" ht="15" thickBot="1" x14ac:dyDescent="0.35">
      <c r="A40" s="2">
        <v>44781</v>
      </c>
      <c r="B40" s="3">
        <v>118108</v>
      </c>
      <c r="C40" s="3">
        <v>10392</v>
      </c>
      <c r="D40" s="3">
        <v>2983</v>
      </c>
      <c r="E40" s="3">
        <v>6580</v>
      </c>
      <c r="F40" s="3">
        <v>14604</v>
      </c>
      <c r="G40" s="4">
        <v>8.7999999999999995E-2</v>
      </c>
      <c r="H40" s="3">
        <v>293.8</v>
      </c>
      <c r="I40" s="3">
        <v>3053659</v>
      </c>
      <c r="J40" s="3">
        <v>2.2000000000000002</v>
      </c>
      <c r="K40" s="3">
        <v>6.2</v>
      </c>
      <c r="L40" s="3">
        <v>14.15</v>
      </c>
    </row>
    <row r="41" spans="1:12" ht="15" thickBot="1" x14ac:dyDescent="0.35">
      <c r="A41" s="5">
        <v>44782</v>
      </c>
      <c r="B41" s="6">
        <v>96968</v>
      </c>
      <c r="C41" s="6">
        <v>13803</v>
      </c>
      <c r="D41" s="6">
        <v>2898</v>
      </c>
      <c r="E41" s="6">
        <v>10447</v>
      </c>
      <c r="F41" s="6">
        <v>16929</v>
      </c>
      <c r="G41" s="7">
        <v>0.14230000000000001</v>
      </c>
      <c r="H41" s="6">
        <v>188.84</v>
      </c>
      <c r="I41" s="6">
        <v>2605715</v>
      </c>
      <c r="J41" s="6">
        <v>2.1</v>
      </c>
      <c r="K41" s="6">
        <v>5.59</v>
      </c>
      <c r="L41" s="6">
        <v>20.100000000000001</v>
      </c>
    </row>
    <row r="42" spans="1:12" ht="15" thickBot="1" x14ac:dyDescent="0.35">
      <c r="A42" s="2">
        <v>44783</v>
      </c>
      <c r="B42" s="3">
        <v>97326</v>
      </c>
      <c r="C42" s="3">
        <v>12313</v>
      </c>
      <c r="D42" s="3">
        <v>3756</v>
      </c>
      <c r="E42" s="3">
        <v>7720</v>
      </c>
      <c r="F42" s="3">
        <v>16334</v>
      </c>
      <c r="G42" s="4">
        <v>0.1265</v>
      </c>
      <c r="H42" s="3">
        <v>212.79</v>
      </c>
      <c r="I42" s="3">
        <v>2619864</v>
      </c>
      <c r="J42" s="3">
        <v>2.4900000000000002</v>
      </c>
      <c r="K42" s="3">
        <v>5.84</v>
      </c>
      <c r="L42" s="3">
        <v>24.18</v>
      </c>
    </row>
    <row r="43" spans="1:12" ht="15" thickBot="1" x14ac:dyDescent="0.35">
      <c r="A43" s="5">
        <v>44784</v>
      </c>
      <c r="B43" s="6">
        <v>109181</v>
      </c>
      <c r="C43" s="6">
        <v>13203</v>
      </c>
      <c r="D43" s="6">
        <v>4151</v>
      </c>
      <c r="E43" s="6">
        <v>8676</v>
      </c>
      <c r="F43" s="6">
        <v>14590</v>
      </c>
      <c r="G43" s="7">
        <v>0.12089999999999999</v>
      </c>
      <c r="H43" s="6">
        <v>247.64</v>
      </c>
      <c r="I43" s="6">
        <v>3268805</v>
      </c>
      <c r="J43" s="6">
        <v>2.19</v>
      </c>
      <c r="K43" s="6">
        <v>5.92</v>
      </c>
      <c r="L43" s="6">
        <v>16.25</v>
      </c>
    </row>
    <row r="44" spans="1:12" ht="15" thickBot="1" x14ac:dyDescent="0.35">
      <c r="A44" s="2">
        <v>44785</v>
      </c>
      <c r="B44" s="3">
        <v>121857</v>
      </c>
      <c r="C44" s="3">
        <v>13935</v>
      </c>
      <c r="D44" s="3">
        <v>2883</v>
      </c>
      <c r="E44" s="3">
        <v>10861</v>
      </c>
      <c r="F44" s="3">
        <v>11601</v>
      </c>
      <c r="G44" s="4">
        <v>0.1144</v>
      </c>
      <c r="H44" s="3">
        <v>247.18</v>
      </c>
      <c r="I44" s="3">
        <v>3445773</v>
      </c>
      <c r="J44" s="3">
        <v>2.11</v>
      </c>
      <c r="K44" s="3">
        <v>5.94</v>
      </c>
      <c r="L44" s="3">
        <v>24.15</v>
      </c>
    </row>
    <row r="45" spans="1:12" ht="15" thickBot="1" x14ac:dyDescent="0.35">
      <c r="A45" s="5">
        <v>44786</v>
      </c>
      <c r="B45" s="6">
        <v>117447</v>
      </c>
      <c r="C45" s="6">
        <v>12338</v>
      </c>
      <c r="D45" s="6">
        <v>1235</v>
      </c>
      <c r="E45" s="6">
        <v>10780</v>
      </c>
      <c r="F45" s="6">
        <v>16840</v>
      </c>
      <c r="G45" s="7">
        <v>0.1051</v>
      </c>
      <c r="H45" s="6">
        <v>259.76</v>
      </c>
      <c r="I45" s="6">
        <v>3206354</v>
      </c>
      <c r="J45" s="6">
        <v>1.61</v>
      </c>
      <c r="K45" s="6">
        <v>5.55</v>
      </c>
      <c r="L45" s="6">
        <v>24.71</v>
      </c>
    </row>
    <row r="46" spans="1:12" ht="15" thickBot="1" x14ac:dyDescent="0.35">
      <c r="A46" s="2">
        <v>44787</v>
      </c>
      <c r="B46" s="3">
        <v>106310</v>
      </c>
      <c r="C46" s="3">
        <v>11461</v>
      </c>
      <c r="D46" s="3">
        <v>3931</v>
      </c>
      <c r="E46" s="3">
        <v>7320</v>
      </c>
      <c r="F46" s="3">
        <v>11623</v>
      </c>
      <c r="G46" s="4">
        <v>0.10780000000000001</v>
      </c>
      <c r="H46" s="3">
        <v>232.39</v>
      </c>
      <c r="I46" s="3">
        <v>2663290</v>
      </c>
      <c r="J46" s="3">
        <v>2.67</v>
      </c>
      <c r="K46" s="3">
        <v>5.52</v>
      </c>
      <c r="L46" s="3">
        <v>25.24</v>
      </c>
    </row>
    <row r="47" spans="1:12" ht="15" thickBot="1" x14ac:dyDescent="0.35">
      <c r="A47" s="5">
        <v>44788</v>
      </c>
      <c r="B47" s="6">
        <v>113606</v>
      </c>
      <c r="C47" s="6">
        <v>13164</v>
      </c>
      <c r="D47" s="6">
        <v>3237</v>
      </c>
      <c r="E47" s="6">
        <v>9117</v>
      </c>
      <c r="F47" s="6">
        <v>16761</v>
      </c>
      <c r="G47" s="7">
        <v>0.1159</v>
      </c>
      <c r="H47" s="6">
        <v>189.36</v>
      </c>
      <c r="I47" s="6">
        <v>2493314</v>
      </c>
      <c r="J47" s="6">
        <v>1.92</v>
      </c>
      <c r="K47" s="6">
        <v>6.11</v>
      </c>
      <c r="L47" s="6">
        <v>26.84</v>
      </c>
    </row>
    <row r="48" spans="1:12" ht="15" thickBot="1" x14ac:dyDescent="0.35">
      <c r="A48" s="2">
        <v>44789</v>
      </c>
      <c r="B48" s="3">
        <v>96239</v>
      </c>
      <c r="C48" s="3">
        <v>11899</v>
      </c>
      <c r="D48" s="3">
        <v>2966</v>
      </c>
      <c r="E48" s="3">
        <v>8520</v>
      </c>
      <c r="F48" s="3">
        <v>18304</v>
      </c>
      <c r="G48" s="4">
        <v>0.1236</v>
      </c>
      <c r="H48" s="3">
        <v>178.8</v>
      </c>
      <c r="I48" s="3">
        <v>2126856</v>
      </c>
      <c r="J48" s="3">
        <v>2.87</v>
      </c>
      <c r="K48" s="3">
        <v>6.34</v>
      </c>
      <c r="L48" s="3">
        <v>27.73</v>
      </c>
    </row>
    <row r="49" spans="1:12" ht="15" thickBot="1" x14ac:dyDescent="0.35">
      <c r="A49" s="5">
        <v>44790</v>
      </c>
      <c r="B49" s="6">
        <v>100596</v>
      </c>
      <c r="C49" s="6">
        <v>13940</v>
      </c>
      <c r="D49" s="6">
        <v>3706</v>
      </c>
      <c r="E49" s="6">
        <v>9491</v>
      </c>
      <c r="F49" s="6">
        <v>13608</v>
      </c>
      <c r="G49" s="7">
        <v>0.1386</v>
      </c>
      <c r="H49" s="6">
        <v>142.18</v>
      </c>
      <c r="I49" s="6">
        <v>1982423</v>
      </c>
      <c r="J49" s="6">
        <v>2.52</v>
      </c>
      <c r="K49" s="6">
        <v>6.05</v>
      </c>
      <c r="L49" s="6">
        <v>30.56</v>
      </c>
    </row>
    <row r="50" spans="1:12" ht="15" thickBot="1" x14ac:dyDescent="0.35">
      <c r="A50" s="2">
        <v>44791</v>
      </c>
      <c r="B50" s="3">
        <v>90462</v>
      </c>
      <c r="C50" s="3">
        <v>11674</v>
      </c>
      <c r="D50" s="3">
        <v>4967</v>
      </c>
      <c r="E50" s="3">
        <v>5829</v>
      </c>
      <c r="F50" s="3">
        <v>14237</v>
      </c>
      <c r="G50" s="4">
        <v>0.129</v>
      </c>
      <c r="H50" s="3">
        <v>154.79</v>
      </c>
      <c r="I50" s="3">
        <v>1806321</v>
      </c>
      <c r="J50" s="3">
        <v>2.36</v>
      </c>
      <c r="K50" s="3">
        <v>6.26</v>
      </c>
      <c r="L50" s="3">
        <v>27.35</v>
      </c>
    </row>
    <row r="51" spans="1:12" ht="15" thickBot="1" x14ac:dyDescent="0.35">
      <c r="A51" s="5">
        <v>44792</v>
      </c>
      <c r="B51" s="6">
        <v>98176</v>
      </c>
      <c r="C51" s="6">
        <v>13428</v>
      </c>
      <c r="D51" s="6">
        <v>2211</v>
      </c>
      <c r="E51" s="6">
        <v>10872</v>
      </c>
      <c r="F51" s="6">
        <v>18375</v>
      </c>
      <c r="G51" s="7">
        <v>0.1368</v>
      </c>
      <c r="H51" s="6">
        <v>141.9</v>
      </c>
      <c r="I51" s="6">
        <v>1905751</v>
      </c>
      <c r="J51" s="6">
        <v>2.21</v>
      </c>
      <c r="K51" s="6">
        <v>6.36</v>
      </c>
      <c r="L51" s="6">
        <v>26.6</v>
      </c>
    </row>
    <row r="52" spans="1:12" ht="15" thickBot="1" x14ac:dyDescent="0.35">
      <c r="A52" s="2">
        <v>44793</v>
      </c>
      <c r="B52" s="3">
        <v>98694</v>
      </c>
      <c r="C52" s="3">
        <v>10611</v>
      </c>
      <c r="D52" s="3">
        <v>3007</v>
      </c>
      <c r="E52" s="3">
        <v>7112</v>
      </c>
      <c r="F52" s="3">
        <v>11526</v>
      </c>
      <c r="G52" s="4">
        <v>0.1075</v>
      </c>
      <c r="H52" s="3">
        <v>146.54</v>
      </c>
      <c r="I52" s="3">
        <v>1554779</v>
      </c>
      <c r="J52" s="3">
        <v>2.4</v>
      </c>
      <c r="K52" s="3">
        <v>5.14</v>
      </c>
      <c r="L52" s="3">
        <v>35.5</v>
      </c>
    </row>
    <row r="53" spans="1:12" ht="15" thickBot="1" x14ac:dyDescent="0.35">
      <c r="A53" s="5">
        <v>44794</v>
      </c>
      <c r="B53" s="6">
        <v>75923</v>
      </c>
      <c r="C53" s="6">
        <v>10712</v>
      </c>
      <c r="D53" s="6">
        <v>3841</v>
      </c>
      <c r="E53" s="6">
        <v>6567</v>
      </c>
      <c r="F53" s="6">
        <v>12370</v>
      </c>
      <c r="G53" s="7">
        <v>0.1411</v>
      </c>
      <c r="H53" s="6">
        <v>119.92</v>
      </c>
      <c r="I53" s="6">
        <v>1284644</v>
      </c>
      <c r="J53" s="6">
        <v>1.22</v>
      </c>
      <c r="K53" s="6">
        <v>3.46</v>
      </c>
      <c r="L53" s="6">
        <v>25.89</v>
      </c>
    </row>
    <row r="54" spans="1:12" ht="15" thickBot="1" x14ac:dyDescent="0.35">
      <c r="A54" s="2">
        <v>44795</v>
      </c>
      <c r="B54" s="3">
        <v>72391</v>
      </c>
      <c r="C54" s="3">
        <v>10708</v>
      </c>
      <c r="D54" s="3">
        <v>1306</v>
      </c>
      <c r="E54" s="3">
        <v>8917</v>
      </c>
      <c r="F54" s="3">
        <v>19694</v>
      </c>
      <c r="G54" s="4">
        <v>0.1479</v>
      </c>
      <c r="H54" s="3">
        <v>112.94</v>
      </c>
      <c r="I54" s="3">
        <v>1209153</v>
      </c>
      <c r="J54" s="3">
        <v>1.43</v>
      </c>
      <c r="K54" s="3">
        <v>3.02</v>
      </c>
      <c r="L54" s="3">
        <v>25.65</v>
      </c>
    </row>
    <row r="55" spans="1:12" ht="15" thickBot="1" x14ac:dyDescent="0.35">
      <c r="A55" s="5">
        <v>44796</v>
      </c>
      <c r="B55" s="6">
        <v>67170</v>
      </c>
      <c r="C55" s="6">
        <v>13113</v>
      </c>
      <c r="D55" s="6">
        <v>3849</v>
      </c>
      <c r="E55" s="6">
        <v>8308</v>
      </c>
      <c r="F55" s="6">
        <v>10311</v>
      </c>
      <c r="G55" s="7">
        <v>0.19520000000000001</v>
      </c>
      <c r="H55" s="6">
        <v>87.97</v>
      </c>
      <c r="I55" s="6">
        <v>1153363</v>
      </c>
      <c r="J55" s="6">
        <v>1.18</v>
      </c>
      <c r="K55" s="6">
        <v>2.52</v>
      </c>
      <c r="L55" s="6">
        <v>25.96</v>
      </c>
    </row>
    <row r="56" spans="1:12" ht="15" thickBot="1" x14ac:dyDescent="0.35">
      <c r="A56" s="2">
        <v>44797</v>
      </c>
      <c r="B56" s="3">
        <v>69241</v>
      </c>
      <c r="C56" s="3">
        <v>11014</v>
      </c>
      <c r="D56" s="3">
        <v>4692</v>
      </c>
      <c r="E56" s="3">
        <v>5866</v>
      </c>
      <c r="F56" s="3">
        <v>19701</v>
      </c>
      <c r="G56" s="4">
        <v>0.15909999999999999</v>
      </c>
      <c r="H56" s="3">
        <v>105.16</v>
      </c>
      <c r="I56" s="3">
        <v>1158523</v>
      </c>
      <c r="J56" s="3">
        <v>1.51</v>
      </c>
      <c r="K56" s="3">
        <v>2.95</v>
      </c>
      <c r="L56" s="3">
        <v>27.3</v>
      </c>
    </row>
    <row r="57" spans="1:12" ht="15" thickBot="1" x14ac:dyDescent="0.35">
      <c r="A57" s="5">
        <v>44798</v>
      </c>
      <c r="B57" s="6">
        <v>81528</v>
      </c>
      <c r="C57" s="6">
        <v>12377</v>
      </c>
      <c r="D57" s="6">
        <v>4128</v>
      </c>
      <c r="E57" s="6">
        <v>7887</v>
      </c>
      <c r="F57" s="6">
        <v>11853</v>
      </c>
      <c r="G57" s="7">
        <v>0.15179999999999999</v>
      </c>
      <c r="H57" s="6">
        <v>111.93</v>
      </c>
      <c r="I57" s="6">
        <v>1385260</v>
      </c>
      <c r="J57" s="6">
        <v>0.93</v>
      </c>
      <c r="K57" s="6">
        <v>3.11</v>
      </c>
      <c r="L57" s="6">
        <v>25.11</v>
      </c>
    </row>
    <row r="58" spans="1:12" ht="15" thickBot="1" x14ac:dyDescent="0.35">
      <c r="A58" s="2">
        <v>44799</v>
      </c>
      <c r="B58" s="3">
        <v>89838</v>
      </c>
      <c r="C58" s="3">
        <v>13752</v>
      </c>
      <c r="D58" s="3">
        <v>1873</v>
      </c>
      <c r="E58" s="3">
        <v>11102</v>
      </c>
      <c r="F58" s="3">
        <v>16861</v>
      </c>
      <c r="G58" s="4">
        <v>0.15310000000000001</v>
      </c>
      <c r="H58" s="3">
        <v>86.9</v>
      </c>
      <c r="I58" s="3">
        <v>1195303</v>
      </c>
      <c r="J58" s="3">
        <v>0.89</v>
      </c>
      <c r="K58" s="3">
        <v>3.18</v>
      </c>
      <c r="L58" s="3">
        <v>30.66</v>
      </c>
    </row>
    <row r="59" spans="1:12" ht="15" thickBot="1" x14ac:dyDescent="0.35">
      <c r="A59" s="5">
        <v>44800</v>
      </c>
      <c r="B59" s="6">
        <v>67394</v>
      </c>
      <c r="C59" s="6">
        <v>11440</v>
      </c>
      <c r="D59" s="6">
        <v>1486</v>
      </c>
      <c r="E59" s="6">
        <v>9194</v>
      </c>
      <c r="F59" s="6">
        <v>17810</v>
      </c>
      <c r="G59" s="7">
        <v>0.16969999999999999</v>
      </c>
      <c r="H59" s="6">
        <v>102.43</v>
      </c>
      <c r="I59" s="6">
        <v>1171515</v>
      </c>
      <c r="J59" s="6">
        <v>1.24</v>
      </c>
      <c r="K59" s="6">
        <v>2.48</v>
      </c>
      <c r="L59" s="6">
        <v>30.53</v>
      </c>
    </row>
    <row r="60" spans="1:12" ht="15" thickBot="1" x14ac:dyDescent="0.35">
      <c r="A60" s="2">
        <v>44801</v>
      </c>
      <c r="B60" s="3">
        <v>78095</v>
      </c>
      <c r="C60" s="3">
        <v>11020</v>
      </c>
      <c r="D60" s="3">
        <v>1698</v>
      </c>
      <c r="E60" s="3">
        <v>9128</v>
      </c>
      <c r="F60" s="3">
        <v>11019</v>
      </c>
      <c r="G60" s="4">
        <v>0.1411</v>
      </c>
      <c r="H60" s="3">
        <v>99.77</v>
      </c>
      <c r="I60" s="3">
        <v>1099349</v>
      </c>
      <c r="J60" s="3">
        <v>0.97</v>
      </c>
      <c r="K60" s="3">
        <v>2.14</v>
      </c>
      <c r="L60" s="3">
        <v>31.74</v>
      </c>
    </row>
    <row r="61" spans="1:12" ht="15" thickBot="1" x14ac:dyDescent="0.35">
      <c r="A61" s="5">
        <v>44802</v>
      </c>
      <c r="B61" s="6">
        <v>71262</v>
      </c>
      <c r="C61" s="6">
        <v>11935</v>
      </c>
      <c r="D61" s="6">
        <v>3152</v>
      </c>
      <c r="E61" s="6">
        <v>8376</v>
      </c>
      <c r="F61" s="6">
        <v>17210</v>
      </c>
      <c r="G61" s="7">
        <v>0.16750000000000001</v>
      </c>
      <c r="H61" s="6">
        <v>106.28</v>
      </c>
      <c r="I61" s="6">
        <v>1268543</v>
      </c>
      <c r="J61" s="6">
        <v>1.1299999999999999</v>
      </c>
      <c r="K61" s="6">
        <v>2.34</v>
      </c>
      <c r="L61" s="6">
        <v>35.08</v>
      </c>
    </row>
    <row r="62" spans="1:12" ht="15" thickBot="1" x14ac:dyDescent="0.35">
      <c r="A62" s="2">
        <v>44803</v>
      </c>
      <c r="B62" s="3">
        <v>67138</v>
      </c>
      <c r="C62" s="3">
        <v>11987</v>
      </c>
      <c r="D62" s="3">
        <v>2793</v>
      </c>
      <c r="E62" s="3">
        <v>8586</v>
      </c>
      <c r="F62" s="3">
        <v>16736</v>
      </c>
      <c r="G62" s="4">
        <v>0.17849999999999999</v>
      </c>
      <c r="H62" s="3">
        <v>98.44</v>
      </c>
      <c r="I62" s="3">
        <v>1179739</v>
      </c>
      <c r="J62" s="3">
        <v>0.65</v>
      </c>
      <c r="K62" s="3">
        <v>3.19</v>
      </c>
      <c r="L62" s="3">
        <v>21.69</v>
      </c>
    </row>
    <row r="63" spans="1:12" ht="15" thickBot="1" x14ac:dyDescent="0.35">
      <c r="A63" s="5">
        <v>44804</v>
      </c>
      <c r="B63" s="6">
        <v>73534</v>
      </c>
      <c r="C63" s="6">
        <v>11751</v>
      </c>
      <c r="D63" s="6">
        <v>3149</v>
      </c>
      <c r="E63" s="6">
        <v>7861</v>
      </c>
      <c r="F63" s="6">
        <v>18355</v>
      </c>
      <c r="G63" s="7">
        <v>0.1598</v>
      </c>
      <c r="H63" s="6">
        <v>135.47999999999999</v>
      </c>
      <c r="I63" s="6">
        <v>1591951</v>
      </c>
      <c r="J63" s="6">
        <v>1.24</v>
      </c>
      <c r="K63" s="6">
        <v>3.01</v>
      </c>
      <c r="L63" s="6">
        <v>37.82</v>
      </c>
    </row>
    <row r="64" spans="1:12" ht="15" thickBot="1" x14ac:dyDescent="0.35">
      <c r="A64" s="2">
        <v>44805</v>
      </c>
      <c r="B64" s="3">
        <v>69446</v>
      </c>
      <c r="C64" s="3">
        <v>10081</v>
      </c>
      <c r="D64" s="3">
        <v>1642</v>
      </c>
      <c r="E64" s="3">
        <v>7656</v>
      </c>
      <c r="F64" s="3">
        <v>11048</v>
      </c>
      <c r="G64" s="4">
        <v>0.1452</v>
      </c>
      <c r="H64" s="3">
        <v>156.61000000000001</v>
      </c>
      <c r="I64" s="3">
        <v>1579188</v>
      </c>
      <c r="J64" s="3">
        <v>1.29</v>
      </c>
      <c r="K64" s="3">
        <v>2.65</v>
      </c>
      <c r="L64" s="3">
        <v>22.73</v>
      </c>
    </row>
    <row r="65" spans="1:12" ht="15" thickBot="1" x14ac:dyDescent="0.35">
      <c r="A65" s="5">
        <v>44806</v>
      </c>
      <c r="B65" s="6">
        <v>68385</v>
      </c>
      <c r="C65" s="6">
        <v>11602</v>
      </c>
      <c r="D65" s="6">
        <v>2124</v>
      </c>
      <c r="E65" s="6">
        <v>8687</v>
      </c>
      <c r="F65" s="6">
        <v>17146</v>
      </c>
      <c r="G65" s="7">
        <v>0.16969999999999999</v>
      </c>
      <c r="H65" s="6">
        <v>123.93</v>
      </c>
      <c r="I65" s="6">
        <v>1438149</v>
      </c>
      <c r="J65" s="6">
        <v>1.66</v>
      </c>
      <c r="K65" s="6">
        <v>2.88</v>
      </c>
      <c r="L65" s="6">
        <v>31.75</v>
      </c>
    </row>
    <row r="66" spans="1:12" ht="15" thickBot="1" x14ac:dyDescent="0.35">
      <c r="A66" s="2">
        <v>44807</v>
      </c>
      <c r="B66" s="3">
        <v>70013</v>
      </c>
      <c r="C66" s="3">
        <v>11052</v>
      </c>
      <c r="D66" s="3">
        <v>1888</v>
      </c>
      <c r="E66" s="3">
        <v>8612</v>
      </c>
      <c r="F66" s="3">
        <v>19027</v>
      </c>
      <c r="G66" s="4">
        <v>0.15790000000000001</v>
      </c>
      <c r="H66" s="3">
        <v>104.63</v>
      </c>
      <c r="I66" s="3">
        <v>1156637</v>
      </c>
      <c r="J66" s="3">
        <v>0.83</v>
      </c>
      <c r="K66" s="3">
        <v>3</v>
      </c>
      <c r="L66" s="3">
        <v>28.42</v>
      </c>
    </row>
    <row r="67" spans="1:12" ht="15" thickBot="1" x14ac:dyDescent="0.35">
      <c r="A67" s="5">
        <v>44808</v>
      </c>
      <c r="B67" s="6">
        <v>66626</v>
      </c>
      <c r="C67" s="6">
        <v>10403</v>
      </c>
      <c r="D67" s="6">
        <v>1920</v>
      </c>
      <c r="E67" s="6">
        <v>8327</v>
      </c>
      <c r="F67" s="6">
        <v>13129</v>
      </c>
      <c r="G67" s="7">
        <v>0.15609999999999999</v>
      </c>
      <c r="H67" s="6">
        <v>126.1</v>
      </c>
      <c r="I67" s="6">
        <v>1311431</v>
      </c>
      <c r="J67" s="6">
        <v>1.6</v>
      </c>
      <c r="K67" s="6">
        <v>2.94</v>
      </c>
      <c r="L67" s="6">
        <v>25.28</v>
      </c>
    </row>
    <row r="68" spans="1:12" ht="15" thickBot="1" x14ac:dyDescent="0.35">
      <c r="A68" s="2">
        <v>44809</v>
      </c>
      <c r="B68" s="3">
        <v>66624</v>
      </c>
      <c r="C68" s="3">
        <v>13605</v>
      </c>
      <c r="D68" s="3">
        <v>2549</v>
      </c>
      <c r="E68" s="3">
        <v>10073</v>
      </c>
      <c r="F68" s="3">
        <v>13704</v>
      </c>
      <c r="G68" s="4">
        <v>0.20419999999999999</v>
      </c>
      <c r="H68" s="3">
        <v>97.68</v>
      </c>
      <c r="I68" s="3">
        <v>1328854</v>
      </c>
      <c r="J68" s="3">
        <v>1.78</v>
      </c>
      <c r="K68" s="3">
        <v>3.59</v>
      </c>
      <c r="L68" s="3">
        <v>25.97</v>
      </c>
    </row>
    <row r="69" spans="1:12" ht="15" thickBot="1" x14ac:dyDescent="0.35">
      <c r="A69" s="5">
        <v>44810</v>
      </c>
      <c r="B69" s="6">
        <v>66236</v>
      </c>
      <c r="C69" s="6">
        <v>12818</v>
      </c>
      <c r="D69" s="6">
        <v>4239</v>
      </c>
      <c r="E69" s="6">
        <v>7808</v>
      </c>
      <c r="F69" s="6">
        <v>18778</v>
      </c>
      <c r="G69" s="7">
        <v>0.19350000000000001</v>
      </c>
      <c r="H69" s="6">
        <v>90.88</v>
      </c>
      <c r="I69" s="6">
        <v>1164800</v>
      </c>
      <c r="J69" s="6">
        <v>0.83</v>
      </c>
      <c r="K69" s="6">
        <v>3.04</v>
      </c>
      <c r="L69" s="6">
        <v>20.170000000000002</v>
      </c>
    </row>
    <row r="70" spans="1:12" ht="15" thickBot="1" x14ac:dyDescent="0.35">
      <c r="A70" s="2">
        <v>44811</v>
      </c>
      <c r="B70" s="3">
        <v>63927</v>
      </c>
      <c r="C70" s="3">
        <v>13182</v>
      </c>
      <c r="D70" s="3">
        <v>4069</v>
      </c>
      <c r="E70" s="3">
        <v>8427</v>
      </c>
      <c r="F70" s="3">
        <v>16596</v>
      </c>
      <c r="G70" s="4">
        <v>0.20619999999999999</v>
      </c>
      <c r="H70" s="3">
        <v>92.47</v>
      </c>
      <c r="I70" s="3">
        <v>1218975</v>
      </c>
      <c r="J70" s="3">
        <v>0.69</v>
      </c>
      <c r="K70" s="3">
        <v>3.12</v>
      </c>
      <c r="L70" s="3">
        <v>12.91</v>
      </c>
    </row>
    <row r="71" spans="1:12" ht="15" thickBot="1" x14ac:dyDescent="0.35">
      <c r="A71" s="5">
        <v>44812</v>
      </c>
      <c r="B71" s="6">
        <v>69764</v>
      </c>
      <c r="C71" s="6">
        <v>10844</v>
      </c>
      <c r="D71" s="6">
        <v>3676</v>
      </c>
      <c r="E71" s="6">
        <v>6814</v>
      </c>
      <c r="F71" s="6">
        <v>18405</v>
      </c>
      <c r="G71" s="7">
        <v>0.15540000000000001</v>
      </c>
      <c r="H71" s="6">
        <v>102.95</v>
      </c>
      <c r="I71" s="6">
        <v>1116133</v>
      </c>
      <c r="J71" s="6">
        <v>1.3</v>
      </c>
      <c r="K71" s="6">
        <v>3.83</v>
      </c>
      <c r="L71" s="6">
        <v>14.35</v>
      </c>
    </row>
    <row r="72" spans="1:12" ht="15" thickBot="1" x14ac:dyDescent="0.35">
      <c r="A72" s="2">
        <v>44813</v>
      </c>
      <c r="B72" s="3">
        <v>57199</v>
      </c>
      <c r="C72" s="3">
        <v>11132</v>
      </c>
      <c r="D72" s="3">
        <v>3570</v>
      </c>
      <c r="E72" s="3">
        <v>6888</v>
      </c>
      <c r="F72" s="3">
        <v>10029</v>
      </c>
      <c r="G72" s="4">
        <v>0.1946</v>
      </c>
      <c r="H72" s="3">
        <v>106.06</v>
      </c>
      <c r="I72" s="3">
        <v>1180559</v>
      </c>
      <c r="J72" s="3">
        <v>1.67</v>
      </c>
      <c r="K72" s="3">
        <v>3.12</v>
      </c>
      <c r="L72" s="3">
        <v>15.55</v>
      </c>
    </row>
    <row r="73" spans="1:12" ht="15" thickBot="1" x14ac:dyDescent="0.35">
      <c r="A73" s="5">
        <v>44814</v>
      </c>
      <c r="B73" s="6">
        <v>56442</v>
      </c>
      <c r="C73" s="6">
        <v>11157</v>
      </c>
      <c r="D73" s="6">
        <v>1282</v>
      </c>
      <c r="E73" s="6">
        <v>9041</v>
      </c>
      <c r="F73" s="6">
        <v>18966</v>
      </c>
      <c r="G73" s="7">
        <v>0.19769999999999999</v>
      </c>
      <c r="H73" s="6">
        <v>119.17</v>
      </c>
      <c r="I73" s="6">
        <v>1329728</v>
      </c>
      <c r="J73" s="6">
        <v>0.77</v>
      </c>
      <c r="K73" s="6">
        <v>3.27</v>
      </c>
      <c r="L73" s="6">
        <v>10.119999999999999</v>
      </c>
    </row>
    <row r="74" spans="1:12" ht="15" thickBot="1" x14ac:dyDescent="0.35">
      <c r="A74" s="2">
        <v>44815</v>
      </c>
      <c r="B74" s="3">
        <v>55892</v>
      </c>
      <c r="C74" s="3">
        <v>11667</v>
      </c>
      <c r="D74" s="3">
        <v>4789</v>
      </c>
      <c r="E74" s="3">
        <v>6637</v>
      </c>
      <c r="F74" s="3">
        <v>11075</v>
      </c>
      <c r="G74" s="4">
        <v>0.2087</v>
      </c>
      <c r="H74" s="3">
        <v>97.17</v>
      </c>
      <c r="I74" s="3">
        <v>1133477</v>
      </c>
      <c r="J74" s="3">
        <v>0.87</v>
      </c>
      <c r="K74" s="3">
        <v>3.2</v>
      </c>
      <c r="L74" s="3">
        <v>12.75</v>
      </c>
    </row>
    <row r="75" spans="1:12" ht="15" thickBot="1" x14ac:dyDescent="0.35">
      <c r="A75" s="5">
        <v>44816</v>
      </c>
      <c r="B75" s="6">
        <v>56642</v>
      </c>
      <c r="C75" s="6">
        <v>12268</v>
      </c>
      <c r="D75" s="6">
        <v>3357</v>
      </c>
      <c r="E75" s="6">
        <v>8109</v>
      </c>
      <c r="F75" s="6">
        <v>11892</v>
      </c>
      <c r="G75" s="7">
        <v>0.21659999999999999</v>
      </c>
      <c r="H75" s="6">
        <v>96.85</v>
      </c>
      <c r="I75" s="6">
        <v>1188244</v>
      </c>
      <c r="J75" s="6">
        <v>1.37</v>
      </c>
      <c r="K75" s="6">
        <v>3.83</v>
      </c>
      <c r="L75" s="6">
        <v>12.07</v>
      </c>
    </row>
    <row r="76" spans="1:12" ht="15" thickBot="1" x14ac:dyDescent="0.35">
      <c r="A76" s="2">
        <v>44817</v>
      </c>
      <c r="B76" s="3">
        <v>52460</v>
      </c>
      <c r="C76" s="3">
        <v>13300</v>
      </c>
      <c r="D76" s="3">
        <v>1490</v>
      </c>
      <c r="E76" s="3">
        <v>11681</v>
      </c>
      <c r="F76" s="3">
        <v>16728</v>
      </c>
      <c r="G76" s="4">
        <v>0.2535</v>
      </c>
      <c r="H76" s="3">
        <v>95.94</v>
      </c>
      <c r="I76" s="3">
        <v>1275804</v>
      </c>
      <c r="J76" s="3">
        <v>1.2</v>
      </c>
      <c r="K76" s="3">
        <v>3.06</v>
      </c>
      <c r="L76" s="3">
        <v>10.07</v>
      </c>
    </row>
    <row r="77" spans="1:12" ht="15" thickBot="1" x14ac:dyDescent="0.35">
      <c r="A77" s="5">
        <v>44818</v>
      </c>
      <c r="B77" s="6">
        <v>72635</v>
      </c>
      <c r="C77" s="6">
        <v>12625</v>
      </c>
      <c r="D77" s="6">
        <v>1053</v>
      </c>
      <c r="E77" s="6">
        <v>11302</v>
      </c>
      <c r="F77" s="6">
        <v>18003</v>
      </c>
      <c r="G77" s="7">
        <v>0.17380000000000001</v>
      </c>
      <c r="H77" s="6">
        <v>123.54</v>
      </c>
      <c r="I77" s="6">
        <v>1559588</v>
      </c>
      <c r="J77" s="6">
        <v>1.72</v>
      </c>
      <c r="K77" s="6">
        <v>2.97</v>
      </c>
      <c r="L77" s="6">
        <v>15.14</v>
      </c>
    </row>
    <row r="78" spans="1:12" ht="15" thickBot="1" x14ac:dyDescent="0.35">
      <c r="A78" s="2">
        <v>44819</v>
      </c>
      <c r="B78" s="3">
        <v>67818</v>
      </c>
      <c r="C78" s="3">
        <v>10734</v>
      </c>
      <c r="D78" s="3">
        <v>4503</v>
      </c>
      <c r="E78" s="3">
        <v>6059</v>
      </c>
      <c r="F78" s="3">
        <v>19146</v>
      </c>
      <c r="G78" s="4">
        <v>0.1583</v>
      </c>
      <c r="H78" s="3">
        <v>165.89</v>
      </c>
      <c r="I78" s="3">
        <v>1780950</v>
      </c>
      <c r="J78" s="3">
        <v>1.23</v>
      </c>
      <c r="K78" s="3">
        <v>3.09</v>
      </c>
      <c r="L78" s="3">
        <v>18.59</v>
      </c>
    </row>
    <row r="79" spans="1:12" ht="15" thickBot="1" x14ac:dyDescent="0.35">
      <c r="A79" s="5">
        <v>44820</v>
      </c>
      <c r="B79" s="6">
        <v>59046</v>
      </c>
      <c r="C79" s="6">
        <v>10052</v>
      </c>
      <c r="D79" s="6">
        <v>1688</v>
      </c>
      <c r="E79" s="6">
        <v>7827</v>
      </c>
      <c r="F79" s="6">
        <v>12506</v>
      </c>
      <c r="G79" s="7">
        <v>0.17019999999999999</v>
      </c>
      <c r="H79" s="6">
        <v>129.31</v>
      </c>
      <c r="I79" s="6">
        <v>1299485</v>
      </c>
      <c r="J79" s="6">
        <v>1.62</v>
      </c>
      <c r="K79" s="6">
        <v>2.81</v>
      </c>
      <c r="L79" s="6">
        <v>10.31</v>
      </c>
    </row>
    <row r="80" spans="1:12" ht="15" thickBot="1" x14ac:dyDescent="0.35">
      <c r="A80" s="2">
        <v>44821</v>
      </c>
      <c r="B80" s="3">
        <v>55944</v>
      </c>
      <c r="C80" s="3">
        <v>12673</v>
      </c>
      <c r="D80" s="3">
        <v>2308</v>
      </c>
      <c r="E80" s="3">
        <v>9645</v>
      </c>
      <c r="F80" s="3">
        <v>13284</v>
      </c>
      <c r="G80" s="4">
        <v>0.22650000000000001</v>
      </c>
      <c r="H80" s="3">
        <v>82.2</v>
      </c>
      <c r="I80" s="3">
        <v>1041631</v>
      </c>
      <c r="J80" s="3">
        <v>1.1200000000000001</v>
      </c>
      <c r="K80" s="3">
        <v>3.41</v>
      </c>
      <c r="L80" s="3">
        <v>13.73</v>
      </c>
    </row>
    <row r="81" spans="1:12" ht="15" thickBot="1" x14ac:dyDescent="0.35">
      <c r="A81" s="5">
        <v>44822</v>
      </c>
      <c r="B81" s="6">
        <v>57418</v>
      </c>
      <c r="C81" s="6">
        <v>10825</v>
      </c>
      <c r="D81" s="6">
        <v>2425</v>
      </c>
      <c r="E81" s="6">
        <v>7985</v>
      </c>
      <c r="F81" s="6">
        <v>13290</v>
      </c>
      <c r="G81" s="7">
        <v>0.1885</v>
      </c>
      <c r="H81" s="6">
        <v>100.54</v>
      </c>
      <c r="I81" s="6">
        <v>1088135</v>
      </c>
      <c r="J81" s="6">
        <v>1.07</v>
      </c>
      <c r="K81" s="6">
        <v>2.99</v>
      </c>
      <c r="L81" s="6">
        <v>12.17</v>
      </c>
    </row>
    <row r="82" spans="1:12" ht="15" thickBot="1" x14ac:dyDescent="0.35">
      <c r="A82" s="2">
        <v>44823</v>
      </c>
      <c r="B82" s="3">
        <v>55687</v>
      </c>
      <c r="C82" s="3">
        <v>11088</v>
      </c>
      <c r="D82" s="3">
        <v>1997</v>
      </c>
      <c r="E82" s="3">
        <v>8620</v>
      </c>
      <c r="F82" s="3">
        <v>18821</v>
      </c>
      <c r="G82" s="4">
        <v>0.1991</v>
      </c>
      <c r="H82" s="3">
        <v>88.03</v>
      </c>
      <c r="I82" s="3">
        <v>976009</v>
      </c>
      <c r="J82" s="3">
        <v>0.98</v>
      </c>
      <c r="K82" s="3">
        <v>3.65</v>
      </c>
      <c r="L82" s="3">
        <v>11.26</v>
      </c>
    </row>
    <row r="83" spans="1:12" ht="15" thickBot="1" x14ac:dyDescent="0.35">
      <c r="A83" s="5">
        <v>44824</v>
      </c>
      <c r="B83" s="6">
        <v>53794</v>
      </c>
      <c r="C83" s="6">
        <v>13958</v>
      </c>
      <c r="D83" s="6">
        <v>2657</v>
      </c>
      <c r="E83" s="6">
        <v>10697</v>
      </c>
      <c r="F83" s="6">
        <v>10431</v>
      </c>
      <c r="G83" s="7">
        <v>0.25950000000000001</v>
      </c>
      <c r="H83" s="6">
        <v>58.87</v>
      </c>
      <c r="I83" s="6">
        <v>821839</v>
      </c>
      <c r="J83" s="6">
        <v>1.82</v>
      </c>
      <c r="K83" s="6">
        <v>3.47</v>
      </c>
      <c r="L83" s="6">
        <v>17.54</v>
      </c>
    </row>
    <row r="84" spans="1:12" ht="15" thickBot="1" x14ac:dyDescent="0.35">
      <c r="A84" s="2">
        <v>44825</v>
      </c>
      <c r="B84" s="3">
        <v>69177</v>
      </c>
      <c r="C84" s="3">
        <v>12388</v>
      </c>
      <c r="D84" s="3">
        <v>3031</v>
      </c>
      <c r="E84" s="3">
        <v>8461</v>
      </c>
      <c r="F84" s="3">
        <v>14677</v>
      </c>
      <c r="G84" s="4">
        <v>0.17910000000000001</v>
      </c>
      <c r="H84" s="3">
        <v>101.89</v>
      </c>
      <c r="I84" s="3">
        <v>1262432</v>
      </c>
      <c r="J84" s="3">
        <v>2.0499999999999998</v>
      </c>
      <c r="K84" s="3">
        <v>4.2300000000000004</v>
      </c>
      <c r="L84" s="3">
        <v>15.46</v>
      </c>
    </row>
    <row r="85" spans="1:12" ht="15" thickBot="1" x14ac:dyDescent="0.35">
      <c r="A85" s="5">
        <v>44826</v>
      </c>
      <c r="B85" s="6">
        <v>71080</v>
      </c>
      <c r="C85" s="6">
        <v>10153</v>
      </c>
      <c r="D85" s="6">
        <v>2024</v>
      </c>
      <c r="E85" s="6">
        <v>7204</v>
      </c>
      <c r="F85" s="6">
        <v>16599</v>
      </c>
      <c r="G85" s="7">
        <v>0.14280000000000001</v>
      </c>
      <c r="H85" s="6">
        <v>141.94999999999999</v>
      </c>
      <c r="I85" s="6">
        <v>1440852</v>
      </c>
      <c r="J85" s="6">
        <v>1.4</v>
      </c>
      <c r="K85" s="6">
        <v>4.07</v>
      </c>
      <c r="L85" s="6">
        <v>12.5</v>
      </c>
    </row>
    <row r="86" spans="1:12" ht="15" thickBot="1" x14ac:dyDescent="0.35">
      <c r="A86" s="2">
        <v>44827</v>
      </c>
      <c r="B86" s="3">
        <v>57330</v>
      </c>
      <c r="C86" s="3">
        <v>13433</v>
      </c>
      <c r="D86" s="3">
        <v>3479</v>
      </c>
      <c r="E86" s="3">
        <v>9803</v>
      </c>
      <c r="F86" s="3">
        <v>16408</v>
      </c>
      <c r="G86" s="4">
        <v>0.23430000000000001</v>
      </c>
      <c r="H86" s="3">
        <v>76.239999999999995</v>
      </c>
      <c r="I86" s="3">
        <v>1024035</v>
      </c>
      <c r="J86" s="3">
        <v>1.35</v>
      </c>
      <c r="K86" s="3">
        <v>3.75</v>
      </c>
      <c r="L86" s="3">
        <v>10.11</v>
      </c>
    </row>
    <row r="87" spans="1:12" ht="15" thickBot="1" x14ac:dyDescent="0.35">
      <c r="A87" s="5">
        <v>44828</v>
      </c>
      <c r="B87" s="6">
        <v>52755</v>
      </c>
      <c r="C87" s="6">
        <v>13878</v>
      </c>
      <c r="D87" s="6">
        <v>1060</v>
      </c>
      <c r="E87" s="6">
        <v>12036</v>
      </c>
      <c r="F87" s="6">
        <v>15897</v>
      </c>
      <c r="G87" s="7">
        <v>0.2631</v>
      </c>
      <c r="H87" s="6">
        <v>72.790000000000006</v>
      </c>
      <c r="I87" s="6">
        <v>1010319</v>
      </c>
      <c r="J87" s="6">
        <v>1.82</v>
      </c>
      <c r="K87" s="6">
        <v>3.51</v>
      </c>
      <c r="L87" s="6">
        <v>9.98</v>
      </c>
    </row>
    <row r="88" spans="1:12" ht="15" thickBot="1" x14ac:dyDescent="0.35">
      <c r="A88" s="2">
        <v>44829</v>
      </c>
      <c r="B88" s="3">
        <v>52392</v>
      </c>
      <c r="C88" s="3">
        <v>12513</v>
      </c>
      <c r="D88" s="3">
        <v>2172</v>
      </c>
      <c r="E88" s="3">
        <v>9381</v>
      </c>
      <c r="F88" s="3">
        <v>13441</v>
      </c>
      <c r="G88" s="4">
        <v>0.23880000000000001</v>
      </c>
      <c r="H88" s="3">
        <v>80.64</v>
      </c>
      <c r="I88" s="3">
        <v>1008904</v>
      </c>
      <c r="J88" s="3">
        <v>1.24</v>
      </c>
      <c r="K88" s="3">
        <v>3.45</v>
      </c>
      <c r="L88" s="3">
        <v>8.1199999999999992</v>
      </c>
    </row>
    <row r="89" spans="1:12" ht="15" thickBot="1" x14ac:dyDescent="0.35">
      <c r="A89" s="5">
        <v>44830</v>
      </c>
      <c r="B89" s="6">
        <v>53082</v>
      </c>
      <c r="C89" s="6">
        <v>10094</v>
      </c>
      <c r="D89" s="6">
        <v>3813</v>
      </c>
      <c r="E89" s="6">
        <v>6069</v>
      </c>
      <c r="F89" s="6">
        <v>19055</v>
      </c>
      <c r="G89" s="7">
        <v>0.19020000000000001</v>
      </c>
      <c r="H89" s="6">
        <v>115.27</v>
      </c>
      <c r="I89" s="6">
        <v>1163754</v>
      </c>
      <c r="J89" s="6">
        <v>1.0900000000000001</v>
      </c>
      <c r="K89" s="6">
        <v>2.74</v>
      </c>
      <c r="L89" s="6">
        <v>9.68</v>
      </c>
    </row>
    <row r="90" spans="1:12" ht="15" thickBot="1" x14ac:dyDescent="0.35">
      <c r="A90" s="2">
        <v>44831</v>
      </c>
      <c r="B90" s="3">
        <v>53493</v>
      </c>
      <c r="C90" s="3">
        <v>10738</v>
      </c>
      <c r="D90" s="3">
        <v>3892</v>
      </c>
      <c r="E90" s="3">
        <v>5897</v>
      </c>
      <c r="F90" s="3">
        <v>13336</v>
      </c>
      <c r="G90" s="4">
        <v>0.20069999999999999</v>
      </c>
      <c r="H90" s="3">
        <v>98.46</v>
      </c>
      <c r="I90" s="3">
        <v>1057063</v>
      </c>
      <c r="J90" s="3">
        <v>1.95</v>
      </c>
      <c r="K90" s="3">
        <v>3.98</v>
      </c>
      <c r="L90" s="3">
        <v>11.62</v>
      </c>
    </row>
    <row r="91" spans="1:12" ht="15" thickBot="1" x14ac:dyDescent="0.35">
      <c r="A91" s="5">
        <v>44832</v>
      </c>
      <c r="B91" s="6">
        <v>63026</v>
      </c>
      <c r="C91" s="6">
        <v>13283</v>
      </c>
      <c r="D91" s="6">
        <v>2323</v>
      </c>
      <c r="E91" s="6">
        <v>10591</v>
      </c>
      <c r="F91" s="6">
        <v>16590</v>
      </c>
      <c r="G91" s="7">
        <v>0.21079999999999999</v>
      </c>
      <c r="H91" s="6">
        <v>100.63</v>
      </c>
      <c r="I91" s="6">
        <v>1336976</v>
      </c>
      <c r="J91" s="6">
        <v>1.19</v>
      </c>
      <c r="K91" s="6">
        <v>3.49</v>
      </c>
      <c r="L91" s="6">
        <v>17.5</v>
      </c>
    </row>
    <row r="92" spans="1:12" ht="15" thickBot="1" x14ac:dyDescent="0.35">
      <c r="A92" s="2">
        <v>44833</v>
      </c>
      <c r="B92" s="3">
        <v>75666</v>
      </c>
      <c r="C92" s="3">
        <v>11821</v>
      </c>
      <c r="D92" s="3">
        <v>3319</v>
      </c>
      <c r="E92" s="3">
        <v>7812</v>
      </c>
      <c r="F92" s="3">
        <v>17496</v>
      </c>
      <c r="G92" s="4">
        <v>0.15620000000000001</v>
      </c>
      <c r="H92" s="3">
        <v>119.96</v>
      </c>
      <c r="I92" s="3">
        <v>1417753</v>
      </c>
      <c r="J92" s="3">
        <v>1.46</v>
      </c>
      <c r="K92" s="3">
        <v>3.54</v>
      </c>
      <c r="L92" s="3">
        <v>10.199999999999999</v>
      </c>
    </row>
    <row r="93" spans="1:12" ht="15" thickBot="1" x14ac:dyDescent="0.35">
      <c r="A93" s="5">
        <v>44834</v>
      </c>
      <c r="B93" s="6">
        <v>71240</v>
      </c>
      <c r="C93" s="6">
        <v>13723</v>
      </c>
      <c r="D93" s="6">
        <v>4286</v>
      </c>
      <c r="E93" s="6">
        <v>8909</v>
      </c>
      <c r="F93" s="6">
        <v>10124</v>
      </c>
      <c r="G93" s="7">
        <v>0.19259999999999999</v>
      </c>
      <c r="H93" s="6">
        <v>100.19</v>
      </c>
      <c r="I93" s="6">
        <v>1374631</v>
      </c>
      <c r="J93" s="6">
        <v>1.02</v>
      </c>
      <c r="K93" s="6">
        <v>3.84</v>
      </c>
      <c r="L93" s="6">
        <v>10.09</v>
      </c>
    </row>
    <row r="94" spans="1:12" ht="15" thickBot="1" x14ac:dyDescent="0.35">
      <c r="A94" s="2">
        <v>44835</v>
      </c>
      <c r="B94" s="3">
        <v>75382</v>
      </c>
      <c r="C94" s="3">
        <v>12158</v>
      </c>
      <c r="D94" s="3">
        <v>2360</v>
      </c>
      <c r="E94" s="3">
        <v>8914</v>
      </c>
      <c r="F94" s="3">
        <v>16086</v>
      </c>
      <c r="G94" s="4">
        <v>0.1613</v>
      </c>
      <c r="H94" s="3">
        <v>115.98</v>
      </c>
      <c r="I94" s="3">
        <v>1410157</v>
      </c>
      <c r="J94" s="3">
        <v>1.21</v>
      </c>
      <c r="K94" s="3">
        <v>3.52</v>
      </c>
      <c r="L94" s="3">
        <v>16.399999999999999</v>
      </c>
    </row>
    <row r="95" spans="1:12" ht="15" thickBot="1" x14ac:dyDescent="0.35">
      <c r="A95" s="5">
        <v>44836</v>
      </c>
      <c r="B95" s="6">
        <v>82143</v>
      </c>
      <c r="C95" s="6">
        <v>10593</v>
      </c>
      <c r="D95" s="6">
        <v>4788</v>
      </c>
      <c r="E95" s="6">
        <v>5487</v>
      </c>
      <c r="F95" s="6">
        <v>18535</v>
      </c>
      <c r="G95" s="7">
        <v>0.129</v>
      </c>
      <c r="H95" s="6">
        <v>152.36000000000001</v>
      </c>
      <c r="I95" s="6">
        <v>1614472</v>
      </c>
      <c r="J95" s="6">
        <v>1.18</v>
      </c>
      <c r="K95" s="6">
        <v>2.79</v>
      </c>
      <c r="L95" s="6">
        <v>18.16</v>
      </c>
    </row>
    <row r="96" spans="1:12" ht="15" thickBot="1" x14ac:dyDescent="0.35">
      <c r="A96" s="2">
        <v>44837</v>
      </c>
      <c r="B96" s="3">
        <v>70146</v>
      </c>
      <c r="C96" s="3">
        <v>10464</v>
      </c>
      <c r="D96" s="3">
        <v>2228</v>
      </c>
      <c r="E96" s="3">
        <v>7815</v>
      </c>
      <c r="F96" s="3">
        <v>13182</v>
      </c>
      <c r="G96" s="4">
        <v>0.1492</v>
      </c>
      <c r="H96" s="3">
        <v>166.52</v>
      </c>
      <c r="I96" s="3">
        <v>1742794</v>
      </c>
      <c r="J96" s="3">
        <v>1.75</v>
      </c>
      <c r="K96" s="3">
        <v>3.09</v>
      </c>
      <c r="L96" s="3">
        <v>14.82</v>
      </c>
    </row>
    <row r="97" spans="1:12" ht="15" thickBot="1" x14ac:dyDescent="0.35">
      <c r="A97" s="5">
        <v>44838</v>
      </c>
      <c r="B97" s="6">
        <v>76720</v>
      </c>
      <c r="C97" s="6">
        <v>13898</v>
      </c>
      <c r="D97" s="6">
        <v>3454</v>
      </c>
      <c r="E97" s="6">
        <v>9800</v>
      </c>
      <c r="F97" s="6">
        <v>19584</v>
      </c>
      <c r="G97" s="7">
        <v>0.1812</v>
      </c>
      <c r="H97" s="6">
        <v>116.09</v>
      </c>
      <c r="I97" s="6">
        <v>1613878</v>
      </c>
      <c r="J97" s="6">
        <v>1.46</v>
      </c>
      <c r="K97" s="6">
        <v>3.2</v>
      </c>
      <c r="L97" s="6">
        <v>11.65</v>
      </c>
    </row>
    <row r="98" spans="1:12" ht="15" thickBot="1" x14ac:dyDescent="0.35">
      <c r="A98" s="2">
        <v>44839</v>
      </c>
      <c r="B98" s="3">
        <v>75640</v>
      </c>
      <c r="C98" s="3">
        <v>12217</v>
      </c>
      <c r="D98" s="3">
        <v>2652</v>
      </c>
      <c r="E98" s="3">
        <v>9026</v>
      </c>
      <c r="F98" s="3">
        <v>16387</v>
      </c>
      <c r="G98" s="4">
        <v>0.1615</v>
      </c>
      <c r="H98" s="3">
        <v>143.19999999999999</v>
      </c>
      <c r="I98" s="3">
        <v>1749258</v>
      </c>
      <c r="J98" s="3">
        <v>1.81</v>
      </c>
      <c r="K98" s="3">
        <v>3.43</v>
      </c>
      <c r="L98" s="3">
        <v>10.63</v>
      </c>
    </row>
    <row r="99" spans="1:12" ht="15" thickBot="1" x14ac:dyDescent="0.35">
      <c r="A99" s="5">
        <v>44840</v>
      </c>
      <c r="B99" s="6">
        <v>80242</v>
      </c>
      <c r="C99" s="6">
        <v>11106</v>
      </c>
      <c r="D99" s="6">
        <v>3299</v>
      </c>
      <c r="E99" s="6">
        <v>7323</v>
      </c>
      <c r="F99" s="6">
        <v>18642</v>
      </c>
      <c r="G99" s="7">
        <v>0.1384</v>
      </c>
      <c r="H99" s="6">
        <v>191.74</v>
      </c>
      <c r="I99" s="6">
        <v>2129388</v>
      </c>
      <c r="J99" s="6">
        <v>1.36</v>
      </c>
      <c r="K99" s="6">
        <v>3.1</v>
      </c>
      <c r="L99" s="6">
        <v>14.65</v>
      </c>
    </row>
    <row r="100" spans="1:12" ht="15" thickBot="1" x14ac:dyDescent="0.35">
      <c r="A100" s="2">
        <v>44841</v>
      </c>
      <c r="B100" s="3">
        <v>79086</v>
      </c>
      <c r="C100" s="3">
        <v>10260</v>
      </c>
      <c r="D100" s="3">
        <v>4536</v>
      </c>
      <c r="E100" s="3">
        <v>5237</v>
      </c>
      <c r="F100" s="3">
        <v>15489</v>
      </c>
      <c r="G100" s="4">
        <v>0.12970000000000001</v>
      </c>
      <c r="H100" s="3">
        <v>183.57</v>
      </c>
      <c r="I100" s="3">
        <v>1882995</v>
      </c>
      <c r="J100" s="3">
        <v>1.05</v>
      </c>
      <c r="K100" s="3">
        <v>2.95</v>
      </c>
      <c r="L100" s="3">
        <v>12.35</v>
      </c>
    </row>
    <row r="101" spans="1:12" ht="15" thickBot="1" x14ac:dyDescent="0.35">
      <c r="A101" s="5">
        <v>44842</v>
      </c>
      <c r="B101" s="6">
        <v>66181</v>
      </c>
      <c r="C101" s="6">
        <v>11225</v>
      </c>
      <c r="D101" s="6">
        <v>3250</v>
      </c>
      <c r="E101" s="6">
        <v>7127</v>
      </c>
      <c r="F101" s="6">
        <v>13952</v>
      </c>
      <c r="G101" s="7">
        <v>0.1696</v>
      </c>
      <c r="H101" s="6">
        <v>128.62</v>
      </c>
      <c r="I101" s="6">
        <v>1443630</v>
      </c>
      <c r="J101" s="6">
        <v>1.8</v>
      </c>
      <c r="K101" s="6">
        <v>2.77</v>
      </c>
      <c r="L101" s="6">
        <v>11.8</v>
      </c>
    </row>
    <row r="102" spans="1:12" ht="15" thickBot="1" x14ac:dyDescent="0.35">
      <c r="A102" s="2">
        <v>44843</v>
      </c>
      <c r="B102" s="3">
        <v>62801</v>
      </c>
      <c r="C102" s="3">
        <v>10726</v>
      </c>
      <c r="D102" s="3">
        <v>2089</v>
      </c>
      <c r="E102" s="3">
        <v>8453</v>
      </c>
      <c r="F102" s="3">
        <v>15261</v>
      </c>
      <c r="G102" s="4">
        <v>0.17080000000000001</v>
      </c>
      <c r="H102" s="3">
        <v>141.02000000000001</v>
      </c>
      <c r="I102" s="3">
        <v>1512615</v>
      </c>
      <c r="J102" s="3">
        <v>1.44</v>
      </c>
      <c r="K102" s="3">
        <v>2.83</v>
      </c>
      <c r="L102" s="3">
        <v>11.2</v>
      </c>
    </row>
    <row r="103" spans="1:12" ht="15" thickBot="1" x14ac:dyDescent="0.35">
      <c r="A103" s="5">
        <v>44844</v>
      </c>
      <c r="B103" s="6">
        <v>62505</v>
      </c>
      <c r="C103" s="6">
        <v>10395</v>
      </c>
      <c r="D103" s="6">
        <v>3681</v>
      </c>
      <c r="E103" s="6">
        <v>6057</v>
      </c>
      <c r="F103" s="6">
        <v>11060</v>
      </c>
      <c r="G103" s="7">
        <v>0.1663</v>
      </c>
      <c r="H103" s="6">
        <v>134.86000000000001</v>
      </c>
      <c r="I103" s="6">
        <v>1401798</v>
      </c>
      <c r="J103" s="6">
        <v>0.92</v>
      </c>
      <c r="K103" s="6">
        <v>2.93</v>
      </c>
      <c r="L103" s="6">
        <v>10.130000000000001</v>
      </c>
    </row>
    <row r="104" spans="1:12" ht="15" thickBot="1" x14ac:dyDescent="0.35">
      <c r="A104" s="2">
        <v>44845</v>
      </c>
      <c r="B104" s="3">
        <v>58307</v>
      </c>
      <c r="C104" s="3">
        <v>13638</v>
      </c>
      <c r="D104" s="3">
        <v>4435</v>
      </c>
      <c r="E104" s="3">
        <v>8861</v>
      </c>
      <c r="F104" s="3">
        <v>10925</v>
      </c>
      <c r="G104" s="4">
        <v>0.2339</v>
      </c>
      <c r="H104" s="3">
        <v>98.93</v>
      </c>
      <c r="I104" s="3">
        <v>1349159</v>
      </c>
      <c r="J104" s="3">
        <v>1.24</v>
      </c>
      <c r="K104" s="3">
        <v>2.79</v>
      </c>
      <c r="L104" s="3">
        <v>10.34</v>
      </c>
    </row>
    <row r="105" spans="1:12" ht="15" thickBot="1" x14ac:dyDescent="0.35">
      <c r="A105" s="5">
        <v>44846</v>
      </c>
      <c r="B105" s="6">
        <v>56263</v>
      </c>
      <c r="C105" s="6">
        <v>12835</v>
      </c>
      <c r="D105" s="6">
        <v>3476</v>
      </c>
      <c r="E105" s="6">
        <v>8422</v>
      </c>
      <c r="F105" s="6">
        <v>11274</v>
      </c>
      <c r="G105" s="7">
        <v>0.2281</v>
      </c>
      <c r="H105" s="6">
        <v>127.13</v>
      </c>
      <c r="I105" s="6">
        <v>1631532</v>
      </c>
      <c r="J105" s="6">
        <v>2.09</v>
      </c>
      <c r="K105" s="6">
        <v>4.97</v>
      </c>
      <c r="L105" s="6">
        <v>14.83</v>
      </c>
    </row>
    <row r="106" spans="1:12" ht="15" thickBot="1" x14ac:dyDescent="0.35">
      <c r="A106" s="2">
        <v>44847</v>
      </c>
      <c r="B106" s="3">
        <v>63426</v>
      </c>
      <c r="C106" s="3">
        <v>10486</v>
      </c>
      <c r="D106" s="3">
        <v>4062</v>
      </c>
      <c r="E106" s="3">
        <v>5972</v>
      </c>
      <c r="F106" s="3">
        <v>16933</v>
      </c>
      <c r="G106" s="4">
        <v>0.1653</v>
      </c>
      <c r="H106" s="3">
        <v>164.05</v>
      </c>
      <c r="I106" s="3">
        <v>1719941</v>
      </c>
      <c r="J106" s="3">
        <v>2.2599999999999998</v>
      </c>
      <c r="K106" s="3">
        <v>4.92</v>
      </c>
      <c r="L106" s="3">
        <v>12.27</v>
      </c>
    </row>
    <row r="107" spans="1:12" ht="15" thickBot="1" x14ac:dyDescent="0.35">
      <c r="A107" s="5">
        <v>44848</v>
      </c>
      <c r="B107" s="6">
        <v>65472</v>
      </c>
      <c r="C107" s="6">
        <v>10807</v>
      </c>
      <c r="D107" s="6">
        <v>4789</v>
      </c>
      <c r="E107" s="6">
        <v>5399</v>
      </c>
      <c r="F107" s="6">
        <v>11977</v>
      </c>
      <c r="G107" s="7">
        <v>0.1651</v>
      </c>
      <c r="H107" s="6">
        <v>190.71</v>
      </c>
      <c r="I107" s="6">
        <v>2061436</v>
      </c>
      <c r="J107" s="6">
        <v>1.89</v>
      </c>
      <c r="K107" s="6">
        <v>6.12</v>
      </c>
      <c r="L107" s="6">
        <v>15.97</v>
      </c>
    </row>
    <row r="108" spans="1:12" ht="15" thickBot="1" x14ac:dyDescent="0.35">
      <c r="A108" s="2">
        <v>44849</v>
      </c>
      <c r="B108" s="3">
        <v>71546</v>
      </c>
      <c r="C108" s="3">
        <v>12642</v>
      </c>
      <c r="D108" s="3">
        <v>1780</v>
      </c>
      <c r="E108" s="3">
        <v>10327</v>
      </c>
      <c r="F108" s="3">
        <v>18122</v>
      </c>
      <c r="G108" s="4">
        <v>0.1767</v>
      </c>
      <c r="H108" s="3">
        <v>160.4</v>
      </c>
      <c r="I108" s="3">
        <v>2027756</v>
      </c>
      <c r="J108" s="3">
        <v>2.5</v>
      </c>
      <c r="K108" s="3">
        <v>5.83</v>
      </c>
      <c r="L108" s="3">
        <v>10.01</v>
      </c>
    </row>
    <row r="109" spans="1:12" ht="15" thickBot="1" x14ac:dyDescent="0.35">
      <c r="A109" s="5">
        <v>44850</v>
      </c>
      <c r="B109" s="6">
        <v>72989</v>
      </c>
      <c r="C109" s="6">
        <v>13016</v>
      </c>
      <c r="D109" s="6">
        <v>3816</v>
      </c>
      <c r="E109" s="6">
        <v>8823</v>
      </c>
      <c r="F109" s="6">
        <v>18758</v>
      </c>
      <c r="G109" s="7">
        <v>0.17829999999999999</v>
      </c>
      <c r="H109" s="6">
        <v>160.24</v>
      </c>
      <c r="I109" s="6">
        <v>2085310</v>
      </c>
      <c r="J109" s="6">
        <v>2.39</v>
      </c>
      <c r="K109" s="6">
        <v>5.8</v>
      </c>
      <c r="L109" s="6">
        <v>9.91</v>
      </c>
    </row>
    <row r="110" spans="1:12" ht="15" thickBot="1" x14ac:dyDescent="0.35">
      <c r="A110" s="2">
        <v>44851</v>
      </c>
      <c r="B110" s="3">
        <v>82266</v>
      </c>
      <c r="C110" s="3">
        <v>13656</v>
      </c>
      <c r="D110" s="3">
        <v>2101</v>
      </c>
      <c r="E110" s="3">
        <v>10905</v>
      </c>
      <c r="F110" s="3">
        <v>12242</v>
      </c>
      <c r="G110" s="4">
        <v>0.16600000000000001</v>
      </c>
      <c r="H110" s="3">
        <v>151.5</v>
      </c>
      <c r="I110" s="3">
        <v>2068891</v>
      </c>
      <c r="J110" s="3">
        <v>2.2999999999999998</v>
      </c>
      <c r="K110" s="3">
        <v>6.17</v>
      </c>
      <c r="L110" s="3">
        <v>8.9600000000000009</v>
      </c>
    </row>
    <row r="111" spans="1:12" ht="15" thickBot="1" x14ac:dyDescent="0.35">
      <c r="A111" s="5">
        <v>44852</v>
      </c>
      <c r="B111" s="6">
        <v>92438</v>
      </c>
      <c r="C111" s="6">
        <v>13543</v>
      </c>
      <c r="D111" s="6">
        <v>3600</v>
      </c>
      <c r="E111" s="6">
        <v>9080</v>
      </c>
      <c r="F111" s="6">
        <v>11372</v>
      </c>
      <c r="G111" s="7">
        <v>0.14649999999999999</v>
      </c>
      <c r="H111" s="6">
        <v>176.01</v>
      </c>
      <c r="I111" s="6">
        <v>2383524</v>
      </c>
      <c r="J111" s="6">
        <v>2.84</v>
      </c>
      <c r="K111" s="6">
        <v>6.17</v>
      </c>
      <c r="L111" s="6">
        <v>10.44</v>
      </c>
    </row>
    <row r="112" spans="1:12" ht="15" thickBot="1" x14ac:dyDescent="0.35">
      <c r="A112" s="2">
        <v>44853</v>
      </c>
      <c r="B112" s="3">
        <v>74661</v>
      </c>
      <c r="C112" s="3">
        <v>11346</v>
      </c>
      <c r="D112" s="3">
        <v>2807</v>
      </c>
      <c r="E112" s="3">
        <v>7876</v>
      </c>
      <c r="F112" s="3">
        <v>16847</v>
      </c>
      <c r="G112" s="4">
        <v>0.152</v>
      </c>
      <c r="H112" s="3">
        <v>183</v>
      </c>
      <c r="I112" s="3">
        <v>2076795</v>
      </c>
      <c r="J112" s="3">
        <v>2.4300000000000002</v>
      </c>
      <c r="K112" s="3">
        <v>7</v>
      </c>
      <c r="L112" s="3">
        <v>7.72</v>
      </c>
    </row>
    <row r="113" spans="1:12" ht="15" thickBot="1" x14ac:dyDescent="0.35">
      <c r="A113" s="5">
        <v>44854</v>
      </c>
      <c r="B113" s="6">
        <v>91055</v>
      </c>
      <c r="C113" s="6">
        <v>13866</v>
      </c>
      <c r="D113" s="6">
        <v>1473</v>
      </c>
      <c r="E113" s="6">
        <v>12242</v>
      </c>
      <c r="F113" s="6">
        <v>12990</v>
      </c>
      <c r="G113" s="7">
        <v>0.15229999999999999</v>
      </c>
      <c r="H113" s="6">
        <v>175.34</v>
      </c>
      <c r="I113" s="6">
        <v>2431596</v>
      </c>
      <c r="J113" s="6">
        <v>2.09</v>
      </c>
      <c r="K113" s="6">
        <v>5.67</v>
      </c>
      <c r="L113" s="6">
        <v>12.23</v>
      </c>
    </row>
    <row r="114" spans="1:12" ht="15" thickBot="1" x14ac:dyDescent="0.35">
      <c r="A114" s="2">
        <v>44855</v>
      </c>
      <c r="B114" s="3">
        <v>86334</v>
      </c>
      <c r="C114" s="3">
        <v>12857</v>
      </c>
      <c r="D114" s="3">
        <v>2128</v>
      </c>
      <c r="E114" s="3">
        <v>9794</v>
      </c>
      <c r="F114" s="3">
        <v>12469</v>
      </c>
      <c r="G114" s="4">
        <v>0.1489</v>
      </c>
      <c r="H114" s="3">
        <v>162.22</v>
      </c>
      <c r="I114" s="3">
        <v>2085391</v>
      </c>
      <c r="J114" s="3">
        <v>2.0699999999999998</v>
      </c>
      <c r="K114" s="3">
        <v>5.41</v>
      </c>
      <c r="L114" s="3">
        <v>8.52</v>
      </c>
    </row>
    <row r="115" spans="1:12" ht="15" thickBot="1" x14ac:dyDescent="0.35">
      <c r="A115" s="5">
        <v>44856</v>
      </c>
      <c r="B115" s="6">
        <v>82194</v>
      </c>
      <c r="C115" s="6">
        <v>13995</v>
      </c>
      <c r="D115" s="6">
        <v>4921</v>
      </c>
      <c r="E115" s="6">
        <v>8333</v>
      </c>
      <c r="F115" s="6">
        <v>12001</v>
      </c>
      <c r="G115" s="7">
        <v>0.17030000000000001</v>
      </c>
      <c r="H115" s="6">
        <v>151.31</v>
      </c>
      <c r="I115" s="6">
        <v>2117929</v>
      </c>
      <c r="J115" s="6">
        <v>2.5299999999999998</v>
      </c>
      <c r="K115" s="6">
        <v>6.05</v>
      </c>
      <c r="L115" s="6">
        <v>7.15</v>
      </c>
    </row>
    <row r="116" spans="1:12" ht="15" thickBot="1" x14ac:dyDescent="0.35">
      <c r="A116" s="2">
        <v>44857</v>
      </c>
      <c r="B116" s="3">
        <v>102207</v>
      </c>
      <c r="C116" s="3">
        <v>10638</v>
      </c>
      <c r="D116" s="3">
        <v>2400</v>
      </c>
      <c r="E116" s="3">
        <v>7318</v>
      </c>
      <c r="F116" s="3">
        <v>12534</v>
      </c>
      <c r="G116" s="4">
        <v>0.1041</v>
      </c>
      <c r="H116" s="3">
        <v>212.91</v>
      </c>
      <c r="I116" s="3">
        <v>2265281</v>
      </c>
      <c r="J116" s="3">
        <v>2.4300000000000002</v>
      </c>
      <c r="K116" s="3">
        <v>5.3</v>
      </c>
      <c r="L116" s="3">
        <v>8.6199999999999992</v>
      </c>
    </row>
    <row r="117" spans="1:12" ht="15" thickBot="1" x14ac:dyDescent="0.35">
      <c r="A117" s="5">
        <v>44858</v>
      </c>
      <c r="B117" s="6">
        <v>91555</v>
      </c>
      <c r="C117" s="6">
        <v>13588</v>
      </c>
      <c r="D117" s="6">
        <v>4559</v>
      </c>
      <c r="E117" s="6">
        <v>8779</v>
      </c>
      <c r="F117" s="6">
        <v>12417</v>
      </c>
      <c r="G117" s="7">
        <v>0.1484</v>
      </c>
      <c r="H117" s="6">
        <v>193.66</v>
      </c>
      <c r="I117" s="6">
        <v>2631202</v>
      </c>
      <c r="J117" s="6">
        <v>2.36</v>
      </c>
      <c r="K117" s="6">
        <v>5.17</v>
      </c>
      <c r="L117" s="6">
        <v>8.6300000000000008</v>
      </c>
    </row>
    <row r="118" spans="1:12" ht="15" thickBot="1" x14ac:dyDescent="0.35">
      <c r="A118" s="2">
        <v>44859</v>
      </c>
      <c r="B118" s="3">
        <v>90350</v>
      </c>
      <c r="C118" s="3">
        <v>11376</v>
      </c>
      <c r="D118" s="3">
        <v>4612</v>
      </c>
      <c r="E118" s="3">
        <v>6282</v>
      </c>
      <c r="F118" s="3">
        <v>17559</v>
      </c>
      <c r="G118" s="4">
        <v>0.12590000000000001</v>
      </c>
      <c r="H118" s="3">
        <v>226.83</v>
      </c>
      <c r="I118" s="3">
        <v>2580185</v>
      </c>
      <c r="J118" s="3">
        <v>2.63</v>
      </c>
      <c r="K118" s="3">
        <v>4.71</v>
      </c>
      <c r="L118" s="3">
        <v>7.68</v>
      </c>
    </row>
    <row r="119" spans="1:12" ht="15" thickBot="1" x14ac:dyDescent="0.35">
      <c r="A119" s="5">
        <v>44860</v>
      </c>
      <c r="B119" s="6">
        <v>111470</v>
      </c>
      <c r="C119" s="6">
        <v>13321</v>
      </c>
      <c r="D119" s="6">
        <v>1772</v>
      </c>
      <c r="E119" s="6">
        <v>10582</v>
      </c>
      <c r="F119" s="6">
        <v>11625</v>
      </c>
      <c r="G119" s="7">
        <v>0.1195</v>
      </c>
      <c r="H119" s="6">
        <v>204.39</v>
      </c>
      <c r="I119" s="6">
        <v>2722548</v>
      </c>
      <c r="J119" s="6">
        <v>2.14</v>
      </c>
      <c r="K119" s="6">
        <v>5.65</v>
      </c>
      <c r="L119" s="6">
        <v>11.2</v>
      </c>
    </row>
    <row r="120" spans="1:12" ht="15" thickBot="1" x14ac:dyDescent="0.35">
      <c r="A120" s="2">
        <v>44861</v>
      </c>
      <c r="B120" s="3">
        <v>104954</v>
      </c>
      <c r="C120" s="3">
        <v>10862</v>
      </c>
      <c r="D120" s="3">
        <v>1717</v>
      </c>
      <c r="E120" s="3">
        <v>8641</v>
      </c>
      <c r="F120" s="3">
        <v>19665</v>
      </c>
      <c r="G120" s="4">
        <v>0.10349999999999999</v>
      </c>
      <c r="H120" s="3">
        <v>282.52</v>
      </c>
      <c r="I120" s="3">
        <v>3068975</v>
      </c>
      <c r="J120" s="3">
        <v>2.2599999999999998</v>
      </c>
      <c r="K120" s="3">
        <v>5.6</v>
      </c>
      <c r="L120" s="3">
        <v>14.61</v>
      </c>
    </row>
    <row r="121" spans="1:12" ht="15" thickBot="1" x14ac:dyDescent="0.35">
      <c r="A121" s="5">
        <v>44862</v>
      </c>
      <c r="B121" s="6">
        <v>96496</v>
      </c>
      <c r="C121" s="6">
        <v>10960</v>
      </c>
      <c r="D121" s="6">
        <v>1269</v>
      </c>
      <c r="E121" s="6">
        <v>9510</v>
      </c>
      <c r="F121" s="6">
        <v>10655</v>
      </c>
      <c r="G121" s="7">
        <v>0.11360000000000001</v>
      </c>
      <c r="H121" s="6">
        <v>226.38</v>
      </c>
      <c r="I121" s="6">
        <v>2481596</v>
      </c>
      <c r="J121" s="6">
        <v>2.0299999999999998</v>
      </c>
      <c r="K121" s="6">
        <v>5.38</v>
      </c>
      <c r="L121" s="6">
        <v>14.57</v>
      </c>
    </row>
    <row r="122" spans="1:12" ht="15" thickBot="1" x14ac:dyDescent="0.35">
      <c r="A122" s="2">
        <v>44863</v>
      </c>
      <c r="B122" s="3">
        <v>126368</v>
      </c>
      <c r="C122" s="3">
        <v>11618</v>
      </c>
      <c r="D122" s="3">
        <v>1291</v>
      </c>
      <c r="E122" s="3">
        <v>9519</v>
      </c>
      <c r="F122" s="3">
        <v>17810</v>
      </c>
      <c r="G122" s="4">
        <v>9.1899999999999996E-2</v>
      </c>
      <c r="H122" s="3">
        <v>368.22</v>
      </c>
      <c r="I122" s="3">
        <v>4276260</v>
      </c>
      <c r="J122" s="3">
        <v>2.58</v>
      </c>
      <c r="K122" s="3">
        <v>5.45</v>
      </c>
      <c r="L122" s="3">
        <v>8.5399999999999991</v>
      </c>
    </row>
    <row r="123" spans="1:12" ht="15" thickBot="1" x14ac:dyDescent="0.35">
      <c r="A123" s="5">
        <v>44864</v>
      </c>
      <c r="B123" s="6">
        <v>105318</v>
      </c>
      <c r="C123" s="6">
        <v>13724</v>
      </c>
      <c r="D123" s="6">
        <v>1570</v>
      </c>
      <c r="E123" s="6">
        <v>11632</v>
      </c>
      <c r="F123" s="6">
        <v>16097</v>
      </c>
      <c r="G123" s="7">
        <v>0.1303</v>
      </c>
      <c r="H123" s="6">
        <v>250.19</v>
      </c>
      <c r="I123" s="6">
        <v>3433404</v>
      </c>
      <c r="J123" s="6">
        <v>2.6</v>
      </c>
      <c r="K123" s="6">
        <v>5.25</v>
      </c>
      <c r="L123" s="6">
        <v>17.149999999999999</v>
      </c>
    </row>
    <row r="124" spans="1:12" ht="15" thickBot="1" x14ac:dyDescent="0.35">
      <c r="A124" s="2">
        <v>44865</v>
      </c>
      <c r="B124" s="3">
        <v>89544</v>
      </c>
      <c r="C124" s="3">
        <v>12144</v>
      </c>
      <c r="D124" s="3">
        <v>3653</v>
      </c>
      <c r="E124" s="3">
        <v>8186</v>
      </c>
      <c r="F124" s="3">
        <v>18391</v>
      </c>
      <c r="G124" s="4">
        <v>0.1356</v>
      </c>
      <c r="H124" s="3">
        <v>143.03</v>
      </c>
      <c r="I124" s="3">
        <v>1736695</v>
      </c>
      <c r="J124" s="3">
        <v>2.12</v>
      </c>
      <c r="K124" s="3">
        <v>2.44</v>
      </c>
      <c r="L124" s="3">
        <v>18.02</v>
      </c>
    </row>
    <row r="125" spans="1:12" ht="15" thickBot="1" x14ac:dyDescent="0.35">
      <c r="A125" s="5">
        <v>44866</v>
      </c>
      <c r="B125" s="6">
        <v>72957</v>
      </c>
      <c r="C125" s="6">
        <v>11360</v>
      </c>
      <c r="D125" s="6">
        <v>2800</v>
      </c>
      <c r="E125" s="6">
        <v>7761</v>
      </c>
      <c r="F125" s="6">
        <v>17869</v>
      </c>
      <c r="G125" s="7">
        <v>0.15570000000000001</v>
      </c>
      <c r="H125" s="6">
        <v>164.27</v>
      </c>
      <c r="I125" s="6">
        <v>1865983</v>
      </c>
      <c r="J125" s="6">
        <v>2.2999999999999998</v>
      </c>
      <c r="K125" s="6">
        <v>3.89</v>
      </c>
      <c r="L125" s="6">
        <v>15.14</v>
      </c>
    </row>
    <row r="126" spans="1:12" ht="15" thickBot="1" x14ac:dyDescent="0.35">
      <c r="A126" s="2">
        <v>44867</v>
      </c>
      <c r="B126" s="3">
        <v>98123</v>
      </c>
      <c r="C126" s="3">
        <v>13535</v>
      </c>
      <c r="D126" s="3">
        <v>1616</v>
      </c>
      <c r="E126" s="3">
        <v>11114</v>
      </c>
      <c r="F126" s="3">
        <v>11910</v>
      </c>
      <c r="G126" s="4">
        <v>0.13789999999999999</v>
      </c>
      <c r="H126" s="3">
        <v>123.15</v>
      </c>
      <c r="I126" s="3">
        <v>1666370</v>
      </c>
      <c r="J126" s="3">
        <v>1.81</v>
      </c>
      <c r="K126" s="3">
        <v>2.99</v>
      </c>
      <c r="L126" s="3">
        <v>19.46</v>
      </c>
    </row>
    <row r="127" spans="1:12" ht="15" thickBot="1" x14ac:dyDescent="0.35">
      <c r="A127" s="5">
        <v>44868</v>
      </c>
      <c r="B127" s="6">
        <v>83004</v>
      </c>
      <c r="C127" s="6">
        <v>10386</v>
      </c>
      <c r="D127" s="6">
        <v>4611</v>
      </c>
      <c r="E127" s="6">
        <v>4882</v>
      </c>
      <c r="F127" s="6">
        <v>11015</v>
      </c>
      <c r="G127" s="7">
        <v>0.12509999999999999</v>
      </c>
      <c r="H127" s="6">
        <v>150.80000000000001</v>
      </c>
      <c r="I127" s="6">
        <v>1565863</v>
      </c>
      <c r="J127" s="6">
        <v>1.31</v>
      </c>
      <c r="K127" s="6">
        <v>2.67</v>
      </c>
      <c r="L127" s="6">
        <v>16.440000000000001</v>
      </c>
    </row>
    <row r="128" spans="1:12" ht="15" thickBot="1" x14ac:dyDescent="0.35">
      <c r="A128" s="2">
        <v>44869</v>
      </c>
      <c r="B128" s="3">
        <v>74532</v>
      </c>
      <c r="C128" s="3">
        <v>12552</v>
      </c>
      <c r="D128" s="3">
        <v>3520</v>
      </c>
      <c r="E128" s="3">
        <v>8638</v>
      </c>
      <c r="F128" s="3">
        <v>12249</v>
      </c>
      <c r="G128" s="4">
        <v>0.16839999999999999</v>
      </c>
      <c r="H128" s="3">
        <v>121.48</v>
      </c>
      <c r="I128" s="3">
        <v>1524746</v>
      </c>
      <c r="J128" s="3">
        <v>1.25</v>
      </c>
      <c r="K128" s="3">
        <v>3.01</v>
      </c>
      <c r="L128" s="3">
        <v>15.92</v>
      </c>
    </row>
    <row r="129" spans="1:12" ht="15" thickBot="1" x14ac:dyDescent="0.35">
      <c r="A129" s="5">
        <v>44870</v>
      </c>
      <c r="B129" s="6">
        <v>75713</v>
      </c>
      <c r="C129" s="6">
        <v>10697</v>
      </c>
      <c r="D129" s="6">
        <v>1762</v>
      </c>
      <c r="E129" s="6">
        <v>8400</v>
      </c>
      <c r="F129" s="6">
        <v>18984</v>
      </c>
      <c r="G129" s="7">
        <v>0.14130000000000001</v>
      </c>
      <c r="H129" s="6">
        <v>158.44999999999999</v>
      </c>
      <c r="I129" s="6">
        <v>1695146</v>
      </c>
      <c r="J129" s="6">
        <v>1.41</v>
      </c>
      <c r="K129" s="6">
        <v>3.11</v>
      </c>
      <c r="L129" s="6">
        <v>15.8</v>
      </c>
    </row>
    <row r="130" spans="1:12" ht="15" thickBot="1" x14ac:dyDescent="0.35">
      <c r="A130" s="2">
        <v>44871</v>
      </c>
      <c r="B130" s="3">
        <v>73773</v>
      </c>
      <c r="C130" s="3">
        <v>11538</v>
      </c>
      <c r="D130" s="3">
        <v>1547</v>
      </c>
      <c r="E130" s="3">
        <v>9403</v>
      </c>
      <c r="F130" s="3">
        <v>15082</v>
      </c>
      <c r="G130" s="4">
        <v>0.15640000000000001</v>
      </c>
      <c r="H130" s="3">
        <v>143.55000000000001</v>
      </c>
      <c r="I130" s="3">
        <v>1656249</v>
      </c>
      <c r="J130" s="3">
        <v>1.32</v>
      </c>
      <c r="K130" s="3">
        <v>3.05</v>
      </c>
      <c r="L130" s="3">
        <v>15.42</v>
      </c>
    </row>
    <row r="131" spans="1:12" ht="15" thickBot="1" x14ac:dyDescent="0.35">
      <c r="A131" s="5">
        <v>44872</v>
      </c>
      <c r="B131" s="6">
        <v>72543</v>
      </c>
      <c r="C131" s="6">
        <v>13893</v>
      </c>
      <c r="D131" s="6">
        <v>3750</v>
      </c>
      <c r="E131" s="6">
        <v>9788</v>
      </c>
      <c r="F131" s="6">
        <v>13684</v>
      </c>
      <c r="G131" s="7">
        <v>0.1915</v>
      </c>
      <c r="H131" s="6">
        <v>99.46</v>
      </c>
      <c r="I131" s="6">
        <v>1381723</v>
      </c>
      <c r="J131" s="6">
        <v>1.26</v>
      </c>
      <c r="K131" s="6">
        <v>2.8</v>
      </c>
      <c r="L131" s="6">
        <v>18.7</v>
      </c>
    </row>
    <row r="132" spans="1:12" ht="15" thickBot="1" x14ac:dyDescent="0.35">
      <c r="A132" s="2">
        <v>44873</v>
      </c>
      <c r="B132" s="3">
        <v>71695</v>
      </c>
      <c r="C132" s="3">
        <v>11653</v>
      </c>
      <c r="D132" s="3">
        <v>2808</v>
      </c>
      <c r="E132" s="3">
        <v>8138</v>
      </c>
      <c r="F132" s="3">
        <v>10061</v>
      </c>
      <c r="G132" s="4">
        <v>0.16250000000000001</v>
      </c>
      <c r="H132" s="3">
        <v>138.72999999999999</v>
      </c>
      <c r="I132" s="3">
        <v>1616290</v>
      </c>
      <c r="J132" s="3">
        <v>1.28</v>
      </c>
      <c r="K132" s="3">
        <v>2.97</v>
      </c>
      <c r="L132" s="3">
        <v>18.489999999999998</v>
      </c>
    </row>
    <row r="133" spans="1:12" ht="15" thickBot="1" x14ac:dyDescent="0.35">
      <c r="A133" s="5">
        <v>44874</v>
      </c>
      <c r="B133" s="6">
        <v>70385</v>
      </c>
      <c r="C133" s="6">
        <v>10958</v>
      </c>
      <c r="D133" s="6">
        <v>2732</v>
      </c>
      <c r="E133" s="6">
        <v>7381</v>
      </c>
      <c r="F133" s="6">
        <v>19382</v>
      </c>
      <c r="G133" s="7">
        <v>0.15570000000000001</v>
      </c>
      <c r="H133" s="6">
        <v>148.19</v>
      </c>
      <c r="I133" s="6">
        <v>1623984</v>
      </c>
      <c r="J133" s="6">
        <v>1.37</v>
      </c>
      <c r="K133" s="6">
        <v>2.57</v>
      </c>
      <c r="L133" s="6">
        <v>17.68</v>
      </c>
    </row>
    <row r="134" spans="1:12" ht="15" thickBot="1" x14ac:dyDescent="0.35">
      <c r="A134" s="2">
        <v>44875</v>
      </c>
      <c r="B134" s="3">
        <v>69756</v>
      </c>
      <c r="C134" s="3">
        <v>12517</v>
      </c>
      <c r="D134" s="3">
        <v>2253</v>
      </c>
      <c r="E134" s="3">
        <v>10161</v>
      </c>
      <c r="F134" s="3">
        <v>18442</v>
      </c>
      <c r="G134" s="4">
        <v>0.1794</v>
      </c>
      <c r="H134" s="3">
        <v>118.32</v>
      </c>
      <c r="I134" s="3">
        <v>1480672</v>
      </c>
      <c r="J134" s="3">
        <v>1.18</v>
      </c>
      <c r="K134" s="3">
        <v>2.5299999999999998</v>
      </c>
      <c r="L134" s="3">
        <v>17.739999999999998</v>
      </c>
    </row>
    <row r="135" spans="1:12" ht="15" thickBot="1" x14ac:dyDescent="0.35">
      <c r="A135" s="5">
        <v>44876</v>
      </c>
      <c r="B135" s="6">
        <v>72002</v>
      </c>
      <c r="C135" s="6">
        <v>12185</v>
      </c>
      <c r="D135" s="6">
        <v>4044</v>
      </c>
      <c r="E135" s="6">
        <v>7503</v>
      </c>
      <c r="F135" s="6">
        <v>13546</v>
      </c>
      <c r="G135" s="7">
        <v>0.16919999999999999</v>
      </c>
      <c r="H135" s="6">
        <v>127.25</v>
      </c>
      <c r="I135" s="6">
        <v>1550273</v>
      </c>
      <c r="J135" s="6">
        <v>1.6</v>
      </c>
      <c r="K135" s="6">
        <v>2.48</v>
      </c>
      <c r="L135" s="6">
        <v>15.38</v>
      </c>
    </row>
    <row r="136" spans="1:12" ht="15" thickBot="1" x14ac:dyDescent="0.35">
      <c r="A136" s="2">
        <v>44877</v>
      </c>
      <c r="B136" s="3">
        <v>69418</v>
      </c>
      <c r="C136" s="3">
        <v>11577</v>
      </c>
      <c r="D136" s="3">
        <v>4499</v>
      </c>
      <c r="E136" s="3">
        <v>6821</v>
      </c>
      <c r="F136" s="3">
        <v>18636</v>
      </c>
      <c r="G136" s="4">
        <v>0.1668</v>
      </c>
      <c r="H136" s="3">
        <v>146.29</v>
      </c>
      <c r="I136" s="3">
        <v>1693919</v>
      </c>
      <c r="J136" s="3">
        <v>1.06</v>
      </c>
      <c r="K136" s="3">
        <v>3.1</v>
      </c>
      <c r="L136" s="3">
        <v>19.53</v>
      </c>
    </row>
    <row r="137" spans="1:12" ht="15" thickBot="1" x14ac:dyDescent="0.35">
      <c r="A137" s="5">
        <v>44878</v>
      </c>
      <c r="B137" s="6">
        <v>63266</v>
      </c>
      <c r="C137" s="6">
        <v>12481</v>
      </c>
      <c r="D137" s="6">
        <v>3701</v>
      </c>
      <c r="E137" s="6">
        <v>8531</v>
      </c>
      <c r="F137" s="6">
        <v>14813</v>
      </c>
      <c r="G137" s="7">
        <v>0.1973</v>
      </c>
      <c r="H137" s="6">
        <v>104.7</v>
      </c>
      <c r="I137" s="6">
        <v>1306927</v>
      </c>
      <c r="J137" s="6">
        <v>1.63</v>
      </c>
      <c r="K137" s="6">
        <v>2.92</v>
      </c>
      <c r="L137" s="6">
        <v>16.82</v>
      </c>
    </row>
    <row r="138" spans="1:12" ht="15" thickBot="1" x14ac:dyDescent="0.35">
      <c r="A138" s="2">
        <v>44879</v>
      </c>
      <c r="B138" s="3">
        <v>62414</v>
      </c>
      <c r="C138" s="3">
        <v>13070</v>
      </c>
      <c r="D138" s="3">
        <v>1460</v>
      </c>
      <c r="E138" s="3">
        <v>10733</v>
      </c>
      <c r="F138" s="3">
        <v>10089</v>
      </c>
      <c r="G138" s="4">
        <v>0.2094</v>
      </c>
      <c r="H138" s="3">
        <v>112.05</v>
      </c>
      <c r="I138" s="3">
        <v>1464472</v>
      </c>
      <c r="J138" s="3">
        <v>1.3</v>
      </c>
      <c r="K138" s="3">
        <v>2.6</v>
      </c>
      <c r="L138" s="3">
        <v>17.850000000000001</v>
      </c>
    </row>
    <row r="139" spans="1:12" ht="15" thickBot="1" x14ac:dyDescent="0.35">
      <c r="A139" s="5">
        <v>44880</v>
      </c>
      <c r="B139" s="6">
        <v>61606</v>
      </c>
      <c r="C139" s="6">
        <v>12701</v>
      </c>
      <c r="D139" s="6">
        <v>4807</v>
      </c>
      <c r="E139" s="6">
        <v>7300</v>
      </c>
      <c r="F139" s="6">
        <v>14801</v>
      </c>
      <c r="G139" s="7">
        <v>0.20619999999999999</v>
      </c>
      <c r="H139" s="6">
        <v>95.24</v>
      </c>
      <c r="I139" s="6">
        <v>1209891</v>
      </c>
      <c r="J139" s="6">
        <v>1.1000000000000001</v>
      </c>
      <c r="K139" s="6">
        <v>2.65</v>
      </c>
      <c r="L139" s="6">
        <v>19.72</v>
      </c>
    </row>
    <row r="140" spans="1:12" ht="15" thickBot="1" x14ac:dyDescent="0.35">
      <c r="A140" s="2">
        <v>44881</v>
      </c>
      <c r="B140" s="3">
        <v>67529</v>
      </c>
      <c r="C140" s="3">
        <v>13550</v>
      </c>
      <c r="D140" s="3">
        <v>2100</v>
      </c>
      <c r="E140" s="3">
        <v>11243</v>
      </c>
      <c r="F140" s="3">
        <v>10229</v>
      </c>
      <c r="G140" s="4">
        <v>0.20069999999999999</v>
      </c>
      <c r="H140" s="3">
        <v>101.1</v>
      </c>
      <c r="I140" s="3">
        <v>1370184</v>
      </c>
      <c r="J140" s="3">
        <v>1.58</v>
      </c>
      <c r="K140" s="3">
        <v>2.9</v>
      </c>
      <c r="L140" s="3">
        <v>19.600000000000001</v>
      </c>
    </row>
    <row r="141" spans="1:12" ht="15" thickBot="1" x14ac:dyDescent="0.35">
      <c r="A141" s="5">
        <v>44882</v>
      </c>
      <c r="B141" s="6">
        <v>69726</v>
      </c>
      <c r="C141" s="6">
        <v>12333</v>
      </c>
      <c r="D141" s="6">
        <v>2927</v>
      </c>
      <c r="E141" s="6">
        <v>8658</v>
      </c>
      <c r="F141" s="6">
        <v>17055</v>
      </c>
      <c r="G141" s="7">
        <v>0.1769</v>
      </c>
      <c r="H141" s="6">
        <v>101.33</v>
      </c>
      <c r="I141" s="6">
        <v>1249890</v>
      </c>
      <c r="J141" s="6">
        <v>1.63</v>
      </c>
      <c r="K141" s="6">
        <v>2.81</v>
      </c>
      <c r="L141" s="6">
        <v>15.59</v>
      </c>
    </row>
    <row r="142" spans="1:12" ht="15" thickBot="1" x14ac:dyDescent="0.35">
      <c r="A142" s="2">
        <v>44883</v>
      </c>
      <c r="B142" s="3">
        <v>70876</v>
      </c>
      <c r="C142" s="3">
        <v>12446</v>
      </c>
      <c r="D142" s="3">
        <v>3361</v>
      </c>
      <c r="E142" s="3">
        <v>8514</v>
      </c>
      <c r="F142" s="3">
        <v>14555</v>
      </c>
      <c r="G142" s="4">
        <v>0.17560000000000001</v>
      </c>
      <c r="H142" s="3">
        <v>149.81</v>
      </c>
      <c r="I142" s="3">
        <v>1864571</v>
      </c>
      <c r="J142" s="3">
        <v>1.03</v>
      </c>
      <c r="K142" s="3">
        <v>2.7</v>
      </c>
      <c r="L142" s="3">
        <v>17.03</v>
      </c>
    </row>
    <row r="143" spans="1:12" ht="15" thickBot="1" x14ac:dyDescent="0.35">
      <c r="A143" s="5">
        <v>44884</v>
      </c>
      <c r="B143" s="6">
        <v>79068</v>
      </c>
      <c r="C143" s="6">
        <v>11641</v>
      </c>
      <c r="D143" s="6">
        <v>4975</v>
      </c>
      <c r="E143" s="6">
        <v>6470</v>
      </c>
      <c r="F143" s="6">
        <v>16161</v>
      </c>
      <c r="G143" s="7">
        <v>0.1472</v>
      </c>
      <c r="H143" s="6">
        <v>261.05</v>
      </c>
      <c r="I143" s="6">
        <v>3038275</v>
      </c>
      <c r="J143" s="6">
        <v>1.98</v>
      </c>
      <c r="K143" s="6">
        <v>3.2</v>
      </c>
      <c r="L143" s="6">
        <v>15.63</v>
      </c>
    </row>
    <row r="144" spans="1:12" ht="15" thickBot="1" x14ac:dyDescent="0.35">
      <c r="A144" s="2">
        <v>44885</v>
      </c>
      <c r="B144" s="3">
        <v>91463</v>
      </c>
      <c r="C144" s="3">
        <v>13671</v>
      </c>
      <c r="D144" s="3">
        <v>2053</v>
      </c>
      <c r="E144" s="3">
        <v>11128</v>
      </c>
      <c r="F144" s="3">
        <v>18118</v>
      </c>
      <c r="G144" s="4">
        <v>0.14949999999999999</v>
      </c>
      <c r="H144" s="3">
        <v>202.02</v>
      </c>
      <c r="I144" s="3">
        <v>2762349</v>
      </c>
      <c r="J144" s="3">
        <v>1.85</v>
      </c>
      <c r="K144" s="3">
        <v>6.3</v>
      </c>
      <c r="L144" s="3">
        <v>18.04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FCB0-1D2F-4F5C-9013-99725C91C02F}">
  <sheetPr>
    <tabColor theme="4"/>
  </sheetPr>
  <dimension ref="B1:B2"/>
  <sheetViews>
    <sheetView showGridLines="0" workbookViewId="0"/>
  </sheetViews>
  <sheetFormatPr defaultRowHeight="14.4" x14ac:dyDescent="0.3"/>
  <sheetData>
    <row r="1" spans="2:2" ht="15" thickBot="1" x14ac:dyDescent="0.35"/>
    <row r="2" spans="2:2" ht="15" thickBot="1" x14ac:dyDescent="0.35">
      <c r="B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C7CC-5805-470D-9CA0-04C1697D0C43}">
  <sheetPr>
    <tabColor theme="4" tint="0.59999389629810485"/>
  </sheetPr>
  <dimension ref="B2:C8"/>
  <sheetViews>
    <sheetView showGridLines="0" workbookViewId="0"/>
  </sheetViews>
  <sheetFormatPr defaultRowHeight="14.4" x14ac:dyDescent="0.3"/>
  <cols>
    <col min="2" max="2" width="2" bestFit="1" customWidth="1"/>
    <col min="3" max="3" width="72.21875" customWidth="1"/>
  </cols>
  <sheetData>
    <row r="2" spans="2:3" ht="15" thickBot="1" x14ac:dyDescent="0.35"/>
    <row r="3" spans="2:3" ht="29.4" thickBot="1" x14ac:dyDescent="0.35">
      <c r="B3" s="75"/>
      <c r="C3" s="76" t="s">
        <v>12</v>
      </c>
    </row>
    <row r="4" spans="2:3" ht="29.4" thickBot="1" x14ac:dyDescent="0.35">
      <c r="B4" s="77">
        <v>1</v>
      </c>
      <c r="C4" s="78" t="s">
        <v>13</v>
      </c>
    </row>
    <row r="5" spans="2:3" ht="29.4" thickBot="1" x14ac:dyDescent="0.35">
      <c r="B5" s="77">
        <v>2</v>
      </c>
      <c r="C5" s="78" t="s">
        <v>14</v>
      </c>
    </row>
    <row r="6" spans="2:3" ht="29.4" thickBot="1" x14ac:dyDescent="0.35">
      <c r="B6" s="77" t="s">
        <v>67</v>
      </c>
      <c r="C6" s="78" t="s">
        <v>15</v>
      </c>
    </row>
    <row r="7" spans="2:3" ht="29.4" thickBot="1" x14ac:dyDescent="0.35">
      <c r="B7" s="77">
        <v>4</v>
      </c>
      <c r="C7" s="78" t="s">
        <v>16</v>
      </c>
    </row>
    <row r="8" spans="2:3" ht="15" thickBot="1" x14ac:dyDescent="0.35">
      <c r="B8" s="79">
        <v>5</v>
      </c>
      <c r="C8" s="8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EC50-AE06-40A5-9FB7-64CDA6A32922}">
  <sheetPr>
    <tabColor theme="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7818-9DFE-4A4F-BBE3-ABA8335B61AD}">
  <sheetPr>
    <tabColor theme="4"/>
  </sheetPr>
  <dimension ref="B2:P146"/>
  <sheetViews>
    <sheetView showGridLines="0" tabSelected="1" workbookViewId="0"/>
  </sheetViews>
  <sheetFormatPr defaultRowHeight="14.4" x14ac:dyDescent="0.3"/>
  <cols>
    <col min="1" max="1" width="2.77734375" customWidth="1"/>
    <col min="2" max="3" width="0" hidden="1" customWidth="1"/>
    <col min="4" max="4" width="12.5546875" customWidth="1"/>
    <col min="5" max="5" width="14.88671875" bestFit="1" customWidth="1"/>
    <col min="6" max="6" width="8.109375" bestFit="1" customWidth="1"/>
    <col min="7" max="7" width="8" bestFit="1" customWidth="1"/>
    <col min="8" max="8" width="9.77734375" bestFit="1" customWidth="1"/>
    <col min="9" max="9" width="8" bestFit="1" customWidth="1"/>
    <col min="10" max="10" width="9.5546875" bestFit="1" customWidth="1"/>
    <col min="11" max="11" width="4" bestFit="1" customWidth="1"/>
    <col min="12" max="12" width="6.44140625" bestFit="1" customWidth="1"/>
    <col min="13" max="13" width="9.77734375" bestFit="1" customWidth="1"/>
    <col min="14" max="14" width="7.6640625" bestFit="1" customWidth="1"/>
    <col min="15" max="15" width="9.5546875" bestFit="1" customWidth="1"/>
  </cols>
  <sheetData>
    <row r="2" spans="2:16" ht="15" thickBot="1" x14ac:dyDescent="0.35">
      <c r="B2" t="s">
        <v>21</v>
      </c>
      <c r="C2" t="s">
        <v>22</v>
      </c>
    </row>
    <row r="3" spans="2:16" ht="15" thickBot="1" x14ac:dyDescent="0.35">
      <c r="E3" s="61" t="s">
        <v>36</v>
      </c>
      <c r="F3" s="62"/>
      <c r="G3" s="62"/>
      <c r="H3" s="62"/>
      <c r="I3" s="62"/>
      <c r="J3" s="62"/>
      <c r="K3" s="62"/>
      <c r="L3" s="62"/>
      <c r="M3" s="62"/>
      <c r="N3" s="62"/>
      <c r="O3" s="63"/>
    </row>
    <row r="4" spans="2:16" ht="15" thickBot="1" x14ac:dyDescent="0.35">
      <c r="B4" t="str">
        <f>TEXT(Data!A2,"dddd")</f>
        <v>Friday</v>
      </c>
      <c r="C4" t="str">
        <f>TEXT(Data!A2,"mmmm")</f>
        <v>July</v>
      </c>
      <c r="E4" s="25" t="s">
        <v>39</v>
      </c>
      <c r="F4" s="11" t="s">
        <v>30</v>
      </c>
      <c r="G4" s="11" t="s">
        <v>31</v>
      </c>
      <c r="H4" s="11" t="s">
        <v>32</v>
      </c>
      <c r="I4" s="11" t="s">
        <v>33</v>
      </c>
      <c r="J4" s="11" t="s">
        <v>34</v>
      </c>
      <c r="K4" s="10" t="s">
        <v>30</v>
      </c>
      <c r="L4" s="11" t="s">
        <v>31</v>
      </c>
      <c r="M4" s="11" t="s">
        <v>32</v>
      </c>
      <c r="N4" s="11" t="s">
        <v>33</v>
      </c>
      <c r="O4" s="12" t="s">
        <v>34</v>
      </c>
    </row>
    <row r="5" spans="2:16" x14ac:dyDescent="0.3">
      <c r="B5" t="str">
        <f>TEXT(Data!A3,"dddd")</f>
        <v>Saturday</v>
      </c>
      <c r="C5" t="str">
        <f>TEXT(Data!A3,"mmmm")</f>
        <v>July</v>
      </c>
      <c r="E5" s="23" t="s">
        <v>23</v>
      </c>
      <c r="F5" s="11">
        <f>AVERAGEIFS(Data!$H$2:$H$144,$B$4:$B$146, $E5, $C$4:$C$146,F$4)</f>
        <v>113.47999999999999</v>
      </c>
      <c r="G5" s="11">
        <f>AVERAGEIFS(Data!$H$2:$H$144,$B$4:$B$146, $E5, $C$4:$C$146,G$4)</f>
        <v>179.256</v>
      </c>
      <c r="H5" s="11">
        <f>AVERAGEIFS(Data!$H$2:$H$144,$B$4:$B$146, $E5, $C$4:$C$146,H$4)</f>
        <v>99.457499999999996</v>
      </c>
      <c r="I5" s="11">
        <f>AVERAGEIFS(Data!$H$2:$H$144,$B$4:$B$146, $E5, $C$4:$C$146,I$4)</f>
        <v>157.91399999999999</v>
      </c>
      <c r="J5" s="11">
        <f>AVERAGEIFS(Data!$H$2:$H$144,$B$4:$B$146, $E5, $C$4:$C$146,J$4)</f>
        <v>105.755</v>
      </c>
      <c r="K5" s="10" t="s">
        <v>35</v>
      </c>
      <c r="L5" s="21">
        <f>(G5-F5)/F5</f>
        <v>0.57962636587945027</v>
      </c>
      <c r="M5" s="21">
        <f>(H5-G5)/G5</f>
        <v>-0.44516501539697417</v>
      </c>
      <c r="N5" s="21">
        <f>(I5-H5)/H5</f>
        <v>0.58775356307970739</v>
      </c>
      <c r="O5" s="22">
        <f>(J5-I5)/I5</f>
        <v>-0.33030003672885239</v>
      </c>
      <c r="P5" s="9"/>
    </row>
    <row r="6" spans="2:16" x14ac:dyDescent="0.3">
      <c r="B6" t="str">
        <f>TEXT(Data!A4,"dddd")</f>
        <v>Sunday</v>
      </c>
      <c r="C6" t="str">
        <f>TEXT(Data!A4,"mmmm")</f>
        <v>July</v>
      </c>
      <c r="E6" s="23" t="s">
        <v>24</v>
      </c>
      <c r="F6">
        <f>AVERAGEIFS(Data!$H$2:$H$144,$B$4:$B$146, $E6, $C$4:$C$146,F$4)</f>
        <v>98.542500000000004</v>
      </c>
      <c r="G6">
        <f>AVERAGEIFS(Data!$H$2:$H$144,$B$4:$B$146, $E6, $C$4:$C$146,G$4)</f>
        <v>143.31200000000004</v>
      </c>
      <c r="H6">
        <f>AVERAGEIFS(Data!$H$2:$H$144,$B$4:$B$146, $E6, $C$4:$C$146,H$4)</f>
        <v>86.037499999999994</v>
      </c>
      <c r="I6">
        <f>AVERAGEIFS(Data!$H$2:$H$144,$B$4:$B$146, $E6, $C$4:$C$146,I$4)</f>
        <v>154.465</v>
      </c>
      <c r="J6">
        <f>AVERAGEIFS(Data!$H$2:$H$144,$B$4:$B$146, $E6, $C$4:$C$146,J$4)</f>
        <v>132.74666666666667</v>
      </c>
      <c r="K6" s="13" t="s">
        <v>35</v>
      </c>
      <c r="L6" s="15">
        <f t="shared" ref="L6:L11" si="0">(G6-F6)/F6</f>
        <v>0.45431666539817878</v>
      </c>
      <c r="M6" s="15">
        <f t="shared" ref="M6:M11" si="1">(H6-G6)/G6</f>
        <v>-0.39964901752819043</v>
      </c>
      <c r="N6" s="15">
        <f t="shared" ref="N6:N11" si="2">(I6-H6)/H6</f>
        <v>0.79532180735144575</v>
      </c>
      <c r="O6" s="16">
        <f t="shared" ref="O6:O11" si="3">(J6-I6)/I6</f>
        <v>-0.14060358873099624</v>
      </c>
      <c r="P6" s="9"/>
    </row>
    <row r="7" spans="2:16" x14ac:dyDescent="0.3">
      <c r="B7" t="str">
        <f>TEXT(Data!A5,"dddd")</f>
        <v>Monday</v>
      </c>
      <c r="C7" t="str">
        <f>TEXT(Data!A5,"mmmm")</f>
        <v>July</v>
      </c>
      <c r="E7" s="23" t="s">
        <v>25</v>
      </c>
      <c r="F7">
        <f>AVERAGEIFS(Data!$H$2:$H$144,$B$4:$B$146, $E7, $C$4:$C$146,F$4)</f>
        <v>102.17</v>
      </c>
      <c r="G7">
        <f>AVERAGEIFS(Data!$H$2:$H$144,$B$4:$B$146, $E7, $C$4:$C$146,G$4)</f>
        <v>161.01400000000001</v>
      </c>
      <c r="H7">
        <f>AVERAGEIFS(Data!$H$2:$H$144,$B$4:$B$146, $E7, $C$4:$C$146,H$4)</f>
        <v>104.63249999999999</v>
      </c>
      <c r="I7">
        <f>AVERAGEIFS(Data!$H$2:$H$144,$B$4:$B$146, $E7, $C$4:$C$146,I$4)</f>
        <v>164.43</v>
      </c>
      <c r="J7">
        <f>AVERAGEIFS(Data!$H$2:$H$144,$B$4:$B$146, $E7, $C$4:$C$146,J$4)</f>
        <v>124.14666666666669</v>
      </c>
      <c r="K7" s="13" t="s">
        <v>35</v>
      </c>
      <c r="L7" s="15">
        <f t="shared" si="0"/>
        <v>0.57594205735538817</v>
      </c>
      <c r="M7" s="15">
        <f t="shared" si="1"/>
        <v>-0.35016520302582393</v>
      </c>
      <c r="N7" s="15">
        <f t="shared" si="2"/>
        <v>0.57150025087807343</v>
      </c>
      <c r="O7" s="16">
        <f t="shared" si="3"/>
        <v>-0.24498773540919125</v>
      </c>
      <c r="P7" s="9"/>
    </row>
    <row r="8" spans="2:16" x14ac:dyDescent="0.3">
      <c r="B8" t="str">
        <f>TEXT(Data!A6,"dddd")</f>
        <v>Tuesday</v>
      </c>
      <c r="C8" t="str">
        <f>TEXT(Data!A6,"mmmm")</f>
        <v>July</v>
      </c>
      <c r="E8" s="23" t="s">
        <v>26</v>
      </c>
      <c r="F8">
        <f>AVERAGEIFS(Data!$H$2:$H$144,$B$4:$B$146, $E8, $C$4:$C$146,F$4)</f>
        <v>107.22750000000001</v>
      </c>
      <c r="G8">
        <f>AVERAGEIFS(Data!$H$2:$H$144,$B$4:$B$146, $E8, $C$4:$C$146,G$4)</f>
        <v>173.16249999999997</v>
      </c>
      <c r="H8">
        <f>AVERAGEIFS(Data!$H$2:$H$144,$B$4:$B$146, $E8, $C$4:$C$146,H$4)</f>
        <v>137.47200000000001</v>
      </c>
      <c r="I8">
        <f>AVERAGEIFS(Data!$H$2:$H$144,$B$4:$B$146, $E8, $C$4:$C$146,I$4)</f>
        <v>203.41249999999999</v>
      </c>
      <c r="J8">
        <f>AVERAGEIFS(Data!$H$2:$H$144,$B$4:$B$146, $E8, $C$4:$C$146,J$4)</f>
        <v>123.48333333333333</v>
      </c>
      <c r="K8" s="13" t="s">
        <v>35</v>
      </c>
      <c r="L8" s="15">
        <f t="shared" si="0"/>
        <v>0.61490755636380556</v>
      </c>
      <c r="M8" s="15">
        <f t="shared" si="1"/>
        <v>-0.20610986789864991</v>
      </c>
      <c r="N8" s="15">
        <f t="shared" si="2"/>
        <v>0.47966494995344494</v>
      </c>
      <c r="O8" s="16">
        <f t="shared" si="3"/>
        <v>-0.39294127286507302</v>
      </c>
      <c r="P8" s="9"/>
    </row>
    <row r="9" spans="2:16" x14ac:dyDescent="0.3">
      <c r="B9" t="str">
        <f>TEXT(Data!A7,"dddd")</f>
        <v>Wednesday</v>
      </c>
      <c r="C9" t="str">
        <f>TEXT(Data!A7,"mmmm")</f>
        <v>July</v>
      </c>
      <c r="E9" s="23" t="s">
        <v>27</v>
      </c>
      <c r="F9">
        <f>AVERAGEIFS(Data!$H$2:$H$144,$B$4:$B$146, $E9, $C$4:$C$146,F$4)</f>
        <v>117.252</v>
      </c>
      <c r="G9">
        <f>AVERAGEIFS(Data!$H$2:$H$144,$B$4:$B$146, $E9, $C$4:$C$146,G$4)</f>
        <v>160.12</v>
      </c>
      <c r="H9">
        <f>AVERAGEIFS(Data!$H$2:$H$144,$B$4:$B$146, $E9, $C$4:$C$146,H$4)</f>
        <v>107.146</v>
      </c>
      <c r="I9">
        <f>AVERAGEIFS(Data!$H$2:$H$144,$B$4:$B$146, $E9, $C$4:$C$146,I$4)</f>
        <v>190.72</v>
      </c>
      <c r="J9">
        <f>AVERAGEIFS(Data!$H$2:$H$144,$B$4:$B$146, $E9, $C$4:$C$146,J$4)</f>
        <v>132.84666666666666</v>
      </c>
      <c r="K9" s="13" t="s">
        <v>35</v>
      </c>
      <c r="L9" s="15">
        <f t="shared" si="0"/>
        <v>0.3656057039538772</v>
      </c>
      <c r="M9" s="15">
        <f t="shared" si="1"/>
        <v>-0.3308393704721459</v>
      </c>
      <c r="N9" s="15">
        <f t="shared" si="2"/>
        <v>0.7800011199671476</v>
      </c>
      <c r="O9" s="16">
        <f t="shared" si="3"/>
        <v>-0.30344658836689037</v>
      </c>
      <c r="P9" s="9"/>
    </row>
    <row r="10" spans="2:16" x14ac:dyDescent="0.3">
      <c r="B10" t="str">
        <f>TEXT(Data!A8,"dddd")</f>
        <v>Thursday</v>
      </c>
      <c r="C10" t="str">
        <f>TEXT(Data!A8,"mmmm")</f>
        <v>July</v>
      </c>
      <c r="E10" s="23" t="s">
        <v>28</v>
      </c>
      <c r="F10">
        <f>AVERAGEIFS(Data!$H$2:$H$144,$B$4:$B$146, $E10, $C$4:$C$146,F$4)</f>
        <v>109.93400000000001</v>
      </c>
      <c r="G10">
        <f>AVERAGEIFS(Data!$H$2:$H$144,$B$4:$B$146, $E10, $C$4:$C$146,G$4)</f>
        <v>170.1925</v>
      </c>
      <c r="H10">
        <f>AVERAGEIFS(Data!$H$2:$H$144,$B$4:$B$146, $E10, $C$4:$C$146,H$4)</f>
        <v>94.697500000000005</v>
      </c>
      <c r="I10">
        <f>AVERAGEIFS(Data!$H$2:$H$144,$B$4:$B$146, $E10, $C$4:$C$146,I$4)</f>
        <v>184.90600000000001</v>
      </c>
      <c r="J10">
        <f>AVERAGEIFS(Data!$H$2:$H$144,$B$4:$B$146, $E10, $C$4:$C$146,J$4)</f>
        <v>188.59666666666666</v>
      </c>
      <c r="K10" s="13" t="s">
        <v>35</v>
      </c>
      <c r="L10" s="15">
        <f t="shared" si="0"/>
        <v>0.54813342550985111</v>
      </c>
      <c r="M10" s="15">
        <f t="shared" si="1"/>
        <v>-0.44358593945091584</v>
      </c>
      <c r="N10" s="15">
        <f t="shared" si="2"/>
        <v>0.95259642546001733</v>
      </c>
      <c r="O10" s="16">
        <f t="shared" si="3"/>
        <v>1.9959691230499052E-2</v>
      </c>
      <c r="P10" s="9"/>
    </row>
    <row r="11" spans="2:16" ht="15" thickBot="1" x14ac:dyDescent="0.35">
      <c r="B11" t="str">
        <f>TEXT(Data!A9,"dddd")</f>
        <v>Friday</v>
      </c>
      <c r="C11" t="str">
        <f>TEXT(Data!A9,"mmmm")</f>
        <v>July</v>
      </c>
      <c r="E11" s="24" t="s">
        <v>29</v>
      </c>
      <c r="F11" s="18">
        <f>AVERAGEIFS(Data!$H$2:$H$144,$B$4:$B$146, $E11, $C$4:$C$146,F$4)</f>
        <v>121.15</v>
      </c>
      <c r="G11" s="18">
        <f>AVERAGEIFS(Data!$H$2:$H$144,$B$4:$B$146, $E11, $C$4:$C$146,G$4)</f>
        <v>157.08749999999998</v>
      </c>
      <c r="H11" s="18">
        <f>AVERAGEIFS(Data!$H$2:$H$144,$B$4:$B$146, $E11, $C$4:$C$146,H$4)</f>
        <v>101.1125</v>
      </c>
      <c r="I11" s="18">
        <f>AVERAGEIFS(Data!$H$2:$H$144,$B$4:$B$146, $E11, $C$4:$C$146,I$4)</f>
        <v>183.34399999999999</v>
      </c>
      <c r="J11" s="18">
        <f>AVERAGEIFS(Data!$H$2:$H$144,$B$4:$B$146, $E11, $C$4:$C$146,J$4)</f>
        <v>150.09</v>
      </c>
      <c r="K11" s="17" t="s">
        <v>35</v>
      </c>
      <c r="L11" s="19">
        <f t="shared" si="0"/>
        <v>0.29663640115559198</v>
      </c>
      <c r="M11" s="19">
        <f t="shared" si="1"/>
        <v>-0.35633007082040258</v>
      </c>
      <c r="N11" s="19">
        <f t="shared" si="2"/>
        <v>0.81326740017307453</v>
      </c>
      <c r="O11" s="20">
        <f t="shared" si="3"/>
        <v>-0.18137490182389385</v>
      </c>
      <c r="P11" s="9"/>
    </row>
    <row r="12" spans="2:16" x14ac:dyDescent="0.3">
      <c r="B12" t="str">
        <f>TEXT(Data!A10,"dddd")</f>
        <v>Saturday</v>
      </c>
      <c r="C12" t="str">
        <f>TEXT(Data!A10,"mmmm")</f>
        <v>July</v>
      </c>
    </row>
    <row r="13" spans="2:16" ht="15" thickBot="1" x14ac:dyDescent="0.35">
      <c r="B13" t="str">
        <f>TEXT(Data!A11,"dddd")</f>
        <v>Sunday</v>
      </c>
      <c r="C13" t="str">
        <f>TEXT(Data!A11,"mmmm")</f>
        <v>July</v>
      </c>
    </row>
    <row r="14" spans="2:16" ht="15" thickBot="1" x14ac:dyDescent="0.35">
      <c r="B14" t="str">
        <f>TEXT(Data!A12,"dddd")</f>
        <v>Monday</v>
      </c>
      <c r="C14" t="str">
        <f>TEXT(Data!A12,"mmmm")</f>
        <v>July</v>
      </c>
      <c r="E14" s="61" t="s">
        <v>37</v>
      </c>
      <c r="F14" s="62"/>
      <c r="G14" s="62"/>
      <c r="H14" s="62"/>
      <c r="I14" s="62"/>
      <c r="J14" s="62"/>
      <c r="K14" s="62"/>
      <c r="L14" s="62"/>
      <c r="M14" s="62"/>
      <c r="N14" s="62"/>
      <c r="O14" s="63"/>
    </row>
    <row r="15" spans="2:16" ht="15" thickBot="1" x14ac:dyDescent="0.35">
      <c r="B15" t="str">
        <f>TEXT(Data!A13,"dddd")</f>
        <v>Tuesday</v>
      </c>
      <c r="C15" t="str">
        <f>TEXT(Data!A13,"mmmm")</f>
        <v>July</v>
      </c>
      <c r="E15" s="25" t="s">
        <v>39</v>
      </c>
      <c r="F15" s="11" t="s">
        <v>30</v>
      </c>
      <c r="G15" s="11" t="s">
        <v>31</v>
      </c>
      <c r="H15" s="11" t="s">
        <v>32</v>
      </c>
      <c r="I15" s="11" t="s">
        <v>33</v>
      </c>
      <c r="J15" s="11" t="s">
        <v>34</v>
      </c>
      <c r="K15" s="10" t="s">
        <v>30</v>
      </c>
      <c r="L15" s="11" t="s">
        <v>31</v>
      </c>
      <c r="M15" s="11" t="s">
        <v>32</v>
      </c>
      <c r="N15" s="11" t="s">
        <v>33</v>
      </c>
      <c r="O15" s="12" t="s">
        <v>34</v>
      </c>
    </row>
    <row r="16" spans="2:16" x14ac:dyDescent="0.3">
      <c r="B16" t="str">
        <f>TEXT(Data!A14,"dddd")</f>
        <v>Wednesday</v>
      </c>
      <c r="C16" t="str">
        <f>TEXT(Data!A14,"mmmm")</f>
        <v>July</v>
      </c>
      <c r="E16" s="23" t="s">
        <v>23</v>
      </c>
      <c r="F16" s="11">
        <f>AVERAGEIFS(Data!$I$2:$I$144,$B$4:$B$146, $E16, $C$4:$C$146,F$4)</f>
        <v>1218198.25</v>
      </c>
      <c r="G16" s="11">
        <f>AVERAGEIFS(Data!$I$2:$I$144,$B$4:$B$146, $E16, $C$4:$C$146,G$4)</f>
        <v>2015010</v>
      </c>
      <c r="H16" s="11">
        <f>AVERAGEIFS(Data!$I$2:$I$144,$B$4:$B$146, $E16, $C$4:$C$146,H$4)</f>
        <v>1164215.25</v>
      </c>
      <c r="I16" s="11">
        <f>AVERAGEIFS(Data!$I$2:$I$144,$B$4:$B$146, $E16, $C$4:$C$146,I$4)</f>
        <v>1916276</v>
      </c>
      <c r="J16" s="11">
        <f>AVERAGEIFS(Data!$I$2:$I$144,$B$4:$B$146, $E16, $C$4:$C$146,J$4)</f>
        <v>1423097.5</v>
      </c>
      <c r="K16" s="10" t="s">
        <v>35</v>
      </c>
      <c r="L16" s="21">
        <f>(G16-F16)/F16</f>
        <v>0.65409037486304056</v>
      </c>
      <c r="M16" s="21">
        <f>(H16-G16)/G16</f>
        <v>-0.42222854973424451</v>
      </c>
      <c r="N16" s="21">
        <f>(I16-H16)/H16</f>
        <v>0.64598084417808477</v>
      </c>
      <c r="O16" s="22">
        <f>(J16-I16)/I16</f>
        <v>-0.2573629790280732</v>
      </c>
    </row>
    <row r="17" spans="2:15" x14ac:dyDescent="0.3">
      <c r="B17" t="str">
        <f>TEXT(Data!A15,"dddd")</f>
        <v>Thursday</v>
      </c>
      <c r="C17" t="str">
        <f>TEXT(Data!A15,"mmmm")</f>
        <v>July</v>
      </c>
      <c r="E17" s="23" t="s">
        <v>24</v>
      </c>
      <c r="F17">
        <f>AVERAGEIFS(Data!$I$2:$I$144,$B$4:$B$146, $E17, $C$4:$C$146,F$4)</f>
        <v>1179705.5</v>
      </c>
      <c r="G17">
        <f>AVERAGEIFS(Data!$I$2:$I$144,$B$4:$B$146, $E17, $C$4:$C$146,G$4)</f>
        <v>1849438.4</v>
      </c>
      <c r="H17">
        <f>AVERAGEIFS(Data!$I$2:$I$144,$B$4:$B$146, $E17, $C$4:$C$146,H$4)</f>
        <v>1079876.5</v>
      </c>
      <c r="I17">
        <f>AVERAGEIFS(Data!$I$2:$I$144,$B$4:$B$146, $E17, $C$4:$C$146,I$4)</f>
        <v>1981686.5</v>
      </c>
      <c r="J17">
        <f>AVERAGEIFS(Data!$I$2:$I$144,$B$4:$B$146, $E17, $C$4:$C$146,J$4)</f>
        <v>1564054.6666666667</v>
      </c>
      <c r="K17" s="13" t="s">
        <v>35</v>
      </c>
      <c r="L17" s="15">
        <f t="shared" ref="L17:L22" si="4">(G17-F17)/F17</f>
        <v>0.56771194166679728</v>
      </c>
      <c r="M17" s="15">
        <f t="shared" ref="M17:M22" si="5">(H17-G17)/G17</f>
        <v>-0.41610572160716464</v>
      </c>
      <c r="N17" s="15">
        <f t="shared" ref="N17:N22" si="6">(I17-H17)/H17</f>
        <v>0.83510475503448778</v>
      </c>
      <c r="O17" s="16">
        <f t="shared" ref="O17:O22" si="7">(J17-I17)/I17</f>
        <v>-0.21074566200725153</v>
      </c>
    </row>
    <row r="18" spans="2:15" x14ac:dyDescent="0.3">
      <c r="B18" t="str">
        <f>TEXT(Data!A16,"dddd")</f>
        <v>Friday</v>
      </c>
      <c r="C18" t="str">
        <f>TEXT(Data!A16,"mmmm")</f>
        <v>July</v>
      </c>
      <c r="E18" s="23" t="s">
        <v>25</v>
      </c>
      <c r="F18">
        <f>AVERAGEIFS(Data!$I$2:$I$144,$B$4:$B$146, $E18, $C$4:$C$146,F$4)</f>
        <v>1263516.5</v>
      </c>
      <c r="G18">
        <f>AVERAGEIFS(Data!$I$2:$I$144,$B$4:$B$146, $E18, $C$4:$C$146,G$4)</f>
        <v>1908034.4</v>
      </c>
      <c r="H18">
        <f>AVERAGEIFS(Data!$I$2:$I$144,$B$4:$B$146, $E18, $C$4:$C$146,H$4)</f>
        <v>1344492.75</v>
      </c>
      <c r="I18">
        <f>AVERAGEIFS(Data!$I$2:$I$144,$B$4:$B$146, $E18, $C$4:$C$146,I$4)</f>
        <v>2045033.25</v>
      </c>
      <c r="J18">
        <f>AVERAGEIFS(Data!$I$2:$I$144,$B$4:$B$146, $E18, $C$4:$C$146,J$4)</f>
        <v>1553512.6666666667</v>
      </c>
      <c r="K18" s="13" t="s">
        <v>35</v>
      </c>
      <c r="L18" s="15">
        <f t="shared" si="4"/>
        <v>0.51009852265482869</v>
      </c>
      <c r="M18" s="15">
        <f t="shared" si="5"/>
        <v>-0.29535193390643266</v>
      </c>
      <c r="N18" s="15">
        <f t="shared" si="6"/>
        <v>0.52104446081988909</v>
      </c>
      <c r="O18" s="16">
        <f t="shared" si="7"/>
        <v>-0.24034845562209478</v>
      </c>
    </row>
    <row r="19" spans="2:15" x14ac:dyDescent="0.3">
      <c r="B19" t="str">
        <f>TEXT(Data!A17,"dddd")</f>
        <v>Saturday</v>
      </c>
      <c r="C19" t="str">
        <f>TEXT(Data!A17,"mmmm")</f>
        <v>July</v>
      </c>
      <c r="E19" s="23" t="s">
        <v>26</v>
      </c>
      <c r="F19">
        <f>AVERAGEIFS(Data!$I$2:$I$144,$B$4:$B$146, $E19, $C$4:$C$146,F$4)</f>
        <v>1298858.25</v>
      </c>
      <c r="G19">
        <f>AVERAGEIFS(Data!$I$2:$I$144,$B$4:$B$146, $E19, $C$4:$C$146,G$4)</f>
        <v>2223024</v>
      </c>
      <c r="H19">
        <f>AVERAGEIFS(Data!$I$2:$I$144,$B$4:$B$146, $E19, $C$4:$C$146,H$4)</f>
        <v>1466975.2</v>
      </c>
      <c r="I19">
        <f>AVERAGEIFS(Data!$I$2:$I$144,$B$4:$B$146, $E19, $C$4:$C$146,I$4)</f>
        <v>2337475</v>
      </c>
      <c r="J19">
        <f>AVERAGEIFS(Data!$I$2:$I$144,$B$4:$B$146, $E19, $C$4:$C$146,J$4)</f>
        <v>1432141.6666666667</v>
      </c>
      <c r="K19" s="13" t="s">
        <v>35</v>
      </c>
      <c r="L19" s="15">
        <f t="shared" si="4"/>
        <v>0.71152163833120363</v>
      </c>
      <c r="M19" s="15">
        <f t="shared" si="5"/>
        <v>-0.34009925218980996</v>
      </c>
      <c r="N19" s="15">
        <f t="shared" si="6"/>
        <v>0.59339776159815116</v>
      </c>
      <c r="O19" s="16">
        <f t="shared" si="7"/>
        <v>-0.38731252027650914</v>
      </c>
    </row>
    <row r="20" spans="2:15" x14ac:dyDescent="0.3">
      <c r="B20" t="str">
        <f>TEXT(Data!A18,"dddd")</f>
        <v>Sunday</v>
      </c>
      <c r="C20" t="str">
        <f>TEXT(Data!A18,"mmmm")</f>
        <v>July</v>
      </c>
      <c r="E20" s="23" t="s">
        <v>27</v>
      </c>
      <c r="F20">
        <f>AVERAGEIFS(Data!$I$2:$I$144,$B$4:$B$146, $E20, $C$4:$C$146,F$4)</f>
        <v>1358454.2</v>
      </c>
      <c r="G20">
        <f>AVERAGEIFS(Data!$I$2:$I$144,$B$4:$B$146, $E20, $C$4:$C$146,G$4)</f>
        <v>2209067.25</v>
      </c>
      <c r="H20">
        <f>AVERAGEIFS(Data!$I$2:$I$144,$B$4:$B$146, $E20, $C$4:$C$146,H$4)</f>
        <v>1263371.8</v>
      </c>
      <c r="I20">
        <f>AVERAGEIFS(Data!$I$2:$I$144,$B$4:$B$146, $E20, $C$4:$C$146,I$4)</f>
        <v>2127854.5</v>
      </c>
      <c r="J20">
        <f>AVERAGEIFS(Data!$I$2:$I$144,$B$4:$B$146, $E20, $C$4:$C$146,J$4)</f>
        <v>1646530</v>
      </c>
      <c r="K20" s="13" t="s">
        <v>35</v>
      </c>
      <c r="L20" s="15">
        <f t="shared" si="4"/>
        <v>0.62616247938281622</v>
      </c>
      <c r="M20" s="15">
        <f t="shared" si="5"/>
        <v>-0.42809717540287645</v>
      </c>
      <c r="N20" s="15">
        <f t="shared" si="6"/>
        <v>0.68426626271062874</v>
      </c>
      <c r="O20" s="16">
        <f t="shared" si="7"/>
        <v>-0.22620179152286962</v>
      </c>
    </row>
    <row r="21" spans="2:15" x14ac:dyDescent="0.3">
      <c r="B21" t="str">
        <f>TEXT(Data!A19,"dddd")</f>
        <v>Monday</v>
      </c>
      <c r="C21" t="str">
        <f>TEXT(Data!A19,"mmmm")</f>
        <v>July</v>
      </c>
      <c r="E21" s="23" t="s">
        <v>28</v>
      </c>
      <c r="F21">
        <f>AVERAGEIFS(Data!$I$2:$I$144,$B$4:$B$146, $E21, $C$4:$C$146,F$4)</f>
        <v>1348555.2</v>
      </c>
      <c r="G21">
        <f>AVERAGEIFS(Data!$I$2:$I$144,$B$4:$B$146, $E21, $C$4:$C$146,G$4)</f>
        <v>2039514.75</v>
      </c>
      <c r="H21">
        <f>AVERAGEIFS(Data!$I$2:$I$144,$B$4:$B$146, $E21, $C$4:$C$146,H$4)</f>
        <v>1134578.75</v>
      </c>
      <c r="I21">
        <f>AVERAGEIFS(Data!$I$2:$I$144,$B$4:$B$146, $E21, $C$4:$C$146,I$4)</f>
        <v>2255146.4</v>
      </c>
      <c r="J21">
        <f>AVERAGEIFS(Data!$I$2:$I$144,$B$4:$B$146, $E21, $C$4:$C$146,J$4)</f>
        <v>2142446.6666666665</v>
      </c>
      <c r="K21" s="13" t="s">
        <v>35</v>
      </c>
      <c r="L21" s="15">
        <f t="shared" si="4"/>
        <v>0.5123702389045699</v>
      </c>
      <c r="M21" s="15">
        <f t="shared" si="5"/>
        <v>-0.44370162069188274</v>
      </c>
      <c r="N21" s="15">
        <f t="shared" si="6"/>
        <v>0.98765083516679641</v>
      </c>
      <c r="O21" s="16">
        <f t="shared" si="7"/>
        <v>-4.9974464333372506E-2</v>
      </c>
    </row>
    <row r="22" spans="2:15" ht="15" thickBot="1" x14ac:dyDescent="0.35">
      <c r="B22" t="str">
        <f>TEXT(Data!A20,"dddd")</f>
        <v>Tuesday</v>
      </c>
      <c r="C22" t="str">
        <f>TEXT(Data!A20,"mmmm")</f>
        <v>July</v>
      </c>
      <c r="E22" s="24" t="s">
        <v>29</v>
      </c>
      <c r="F22" s="18">
        <f>AVERAGEIFS(Data!$I$2:$I$144,$B$4:$B$146, $E22, $C$4:$C$146,F$4)</f>
        <v>1277979</v>
      </c>
      <c r="G22" s="18">
        <f>AVERAGEIFS(Data!$I$2:$I$144,$B$4:$B$146, $E22, $C$4:$C$146,G$4)</f>
        <v>1866674.25</v>
      </c>
      <c r="H22" s="18">
        <f>AVERAGEIFS(Data!$I$2:$I$144,$B$4:$B$146, $E22, $C$4:$C$146,H$4)</f>
        <v>1135486.75</v>
      </c>
      <c r="I22" s="18">
        <f>AVERAGEIFS(Data!$I$2:$I$144,$B$4:$B$146, $E22, $C$4:$C$146,I$4)</f>
        <v>2182216.4</v>
      </c>
      <c r="J22" s="18">
        <f>AVERAGEIFS(Data!$I$2:$I$144,$B$4:$B$146, $E22, $C$4:$C$146,J$4)</f>
        <v>1908508.3333333333</v>
      </c>
      <c r="K22" s="17" t="s">
        <v>35</v>
      </c>
      <c r="L22" s="19">
        <f t="shared" si="4"/>
        <v>0.46064548009004841</v>
      </c>
      <c r="M22" s="19">
        <f t="shared" si="5"/>
        <v>-0.39170599798009748</v>
      </c>
      <c r="N22" s="19">
        <f t="shared" si="6"/>
        <v>0.92183343398767081</v>
      </c>
      <c r="O22" s="20">
        <f t="shared" si="7"/>
        <v>-0.12542663810365767</v>
      </c>
    </row>
    <row r="23" spans="2:15" x14ac:dyDescent="0.3">
      <c r="B23" t="str">
        <f>TEXT(Data!A21,"dddd")</f>
        <v>Wednesday</v>
      </c>
      <c r="C23" t="str">
        <f>TEXT(Data!A21,"mmmm")</f>
        <v>July</v>
      </c>
    </row>
    <row r="24" spans="2:15" ht="15" thickBot="1" x14ac:dyDescent="0.35">
      <c r="B24" t="str">
        <f>TEXT(Data!A22,"dddd")</f>
        <v>Thursday</v>
      </c>
      <c r="C24" t="str">
        <f>TEXT(Data!A22,"mmmm")</f>
        <v>July</v>
      </c>
    </row>
    <row r="25" spans="2:15" ht="15" thickBot="1" x14ac:dyDescent="0.35">
      <c r="B25" t="str">
        <f>TEXT(Data!A23,"dddd")</f>
        <v>Friday</v>
      </c>
      <c r="C25" t="str">
        <f>TEXT(Data!A23,"mmmm")</f>
        <v>July</v>
      </c>
      <c r="E25" s="61" t="s">
        <v>38</v>
      </c>
      <c r="F25" s="62"/>
      <c r="G25" s="62"/>
      <c r="H25" s="62"/>
      <c r="I25" s="62"/>
      <c r="J25" s="62"/>
      <c r="K25" s="62"/>
      <c r="L25" s="62"/>
      <c r="M25" s="62"/>
      <c r="N25" s="62"/>
      <c r="O25" s="63"/>
    </row>
    <row r="26" spans="2:15" ht="15" thickBot="1" x14ac:dyDescent="0.35">
      <c r="B26" t="str">
        <f>TEXT(Data!A24,"dddd")</f>
        <v>Saturday</v>
      </c>
      <c r="C26" t="str">
        <f>TEXT(Data!A24,"mmmm")</f>
        <v>July</v>
      </c>
      <c r="E26" s="25" t="s">
        <v>39</v>
      </c>
      <c r="F26" s="11" t="s">
        <v>30</v>
      </c>
      <c r="G26" s="11" t="s">
        <v>31</v>
      </c>
      <c r="H26" s="11" t="s">
        <v>32</v>
      </c>
      <c r="I26" s="11" t="s">
        <v>33</v>
      </c>
      <c r="J26" s="11" t="s">
        <v>34</v>
      </c>
      <c r="K26" s="10" t="s">
        <v>30</v>
      </c>
      <c r="L26" s="11" t="s">
        <v>31</v>
      </c>
      <c r="M26" s="11" t="s">
        <v>32</v>
      </c>
      <c r="N26" s="11" t="s">
        <v>33</v>
      </c>
      <c r="O26" s="12" t="s">
        <v>34</v>
      </c>
    </row>
    <row r="27" spans="2:15" x14ac:dyDescent="0.3">
      <c r="B27" t="str">
        <f>TEXT(Data!A25,"dddd")</f>
        <v>Sunday</v>
      </c>
      <c r="C27" t="str">
        <f>TEXT(Data!A25,"mmmm")</f>
        <v>July</v>
      </c>
      <c r="E27" s="23" t="s">
        <v>23</v>
      </c>
      <c r="F27" s="11">
        <f>AVERAGEIFS(Data!$E$2:$E$144,$B$4:$B$146, $E27, $C$4:$C$146,F$4)</f>
        <v>6112</v>
      </c>
      <c r="G27" s="11">
        <f>AVERAGEIFS(Data!$E$2:$E$144,$B$4:$B$146, $E27, $C$4:$C$146,G$4)</f>
        <v>7711.2</v>
      </c>
      <c r="H27" s="11">
        <f>AVERAGEIFS(Data!$E$2:$E$144,$B$4:$B$146, $E27, $C$4:$C$146,H$4)</f>
        <v>8217.75</v>
      </c>
      <c r="I27" s="11">
        <f>AVERAGEIFS(Data!$E$2:$E$144,$B$4:$B$146, $E27, $C$4:$C$146,I$4)</f>
        <v>8348.4</v>
      </c>
      <c r="J27" s="11">
        <f>AVERAGEIFS(Data!$E$2:$E$144,$B$4:$B$146, $E27, $C$4:$C$146,J$4)</f>
        <v>10260.5</v>
      </c>
      <c r="K27" s="10" t="s">
        <v>35</v>
      </c>
      <c r="L27" s="21">
        <f>(G27-F27)/F27</f>
        <v>0.26164921465968582</v>
      </c>
      <c r="M27" s="21">
        <f>(H27-G27)/G27</f>
        <v>6.5690164954870858E-2</v>
      </c>
      <c r="N27" s="21">
        <f>(I27-H27)/H27</f>
        <v>1.5898512366523638E-2</v>
      </c>
      <c r="O27" s="22">
        <f>(J27-I27)/I27</f>
        <v>0.22903789947774431</v>
      </c>
    </row>
    <row r="28" spans="2:15" x14ac:dyDescent="0.3">
      <c r="B28" t="str">
        <f>TEXT(Data!A26,"dddd")</f>
        <v>Monday</v>
      </c>
      <c r="C28" t="str">
        <f>TEXT(Data!A26,"mmmm")</f>
        <v>July</v>
      </c>
      <c r="E28" s="23" t="s">
        <v>24</v>
      </c>
      <c r="F28">
        <f>AVERAGEIFS(Data!$E$2:$E$144,$B$4:$B$146, $E28, $C$4:$C$146,F$4)</f>
        <v>7121.75</v>
      </c>
      <c r="G28">
        <f>AVERAGEIFS(Data!$E$2:$E$144,$B$4:$B$146, $E28, $C$4:$C$146,G$4)</f>
        <v>9474.6</v>
      </c>
      <c r="H28">
        <f>AVERAGEIFS(Data!$E$2:$E$144,$B$4:$B$146, $E28, $C$4:$C$146,H$4)</f>
        <v>9020.75</v>
      </c>
      <c r="I28">
        <f>AVERAGEIFS(Data!$E$2:$E$144,$B$4:$B$146, $E28, $C$4:$C$146,I$4)</f>
        <v>8505.75</v>
      </c>
      <c r="J28">
        <f>AVERAGEIFS(Data!$E$2:$E$144,$B$4:$B$146, $E28, $C$4:$C$146,J$4)</f>
        <v>7733</v>
      </c>
      <c r="K28" s="13" t="s">
        <v>35</v>
      </c>
      <c r="L28" s="15">
        <f t="shared" ref="L28:L33" si="8">(G28-F28)/F28</f>
        <v>0.33037525889002006</v>
      </c>
      <c r="M28" s="15">
        <f t="shared" ref="M28:M33" si="9">(H28-G28)/G28</f>
        <v>-4.7901758385578322E-2</v>
      </c>
      <c r="N28" s="15">
        <f t="shared" ref="N28:N33" si="10">(I28-H28)/H28</f>
        <v>-5.7090596679876954E-2</v>
      </c>
      <c r="O28" s="16">
        <f t="shared" ref="O28:O33" si="11">(J28-I28)/I28</f>
        <v>-9.0850307145166509E-2</v>
      </c>
    </row>
    <row r="29" spans="2:15" x14ac:dyDescent="0.3">
      <c r="B29" t="str">
        <f>TEXT(Data!A27,"dddd")</f>
        <v>Tuesday</v>
      </c>
      <c r="C29" t="str">
        <f>TEXT(Data!A27,"mmmm")</f>
        <v>July</v>
      </c>
      <c r="E29" s="23" t="s">
        <v>25</v>
      </c>
      <c r="F29">
        <f>AVERAGEIFS(Data!$E$2:$E$144,$B$4:$B$146, $E29, $C$4:$C$146,F$4)</f>
        <v>7721.5</v>
      </c>
      <c r="G29">
        <f>AVERAGEIFS(Data!$E$2:$E$144,$B$4:$B$146, $E29, $C$4:$C$146,G$4)</f>
        <v>7504.8</v>
      </c>
      <c r="H29">
        <f>AVERAGEIFS(Data!$E$2:$E$144,$B$4:$B$146, $E29, $C$4:$C$146,H$4)</f>
        <v>9695.25</v>
      </c>
      <c r="I29">
        <f>AVERAGEIFS(Data!$E$2:$E$144,$B$4:$B$146, $E29, $C$4:$C$146,I$4)</f>
        <v>8976.5</v>
      </c>
      <c r="J29">
        <f>AVERAGEIFS(Data!$E$2:$E$144,$B$4:$B$146, $E29, $C$4:$C$146,J$4)</f>
        <v>9912.6666666666661</v>
      </c>
      <c r="K29" s="13" t="s">
        <v>35</v>
      </c>
      <c r="L29" s="15">
        <f t="shared" si="8"/>
        <v>-2.8064495240562044E-2</v>
      </c>
      <c r="M29" s="15">
        <f t="shared" si="9"/>
        <v>0.29187320115126314</v>
      </c>
      <c r="N29" s="15">
        <f t="shared" si="10"/>
        <v>-7.413424099430134E-2</v>
      </c>
      <c r="O29" s="16">
        <f t="shared" si="11"/>
        <v>0.10429083347258576</v>
      </c>
    </row>
    <row r="30" spans="2:15" x14ac:dyDescent="0.3">
      <c r="B30" t="str">
        <f>TEXT(Data!A28,"dddd")</f>
        <v>Wednesday</v>
      </c>
      <c r="C30" t="str">
        <f>TEXT(Data!A28,"mmmm")</f>
        <v>July</v>
      </c>
      <c r="E30" s="23" t="s">
        <v>26</v>
      </c>
      <c r="F30">
        <f>AVERAGEIFS(Data!$E$2:$E$144,$B$4:$B$146, $E30, $C$4:$C$146,F$4)</f>
        <v>8530.25</v>
      </c>
      <c r="G30">
        <f>AVERAGEIFS(Data!$E$2:$E$144,$B$4:$B$146, $E30, $C$4:$C$146,G$4)</f>
        <v>7909.25</v>
      </c>
      <c r="H30">
        <f>AVERAGEIFS(Data!$E$2:$E$144,$B$4:$B$146, $E30, $C$4:$C$146,H$4)</f>
        <v>7109</v>
      </c>
      <c r="I30">
        <f>AVERAGEIFS(Data!$E$2:$E$144,$B$4:$B$146, $E30, $C$4:$C$146,I$4)</f>
        <v>8544.5</v>
      </c>
      <c r="J30">
        <f>AVERAGEIFS(Data!$E$2:$E$144,$B$4:$B$146, $E30, $C$4:$C$146,J$4)</f>
        <v>7900.333333333333</v>
      </c>
      <c r="K30" s="13" t="s">
        <v>35</v>
      </c>
      <c r="L30" s="15">
        <f t="shared" si="8"/>
        <v>-7.279974209431142E-2</v>
      </c>
      <c r="M30" s="15">
        <f t="shared" si="9"/>
        <v>-0.10117899927300313</v>
      </c>
      <c r="N30" s="15">
        <f t="shared" si="10"/>
        <v>0.20192713461808975</v>
      </c>
      <c r="O30" s="16">
        <f t="shared" si="11"/>
        <v>-7.5389626855482117E-2</v>
      </c>
    </row>
    <row r="31" spans="2:15" x14ac:dyDescent="0.3">
      <c r="B31" t="str">
        <f>TEXT(Data!A29,"dddd")</f>
        <v>Thursday</v>
      </c>
      <c r="C31" t="str">
        <f>TEXT(Data!A29,"mmmm")</f>
        <v>July</v>
      </c>
      <c r="E31" s="23" t="s">
        <v>27</v>
      </c>
      <c r="F31">
        <f>AVERAGEIFS(Data!$E$2:$E$144,$B$4:$B$146, $E31, $C$4:$C$146,F$4)</f>
        <v>7532.8</v>
      </c>
      <c r="G31">
        <f>AVERAGEIFS(Data!$E$2:$E$144,$B$4:$B$146, $E31, $C$4:$C$146,G$4)</f>
        <v>10338</v>
      </c>
      <c r="H31">
        <f>AVERAGEIFS(Data!$E$2:$E$144,$B$4:$B$146, $E31, $C$4:$C$146,H$4)</f>
        <v>8422.7999999999993</v>
      </c>
      <c r="I31">
        <f>AVERAGEIFS(Data!$E$2:$E$144,$B$4:$B$146, $E31, $C$4:$C$146,I$4)</f>
        <v>7485</v>
      </c>
      <c r="J31">
        <f>AVERAGEIFS(Data!$E$2:$E$144,$B$4:$B$146, $E31, $C$4:$C$146,J$4)</f>
        <v>8218.3333333333339</v>
      </c>
      <c r="K31" s="13" t="s">
        <v>35</v>
      </c>
      <c r="L31" s="15">
        <f t="shared" si="8"/>
        <v>0.37239804587935427</v>
      </c>
      <c r="M31" s="15">
        <f t="shared" si="9"/>
        <v>-0.18525827045850268</v>
      </c>
      <c r="N31" s="15">
        <f t="shared" si="10"/>
        <v>-0.11134064681578565</v>
      </c>
      <c r="O31" s="16">
        <f t="shared" si="11"/>
        <v>9.7973725228234332E-2</v>
      </c>
    </row>
    <row r="32" spans="2:15" x14ac:dyDescent="0.3">
      <c r="B32" t="str">
        <f>TEXT(Data!A30,"dddd")</f>
        <v>Friday</v>
      </c>
      <c r="C32" t="str">
        <f>TEXT(Data!A30,"mmmm")</f>
        <v>July</v>
      </c>
      <c r="E32" s="23" t="s">
        <v>28</v>
      </c>
      <c r="F32">
        <f>AVERAGEIFS(Data!$E$2:$E$144,$B$4:$B$146, $E32, $C$4:$C$146,F$4)</f>
        <v>7934.6</v>
      </c>
      <c r="G32">
        <f>AVERAGEIFS(Data!$E$2:$E$144,$B$4:$B$146, $E32, $C$4:$C$146,G$4)</f>
        <v>8692.5</v>
      </c>
      <c r="H32">
        <f>AVERAGEIFS(Data!$E$2:$E$144,$B$4:$B$146, $E32, $C$4:$C$146,H$4)</f>
        <v>9833.5</v>
      </c>
      <c r="I32">
        <f>AVERAGEIFS(Data!$E$2:$E$144,$B$4:$B$146, $E32, $C$4:$C$146,I$4)</f>
        <v>8844</v>
      </c>
      <c r="J32">
        <f>AVERAGEIFS(Data!$E$2:$E$144,$B$4:$B$146, $E32, $C$4:$C$146,J$4)</f>
        <v>7230.333333333333</v>
      </c>
      <c r="K32" s="13" t="s">
        <v>35</v>
      </c>
      <c r="L32" s="15">
        <f t="shared" si="8"/>
        <v>9.5518362614372451E-2</v>
      </c>
      <c r="M32" s="15">
        <f t="shared" si="9"/>
        <v>0.13126258268622376</v>
      </c>
      <c r="N32" s="15">
        <f t="shared" si="10"/>
        <v>-0.10062541312859104</v>
      </c>
      <c r="O32" s="16">
        <f t="shared" si="11"/>
        <v>-0.18245891753354443</v>
      </c>
    </row>
    <row r="33" spans="2:15" ht="15" thickBot="1" x14ac:dyDescent="0.35">
      <c r="B33" t="str">
        <f>TEXT(Data!A31,"dddd")</f>
        <v>Saturday</v>
      </c>
      <c r="C33" t="str">
        <f>TEXT(Data!A31,"mmmm")</f>
        <v>July</v>
      </c>
      <c r="E33" s="24" t="s">
        <v>29</v>
      </c>
      <c r="F33" s="18">
        <f>AVERAGEIFS(Data!$E$2:$E$144,$B$4:$B$146, $E33, $C$4:$C$146,F$4)</f>
        <v>7231.6</v>
      </c>
      <c r="G33" s="18">
        <f>AVERAGEIFS(Data!$E$2:$E$144,$B$4:$B$146, $E33, $C$4:$C$146,G$4)</f>
        <v>8675.25</v>
      </c>
      <c r="H33" s="18">
        <f>AVERAGEIFS(Data!$E$2:$E$144,$B$4:$B$146, $E33, $C$4:$C$146,H$4)</f>
        <v>8082.5</v>
      </c>
      <c r="I33" s="18">
        <f>AVERAGEIFS(Data!$E$2:$E$144,$B$4:$B$146, $E33, $C$4:$C$146,I$4)</f>
        <v>8342.6</v>
      </c>
      <c r="J33" s="18">
        <f>AVERAGEIFS(Data!$E$2:$E$144,$B$4:$B$146, $E33, $C$4:$C$146,J$4)</f>
        <v>9687.3333333333339</v>
      </c>
      <c r="K33" s="17" t="s">
        <v>35</v>
      </c>
      <c r="L33" s="19">
        <f t="shared" si="8"/>
        <v>0.19963078710105642</v>
      </c>
      <c r="M33" s="19">
        <f t="shared" si="9"/>
        <v>-6.8326561194201899E-2</v>
      </c>
      <c r="N33" s="19">
        <f t="shared" si="10"/>
        <v>3.2180637179090671E-2</v>
      </c>
      <c r="O33" s="20">
        <f t="shared" si="11"/>
        <v>0.16118875810099173</v>
      </c>
    </row>
    <row r="34" spans="2:15" x14ac:dyDescent="0.3">
      <c r="B34" t="str">
        <f>TEXT(Data!A32,"dddd")</f>
        <v>Sunday</v>
      </c>
      <c r="C34" t="str">
        <f>TEXT(Data!A32,"mmmm")</f>
        <v>July</v>
      </c>
    </row>
    <row r="35" spans="2:15" x14ac:dyDescent="0.3">
      <c r="B35" t="str">
        <f>TEXT(Data!A33,"dddd")</f>
        <v>Monday</v>
      </c>
      <c r="C35" t="str">
        <f>TEXT(Data!A33,"mmmm")</f>
        <v>August</v>
      </c>
    </row>
    <row r="36" spans="2:15" x14ac:dyDescent="0.3">
      <c r="B36" t="str">
        <f>TEXT(Data!A34,"dddd")</f>
        <v>Tuesday</v>
      </c>
      <c r="C36" t="str">
        <f>TEXT(Data!A34,"mmmm")</f>
        <v>August</v>
      </c>
    </row>
    <row r="37" spans="2:15" x14ac:dyDescent="0.3">
      <c r="B37" t="str">
        <f>TEXT(Data!A35,"dddd")</f>
        <v>Wednesday</v>
      </c>
      <c r="C37" t="str">
        <f>TEXT(Data!A35,"mmmm")</f>
        <v>August</v>
      </c>
    </row>
    <row r="38" spans="2:15" x14ac:dyDescent="0.3">
      <c r="B38" t="str">
        <f>TEXT(Data!A36,"dddd")</f>
        <v>Thursday</v>
      </c>
      <c r="C38" t="str">
        <f>TEXT(Data!A36,"mmmm")</f>
        <v>August</v>
      </c>
    </row>
    <row r="39" spans="2:15" x14ac:dyDescent="0.3">
      <c r="B39" t="str">
        <f>TEXT(Data!A37,"dddd")</f>
        <v>Friday</v>
      </c>
      <c r="C39" t="str">
        <f>TEXT(Data!A37,"mmmm")</f>
        <v>August</v>
      </c>
    </row>
    <row r="40" spans="2:15" x14ac:dyDescent="0.3">
      <c r="B40" t="str">
        <f>TEXT(Data!A38,"dddd")</f>
        <v>Saturday</v>
      </c>
      <c r="C40" t="str">
        <f>TEXT(Data!A38,"mmmm")</f>
        <v>August</v>
      </c>
    </row>
    <row r="41" spans="2:15" x14ac:dyDescent="0.3">
      <c r="B41" t="str">
        <f>TEXT(Data!A39,"dddd")</f>
        <v>Sunday</v>
      </c>
      <c r="C41" t="str">
        <f>TEXT(Data!A39,"mmmm")</f>
        <v>August</v>
      </c>
    </row>
    <row r="42" spans="2:15" x14ac:dyDescent="0.3">
      <c r="B42" t="str">
        <f>TEXT(Data!A40,"dddd")</f>
        <v>Monday</v>
      </c>
      <c r="C42" t="str">
        <f>TEXT(Data!A40,"mmmm")</f>
        <v>August</v>
      </c>
    </row>
    <row r="43" spans="2:15" x14ac:dyDescent="0.3">
      <c r="B43" t="str">
        <f>TEXT(Data!A41,"dddd")</f>
        <v>Tuesday</v>
      </c>
      <c r="C43" t="str">
        <f>TEXT(Data!A41,"mmmm")</f>
        <v>August</v>
      </c>
    </row>
    <row r="44" spans="2:15" x14ac:dyDescent="0.3">
      <c r="B44" t="str">
        <f>TEXT(Data!A42,"dddd")</f>
        <v>Wednesday</v>
      </c>
      <c r="C44" t="str">
        <f>TEXT(Data!A42,"mmmm")</f>
        <v>August</v>
      </c>
    </row>
    <row r="45" spans="2:15" x14ac:dyDescent="0.3">
      <c r="B45" t="str">
        <f>TEXT(Data!A43,"dddd")</f>
        <v>Thursday</v>
      </c>
      <c r="C45" t="str">
        <f>TEXT(Data!A43,"mmmm")</f>
        <v>August</v>
      </c>
    </row>
    <row r="46" spans="2:15" x14ac:dyDescent="0.3">
      <c r="B46" t="str">
        <f>TEXT(Data!A44,"dddd")</f>
        <v>Friday</v>
      </c>
      <c r="C46" t="str">
        <f>TEXT(Data!A44,"mmmm")</f>
        <v>August</v>
      </c>
    </row>
    <row r="47" spans="2:15" x14ac:dyDescent="0.3">
      <c r="B47" t="str">
        <f>TEXT(Data!A45,"dddd")</f>
        <v>Saturday</v>
      </c>
      <c r="C47" t="str">
        <f>TEXT(Data!A45,"mmmm")</f>
        <v>August</v>
      </c>
    </row>
    <row r="48" spans="2:15" x14ac:dyDescent="0.3">
      <c r="B48" t="str">
        <f>TEXT(Data!A46,"dddd")</f>
        <v>Sunday</v>
      </c>
      <c r="C48" t="str">
        <f>TEXT(Data!A46,"mmmm")</f>
        <v>August</v>
      </c>
    </row>
    <row r="49" spans="2:3" x14ac:dyDescent="0.3">
      <c r="B49" t="str">
        <f>TEXT(Data!A47,"dddd")</f>
        <v>Monday</v>
      </c>
      <c r="C49" t="str">
        <f>TEXT(Data!A47,"mmmm")</f>
        <v>August</v>
      </c>
    </row>
    <row r="50" spans="2:3" x14ac:dyDescent="0.3">
      <c r="B50" t="str">
        <f>TEXT(Data!A48,"dddd")</f>
        <v>Tuesday</v>
      </c>
      <c r="C50" t="str">
        <f>TEXT(Data!A48,"mmmm")</f>
        <v>August</v>
      </c>
    </row>
    <row r="51" spans="2:3" x14ac:dyDescent="0.3">
      <c r="B51" t="str">
        <f>TEXT(Data!A49,"dddd")</f>
        <v>Wednesday</v>
      </c>
      <c r="C51" t="str">
        <f>TEXT(Data!A49,"mmmm")</f>
        <v>August</v>
      </c>
    </row>
    <row r="52" spans="2:3" x14ac:dyDescent="0.3">
      <c r="B52" t="str">
        <f>TEXT(Data!A50,"dddd")</f>
        <v>Thursday</v>
      </c>
      <c r="C52" t="str">
        <f>TEXT(Data!A50,"mmmm")</f>
        <v>August</v>
      </c>
    </row>
    <row r="53" spans="2:3" x14ac:dyDescent="0.3">
      <c r="B53" t="str">
        <f>TEXT(Data!A51,"dddd")</f>
        <v>Friday</v>
      </c>
      <c r="C53" t="str">
        <f>TEXT(Data!A51,"mmmm")</f>
        <v>August</v>
      </c>
    </row>
    <row r="54" spans="2:3" x14ac:dyDescent="0.3">
      <c r="B54" t="str">
        <f>TEXT(Data!A52,"dddd")</f>
        <v>Saturday</v>
      </c>
      <c r="C54" t="str">
        <f>TEXT(Data!A52,"mmmm")</f>
        <v>August</v>
      </c>
    </row>
    <row r="55" spans="2:3" x14ac:dyDescent="0.3">
      <c r="B55" t="str">
        <f>TEXT(Data!A53,"dddd")</f>
        <v>Sunday</v>
      </c>
      <c r="C55" t="str">
        <f>TEXT(Data!A53,"mmmm")</f>
        <v>August</v>
      </c>
    </row>
    <row r="56" spans="2:3" x14ac:dyDescent="0.3">
      <c r="B56" t="str">
        <f>TEXT(Data!A54,"dddd")</f>
        <v>Monday</v>
      </c>
      <c r="C56" t="str">
        <f>TEXT(Data!A54,"mmmm")</f>
        <v>August</v>
      </c>
    </row>
    <row r="57" spans="2:3" x14ac:dyDescent="0.3">
      <c r="B57" t="str">
        <f>TEXT(Data!A55,"dddd")</f>
        <v>Tuesday</v>
      </c>
      <c r="C57" t="str">
        <f>TEXT(Data!A55,"mmmm")</f>
        <v>August</v>
      </c>
    </row>
    <row r="58" spans="2:3" x14ac:dyDescent="0.3">
      <c r="B58" t="str">
        <f>TEXT(Data!A56,"dddd")</f>
        <v>Wednesday</v>
      </c>
      <c r="C58" t="str">
        <f>TEXT(Data!A56,"mmmm")</f>
        <v>August</v>
      </c>
    </row>
    <row r="59" spans="2:3" x14ac:dyDescent="0.3">
      <c r="B59" t="str">
        <f>TEXT(Data!A57,"dddd")</f>
        <v>Thursday</v>
      </c>
      <c r="C59" t="str">
        <f>TEXT(Data!A57,"mmmm")</f>
        <v>August</v>
      </c>
    </row>
    <row r="60" spans="2:3" x14ac:dyDescent="0.3">
      <c r="B60" t="str">
        <f>TEXT(Data!A58,"dddd")</f>
        <v>Friday</v>
      </c>
      <c r="C60" t="str">
        <f>TEXT(Data!A58,"mmmm")</f>
        <v>August</v>
      </c>
    </row>
    <row r="61" spans="2:3" x14ac:dyDescent="0.3">
      <c r="B61" t="str">
        <f>TEXT(Data!A59,"dddd")</f>
        <v>Saturday</v>
      </c>
      <c r="C61" t="str">
        <f>TEXT(Data!A59,"mmmm")</f>
        <v>August</v>
      </c>
    </row>
    <row r="62" spans="2:3" x14ac:dyDescent="0.3">
      <c r="B62" t="str">
        <f>TEXT(Data!A60,"dddd")</f>
        <v>Sunday</v>
      </c>
      <c r="C62" t="str">
        <f>TEXT(Data!A60,"mmmm")</f>
        <v>August</v>
      </c>
    </row>
    <row r="63" spans="2:3" x14ac:dyDescent="0.3">
      <c r="B63" t="str">
        <f>TEXT(Data!A61,"dddd")</f>
        <v>Monday</v>
      </c>
      <c r="C63" t="str">
        <f>TEXT(Data!A61,"mmmm")</f>
        <v>August</v>
      </c>
    </row>
    <row r="64" spans="2:3" x14ac:dyDescent="0.3">
      <c r="B64" t="str">
        <f>TEXT(Data!A62,"dddd")</f>
        <v>Tuesday</v>
      </c>
      <c r="C64" t="str">
        <f>TEXT(Data!A62,"mmmm")</f>
        <v>August</v>
      </c>
    </row>
    <row r="65" spans="2:3" x14ac:dyDescent="0.3">
      <c r="B65" t="str">
        <f>TEXT(Data!A63,"dddd")</f>
        <v>Wednesday</v>
      </c>
      <c r="C65" t="str">
        <f>TEXT(Data!A63,"mmmm")</f>
        <v>August</v>
      </c>
    </row>
    <row r="66" spans="2:3" x14ac:dyDescent="0.3">
      <c r="B66" t="str">
        <f>TEXT(Data!A64,"dddd")</f>
        <v>Thursday</v>
      </c>
      <c r="C66" t="str">
        <f>TEXT(Data!A64,"mmmm")</f>
        <v>September</v>
      </c>
    </row>
    <row r="67" spans="2:3" x14ac:dyDescent="0.3">
      <c r="B67" t="str">
        <f>TEXT(Data!A65,"dddd")</f>
        <v>Friday</v>
      </c>
      <c r="C67" t="str">
        <f>TEXT(Data!A65,"mmmm")</f>
        <v>September</v>
      </c>
    </row>
    <row r="68" spans="2:3" x14ac:dyDescent="0.3">
      <c r="B68" t="str">
        <f>TEXT(Data!A66,"dddd")</f>
        <v>Saturday</v>
      </c>
      <c r="C68" t="str">
        <f>TEXT(Data!A66,"mmmm")</f>
        <v>September</v>
      </c>
    </row>
    <row r="69" spans="2:3" x14ac:dyDescent="0.3">
      <c r="B69" t="str">
        <f>TEXT(Data!A67,"dddd")</f>
        <v>Sunday</v>
      </c>
      <c r="C69" t="str">
        <f>TEXT(Data!A67,"mmmm")</f>
        <v>September</v>
      </c>
    </row>
    <row r="70" spans="2:3" x14ac:dyDescent="0.3">
      <c r="B70" t="str">
        <f>TEXT(Data!A68,"dddd")</f>
        <v>Monday</v>
      </c>
      <c r="C70" t="str">
        <f>TEXT(Data!A68,"mmmm")</f>
        <v>September</v>
      </c>
    </row>
    <row r="71" spans="2:3" x14ac:dyDescent="0.3">
      <c r="B71" t="str">
        <f>TEXT(Data!A69,"dddd")</f>
        <v>Tuesday</v>
      </c>
      <c r="C71" t="str">
        <f>TEXT(Data!A69,"mmmm")</f>
        <v>September</v>
      </c>
    </row>
    <row r="72" spans="2:3" x14ac:dyDescent="0.3">
      <c r="B72" t="str">
        <f>TEXT(Data!A70,"dddd")</f>
        <v>Wednesday</v>
      </c>
      <c r="C72" t="str">
        <f>TEXT(Data!A70,"mmmm")</f>
        <v>September</v>
      </c>
    </row>
    <row r="73" spans="2:3" x14ac:dyDescent="0.3">
      <c r="B73" t="str">
        <f>TEXT(Data!A71,"dddd")</f>
        <v>Thursday</v>
      </c>
      <c r="C73" t="str">
        <f>TEXT(Data!A71,"mmmm")</f>
        <v>September</v>
      </c>
    </row>
    <row r="74" spans="2:3" x14ac:dyDescent="0.3">
      <c r="B74" t="str">
        <f>TEXT(Data!A72,"dddd")</f>
        <v>Friday</v>
      </c>
      <c r="C74" t="str">
        <f>TEXT(Data!A72,"mmmm")</f>
        <v>September</v>
      </c>
    </row>
    <row r="75" spans="2:3" x14ac:dyDescent="0.3">
      <c r="B75" t="str">
        <f>TEXT(Data!A73,"dddd")</f>
        <v>Saturday</v>
      </c>
      <c r="C75" t="str">
        <f>TEXT(Data!A73,"mmmm")</f>
        <v>September</v>
      </c>
    </row>
    <row r="76" spans="2:3" x14ac:dyDescent="0.3">
      <c r="B76" t="str">
        <f>TEXT(Data!A74,"dddd")</f>
        <v>Sunday</v>
      </c>
      <c r="C76" t="str">
        <f>TEXT(Data!A74,"mmmm")</f>
        <v>September</v>
      </c>
    </row>
    <row r="77" spans="2:3" x14ac:dyDescent="0.3">
      <c r="B77" t="str">
        <f>TEXT(Data!A75,"dddd")</f>
        <v>Monday</v>
      </c>
      <c r="C77" t="str">
        <f>TEXT(Data!A75,"mmmm")</f>
        <v>September</v>
      </c>
    </row>
    <row r="78" spans="2:3" x14ac:dyDescent="0.3">
      <c r="B78" t="str">
        <f>TEXT(Data!A76,"dddd")</f>
        <v>Tuesday</v>
      </c>
      <c r="C78" t="str">
        <f>TEXT(Data!A76,"mmmm")</f>
        <v>September</v>
      </c>
    </row>
    <row r="79" spans="2:3" x14ac:dyDescent="0.3">
      <c r="B79" t="str">
        <f>TEXT(Data!A77,"dddd")</f>
        <v>Wednesday</v>
      </c>
      <c r="C79" t="str">
        <f>TEXT(Data!A77,"mmmm")</f>
        <v>September</v>
      </c>
    </row>
    <row r="80" spans="2:3" x14ac:dyDescent="0.3">
      <c r="B80" t="str">
        <f>TEXT(Data!A78,"dddd")</f>
        <v>Thursday</v>
      </c>
      <c r="C80" t="str">
        <f>TEXT(Data!A78,"mmmm")</f>
        <v>September</v>
      </c>
    </row>
    <row r="81" spans="2:3" x14ac:dyDescent="0.3">
      <c r="B81" t="str">
        <f>TEXT(Data!A79,"dddd")</f>
        <v>Friday</v>
      </c>
      <c r="C81" t="str">
        <f>TEXT(Data!A79,"mmmm")</f>
        <v>September</v>
      </c>
    </row>
    <row r="82" spans="2:3" x14ac:dyDescent="0.3">
      <c r="B82" t="str">
        <f>TEXT(Data!A80,"dddd")</f>
        <v>Saturday</v>
      </c>
      <c r="C82" t="str">
        <f>TEXT(Data!A80,"mmmm")</f>
        <v>September</v>
      </c>
    </row>
    <row r="83" spans="2:3" x14ac:dyDescent="0.3">
      <c r="B83" t="str">
        <f>TEXT(Data!A81,"dddd")</f>
        <v>Sunday</v>
      </c>
      <c r="C83" t="str">
        <f>TEXT(Data!A81,"mmmm")</f>
        <v>September</v>
      </c>
    </row>
    <row r="84" spans="2:3" x14ac:dyDescent="0.3">
      <c r="B84" t="str">
        <f>TEXT(Data!A82,"dddd")</f>
        <v>Monday</v>
      </c>
      <c r="C84" t="str">
        <f>TEXT(Data!A82,"mmmm")</f>
        <v>September</v>
      </c>
    </row>
    <row r="85" spans="2:3" x14ac:dyDescent="0.3">
      <c r="B85" t="str">
        <f>TEXT(Data!A83,"dddd")</f>
        <v>Tuesday</v>
      </c>
      <c r="C85" t="str">
        <f>TEXT(Data!A83,"mmmm")</f>
        <v>September</v>
      </c>
    </row>
    <row r="86" spans="2:3" x14ac:dyDescent="0.3">
      <c r="B86" t="str">
        <f>TEXT(Data!A84,"dddd")</f>
        <v>Wednesday</v>
      </c>
      <c r="C86" t="str">
        <f>TEXT(Data!A84,"mmmm")</f>
        <v>September</v>
      </c>
    </row>
    <row r="87" spans="2:3" x14ac:dyDescent="0.3">
      <c r="B87" t="str">
        <f>TEXT(Data!A85,"dddd")</f>
        <v>Thursday</v>
      </c>
      <c r="C87" t="str">
        <f>TEXT(Data!A85,"mmmm")</f>
        <v>September</v>
      </c>
    </row>
    <row r="88" spans="2:3" x14ac:dyDescent="0.3">
      <c r="B88" t="str">
        <f>TEXT(Data!A86,"dddd")</f>
        <v>Friday</v>
      </c>
      <c r="C88" t="str">
        <f>TEXT(Data!A86,"mmmm")</f>
        <v>September</v>
      </c>
    </row>
    <row r="89" spans="2:3" x14ac:dyDescent="0.3">
      <c r="B89" t="str">
        <f>TEXT(Data!A87,"dddd")</f>
        <v>Saturday</v>
      </c>
      <c r="C89" t="str">
        <f>TEXT(Data!A87,"mmmm")</f>
        <v>September</v>
      </c>
    </row>
    <row r="90" spans="2:3" x14ac:dyDescent="0.3">
      <c r="B90" t="str">
        <f>TEXT(Data!A88,"dddd")</f>
        <v>Sunday</v>
      </c>
      <c r="C90" t="str">
        <f>TEXT(Data!A88,"mmmm")</f>
        <v>September</v>
      </c>
    </row>
    <row r="91" spans="2:3" x14ac:dyDescent="0.3">
      <c r="B91" t="str">
        <f>TEXT(Data!A89,"dddd")</f>
        <v>Monday</v>
      </c>
      <c r="C91" t="str">
        <f>TEXT(Data!A89,"mmmm")</f>
        <v>September</v>
      </c>
    </row>
    <row r="92" spans="2:3" x14ac:dyDescent="0.3">
      <c r="B92" t="str">
        <f>TEXT(Data!A90,"dddd")</f>
        <v>Tuesday</v>
      </c>
      <c r="C92" t="str">
        <f>TEXT(Data!A90,"mmmm")</f>
        <v>September</v>
      </c>
    </row>
    <row r="93" spans="2:3" x14ac:dyDescent="0.3">
      <c r="B93" t="str">
        <f>TEXT(Data!A91,"dddd")</f>
        <v>Wednesday</v>
      </c>
      <c r="C93" t="str">
        <f>TEXT(Data!A91,"mmmm")</f>
        <v>September</v>
      </c>
    </row>
    <row r="94" spans="2:3" x14ac:dyDescent="0.3">
      <c r="B94" t="str">
        <f>TEXT(Data!A92,"dddd")</f>
        <v>Thursday</v>
      </c>
      <c r="C94" t="str">
        <f>TEXT(Data!A92,"mmmm")</f>
        <v>September</v>
      </c>
    </row>
    <row r="95" spans="2:3" x14ac:dyDescent="0.3">
      <c r="B95" t="str">
        <f>TEXT(Data!A93,"dddd")</f>
        <v>Friday</v>
      </c>
      <c r="C95" t="str">
        <f>TEXT(Data!A93,"mmmm")</f>
        <v>September</v>
      </c>
    </row>
    <row r="96" spans="2:3" x14ac:dyDescent="0.3">
      <c r="B96" t="str">
        <f>TEXT(Data!A94,"dddd")</f>
        <v>Saturday</v>
      </c>
      <c r="C96" t="str">
        <f>TEXT(Data!A94,"mmmm")</f>
        <v>October</v>
      </c>
    </row>
    <row r="97" spans="2:3" x14ac:dyDescent="0.3">
      <c r="B97" t="str">
        <f>TEXT(Data!A95,"dddd")</f>
        <v>Sunday</v>
      </c>
      <c r="C97" t="str">
        <f>TEXT(Data!A95,"mmmm")</f>
        <v>October</v>
      </c>
    </row>
    <row r="98" spans="2:3" x14ac:dyDescent="0.3">
      <c r="B98" t="str">
        <f>TEXT(Data!A96,"dddd")</f>
        <v>Monday</v>
      </c>
      <c r="C98" t="str">
        <f>TEXT(Data!A96,"mmmm")</f>
        <v>October</v>
      </c>
    </row>
    <row r="99" spans="2:3" x14ac:dyDescent="0.3">
      <c r="B99" t="str">
        <f>TEXT(Data!A97,"dddd")</f>
        <v>Tuesday</v>
      </c>
      <c r="C99" t="str">
        <f>TEXT(Data!A97,"mmmm")</f>
        <v>October</v>
      </c>
    </row>
    <row r="100" spans="2:3" x14ac:dyDescent="0.3">
      <c r="B100" t="str">
        <f>TEXT(Data!A98,"dddd")</f>
        <v>Wednesday</v>
      </c>
      <c r="C100" t="str">
        <f>TEXT(Data!A98,"mmmm")</f>
        <v>October</v>
      </c>
    </row>
    <row r="101" spans="2:3" x14ac:dyDescent="0.3">
      <c r="B101" t="str">
        <f>TEXT(Data!A99,"dddd")</f>
        <v>Thursday</v>
      </c>
      <c r="C101" t="str">
        <f>TEXT(Data!A99,"mmmm")</f>
        <v>October</v>
      </c>
    </row>
    <row r="102" spans="2:3" x14ac:dyDescent="0.3">
      <c r="B102" t="str">
        <f>TEXT(Data!A100,"dddd")</f>
        <v>Friday</v>
      </c>
      <c r="C102" t="str">
        <f>TEXT(Data!A100,"mmmm")</f>
        <v>October</v>
      </c>
    </row>
    <row r="103" spans="2:3" x14ac:dyDescent="0.3">
      <c r="B103" t="str">
        <f>TEXT(Data!A101,"dddd")</f>
        <v>Saturday</v>
      </c>
      <c r="C103" t="str">
        <f>TEXT(Data!A101,"mmmm")</f>
        <v>October</v>
      </c>
    </row>
    <row r="104" spans="2:3" x14ac:dyDescent="0.3">
      <c r="B104" t="str">
        <f>TEXT(Data!A102,"dddd")</f>
        <v>Sunday</v>
      </c>
      <c r="C104" t="str">
        <f>TEXT(Data!A102,"mmmm")</f>
        <v>October</v>
      </c>
    </row>
    <row r="105" spans="2:3" x14ac:dyDescent="0.3">
      <c r="B105" t="str">
        <f>TEXT(Data!A103,"dddd")</f>
        <v>Monday</v>
      </c>
      <c r="C105" t="str">
        <f>TEXT(Data!A103,"mmmm")</f>
        <v>October</v>
      </c>
    </row>
    <row r="106" spans="2:3" x14ac:dyDescent="0.3">
      <c r="B106" t="str">
        <f>TEXT(Data!A104,"dddd")</f>
        <v>Tuesday</v>
      </c>
      <c r="C106" t="str">
        <f>TEXT(Data!A104,"mmmm")</f>
        <v>October</v>
      </c>
    </row>
    <row r="107" spans="2:3" x14ac:dyDescent="0.3">
      <c r="B107" t="str">
        <f>TEXT(Data!A105,"dddd")</f>
        <v>Wednesday</v>
      </c>
      <c r="C107" t="str">
        <f>TEXT(Data!A105,"mmmm")</f>
        <v>October</v>
      </c>
    </row>
    <row r="108" spans="2:3" x14ac:dyDescent="0.3">
      <c r="B108" t="str">
        <f>TEXT(Data!A106,"dddd")</f>
        <v>Thursday</v>
      </c>
      <c r="C108" t="str">
        <f>TEXT(Data!A106,"mmmm")</f>
        <v>October</v>
      </c>
    </row>
    <row r="109" spans="2:3" x14ac:dyDescent="0.3">
      <c r="B109" t="str">
        <f>TEXT(Data!A107,"dddd")</f>
        <v>Friday</v>
      </c>
      <c r="C109" t="str">
        <f>TEXT(Data!A107,"mmmm")</f>
        <v>October</v>
      </c>
    </row>
    <row r="110" spans="2:3" x14ac:dyDescent="0.3">
      <c r="B110" t="str">
        <f>TEXT(Data!A108,"dddd")</f>
        <v>Saturday</v>
      </c>
      <c r="C110" t="str">
        <f>TEXT(Data!A108,"mmmm")</f>
        <v>October</v>
      </c>
    </row>
    <row r="111" spans="2:3" x14ac:dyDescent="0.3">
      <c r="B111" t="str">
        <f>TEXT(Data!A109,"dddd")</f>
        <v>Sunday</v>
      </c>
      <c r="C111" t="str">
        <f>TEXT(Data!A109,"mmmm")</f>
        <v>October</v>
      </c>
    </row>
    <row r="112" spans="2:3" x14ac:dyDescent="0.3">
      <c r="B112" t="str">
        <f>TEXT(Data!A110,"dddd")</f>
        <v>Monday</v>
      </c>
      <c r="C112" t="str">
        <f>TEXT(Data!A110,"mmmm")</f>
        <v>October</v>
      </c>
    </row>
    <row r="113" spans="2:3" x14ac:dyDescent="0.3">
      <c r="B113" t="str">
        <f>TEXT(Data!A111,"dddd")</f>
        <v>Tuesday</v>
      </c>
      <c r="C113" t="str">
        <f>TEXT(Data!A111,"mmmm")</f>
        <v>October</v>
      </c>
    </row>
    <row r="114" spans="2:3" x14ac:dyDescent="0.3">
      <c r="B114" t="str">
        <f>TEXT(Data!A112,"dddd")</f>
        <v>Wednesday</v>
      </c>
      <c r="C114" t="str">
        <f>TEXT(Data!A112,"mmmm")</f>
        <v>October</v>
      </c>
    </row>
    <row r="115" spans="2:3" x14ac:dyDescent="0.3">
      <c r="B115" t="str">
        <f>TEXT(Data!A113,"dddd")</f>
        <v>Thursday</v>
      </c>
      <c r="C115" t="str">
        <f>TEXT(Data!A113,"mmmm")</f>
        <v>October</v>
      </c>
    </row>
    <row r="116" spans="2:3" x14ac:dyDescent="0.3">
      <c r="B116" t="str">
        <f>TEXT(Data!A114,"dddd")</f>
        <v>Friday</v>
      </c>
      <c r="C116" t="str">
        <f>TEXT(Data!A114,"mmmm")</f>
        <v>October</v>
      </c>
    </row>
    <row r="117" spans="2:3" x14ac:dyDescent="0.3">
      <c r="B117" t="str">
        <f>TEXT(Data!A115,"dddd")</f>
        <v>Saturday</v>
      </c>
      <c r="C117" t="str">
        <f>TEXT(Data!A115,"mmmm")</f>
        <v>October</v>
      </c>
    </row>
    <row r="118" spans="2:3" x14ac:dyDescent="0.3">
      <c r="B118" t="str">
        <f>TEXT(Data!A116,"dddd")</f>
        <v>Sunday</v>
      </c>
      <c r="C118" t="str">
        <f>TEXT(Data!A116,"mmmm")</f>
        <v>October</v>
      </c>
    </row>
    <row r="119" spans="2:3" x14ac:dyDescent="0.3">
      <c r="B119" t="str">
        <f>TEXT(Data!A117,"dddd")</f>
        <v>Monday</v>
      </c>
      <c r="C119" t="str">
        <f>TEXT(Data!A117,"mmmm")</f>
        <v>October</v>
      </c>
    </row>
    <row r="120" spans="2:3" x14ac:dyDescent="0.3">
      <c r="B120" t="str">
        <f>TEXT(Data!A118,"dddd")</f>
        <v>Tuesday</v>
      </c>
      <c r="C120" t="str">
        <f>TEXT(Data!A118,"mmmm")</f>
        <v>October</v>
      </c>
    </row>
    <row r="121" spans="2:3" x14ac:dyDescent="0.3">
      <c r="B121" t="str">
        <f>TEXT(Data!A119,"dddd")</f>
        <v>Wednesday</v>
      </c>
      <c r="C121" t="str">
        <f>TEXT(Data!A119,"mmmm")</f>
        <v>October</v>
      </c>
    </row>
    <row r="122" spans="2:3" x14ac:dyDescent="0.3">
      <c r="B122" t="str">
        <f>TEXT(Data!A120,"dddd")</f>
        <v>Thursday</v>
      </c>
      <c r="C122" t="str">
        <f>TEXT(Data!A120,"mmmm")</f>
        <v>October</v>
      </c>
    </row>
    <row r="123" spans="2:3" x14ac:dyDescent="0.3">
      <c r="B123" t="str">
        <f>TEXT(Data!A121,"dddd")</f>
        <v>Friday</v>
      </c>
      <c r="C123" t="str">
        <f>TEXT(Data!A121,"mmmm")</f>
        <v>October</v>
      </c>
    </row>
    <row r="124" spans="2:3" x14ac:dyDescent="0.3">
      <c r="B124" t="str">
        <f>TEXT(Data!A122,"dddd")</f>
        <v>Saturday</v>
      </c>
      <c r="C124" t="str">
        <f>TEXT(Data!A122,"mmmm")</f>
        <v>October</v>
      </c>
    </row>
    <row r="125" spans="2:3" x14ac:dyDescent="0.3">
      <c r="B125" t="str">
        <f>TEXT(Data!A123,"dddd")</f>
        <v>Sunday</v>
      </c>
      <c r="C125" t="str">
        <f>TEXT(Data!A123,"mmmm")</f>
        <v>October</v>
      </c>
    </row>
    <row r="126" spans="2:3" x14ac:dyDescent="0.3">
      <c r="B126" t="str">
        <f>TEXT(Data!A124,"dddd")</f>
        <v>Monday</v>
      </c>
      <c r="C126" t="str">
        <f>TEXT(Data!A124,"mmmm")</f>
        <v>October</v>
      </c>
    </row>
    <row r="127" spans="2:3" x14ac:dyDescent="0.3">
      <c r="B127" t="str">
        <f>TEXT(Data!A125,"dddd")</f>
        <v>Tuesday</v>
      </c>
      <c r="C127" t="str">
        <f>TEXT(Data!A125,"mmmm")</f>
        <v>November</v>
      </c>
    </row>
    <row r="128" spans="2:3" x14ac:dyDescent="0.3">
      <c r="B128" t="str">
        <f>TEXT(Data!A126,"dddd")</f>
        <v>Wednesday</v>
      </c>
      <c r="C128" t="str">
        <f>TEXT(Data!A126,"mmmm")</f>
        <v>November</v>
      </c>
    </row>
    <row r="129" spans="2:3" x14ac:dyDescent="0.3">
      <c r="B129" t="str">
        <f>TEXT(Data!A127,"dddd")</f>
        <v>Thursday</v>
      </c>
      <c r="C129" t="str">
        <f>TEXT(Data!A127,"mmmm")</f>
        <v>November</v>
      </c>
    </row>
    <row r="130" spans="2:3" x14ac:dyDescent="0.3">
      <c r="B130" t="str">
        <f>TEXT(Data!A128,"dddd")</f>
        <v>Friday</v>
      </c>
      <c r="C130" t="str">
        <f>TEXT(Data!A128,"mmmm")</f>
        <v>November</v>
      </c>
    </row>
    <row r="131" spans="2:3" x14ac:dyDescent="0.3">
      <c r="B131" t="str">
        <f>TEXT(Data!A129,"dddd")</f>
        <v>Saturday</v>
      </c>
      <c r="C131" t="str">
        <f>TEXT(Data!A129,"mmmm")</f>
        <v>November</v>
      </c>
    </row>
    <row r="132" spans="2:3" x14ac:dyDescent="0.3">
      <c r="B132" t="str">
        <f>TEXT(Data!A130,"dddd")</f>
        <v>Sunday</v>
      </c>
      <c r="C132" t="str">
        <f>TEXT(Data!A130,"mmmm")</f>
        <v>November</v>
      </c>
    </row>
    <row r="133" spans="2:3" x14ac:dyDescent="0.3">
      <c r="B133" t="str">
        <f>TEXT(Data!A131,"dddd")</f>
        <v>Monday</v>
      </c>
      <c r="C133" t="str">
        <f>TEXT(Data!A131,"mmmm")</f>
        <v>November</v>
      </c>
    </row>
    <row r="134" spans="2:3" x14ac:dyDescent="0.3">
      <c r="B134" t="str">
        <f>TEXT(Data!A132,"dddd")</f>
        <v>Tuesday</v>
      </c>
      <c r="C134" t="str">
        <f>TEXT(Data!A132,"mmmm")</f>
        <v>November</v>
      </c>
    </row>
    <row r="135" spans="2:3" x14ac:dyDescent="0.3">
      <c r="B135" t="str">
        <f>TEXT(Data!A133,"dddd")</f>
        <v>Wednesday</v>
      </c>
      <c r="C135" t="str">
        <f>TEXT(Data!A133,"mmmm")</f>
        <v>November</v>
      </c>
    </row>
    <row r="136" spans="2:3" x14ac:dyDescent="0.3">
      <c r="B136" t="str">
        <f>TEXT(Data!A134,"dddd")</f>
        <v>Thursday</v>
      </c>
      <c r="C136" t="str">
        <f>TEXT(Data!A134,"mmmm")</f>
        <v>November</v>
      </c>
    </row>
    <row r="137" spans="2:3" x14ac:dyDescent="0.3">
      <c r="B137" t="str">
        <f>TEXT(Data!A135,"dddd")</f>
        <v>Friday</v>
      </c>
      <c r="C137" t="str">
        <f>TEXT(Data!A135,"mmmm")</f>
        <v>November</v>
      </c>
    </row>
    <row r="138" spans="2:3" x14ac:dyDescent="0.3">
      <c r="B138" t="str">
        <f>TEXT(Data!A136,"dddd")</f>
        <v>Saturday</v>
      </c>
      <c r="C138" t="str">
        <f>TEXT(Data!A136,"mmmm")</f>
        <v>November</v>
      </c>
    </row>
    <row r="139" spans="2:3" x14ac:dyDescent="0.3">
      <c r="B139" t="str">
        <f>TEXT(Data!A137,"dddd")</f>
        <v>Sunday</v>
      </c>
      <c r="C139" t="str">
        <f>TEXT(Data!A137,"mmmm")</f>
        <v>November</v>
      </c>
    </row>
    <row r="140" spans="2:3" x14ac:dyDescent="0.3">
      <c r="B140" t="str">
        <f>TEXT(Data!A138,"dddd")</f>
        <v>Monday</v>
      </c>
      <c r="C140" t="str">
        <f>TEXT(Data!A138,"mmmm")</f>
        <v>November</v>
      </c>
    </row>
    <row r="141" spans="2:3" x14ac:dyDescent="0.3">
      <c r="B141" t="str">
        <f>TEXT(Data!A139,"dddd")</f>
        <v>Tuesday</v>
      </c>
      <c r="C141" t="str">
        <f>TEXT(Data!A139,"mmmm")</f>
        <v>November</v>
      </c>
    </row>
    <row r="142" spans="2:3" x14ac:dyDescent="0.3">
      <c r="B142" t="str">
        <f>TEXT(Data!A140,"dddd")</f>
        <v>Wednesday</v>
      </c>
      <c r="C142" t="str">
        <f>TEXT(Data!A140,"mmmm")</f>
        <v>November</v>
      </c>
    </row>
    <row r="143" spans="2:3" x14ac:dyDescent="0.3">
      <c r="B143" t="str">
        <f>TEXT(Data!A141,"dddd")</f>
        <v>Thursday</v>
      </c>
      <c r="C143" t="str">
        <f>TEXT(Data!A141,"mmmm")</f>
        <v>November</v>
      </c>
    </row>
    <row r="144" spans="2:3" x14ac:dyDescent="0.3">
      <c r="B144" t="str">
        <f>TEXT(Data!A142,"dddd")</f>
        <v>Friday</v>
      </c>
      <c r="C144" t="str">
        <f>TEXT(Data!A142,"mmmm")</f>
        <v>November</v>
      </c>
    </row>
    <row r="145" spans="2:3" x14ac:dyDescent="0.3">
      <c r="B145" t="str">
        <f>TEXT(Data!A143,"dddd")</f>
        <v>Saturday</v>
      </c>
      <c r="C145" t="str">
        <f>TEXT(Data!A143,"mmmm")</f>
        <v>November</v>
      </c>
    </row>
    <row r="146" spans="2:3" x14ac:dyDescent="0.3">
      <c r="B146" t="str">
        <f>TEXT(Data!A144,"dddd")</f>
        <v>Sunday</v>
      </c>
      <c r="C146" t="str">
        <f>TEXT(Data!A144,"mmmm")</f>
        <v>November</v>
      </c>
    </row>
  </sheetData>
  <mergeCells count="3">
    <mergeCell ref="E3:O3"/>
    <mergeCell ref="E14:O14"/>
    <mergeCell ref="E25:O25"/>
  </mergeCells>
  <conditionalFormatting sqref="K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{05E0D4F5-8A99-4DBF-8920-25EC5B0F2FF7}</x14:id>
        </ext>
      </extLst>
    </cfRule>
  </conditionalFormatting>
  <conditionalFormatting sqref="K5:O11">
    <cfRule type="cellIs" dxfId="6" priority="2" operator="greaterThan">
      <formula>0</formula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{9AFCFA5E-4679-4662-9CC5-F141E60D6F85}</x14:id>
        </ext>
      </extLst>
    </cfRule>
  </conditionalFormatting>
  <conditionalFormatting sqref="K16:O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{7F777466-7C3B-4693-B084-2D1F391DB138}</x14:id>
        </ext>
      </extLst>
    </cfRule>
    <cfRule type="cellIs" dxfId="5" priority="8" operator="greaterThan">
      <formula>0</formula>
    </cfRule>
  </conditionalFormatting>
  <conditionalFormatting sqref="K27:O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{AAF9641F-3C7F-4103-A714-14D3672C065F}</x14:id>
        </ext>
      </extLst>
    </cfRule>
    <cfRule type="cellIs" dxfId="4" priority="4" operator="greaterThan">
      <formula>0</formula>
    </cfRule>
  </conditionalFormatting>
  <conditionalFormatting sqref="L5:O1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{FF6BED8B-0562-432B-B176-63826EB62822}</x14:id>
        </ext>
      </extLst>
    </cfRule>
  </conditionalFormatting>
  <conditionalFormatting sqref="L16:O2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{24DE5039-8851-4455-BE18-8354B1D6EFD7}</x14:id>
        </ext>
      </extLst>
    </cfRule>
  </conditionalFormatting>
  <conditionalFormatting sqref="L27:O3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{D1449070-441F-459F-8B68-2CF4A479B92C}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E0D4F5-8A99-4DBF-8920-25EC5B0F2F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9AFCFA5E-4679-4662-9CC5-F141E60D6F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K5:O11</xm:sqref>
        </x14:conditionalFormatting>
        <x14:conditionalFormatting xmlns:xm="http://schemas.microsoft.com/office/excel/2006/main">
          <x14:cfRule type="dataBar" id="{7F777466-7C3B-4693-B084-2D1F391DB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K16:O22</xm:sqref>
        </x14:conditionalFormatting>
        <x14:conditionalFormatting xmlns:xm="http://schemas.microsoft.com/office/excel/2006/main">
          <x14:cfRule type="dataBar" id="{AAF9641F-3C7F-4103-A714-14D3672C06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K27:O33</xm:sqref>
        </x14:conditionalFormatting>
        <x14:conditionalFormatting xmlns:xm="http://schemas.microsoft.com/office/excel/2006/main">
          <x14:cfRule type="dataBar" id="{FF6BED8B-0562-432B-B176-63826EB62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L5:O11</xm:sqref>
        </x14:conditionalFormatting>
        <x14:conditionalFormatting xmlns:xm="http://schemas.microsoft.com/office/excel/2006/main">
          <x14:cfRule type="dataBar" id="{24DE5039-8851-4455-BE18-8354B1D6EF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L16:O22</xm:sqref>
        </x14:conditionalFormatting>
        <x14:conditionalFormatting xmlns:xm="http://schemas.microsoft.com/office/excel/2006/main">
          <x14:cfRule type="dataBar" id="{D1449070-441F-459F-8B68-2CF4A479B9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L27:O33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5F3F-6B58-4E40-A4F3-ED41537F7F73}">
  <sheetPr>
    <tabColor theme="4"/>
  </sheetPr>
  <dimension ref="A5:M18"/>
  <sheetViews>
    <sheetView showGridLines="0" zoomScaleNormal="100" workbookViewId="0"/>
  </sheetViews>
  <sheetFormatPr defaultRowHeight="14.4" x14ac:dyDescent="0.3"/>
  <cols>
    <col min="1" max="1" width="17.6640625" bestFit="1" customWidth="1"/>
    <col min="2" max="2" width="12.6640625" bestFit="1" customWidth="1"/>
    <col min="3" max="3" width="16.109375" bestFit="1" customWidth="1"/>
    <col min="4" max="4" width="13.44140625" bestFit="1" customWidth="1"/>
    <col min="5" max="5" width="13" bestFit="1" customWidth="1"/>
    <col min="6" max="7" width="12.6640625" bestFit="1" customWidth="1"/>
    <col min="8" max="8" width="18" bestFit="1" customWidth="1"/>
    <col min="9" max="9" width="16" bestFit="1" customWidth="1"/>
    <col min="10" max="10" width="12.6640625" bestFit="1" customWidth="1"/>
    <col min="11" max="11" width="12.44140625" bestFit="1" customWidth="1"/>
    <col min="12" max="12" width="14.5546875" bestFit="1" customWidth="1"/>
    <col min="13" max="13" width="12" bestFit="1" customWidth="1"/>
  </cols>
  <sheetData>
    <row r="5" spans="1:13" ht="15" thickBot="1" x14ac:dyDescent="0.35"/>
    <row r="6" spans="1:13" x14ac:dyDescent="0.3">
      <c r="A6" s="83"/>
      <c r="B6" s="84" t="s">
        <v>0</v>
      </c>
      <c r="C6" s="84" t="s">
        <v>1</v>
      </c>
      <c r="D6" s="84" t="s">
        <v>2</v>
      </c>
      <c r="E6" s="84" t="s">
        <v>3</v>
      </c>
      <c r="F6" s="84" t="s">
        <v>4</v>
      </c>
      <c r="G6" s="84" t="s">
        <v>5</v>
      </c>
      <c r="H6" s="84" t="s">
        <v>6</v>
      </c>
      <c r="I6" s="84" t="s">
        <v>7</v>
      </c>
      <c r="J6" s="84" t="s">
        <v>8</v>
      </c>
      <c r="K6" s="84" t="s">
        <v>9</v>
      </c>
      <c r="L6" s="84" t="s">
        <v>10</v>
      </c>
      <c r="M6" s="85" t="s">
        <v>11</v>
      </c>
    </row>
    <row r="7" spans="1:13" x14ac:dyDescent="0.3">
      <c r="A7" s="86" t="s">
        <v>0</v>
      </c>
      <c r="B7" s="81">
        <v>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7"/>
    </row>
    <row r="8" spans="1:13" x14ac:dyDescent="0.3">
      <c r="A8" s="86" t="s">
        <v>1</v>
      </c>
      <c r="B8" s="81">
        <v>6.500653185721264E-2</v>
      </c>
      <c r="C8" s="81">
        <v>1</v>
      </c>
      <c r="D8" s="81"/>
      <c r="E8" s="81"/>
      <c r="F8" s="81"/>
      <c r="G8" s="81"/>
      <c r="H8" s="81"/>
      <c r="I8" s="81"/>
      <c r="J8" s="81"/>
      <c r="K8" s="81"/>
      <c r="L8" s="81"/>
      <c r="M8" s="87"/>
    </row>
    <row r="9" spans="1:13" x14ac:dyDescent="0.3">
      <c r="A9" s="86" t="s">
        <v>2</v>
      </c>
      <c r="B9" s="81">
        <v>9.8767466906389975E-2</v>
      </c>
      <c r="C9" s="81">
        <v>0.14356375839645374</v>
      </c>
      <c r="D9" s="81">
        <v>1</v>
      </c>
      <c r="E9" s="81"/>
      <c r="F9" s="81"/>
      <c r="G9" s="81"/>
      <c r="H9" s="81"/>
      <c r="I9" s="81"/>
      <c r="J9" s="81"/>
      <c r="K9" s="81"/>
      <c r="L9" s="81"/>
      <c r="M9" s="87"/>
    </row>
    <row r="10" spans="1:13" x14ac:dyDescent="0.3">
      <c r="A10" s="86" t="s">
        <v>3</v>
      </c>
      <c r="B10" s="81">
        <v>-0.17422356784630366</v>
      </c>
      <c r="C10" s="81">
        <v>-0.15893284565404653</v>
      </c>
      <c r="D10" s="81">
        <v>-3.4763438867606009E-2</v>
      </c>
      <c r="E10" s="81">
        <v>1</v>
      </c>
      <c r="F10" s="81"/>
      <c r="G10" s="81"/>
      <c r="H10" s="81"/>
      <c r="I10" s="81"/>
      <c r="J10" s="81"/>
      <c r="K10" s="81"/>
      <c r="L10" s="81"/>
      <c r="M10" s="87"/>
    </row>
    <row r="11" spans="1:13" x14ac:dyDescent="0.3">
      <c r="A11" s="86" t="s">
        <v>4</v>
      </c>
      <c r="B11" s="81">
        <v>0.19854455526869075</v>
      </c>
      <c r="C11" s="81">
        <v>0.20713781848261995</v>
      </c>
      <c r="D11" s="81">
        <v>0.72621936781069485</v>
      </c>
      <c r="E11" s="81">
        <v>-0.69671572800893522</v>
      </c>
      <c r="F11" s="81">
        <v>1</v>
      </c>
      <c r="G11" s="81"/>
      <c r="H11" s="81"/>
      <c r="I11" s="81"/>
      <c r="J11" s="81"/>
      <c r="K11" s="81"/>
      <c r="L11" s="81"/>
      <c r="M11" s="87"/>
    </row>
    <row r="12" spans="1:13" x14ac:dyDescent="0.3">
      <c r="A12" s="86" t="s">
        <v>5</v>
      </c>
      <c r="B12" s="81">
        <v>-1.6787178950602392E-2</v>
      </c>
      <c r="C12" s="81">
        <v>-1.7587352813564088E-2</v>
      </c>
      <c r="D12" s="81">
        <v>-5.8351122697542272E-2</v>
      </c>
      <c r="E12" s="81">
        <v>-0.10248403928202968</v>
      </c>
      <c r="F12" s="81">
        <v>4.3099827815239668E-2</v>
      </c>
      <c r="G12" s="81">
        <v>1</v>
      </c>
      <c r="H12" s="81"/>
      <c r="I12" s="81"/>
      <c r="J12" s="81"/>
      <c r="K12" s="81"/>
      <c r="L12" s="81"/>
      <c r="M12" s="87"/>
    </row>
    <row r="13" spans="1:13" x14ac:dyDescent="0.3">
      <c r="A13" s="86" t="s">
        <v>6</v>
      </c>
      <c r="B13" s="81">
        <v>-3.0470183547088935E-2</v>
      </c>
      <c r="C13" s="81">
        <v>-0.83390285766345817</v>
      </c>
      <c r="D13" s="81">
        <v>0.36548097449491751</v>
      </c>
      <c r="E13" s="81">
        <v>9.2789126720506959E-2</v>
      </c>
      <c r="F13" s="81">
        <v>0.19326419594195013</v>
      </c>
      <c r="G13" s="81">
        <v>-4.023206738046816E-2</v>
      </c>
      <c r="H13" s="81">
        <v>1</v>
      </c>
      <c r="I13" s="81"/>
      <c r="J13" s="81"/>
      <c r="K13" s="81"/>
      <c r="L13" s="81"/>
      <c r="M13" s="87"/>
    </row>
    <row r="14" spans="1:13" x14ac:dyDescent="0.3">
      <c r="A14" s="86" t="s">
        <v>7</v>
      </c>
      <c r="B14" s="81">
        <v>0.23178881391678136</v>
      </c>
      <c r="C14" s="81">
        <v>0.759767904208699</v>
      </c>
      <c r="D14" s="81">
        <v>-0.11898384554792796</v>
      </c>
      <c r="E14" s="81">
        <v>-7.519470647534568E-2</v>
      </c>
      <c r="F14" s="81">
        <v>-2.1667046959727893E-2</v>
      </c>
      <c r="G14" s="81">
        <v>2.6931428967840652E-2</v>
      </c>
      <c r="H14" s="81">
        <v>-0.71513520321898472</v>
      </c>
      <c r="I14" s="81">
        <v>1</v>
      </c>
      <c r="J14" s="81"/>
      <c r="K14" s="81"/>
      <c r="L14" s="81"/>
      <c r="M14" s="87"/>
    </row>
    <row r="15" spans="1:13" x14ac:dyDescent="0.3">
      <c r="A15" s="86" t="s">
        <v>8</v>
      </c>
      <c r="B15" s="81">
        <v>0.24692286359871216</v>
      </c>
      <c r="C15" s="81">
        <v>0.79979175376200717</v>
      </c>
      <c r="D15" s="81">
        <v>0.16166801131847716</v>
      </c>
      <c r="E15" s="81">
        <v>-8.4480838154207843E-2</v>
      </c>
      <c r="F15" s="81">
        <v>0.18331892584286938</v>
      </c>
      <c r="G15" s="81">
        <v>4.8701655751863995E-3</v>
      </c>
      <c r="H15" s="81">
        <v>-0.61922106719355829</v>
      </c>
      <c r="I15" s="81">
        <v>0.95601403713555888</v>
      </c>
      <c r="J15" s="81">
        <v>1</v>
      </c>
      <c r="K15" s="81"/>
      <c r="L15" s="81"/>
      <c r="M15" s="87"/>
    </row>
    <row r="16" spans="1:13" x14ac:dyDescent="0.3">
      <c r="A16" s="86" t="s">
        <v>9</v>
      </c>
      <c r="B16" s="81">
        <v>-5.6046764318240322E-2</v>
      </c>
      <c r="C16" s="81">
        <v>0.49609578701994811</v>
      </c>
      <c r="D16" s="81">
        <v>0.17164074888868713</v>
      </c>
      <c r="E16" s="81">
        <v>-1.9415595474511112E-3</v>
      </c>
      <c r="F16" s="81">
        <v>0.10272277381493766</v>
      </c>
      <c r="G16" s="81">
        <v>-3.6487468079181747E-2</v>
      </c>
      <c r="H16" s="81">
        <v>-0.36774044561621272</v>
      </c>
      <c r="I16" s="81">
        <v>0.53620634821604996</v>
      </c>
      <c r="J16" s="81">
        <v>0.58174171847645195</v>
      </c>
      <c r="K16" s="81">
        <v>1</v>
      </c>
      <c r="L16" s="81"/>
      <c r="M16" s="87"/>
    </row>
    <row r="17" spans="1:13" ht="15" thickBot="1" x14ac:dyDescent="0.35">
      <c r="A17" s="86" t="s">
        <v>10</v>
      </c>
      <c r="B17" s="81">
        <v>-0.19807983974772833</v>
      </c>
      <c r="C17" s="81">
        <v>0.52897380854492082</v>
      </c>
      <c r="D17" s="81">
        <v>0.18917679054704734</v>
      </c>
      <c r="E17" s="81">
        <v>4.4557985371256867E-2</v>
      </c>
      <c r="F17" s="81">
        <v>8.3647697003447555E-2</v>
      </c>
      <c r="G17" s="81">
        <v>-5.5155334704337915E-2</v>
      </c>
      <c r="H17" s="81">
        <v>-0.38010736332211387</v>
      </c>
      <c r="I17" s="81">
        <v>0.52447122036150018</v>
      </c>
      <c r="J17" s="81">
        <v>0.57752085930532582</v>
      </c>
      <c r="K17" s="81">
        <v>0.78167339861219842</v>
      </c>
      <c r="L17" s="81">
        <v>1</v>
      </c>
      <c r="M17" s="87"/>
    </row>
    <row r="18" spans="1:13" ht="15" thickBot="1" x14ac:dyDescent="0.35">
      <c r="A18" s="88" t="s">
        <v>11</v>
      </c>
      <c r="B18" s="89">
        <v>-0.45862133162935653</v>
      </c>
      <c r="C18" s="90">
        <v>0.16652304275376686</v>
      </c>
      <c r="D18" s="90">
        <v>-5.5968611858517037E-2</v>
      </c>
      <c r="E18" s="90">
        <v>5.0367742731885837E-3</v>
      </c>
      <c r="F18" s="90">
        <v>-3.7915363202304403E-2</v>
      </c>
      <c r="G18" s="90">
        <v>6.6725014248664824E-2</v>
      </c>
      <c r="H18" s="90">
        <v>-0.21887224118339701</v>
      </c>
      <c r="I18" s="90">
        <v>-0.13272446000115712</v>
      </c>
      <c r="J18" s="90">
        <v>-0.13516291536213668</v>
      </c>
      <c r="K18" s="90">
        <v>-8.3345730245655308E-2</v>
      </c>
      <c r="L18" s="90">
        <v>-6.7417906354243023E-2</v>
      </c>
      <c r="M18" s="91">
        <v>1</v>
      </c>
    </row>
  </sheetData>
  <conditionalFormatting sqref="A6:M18">
    <cfRule type="colorScale" priority="1">
      <colorScale>
        <cfvo type="num" val="-1"/>
        <cfvo type="num" val="1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6778-C8D5-4AC9-B7D6-72AF0233B39D}">
  <sheetPr>
    <tabColor theme="4"/>
  </sheetPr>
  <dimension ref="A1:I18"/>
  <sheetViews>
    <sheetView workbookViewId="0"/>
  </sheetViews>
  <sheetFormatPr defaultRowHeight="14.4" x14ac:dyDescent="0.3"/>
  <sheetData>
    <row r="1" spans="1:9" x14ac:dyDescent="0.3">
      <c r="A1" t="s">
        <v>40</v>
      </c>
    </row>
    <row r="2" spans="1:9" ht="15" thickBot="1" x14ac:dyDescent="0.35"/>
    <row r="3" spans="1:9" x14ac:dyDescent="0.3">
      <c r="A3" s="28" t="s">
        <v>41</v>
      </c>
      <c r="B3" s="28"/>
    </row>
    <row r="4" spans="1:9" x14ac:dyDescent="0.3">
      <c r="A4" t="s">
        <v>42</v>
      </c>
      <c r="B4">
        <v>0.24692286359871207</v>
      </c>
    </row>
    <row r="5" spans="1:9" x14ac:dyDescent="0.3">
      <c r="A5" t="s">
        <v>43</v>
      </c>
      <c r="B5">
        <v>6.0970900567788172E-2</v>
      </c>
    </row>
    <row r="6" spans="1:9" x14ac:dyDescent="0.3">
      <c r="A6" t="s">
        <v>44</v>
      </c>
      <c r="B6">
        <v>5.4311119720751207E-2</v>
      </c>
    </row>
    <row r="7" spans="1:9" x14ac:dyDescent="0.3">
      <c r="A7" t="s">
        <v>45</v>
      </c>
      <c r="B7">
        <v>599853.75874961668</v>
      </c>
    </row>
    <row r="8" spans="1:9" ht="15" thickBot="1" x14ac:dyDescent="0.35">
      <c r="A8" s="18" t="s">
        <v>46</v>
      </c>
      <c r="B8" s="18">
        <v>143</v>
      </c>
    </row>
    <row r="10" spans="1:9" ht="15" thickBot="1" x14ac:dyDescent="0.35">
      <c r="A10" t="s">
        <v>47</v>
      </c>
    </row>
    <row r="11" spans="1:9" x14ac:dyDescent="0.3">
      <c r="A11" s="27"/>
      <c r="B11" s="27" t="s">
        <v>52</v>
      </c>
      <c r="C11" s="27" t="s">
        <v>53</v>
      </c>
      <c r="D11" s="27" t="s">
        <v>54</v>
      </c>
      <c r="E11" s="27" t="s">
        <v>55</v>
      </c>
      <c r="F11" s="27" t="s">
        <v>56</v>
      </c>
    </row>
    <row r="12" spans="1:9" x14ac:dyDescent="0.3">
      <c r="A12" t="s">
        <v>48</v>
      </c>
      <c r="B12">
        <v>1</v>
      </c>
      <c r="C12">
        <v>3294226380622.6875</v>
      </c>
      <c r="D12">
        <v>3294226380622.6875</v>
      </c>
      <c r="E12">
        <v>9.1550911311015639</v>
      </c>
      <c r="F12">
        <v>2.9487541257807127E-3</v>
      </c>
    </row>
    <row r="13" spans="1:9" x14ac:dyDescent="0.3">
      <c r="A13" t="s">
        <v>49</v>
      </c>
      <c r="B13">
        <v>141</v>
      </c>
      <c r="C13">
        <v>50735258995932.109</v>
      </c>
      <c r="D13">
        <v>359824531886.04333</v>
      </c>
    </row>
    <row r="14" spans="1:9" ht="15" thickBot="1" x14ac:dyDescent="0.35">
      <c r="A14" s="18" t="s">
        <v>50</v>
      </c>
      <c r="B14" s="18">
        <v>142</v>
      </c>
      <c r="C14" s="18">
        <v>54029485376554.797</v>
      </c>
      <c r="D14" s="18"/>
      <c r="E14" s="18"/>
      <c r="F14" s="18"/>
    </row>
    <row r="15" spans="1:9" ht="15" thickBot="1" x14ac:dyDescent="0.35"/>
    <row r="16" spans="1:9" x14ac:dyDescent="0.3">
      <c r="A16" s="27"/>
      <c r="B16" s="27" t="s">
        <v>57</v>
      </c>
      <c r="C16" s="27" t="s">
        <v>45</v>
      </c>
      <c r="D16" s="27" t="s">
        <v>58</v>
      </c>
      <c r="E16" s="27" t="s">
        <v>59</v>
      </c>
      <c r="F16" s="27" t="s">
        <v>60</v>
      </c>
      <c r="G16" s="27" t="s">
        <v>61</v>
      </c>
      <c r="H16" s="27" t="s">
        <v>62</v>
      </c>
      <c r="I16" s="27" t="s">
        <v>63</v>
      </c>
    </row>
    <row r="17" spans="1:9" x14ac:dyDescent="0.3">
      <c r="A17" t="s">
        <v>51</v>
      </c>
      <c r="B17">
        <v>1402345.6034669557</v>
      </c>
      <c r="C17">
        <v>100853.07394672968</v>
      </c>
      <c r="D17">
        <v>13.904837488718201</v>
      </c>
      <c r="E17">
        <v>3.2178142745549549E-28</v>
      </c>
      <c r="F17">
        <v>1202965.9858561065</v>
      </c>
      <c r="G17">
        <v>1601725.2210778049</v>
      </c>
      <c r="H17">
        <v>1202965.9858561065</v>
      </c>
      <c r="I17">
        <v>1601725.2210778049</v>
      </c>
    </row>
    <row r="18" spans="1:9" ht="15" thickBot="1" x14ac:dyDescent="0.35">
      <c r="A18" s="18" t="s">
        <v>64</v>
      </c>
      <c r="B18" s="18">
        <v>3676.8330132309002</v>
      </c>
      <c r="C18" s="18">
        <v>1215.1854771909043</v>
      </c>
      <c r="D18" s="18">
        <v>3.0257381134363852</v>
      </c>
      <c r="E18" s="18">
        <v>2.9487541257806893E-3</v>
      </c>
      <c r="F18" s="18">
        <v>1274.4945788411551</v>
      </c>
      <c r="G18" s="18">
        <v>6079.1714476206453</v>
      </c>
      <c r="H18" s="18">
        <v>1274.4945788411551</v>
      </c>
      <c r="I18" s="18">
        <v>6079.1714476206453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2C57-0D51-4500-967C-9055080B08C2}">
  <sheetPr>
    <tabColor theme="4"/>
  </sheetPr>
  <dimension ref="B1:U158"/>
  <sheetViews>
    <sheetView showGridLines="0" workbookViewId="0"/>
  </sheetViews>
  <sheetFormatPr defaultRowHeight="14.4" x14ac:dyDescent="0.3"/>
  <cols>
    <col min="2" max="2" width="10.33203125" bestFit="1" customWidth="1"/>
    <col min="3" max="3" width="14.6640625" bestFit="1" customWidth="1"/>
    <col min="4" max="4" width="12" bestFit="1" customWidth="1"/>
    <col min="5" max="5" width="6.21875" customWidth="1"/>
    <col min="7" max="7" width="11" bestFit="1" customWidth="1"/>
    <col min="19" max="19" width="10.33203125" bestFit="1" customWidth="1"/>
  </cols>
  <sheetData>
    <row r="1" spans="2:21" ht="15" thickBot="1" x14ac:dyDescent="0.35"/>
    <row r="2" spans="2:21" ht="15" thickBot="1" x14ac:dyDescent="0.35">
      <c r="C2" s="10"/>
      <c r="D2" s="25" t="s">
        <v>34</v>
      </c>
    </row>
    <row r="3" spans="2:21" ht="15" thickBot="1" x14ac:dyDescent="0.35">
      <c r="C3" s="25" t="s">
        <v>76</v>
      </c>
      <c r="D3" s="25">
        <f>SUM(D129:D158)</f>
        <v>53071330.059317447</v>
      </c>
    </row>
    <row r="4" spans="2:21" ht="15" thickBot="1" x14ac:dyDescent="0.35">
      <c r="C4" s="29"/>
      <c r="E4" s="29"/>
      <c r="S4" s="61" t="s">
        <v>75</v>
      </c>
      <c r="T4" s="62"/>
      <c r="U4" s="63"/>
    </row>
    <row r="5" spans="2:21" ht="29.4" thickBot="1" x14ac:dyDescent="0.35">
      <c r="B5" s="67" t="s">
        <v>0</v>
      </c>
      <c r="C5" s="68" t="s">
        <v>74</v>
      </c>
      <c r="D5" s="69" t="s">
        <v>8</v>
      </c>
      <c r="S5" s="67" t="s">
        <v>0</v>
      </c>
      <c r="T5" s="68" t="s">
        <v>74</v>
      </c>
      <c r="U5" s="69" t="s">
        <v>8</v>
      </c>
    </row>
    <row r="6" spans="2:21" ht="15" thickBot="1" x14ac:dyDescent="0.35">
      <c r="B6" s="92">
        <v>44743</v>
      </c>
      <c r="C6" s="26">
        <v>1</v>
      </c>
      <c r="D6" s="41">
        <v>1163614</v>
      </c>
      <c r="S6" s="73">
        <v>44886</v>
      </c>
      <c r="T6" s="70">
        <v>144</v>
      </c>
      <c r="U6" s="71">
        <v>1931809.5573722054</v>
      </c>
    </row>
    <row r="7" spans="2:21" ht="15" thickBot="1" x14ac:dyDescent="0.35">
      <c r="B7" s="93">
        <v>44744</v>
      </c>
      <c r="C7" s="26">
        <v>2</v>
      </c>
      <c r="D7" s="42">
        <v>1137265</v>
      </c>
      <c r="S7" s="73">
        <v>44887</v>
      </c>
      <c r="T7" s="70">
        <v>145</v>
      </c>
      <c r="U7" s="71">
        <v>1935486.3903854364</v>
      </c>
    </row>
    <row r="8" spans="2:21" ht="15" thickBot="1" x14ac:dyDescent="0.35">
      <c r="B8" s="92">
        <v>44745</v>
      </c>
      <c r="C8" s="26">
        <v>3</v>
      </c>
      <c r="D8" s="41">
        <v>1066627</v>
      </c>
      <c r="S8" s="73">
        <v>44888</v>
      </c>
      <c r="T8" s="70">
        <v>146</v>
      </c>
      <c r="U8" s="71">
        <v>1939163.2233986673</v>
      </c>
    </row>
    <row r="9" spans="2:21" ht="15" thickBot="1" x14ac:dyDescent="0.35">
      <c r="B9" s="93">
        <v>44746</v>
      </c>
      <c r="C9" s="26">
        <v>4</v>
      </c>
      <c r="D9" s="42">
        <v>1212632</v>
      </c>
      <c r="S9" s="73">
        <v>44889</v>
      </c>
      <c r="T9" s="70">
        <v>147</v>
      </c>
      <c r="U9" s="71">
        <v>1942840.056411898</v>
      </c>
    </row>
    <row r="10" spans="2:21" ht="15" thickBot="1" x14ac:dyDescent="0.35">
      <c r="B10" s="92">
        <v>44747</v>
      </c>
      <c r="C10" s="26">
        <v>5</v>
      </c>
      <c r="D10" s="41">
        <v>1129922</v>
      </c>
      <c r="S10" s="73">
        <v>44890</v>
      </c>
      <c r="T10" s="70">
        <v>148</v>
      </c>
      <c r="U10" s="71">
        <v>1946516.8894251289</v>
      </c>
    </row>
    <row r="11" spans="2:21" ht="15" thickBot="1" x14ac:dyDescent="0.35">
      <c r="B11" s="93">
        <v>44748</v>
      </c>
      <c r="C11" s="26">
        <v>6</v>
      </c>
      <c r="D11" s="42">
        <v>1149437</v>
      </c>
      <c r="S11" s="73">
        <v>44891</v>
      </c>
      <c r="T11" s="70">
        <v>149</v>
      </c>
      <c r="U11" s="71">
        <v>1950193.7224383599</v>
      </c>
    </row>
    <row r="12" spans="2:21" ht="15" thickBot="1" x14ac:dyDescent="0.35">
      <c r="B12" s="92">
        <v>44749</v>
      </c>
      <c r="C12" s="26">
        <v>7</v>
      </c>
      <c r="D12" s="41">
        <v>1093155</v>
      </c>
      <c r="S12" s="73">
        <v>44892</v>
      </c>
      <c r="T12" s="70">
        <v>150</v>
      </c>
      <c r="U12" s="71">
        <v>1953870.5554515906</v>
      </c>
    </row>
    <row r="13" spans="2:21" ht="15" thickBot="1" x14ac:dyDescent="0.35">
      <c r="B13" s="93">
        <v>44750</v>
      </c>
      <c r="C13" s="26">
        <v>8</v>
      </c>
      <c r="D13" s="42">
        <v>1112345</v>
      </c>
      <c r="S13" s="73">
        <v>44893</v>
      </c>
      <c r="T13" s="70">
        <v>151</v>
      </c>
      <c r="U13" s="71">
        <v>1957547.3884648215</v>
      </c>
    </row>
    <row r="14" spans="2:21" ht="15" thickBot="1" x14ac:dyDescent="0.35">
      <c r="B14" s="92">
        <v>44751</v>
      </c>
      <c r="C14" s="26">
        <v>9</v>
      </c>
      <c r="D14" s="41">
        <v>995978</v>
      </c>
      <c r="S14" s="73">
        <v>44894</v>
      </c>
      <c r="T14" s="70">
        <v>152</v>
      </c>
      <c r="U14" s="71">
        <v>1961224.2214780524</v>
      </c>
    </row>
    <row r="15" spans="2:21" ht="15" thickBot="1" x14ac:dyDescent="0.35">
      <c r="B15" s="93">
        <v>44752</v>
      </c>
      <c r="C15" s="26">
        <v>10</v>
      </c>
      <c r="D15" s="42">
        <v>1048921</v>
      </c>
      <c r="S15" s="74">
        <v>44895</v>
      </c>
      <c r="T15" s="18">
        <v>153</v>
      </c>
      <c r="U15" s="72">
        <v>1964901.0544912834</v>
      </c>
    </row>
    <row r="16" spans="2:21" ht="15" thickBot="1" x14ac:dyDescent="0.35">
      <c r="B16" s="92">
        <v>44753</v>
      </c>
      <c r="C16" s="26">
        <v>11</v>
      </c>
      <c r="D16" s="41">
        <v>1057401</v>
      </c>
    </row>
    <row r="17" spans="2:4" ht="15" thickBot="1" x14ac:dyDescent="0.35">
      <c r="B17" s="93">
        <v>44754</v>
      </c>
      <c r="C17" s="26">
        <v>12</v>
      </c>
      <c r="D17" s="42">
        <v>1039679</v>
      </c>
    </row>
    <row r="18" spans="2:4" ht="15" thickBot="1" x14ac:dyDescent="0.35">
      <c r="B18" s="92">
        <v>44755</v>
      </c>
      <c r="C18" s="26">
        <v>13</v>
      </c>
      <c r="D18" s="41">
        <v>1158232</v>
      </c>
    </row>
    <row r="19" spans="2:4" ht="15" thickBot="1" x14ac:dyDescent="0.35">
      <c r="B19" s="93">
        <v>44756</v>
      </c>
      <c r="C19" s="26">
        <v>14</v>
      </c>
      <c r="D19" s="42">
        <v>1338518</v>
      </c>
    </row>
    <row r="20" spans="2:4" ht="15" thickBot="1" x14ac:dyDescent="0.35">
      <c r="B20" s="92">
        <v>44757</v>
      </c>
      <c r="C20" s="26">
        <v>15</v>
      </c>
      <c r="D20" s="41">
        <v>1292135</v>
      </c>
    </row>
    <row r="21" spans="2:4" ht="15" thickBot="1" x14ac:dyDescent="0.35">
      <c r="B21" s="93">
        <v>44758</v>
      </c>
      <c r="C21" s="26">
        <v>16</v>
      </c>
      <c r="D21" s="42">
        <v>1340356</v>
      </c>
    </row>
    <row r="22" spans="2:4" ht="15" thickBot="1" x14ac:dyDescent="0.35">
      <c r="B22" s="92">
        <v>44759</v>
      </c>
      <c r="C22" s="26">
        <v>17</v>
      </c>
      <c r="D22" s="41">
        <v>1316077</v>
      </c>
    </row>
    <row r="23" spans="2:4" ht="15" thickBot="1" x14ac:dyDescent="0.35">
      <c r="B23" s="93">
        <v>44760</v>
      </c>
      <c r="C23" s="26">
        <v>18</v>
      </c>
      <c r="D23" s="42">
        <v>1206539</v>
      </c>
    </row>
    <row r="24" spans="2:4" ht="15" thickBot="1" x14ac:dyDescent="0.35">
      <c r="B24" s="92">
        <v>44761</v>
      </c>
      <c r="C24" s="26">
        <v>19</v>
      </c>
      <c r="D24" s="41">
        <v>1193327</v>
      </c>
    </row>
    <row r="25" spans="2:4" ht="15" thickBot="1" x14ac:dyDescent="0.35">
      <c r="B25" s="93">
        <v>44762</v>
      </c>
      <c r="C25" s="26">
        <v>20</v>
      </c>
      <c r="D25" s="42">
        <v>1274270</v>
      </c>
    </row>
    <row r="26" spans="2:4" ht="15" thickBot="1" x14ac:dyDescent="0.35">
      <c r="B26" s="92">
        <v>44763</v>
      </c>
      <c r="C26" s="26">
        <v>21</v>
      </c>
      <c r="D26" s="41">
        <v>1286339</v>
      </c>
    </row>
    <row r="27" spans="2:4" ht="15" thickBot="1" x14ac:dyDescent="0.35">
      <c r="B27" s="93">
        <v>44764</v>
      </c>
      <c r="C27" s="26">
        <v>22</v>
      </c>
      <c r="D27" s="42">
        <v>1557125</v>
      </c>
    </row>
    <row r="28" spans="2:4" ht="15" thickBot="1" x14ac:dyDescent="0.35">
      <c r="B28" s="92">
        <v>44765</v>
      </c>
      <c r="C28" s="26">
        <v>23</v>
      </c>
      <c r="D28" s="41">
        <v>1247241</v>
      </c>
    </row>
    <row r="29" spans="2:4" ht="15" thickBot="1" x14ac:dyDescent="0.35">
      <c r="B29" s="93">
        <v>44766</v>
      </c>
      <c r="C29" s="26">
        <v>24</v>
      </c>
      <c r="D29" s="42">
        <v>1312716</v>
      </c>
    </row>
    <row r="30" spans="2:4" ht="15" thickBot="1" x14ac:dyDescent="0.35">
      <c r="B30" s="92">
        <v>44767</v>
      </c>
      <c r="C30" s="26">
        <v>25</v>
      </c>
      <c r="D30" s="41">
        <v>1396221</v>
      </c>
    </row>
    <row r="31" spans="2:4" ht="15" thickBot="1" x14ac:dyDescent="0.35">
      <c r="B31" s="93">
        <v>44768</v>
      </c>
      <c r="C31" s="26">
        <v>26</v>
      </c>
      <c r="D31" s="42">
        <v>1355894</v>
      </c>
    </row>
    <row r="32" spans="2:4" ht="15" thickBot="1" x14ac:dyDescent="0.35">
      <c r="B32" s="92">
        <v>44769</v>
      </c>
      <c r="C32" s="26">
        <v>27</v>
      </c>
      <c r="D32" s="41">
        <v>1472127</v>
      </c>
    </row>
    <row r="33" spans="2:4" ht="15" thickBot="1" x14ac:dyDescent="0.35">
      <c r="B33" s="93">
        <v>44770</v>
      </c>
      <c r="C33" s="26">
        <v>28</v>
      </c>
      <c r="D33" s="42">
        <v>1477421</v>
      </c>
    </row>
    <row r="34" spans="2:4" ht="15" thickBot="1" x14ac:dyDescent="0.35">
      <c r="B34" s="92">
        <v>44771</v>
      </c>
      <c r="C34" s="26">
        <v>29</v>
      </c>
      <c r="D34" s="41">
        <v>1667052</v>
      </c>
    </row>
    <row r="35" spans="2:4" ht="15" thickBot="1" x14ac:dyDescent="0.35">
      <c r="B35" s="93">
        <v>44772</v>
      </c>
      <c r="C35" s="26">
        <v>30</v>
      </c>
      <c r="D35" s="42">
        <v>2021936</v>
      </c>
    </row>
    <row r="36" spans="2:4" ht="15" thickBot="1" x14ac:dyDescent="0.35">
      <c r="B36" s="92">
        <v>44773</v>
      </c>
      <c r="C36" s="26">
        <v>31</v>
      </c>
      <c r="D36" s="41">
        <v>1645554</v>
      </c>
    </row>
    <row r="37" spans="2:4" ht="15" thickBot="1" x14ac:dyDescent="0.35">
      <c r="B37" s="93">
        <v>44774</v>
      </c>
      <c r="C37" s="26">
        <v>32</v>
      </c>
      <c r="D37" s="42">
        <v>2050381</v>
      </c>
    </row>
    <row r="38" spans="2:4" ht="15" thickBot="1" x14ac:dyDescent="0.35">
      <c r="B38" s="92">
        <v>44775</v>
      </c>
      <c r="C38" s="26">
        <v>33</v>
      </c>
      <c r="D38" s="41">
        <v>2181519</v>
      </c>
    </row>
    <row r="39" spans="2:4" ht="15" thickBot="1" x14ac:dyDescent="0.35">
      <c r="B39" s="93">
        <v>44776</v>
      </c>
      <c r="C39" s="26">
        <v>34</v>
      </c>
      <c r="D39" s="42">
        <v>2187411</v>
      </c>
    </row>
    <row r="40" spans="2:4" ht="15" thickBot="1" x14ac:dyDescent="0.35">
      <c r="B40" s="92">
        <v>44777</v>
      </c>
      <c r="C40" s="26">
        <v>35</v>
      </c>
      <c r="D40" s="41">
        <v>2431710</v>
      </c>
    </row>
    <row r="41" spans="2:4" ht="15" thickBot="1" x14ac:dyDescent="0.35">
      <c r="B41" s="93">
        <v>44778</v>
      </c>
      <c r="C41" s="26">
        <v>36</v>
      </c>
      <c r="D41" s="42">
        <v>2289442</v>
      </c>
    </row>
    <row r="42" spans="2:4" ht="15" thickBot="1" x14ac:dyDescent="0.35">
      <c r="B42" s="92">
        <v>44779</v>
      </c>
      <c r="C42" s="26">
        <v>37</v>
      </c>
      <c r="D42" s="41">
        <v>2225411</v>
      </c>
    </row>
    <row r="43" spans="2:4" ht="15" thickBot="1" x14ac:dyDescent="0.35">
      <c r="B43" s="93">
        <v>44780</v>
      </c>
      <c r="C43" s="26">
        <v>38</v>
      </c>
      <c r="D43" s="42">
        <v>2419414</v>
      </c>
    </row>
    <row r="44" spans="2:4" ht="15" thickBot="1" x14ac:dyDescent="0.35">
      <c r="B44" s="92">
        <v>44781</v>
      </c>
      <c r="C44" s="26">
        <v>39</v>
      </c>
      <c r="D44" s="41">
        <v>3053659</v>
      </c>
    </row>
    <row r="45" spans="2:4" ht="15" thickBot="1" x14ac:dyDescent="0.35">
      <c r="B45" s="93">
        <v>44782</v>
      </c>
      <c r="C45" s="26">
        <v>40</v>
      </c>
      <c r="D45" s="42">
        <v>2605715</v>
      </c>
    </row>
    <row r="46" spans="2:4" ht="15" thickBot="1" x14ac:dyDescent="0.35">
      <c r="B46" s="92">
        <v>44783</v>
      </c>
      <c r="C46" s="26">
        <v>41</v>
      </c>
      <c r="D46" s="41">
        <v>2619864</v>
      </c>
    </row>
    <row r="47" spans="2:4" ht="15" thickBot="1" x14ac:dyDescent="0.35">
      <c r="B47" s="93">
        <v>44784</v>
      </c>
      <c r="C47" s="26">
        <v>42</v>
      </c>
      <c r="D47" s="42">
        <v>3268805</v>
      </c>
    </row>
    <row r="48" spans="2:4" ht="15" thickBot="1" x14ac:dyDescent="0.35">
      <c r="B48" s="92">
        <v>44785</v>
      </c>
      <c r="C48" s="26">
        <v>43</v>
      </c>
      <c r="D48" s="41">
        <v>3445773</v>
      </c>
    </row>
    <row r="49" spans="2:4" ht="15" thickBot="1" x14ac:dyDescent="0.35">
      <c r="B49" s="93">
        <v>44786</v>
      </c>
      <c r="C49" s="26">
        <v>44</v>
      </c>
      <c r="D49" s="42">
        <v>3206354</v>
      </c>
    </row>
    <row r="50" spans="2:4" ht="15" thickBot="1" x14ac:dyDescent="0.35">
      <c r="B50" s="92">
        <v>44787</v>
      </c>
      <c r="C50" s="26">
        <v>45</v>
      </c>
      <c r="D50" s="41">
        <v>2663290</v>
      </c>
    </row>
    <row r="51" spans="2:4" ht="15" thickBot="1" x14ac:dyDescent="0.35">
      <c r="B51" s="93">
        <v>44788</v>
      </c>
      <c r="C51" s="26">
        <v>46</v>
      </c>
      <c r="D51" s="42">
        <v>2493314</v>
      </c>
    </row>
    <row r="52" spans="2:4" ht="15" thickBot="1" x14ac:dyDescent="0.35">
      <c r="B52" s="92">
        <v>44789</v>
      </c>
      <c r="C52" s="26">
        <v>47</v>
      </c>
      <c r="D52" s="41">
        <v>2126856</v>
      </c>
    </row>
    <row r="53" spans="2:4" ht="15" thickBot="1" x14ac:dyDescent="0.35">
      <c r="B53" s="93">
        <v>44790</v>
      </c>
      <c r="C53" s="26">
        <v>48</v>
      </c>
      <c r="D53" s="42">
        <v>1982423</v>
      </c>
    </row>
    <row r="54" spans="2:4" ht="15" thickBot="1" x14ac:dyDescent="0.35">
      <c r="B54" s="92">
        <v>44791</v>
      </c>
      <c r="C54" s="26">
        <v>49</v>
      </c>
      <c r="D54" s="41">
        <v>1806321</v>
      </c>
    </row>
    <row r="55" spans="2:4" ht="15" thickBot="1" x14ac:dyDescent="0.35">
      <c r="B55" s="93">
        <v>44792</v>
      </c>
      <c r="C55" s="26">
        <v>50</v>
      </c>
      <c r="D55" s="42">
        <v>1905751</v>
      </c>
    </row>
    <row r="56" spans="2:4" ht="15" thickBot="1" x14ac:dyDescent="0.35">
      <c r="B56" s="92">
        <v>44793</v>
      </c>
      <c r="C56" s="26">
        <v>51</v>
      </c>
      <c r="D56" s="41">
        <v>1554779</v>
      </c>
    </row>
    <row r="57" spans="2:4" ht="15" thickBot="1" x14ac:dyDescent="0.35">
      <c r="B57" s="93">
        <v>44794</v>
      </c>
      <c r="C57" s="26">
        <v>52</v>
      </c>
      <c r="D57" s="42">
        <v>1284644</v>
      </c>
    </row>
    <row r="58" spans="2:4" ht="15" thickBot="1" x14ac:dyDescent="0.35">
      <c r="B58" s="92">
        <v>44795</v>
      </c>
      <c r="C58" s="26">
        <v>53</v>
      </c>
      <c r="D58" s="41">
        <v>1209153</v>
      </c>
    </row>
    <row r="59" spans="2:4" ht="15" thickBot="1" x14ac:dyDescent="0.35">
      <c r="B59" s="93">
        <v>44796</v>
      </c>
      <c r="C59" s="26">
        <v>54</v>
      </c>
      <c r="D59" s="42">
        <v>1153363</v>
      </c>
    </row>
    <row r="60" spans="2:4" ht="15" thickBot="1" x14ac:dyDescent="0.35">
      <c r="B60" s="92">
        <v>44797</v>
      </c>
      <c r="C60" s="26">
        <v>55</v>
      </c>
      <c r="D60" s="41">
        <v>1158523</v>
      </c>
    </row>
    <row r="61" spans="2:4" ht="15" thickBot="1" x14ac:dyDescent="0.35">
      <c r="B61" s="93">
        <v>44798</v>
      </c>
      <c r="C61" s="26">
        <v>56</v>
      </c>
      <c r="D61" s="42">
        <v>1385260</v>
      </c>
    </row>
    <row r="62" spans="2:4" ht="15" thickBot="1" x14ac:dyDescent="0.35">
      <c r="B62" s="92">
        <v>44799</v>
      </c>
      <c r="C62" s="26">
        <v>57</v>
      </c>
      <c r="D62" s="41">
        <v>1195303</v>
      </c>
    </row>
    <row r="63" spans="2:4" ht="15" thickBot="1" x14ac:dyDescent="0.35">
      <c r="B63" s="93">
        <v>44800</v>
      </c>
      <c r="C63" s="26">
        <v>58</v>
      </c>
      <c r="D63" s="42">
        <v>1171515</v>
      </c>
    </row>
    <row r="64" spans="2:4" ht="15" thickBot="1" x14ac:dyDescent="0.35">
      <c r="B64" s="92">
        <v>44801</v>
      </c>
      <c r="C64" s="26">
        <v>59</v>
      </c>
      <c r="D64" s="41">
        <v>1099349</v>
      </c>
    </row>
    <row r="65" spans="2:4" ht="15" thickBot="1" x14ac:dyDescent="0.35">
      <c r="B65" s="93">
        <v>44802</v>
      </c>
      <c r="C65" s="26">
        <v>60</v>
      </c>
      <c r="D65" s="42">
        <v>1268543</v>
      </c>
    </row>
    <row r="66" spans="2:4" ht="15" thickBot="1" x14ac:dyDescent="0.35">
      <c r="B66" s="92">
        <v>44803</v>
      </c>
      <c r="C66" s="26">
        <v>61</v>
      </c>
      <c r="D66" s="41">
        <v>1179739</v>
      </c>
    </row>
    <row r="67" spans="2:4" ht="15" thickBot="1" x14ac:dyDescent="0.35">
      <c r="B67" s="93">
        <v>44804</v>
      </c>
      <c r="C67" s="26">
        <v>62</v>
      </c>
      <c r="D67" s="42">
        <v>1591951</v>
      </c>
    </row>
    <row r="68" spans="2:4" ht="15" thickBot="1" x14ac:dyDescent="0.35">
      <c r="B68" s="92">
        <v>44805</v>
      </c>
      <c r="C68" s="26">
        <v>63</v>
      </c>
      <c r="D68" s="41">
        <v>1579188</v>
      </c>
    </row>
    <row r="69" spans="2:4" ht="15" thickBot="1" x14ac:dyDescent="0.35">
      <c r="B69" s="93">
        <v>44806</v>
      </c>
      <c r="C69" s="26">
        <v>64</v>
      </c>
      <c r="D69" s="42">
        <v>1438149</v>
      </c>
    </row>
    <row r="70" spans="2:4" ht="15" thickBot="1" x14ac:dyDescent="0.35">
      <c r="B70" s="92">
        <v>44807</v>
      </c>
      <c r="C70" s="26">
        <v>65</v>
      </c>
      <c r="D70" s="41">
        <v>1156637</v>
      </c>
    </row>
    <row r="71" spans="2:4" ht="15" thickBot="1" x14ac:dyDescent="0.35">
      <c r="B71" s="93">
        <v>44808</v>
      </c>
      <c r="C71" s="26">
        <v>66</v>
      </c>
      <c r="D71" s="42">
        <v>1311431</v>
      </c>
    </row>
    <row r="72" spans="2:4" ht="15" thickBot="1" x14ac:dyDescent="0.35">
      <c r="B72" s="92">
        <v>44809</v>
      </c>
      <c r="C72" s="26">
        <v>67</v>
      </c>
      <c r="D72" s="41">
        <v>1328854</v>
      </c>
    </row>
    <row r="73" spans="2:4" ht="15" thickBot="1" x14ac:dyDescent="0.35">
      <c r="B73" s="93">
        <v>44810</v>
      </c>
      <c r="C73" s="26">
        <v>68</v>
      </c>
      <c r="D73" s="42">
        <v>1164800</v>
      </c>
    </row>
    <row r="74" spans="2:4" ht="15" thickBot="1" x14ac:dyDescent="0.35">
      <c r="B74" s="92">
        <v>44811</v>
      </c>
      <c r="C74" s="26">
        <v>69</v>
      </c>
      <c r="D74" s="41">
        <v>1218975</v>
      </c>
    </row>
    <row r="75" spans="2:4" ht="15" thickBot="1" x14ac:dyDescent="0.35">
      <c r="B75" s="93">
        <v>44812</v>
      </c>
      <c r="C75" s="26">
        <v>70</v>
      </c>
      <c r="D75" s="42">
        <v>1116133</v>
      </c>
    </row>
    <row r="76" spans="2:4" ht="15" thickBot="1" x14ac:dyDescent="0.35">
      <c r="B76" s="92">
        <v>44813</v>
      </c>
      <c r="C76" s="26">
        <v>71</v>
      </c>
      <c r="D76" s="41">
        <v>1180559</v>
      </c>
    </row>
    <row r="77" spans="2:4" ht="15" thickBot="1" x14ac:dyDescent="0.35">
      <c r="B77" s="93">
        <v>44814</v>
      </c>
      <c r="C77" s="26">
        <v>72</v>
      </c>
      <c r="D77" s="42">
        <v>1329728</v>
      </c>
    </row>
    <row r="78" spans="2:4" ht="15" thickBot="1" x14ac:dyDescent="0.35">
      <c r="B78" s="92">
        <v>44815</v>
      </c>
      <c r="C78" s="26">
        <v>73</v>
      </c>
      <c r="D78" s="41">
        <v>1133477</v>
      </c>
    </row>
    <row r="79" spans="2:4" ht="15" thickBot="1" x14ac:dyDescent="0.35">
      <c r="B79" s="93">
        <v>44816</v>
      </c>
      <c r="C79" s="26">
        <v>74</v>
      </c>
      <c r="D79" s="42">
        <v>1188244</v>
      </c>
    </row>
    <row r="80" spans="2:4" ht="15" thickBot="1" x14ac:dyDescent="0.35">
      <c r="B80" s="92">
        <v>44817</v>
      </c>
      <c r="C80" s="26">
        <v>75</v>
      </c>
      <c r="D80" s="41">
        <v>1275804</v>
      </c>
    </row>
    <row r="81" spans="2:4" ht="15" thickBot="1" x14ac:dyDescent="0.35">
      <c r="B81" s="93">
        <v>44818</v>
      </c>
      <c r="C81" s="26">
        <v>76</v>
      </c>
      <c r="D81" s="42">
        <v>1559588</v>
      </c>
    </row>
    <row r="82" spans="2:4" ht="15" thickBot="1" x14ac:dyDescent="0.35">
      <c r="B82" s="92">
        <v>44819</v>
      </c>
      <c r="C82" s="26">
        <v>77</v>
      </c>
      <c r="D82" s="41">
        <v>1780950</v>
      </c>
    </row>
    <row r="83" spans="2:4" ht="15" thickBot="1" x14ac:dyDescent="0.35">
      <c r="B83" s="93">
        <v>44820</v>
      </c>
      <c r="C83" s="26">
        <v>78</v>
      </c>
      <c r="D83" s="42">
        <v>1299485</v>
      </c>
    </row>
    <row r="84" spans="2:4" ht="15" thickBot="1" x14ac:dyDescent="0.35">
      <c r="B84" s="92">
        <v>44821</v>
      </c>
      <c r="C84" s="26">
        <v>79</v>
      </c>
      <c r="D84" s="41">
        <v>1041631</v>
      </c>
    </row>
    <row r="85" spans="2:4" ht="15" thickBot="1" x14ac:dyDescent="0.35">
      <c r="B85" s="93">
        <v>44822</v>
      </c>
      <c r="C85" s="26">
        <v>80</v>
      </c>
      <c r="D85" s="42">
        <v>1088135</v>
      </c>
    </row>
    <row r="86" spans="2:4" ht="15" thickBot="1" x14ac:dyDescent="0.35">
      <c r="B86" s="92">
        <v>44823</v>
      </c>
      <c r="C86" s="26">
        <v>81</v>
      </c>
      <c r="D86" s="41">
        <v>976009</v>
      </c>
    </row>
    <row r="87" spans="2:4" ht="15" thickBot="1" x14ac:dyDescent="0.35">
      <c r="B87" s="93">
        <v>44824</v>
      </c>
      <c r="C87" s="26">
        <v>82</v>
      </c>
      <c r="D87" s="42">
        <v>821839</v>
      </c>
    </row>
    <row r="88" spans="2:4" ht="15" thickBot="1" x14ac:dyDescent="0.35">
      <c r="B88" s="92">
        <v>44825</v>
      </c>
      <c r="C88" s="26">
        <v>83</v>
      </c>
      <c r="D88" s="41">
        <v>1262432</v>
      </c>
    </row>
    <row r="89" spans="2:4" ht="15" thickBot="1" x14ac:dyDescent="0.35">
      <c r="B89" s="93">
        <v>44826</v>
      </c>
      <c r="C89" s="26">
        <v>84</v>
      </c>
      <c r="D89" s="42">
        <v>1440852</v>
      </c>
    </row>
    <row r="90" spans="2:4" ht="15" thickBot="1" x14ac:dyDescent="0.35">
      <c r="B90" s="92">
        <v>44827</v>
      </c>
      <c r="C90" s="26">
        <v>85</v>
      </c>
      <c r="D90" s="41">
        <v>1024035</v>
      </c>
    </row>
    <row r="91" spans="2:4" ht="15" thickBot="1" x14ac:dyDescent="0.35">
      <c r="B91" s="93">
        <v>44828</v>
      </c>
      <c r="C91" s="26">
        <v>86</v>
      </c>
      <c r="D91" s="42">
        <v>1010319</v>
      </c>
    </row>
    <row r="92" spans="2:4" ht="15" thickBot="1" x14ac:dyDescent="0.35">
      <c r="B92" s="92">
        <v>44829</v>
      </c>
      <c r="C92" s="26">
        <v>87</v>
      </c>
      <c r="D92" s="41">
        <v>1008904</v>
      </c>
    </row>
    <row r="93" spans="2:4" ht="15" thickBot="1" x14ac:dyDescent="0.35">
      <c r="B93" s="93">
        <v>44830</v>
      </c>
      <c r="C93" s="26">
        <v>88</v>
      </c>
      <c r="D93" s="42">
        <v>1163754</v>
      </c>
    </row>
    <row r="94" spans="2:4" ht="15" thickBot="1" x14ac:dyDescent="0.35">
      <c r="B94" s="92">
        <v>44831</v>
      </c>
      <c r="C94" s="26">
        <v>89</v>
      </c>
      <c r="D94" s="41">
        <v>1057063</v>
      </c>
    </row>
    <row r="95" spans="2:4" ht="15" thickBot="1" x14ac:dyDescent="0.35">
      <c r="B95" s="93">
        <v>44832</v>
      </c>
      <c r="C95" s="26">
        <v>90</v>
      </c>
      <c r="D95" s="42">
        <v>1336976</v>
      </c>
    </row>
    <row r="96" spans="2:4" ht="15" thickBot="1" x14ac:dyDescent="0.35">
      <c r="B96" s="92">
        <v>44833</v>
      </c>
      <c r="C96" s="26">
        <v>91</v>
      </c>
      <c r="D96" s="41">
        <v>1417753</v>
      </c>
    </row>
    <row r="97" spans="2:4" ht="15" thickBot="1" x14ac:dyDescent="0.35">
      <c r="B97" s="93">
        <v>44834</v>
      </c>
      <c r="C97" s="26">
        <v>92</v>
      </c>
      <c r="D97" s="42">
        <v>1374631</v>
      </c>
    </row>
    <row r="98" spans="2:4" ht="15" thickBot="1" x14ac:dyDescent="0.35">
      <c r="B98" s="92">
        <v>44835</v>
      </c>
      <c r="C98" s="26">
        <v>93</v>
      </c>
      <c r="D98" s="41">
        <v>1410157</v>
      </c>
    </row>
    <row r="99" spans="2:4" ht="15" thickBot="1" x14ac:dyDescent="0.35">
      <c r="B99" s="93">
        <v>44836</v>
      </c>
      <c r="C99" s="26">
        <v>94</v>
      </c>
      <c r="D99" s="42">
        <v>1614472</v>
      </c>
    </row>
    <row r="100" spans="2:4" ht="15" thickBot="1" x14ac:dyDescent="0.35">
      <c r="B100" s="92">
        <v>44837</v>
      </c>
      <c r="C100" s="26">
        <v>95</v>
      </c>
      <c r="D100" s="41">
        <v>1742794</v>
      </c>
    </row>
    <row r="101" spans="2:4" ht="15" thickBot="1" x14ac:dyDescent="0.35">
      <c r="B101" s="93">
        <v>44838</v>
      </c>
      <c r="C101" s="26">
        <v>96</v>
      </c>
      <c r="D101" s="42">
        <v>1613878</v>
      </c>
    </row>
    <row r="102" spans="2:4" ht="15" thickBot="1" x14ac:dyDescent="0.35">
      <c r="B102" s="92">
        <v>44839</v>
      </c>
      <c r="C102" s="26">
        <v>97</v>
      </c>
      <c r="D102" s="41">
        <v>1749258</v>
      </c>
    </row>
    <row r="103" spans="2:4" ht="15" thickBot="1" x14ac:dyDescent="0.35">
      <c r="B103" s="93">
        <v>44840</v>
      </c>
      <c r="C103" s="26">
        <v>98</v>
      </c>
      <c r="D103" s="42">
        <v>2129388</v>
      </c>
    </row>
    <row r="104" spans="2:4" ht="15" thickBot="1" x14ac:dyDescent="0.35">
      <c r="B104" s="92">
        <v>44841</v>
      </c>
      <c r="C104" s="26">
        <v>99</v>
      </c>
      <c r="D104" s="41">
        <v>1882995</v>
      </c>
    </row>
    <row r="105" spans="2:4" ht="15" thickBot="1" x14ac:dyDescent="0.35">
      <c r="B105" s="93">
        <v>44842</v>
      </c>
      <c r="C105" s="26">
        <v>100</v>
      </c>
      <c r="D105" s="42">
        <v>1443630</v>
      </c>
    </row>
    <row r="106" spans="2:4" ht="15" thickBot="1" x14ac:dyDescent="0.35">
      <c r="B106" s="92">
        <v>44843</v>
      </c>
      <c r="C106" s="26">
        <v>101</v>
      </c>
      <c r="D106" s="41">
        <v>1512615</v>
      </c>
    </row>
    <row r="107" spans="2:4" ht="15" thickBot="1" x14ac:dyDescent="0.35">
      <c r="B107" s="93">
        <v>44844</v>
      </c>
      <c r="C107" s="26">
        <v>102</v>
      </c>
      <c r="D107" s="42">
        <v>1401798</v>
      </c>
    </row>
    <row r="108" spans="2:4" ht="15" thickBot="1" x14ac:dyDescent="0.35">
      <c r="B108" s="92">
        <v>44845</v>
      </c>
      <c r="C108" s="26">
        <v>103</v>
      </c>
      <c r="D108" s="41">
        <v>1349159</v>
      </c>
    </row>
    <row r="109" spans="2:4" ht="15" thickBot="1" x14ac:dyDescent="0.35">
      <c r="B109" s="93">
        <v>44846</v>
      </c>
      <c r="C109" s="26">
        <v>104</v>
      </c>
      <c r="D109" s="42">
        <v>1631532</v>
      </c>
    </row>
    <row r="110" spans="2:4" ht="15" thickBot="1" x14ac:dyDescent="0.35">
      <c r="B110" s="92">
        <v>44847</v>
      </c>
      <c r="C110" s="26">
        <v>105</v>
      </c>
      <c r="D110" s="41">
        <v>1719941</v>
      </c>
    </row>
    <row r="111" spans="2:4" ht="15" thickBot="1" x14ac:dyDescent="0.35">
      <c r="B111" s="93">
        <v>44848</v>
      </c>
      <c r="C111" s="26">
        <v>106</v>
      </c>
      <c r="D111" s="42">
        <v>2061436</v>
      </c>
    </row>
    <row r="112" spans="2:4" ht="15" thickBot="1" x14ac:dyDescent="0.35">
      <c r="B112" s="92">
        <v>44849</v>
      </c>
      <c r="C112" s="26">
        <v>107</v>
      </c>
      <c r="D112" s="41">
        <v>2027756</v>
      </c>
    </row>
    <row r="113" spans="2:4" ht="15" thickBot="1" x14ac:dyDescent="0.35">
      <c r="B113" s="93">
        <v>44850</v>
      </c>
      <c r="C113" s="26">
        <v>108</v>
      </c>
      <c r="D113" s="42">
        <v>2085310</v>
      </c>
    </row>
    <row r="114" spans="2:4" ht="15" thickBot="1" x14ac:dyDescent="0.35">
      <c r="B114" s="92">
        <v>44851</v>
      </c>
      <c r="C114" s="26">
        <v>109</v>
      </c>
      <c r="D114" s="41">
        <v>2068891</v>
      </c>
    </row>
    <row r="115" spans="2:4" ht="15" thickBot="1" x14ac:dyDescent="0.35">
      <c r="B115" s="93">
        <v>44852</v>
      </c>
      <c r="C115" s="26">
        <v>110</v>
      </c>
      <c r="D115" s="42">
        <v>2383524</v>
      </c>
    </row>
    <row r="116" spans="2:4" ht="15" thickBot="1" x14ac:dyDescent="0.35">
      <c r="B116" s="92">
        <v>44853</v>
      </c>
      <c r="C116" s="26">
        <v>111</v>
      </c>
      <c r="D116" s="41">
        <v>2076795</v>
      </c>
    </row>
    <row r="117" spans="2:4" ht="15" thickBot="1" x14ac:dyDescent="0.35">
      <c r="B117" s="93">
        <v>44854</v>
      </c>
      <c r="C117" s="26">
        <v>112</v>
      </c>
      <c r="D117" s="42">
        <v>2431596</v>
      </c>
    </row>
    <row r="118" spans="2:4" ht="15" thickBot="1" x14ac:dyDescent="0.35">
      <c r="B118" s="92">
        <v>44855</v>
      </c>
      <c r="C118" s="26">
        <v>113</v>
      </c>
      <c r="D118" s="41">
        <v>2085391</v>
      </c>
    </row>
    <row r="119" spans="2:4" ht="15" thickBot="1" x14ac:dyDescent="0.35">
      <c r="B119" s="93">
        <v>44856</v>
      </c>
      <c r="C119" s="26">
        <v>114</v>
      </c>
      <c r="D119" s="42">
        <v>2117929</v>
      </c>
    </row>
    <row r="120" spans="2:4" ht="15" thickBot="1" x14ac:dyDescent="0.35">
      <c r="B120" s="92">
        <v>44857</v>
      </c>
      <c r="C120" s="26">
        <v>115</v>
      </c>
      <c r="D120" s="41">
        <v>2265281</v>
      </c>
    </row>
    <row r="121" spans="2:4" ht="15" thickBot="1" x14ac:dyDescent="0.35">
      <c r="B121" s="93">
        <v>44858</v>
      </c>
      <c r="C121" s="26">
        <v>116</v>
      </c>
      <c r="D121" s="42">
        <v>2631202</v>
      </c>
    </row>
    <row r="122" spans="2:4" ht="15" thickBot="1" x14ac:dyDescent="0.35">
      <c r="B122" s="92">
        <v>44859</v>
      </c>
      <c r="C122" s="26">
        <v>117</v>
      </c>
      <c r="D122" s="41">
        <v>2580185</v>
      </c>
    </row>
    <row r="123" spans="2:4" ht="15" thickBot="1" x14ac:dyDescent="0.35">
      <c r="B123" s="93">
        <v>44860</v>
      </c>
      <c r="C123" s="26">
        <v>118</v>
      </c>
      <c r="D123" s="42">
        <v>2722548</v>
      </c>
    </row>
    <row r="124" spans="2:4" ht="15" thickBot="1" x14ac:dyDescent="0.35">
      <c r="B124" s="92">
        <v>44861</v>
      </c>
      <c r="C124" s="26">
        <v>119</v>
      </c>
      <c r="D124" s="41">
        <v>3068975</v>
      </c>
    </row>
    <row r="125" spans="2:4" ht="15" thickBot="1" x14ac:dyDescent="0.35">
      <c r="B125" s="93">
        <v>44862</v>
      </c>
      <c r="C125" s="26">
        <v>120</v>
      </c>
      <c r="D125" s="42">
        <v>2481596</v>
      </c>
    </row>
    <row r="126" spans="2:4" ht="15" thickBot="1" x14ac:dyDescent="0.35">
      <c r="B126" s="92">
        <v>44863</v>
      </c>
      <c r="C126" s="26">
        <v>121</v>
      </c>
      <c r="D126" s="41">
        <v>4276260</v>
      </c>
    </row>
    <row r="127" spans="2:4" ht="15" thickBot="1" x14ac:dyDescent="0.35">
      <c r="B127" s="93">
        <v>44864</v>
      </c>
      <c r="C127" s="26">
        <v>122</v>
      </c>
      <c r="D127" s="42">
        <v>3433404</v>
      </c>
    </row>
    <row r="128" spans="2:4" ht="15" thickBot="1" x14ac:dyDescent="0.35">
      <c r="B128" s="92">
        <v>44865</v>
      </c>
      <c r="C128" s="26">
        <v>123</v>
      </c>
      <c r="D128" s="41">
        <v>1736695</v>
      </c>
    </row>
    <row r="129" spans="2:4" ht="15" thickBot="1" x14ac:dyDescent="0.35">
      <c r="B129" s="93">
        <v>44866</v>
      </c>
      <c r="C129" s="26">
        <v>124</v>
      </c>
      <c r="D129" s="42">
        <v>1865983</v>
      </c>
    </row>
    <row r="130" spans="2:4" ht="15" thickBot="1" x14ac:dyDescent="0.35">
      <c r="B130" s="92">
        <v>44867</v>
      </c>
      <c r="C130" s="26">
        <v>125</v>
      </c>
      <c r="D130" s="41">
        <v>1666370</v>
      </c>
    </row>
    <row r="131" spans="2:4" ht="15" thickBot="1" x14ac:dyDescent="0.35">
      <c r="B131" s="93">
        <v>44868</v>
      </c>
      <c r="C131" s="26">
        <v>126</v>
      </c>
      <c r="D131" s="42">
        <v>1565863</v>
      </c>
    </row>
    <row r="132" spans="2:4" ht="15" thickBot="1" x14ac:dyDescent="0.35">
      <c r="B132" s="92">
        <v>44869</v>
      </c>
      <c r="C132" s="26">
        <v>127</v>
      </c>
      <c r="D132" s="41">
        <v>1524746</v>
      </c>
    </row>
    <row r="133" spans="2:4" ht="15" thickBot="1" x14ac:dyDescent="0.35">
      <c r="B133" s="93">
        <v>44870</v>
      </c>
      <c r="C133" s="26">
        <v>128</v>
      </c>
      <c r="D133" s="42">
        <v>1695146</v>
      </c>
    </row>
    <row r="134" spans="2:4" ht="15" thickBot="1" x14ac:dyDescent="0.35">
      <c r="B134" s="92">
        <v>44871</v>
      </c>
      <c r="C134" s="26">
        <v>129</v>
      </c>
      <c r="D134" s="41">
        <v>1656249</v>
      </c>
    </row>
    <row r="135" spans="2:4" ht="15" thickBot="1" x14ac:dyDescent="0.35">
      <c r="B135" s="93">
        <v>44872</v>
      </c>
      <c r="C135" s="26">
        <v>130</v>
      </c>
      <c r="D135" s="42">
        <v>1381723</v>
      </c>
    </row>
    <row r="136" spans="2:4" ht="15" thickBot="1" x14ac:dyDescent="0.35">
      <c r="B136" s="92">
        <v>44873</v>
      </c>
      <c r="C136" s="26">
        <v>131</v>
      </c>
      <c r="D136" s="41">
        <v>1616290</v>
      </c>
    </row>
    <row r="137" spans="2:4" ht="15" thickBot="1" x14ac:dyDescent="0.35">
      <c r="B137" s="93">
        <v>44874</v>
      </c>
      <c r="C137" s="26">
        <v>132</v>
      </c>
      <c r="D137" s="42">
        <v>1623984</v>
      </c>
    </row>
    <row r="138" spans="2:4" ht="15" thickBot="1" x14ac:dyDescent="0.35">
      <c r="B138" s="92">
        <v>44875</v>
      </c>
      <c r="C138" s="26">
        <v>133</v>
      </c>
      <c r="D138" s="41">
        <v>1480672</v>
      </c>
    </row>
    <row r="139" spans="2:4" ht="15" thickBot="1" x14ac:dyDescent="0.35">
      <c r="B139" s="93">
        <v>44876</v>
      </c>
      <c r="C139" s="26">
        <v>134</v>
      </c>
      <c r="D139" s="42">
        <v>1550273</v>
      </c>
    </row>
    <row r="140" spans="2:4" ht="15" thickBot="1" x14ac:dyDescent="0.35">
      <c r="B140" s="92">
        <v>44877</v>
      </c>
      <c r="C140" s="26">
        <v>135</v>
      </c>
      <c r="D140" s="41">
        <v>1693919</v>
      </c>
    </row>
    <row r="141" spans="2:4" ht="15" thickBot="1" x14ac:dyDescent="0.35">
      <c r="B141" s="93">
        <v>44878</v>
      </c>
      <c r="C141" s="26">
        <v>136</v>
      </c>
      <c r="D141" s="42">
        <v>1306927</v>
      </c>
    </row>
    <row r="142" spans="2:4" ht="15" thickBot="1" x14ac:dyDescent="0.35">
      <c r="B142" s="92">
        <v>44879</v>
      </c>
      <c r="C142" s="26">
        <v>137</v>
      </c>
      <c r="D142" s="41">
        <v>1464472</v>
      </c>
    </row>
    <row r="143" spans="2:4" ht="15" thickBot="1" x14ac:dyDescent="0.35">
      <c r="B143" s="93">
        <v>44880</v>
      </c>
      <c r="C143" s="26">
        <v>138</v>
      </c>
      <c r="D143" s="42">
        <v>1209891</v>
      </c>
    </row>
    <row r="144" spans="2:4" ht="15" thickBot="1" x14ac:dyDescent="0.35">
      <c r="B144" s="92">
        <v>44881</v>
      </c>
      <c r="C144" s="26">
        <v>139</v>
      </c>
      <c r="D144" s="41">
        <v>1370184</v>
      </c>
    </row>
    <row r="145" spans="2:4" ht="15" thickBot="1" x14ac:dyDescent="0.35">
      <c r="B145" s="93">
        <v>44882</v>
      </c>
      <c r="C145" s="26">
        <v>140</v>
      </c>
      <c r="D145" s="42">
        <v>1249890</v>
      </c>
    </row>
    <row r="146" spans="2:4" ht="15" thickBot="1" x14ac:dyDescent="0.35">
      <c r="B146" s="92">
        <v>44883</v>
      </c>
      <c r="C146" s="26">
        <v>141</v>
      </c>
      <c r="D146" s="41">
        <v>1864571</v>
      </c>
    </row>
    <row r="147" spans="2:4" ht="15" thickBot="1" x14ac:dyDescent="0.35">
      <c r="B147" s="93">
        <v>44884</v>
      </c>
      <c r="C147" s="26">
        <v>142</v>
      </c>
      <c r="D147" s="42">
        <v>3038275</v>
      </c>
    </row>
    <row r="148" spans="2:4" ht="15" thickBot="1" x14ac:dyDescent="0.35">
      <c r="B148" s="92">
        <v>44885</v>
      </c>
      <c r="C148" s="26">
        <v>143</v>
      </c>
      <c r="D148" s="41">
        <v>2762349</v>
      </c>
    </row>
    <row r="149" spans="2:4" ht="15" thickBot="1" x14ac:dyDescent="0.35">
      <c r="B149" s="92">
        <v>44886</v>
      </c>
      <c r="C149" s="26">
        <v>144</v>
      </c>
      <c r="D149" s="71">
        <f xml:space="preserve"> ('Q2 regression'!$B$18 * C149) + 'Q2 regression'!$B$17</f>
        <v>1931809.5573722054</v>
      </c>
    </row>
    <row r="150" spans="2:4" ht="15" thickBot="1" x14ac:dyDescent="0.35">
      <c r="B150" s="92">
        <v>44887</v>
      </c>
      <c r="C150" s="26">
        <v>145</v>
      </c>
      <c r="D150" s="71">
        <f xml:space="preserve"> ('Q2 regression'!$B$18 * C150) + 'Q2 regression'!$B$17</f>
        <v>1935486.3903854364</v>
      </c>
    </row>
    <row r="151" spans="2:4" ht="15" thickBot="1" x14ac:dyDescent="0.35">
      <c r="B151" s="92">
        <v>44888</v>
      </c>
      <c r="C151" s="26">
        <v>146</v>
      </c>
      <c r="D151" s="71">
        <f xml:space="preserve"> ('Q2 regression'!$B$18 * C151) + 'Q2 regression'!$B$17</f>
        <v>1939163.2233986673</v>
      </c>
    </row>
    <row r="152" spans="2:4" ht="15" thickBot="1" x14ac:dyDescent="0.35">
      <c r="B152" s="92">
        <v>44889</v>
      </c>
      <c r="C152" s="26">
        <v>147</v>
      </c>
      <c r="D152" s="71">
        <f xml:space="preserve"> ('Q2 regression'!$B$18 * C152) + 'Q2 regression'!$B$17</f>
        <v>1942840.056411898</v>
      </c>
    </row>
    <row r="153" spans="2:4" ht="15" thickBot="1" x14ac:dyDescent="0.35">
      <c r="B153" s="92">
        <v>44890</v>
      </c>
      <c r="C153" s="26">
        <v>148</v>
      </c>
      <c r="D153" s="71">
        <f xml:space="preserve"> ('Q2 regression'!$B$18 * C153) + 'Q2 regression'!$B$17</f>
        <v>1946516.8894251289</v>
      </c>
    </row>
    <row r="154" spans="2:4" ht="15" thickBot="1" x14ac:dyDescent="0.35">
      <c r="B154" s="92">
        <v>44891</v>
      </c>
      <c r="C154" s="26">
        <v>149</v>
      </c>
      <c r="D154" s="71">
        <f xml:space="preserve"> ('Q2 regression'!$B$18 * C154) + 'Q2 regression'!$B$17</f>
        <v>1950193.7224383599</v>
      </c>
    </row>
    <row r="155" spans="2:4" ht="15" thickBot="1" x14ac:dyDescent="0.35">
      <c r="B155" s="92">
        <v>44892</v>
      </c>
      <c r="C155" s="26">
        <v>150</v>
      </c>
      <c r="D155" s="71">
        <f xml:space="preserve"> ('Q2 regression'!$B$18 * C155) + 'Q2 regression'!$B$17</f>
        <v>1953870.5554515906</v>
      </c>
    </row>
    <row r="156" spans="2:4" ht="15" thickBot="1" x14ac:dyDescent="0.35">
      <c r="B156" s="92">
        <v>44893</v>
      </c>
      <c r="C156" s="26">
        <v>151</v>
      </c>
      <c r="D156" s="71">
        <f xml:space="preserve"> ('Q2 regression'!$B$18 * C156) + 'Q2 regression'!$B$17</f>
        <v>1957547.3884648215</v>
      </c>
    </row>
    <row r="157" spans="2:4" ht="15" thickBot="1" x14ac:dyDescent="0.35">
      <c r="B157" s="92">
        <v>44894</v>
      </c>
      <c r="C157" s="26">
        <v>152</v>
      </c>
      <c r="D157" s="71">
        <f xml:space="preserve"> ('Q2 regression'!$B$18 * C157) + 'Q2 regression'!$B$17</f>
        <v>1961224.2214780524</v>
      </c>
    </row>
    <row r="158" spans="2:4" ht="15" thickBot="1" x14ac:dyDescent="0.35">
      <c r="B158" s="94">
        <v>44895</v>
      </c>
      <c r="C158" s="95">
        <v>153</v>
      </c>
      <c r="D158" s="72">
        <f xml:space="preserve"> ('Q2 regression'!$B$18 * C158) + 'Q2 regression'!$B$17</f>
        <v>1964901.0544912834</v>
      </c>
    </row>
  </sheetData>
  <mergeCells count="1">
    <mergeCell ref="S4:U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946D-2051-4A5B-A319-ADF915932432}">
  <sheetPr>
    <tabColor theme="4"/>
  </sheetPr>
  <dimension ref="B21:Q165"/>
  <sheetViews>
    <sheetView showGridLines="0" workbookViewId="0"/>
  </sheetViews>
  <sheetFormatPr defaultRowHeight="14.4" x14ac:dyDescent="0.3"/>
  <cols>
    <col min="2" max="2" width="10.33203125" bestFit="1" customWidth="1"/>
    <col min="3" max="3" width="11.6640625" bestFit="1" customWidth="1"/>
    <col min="4" max="4" width="13.88671875" bestFit="1" customWidth="1"/>
    <col min="12" max="12" width="12" bestFit="1" customWidth="1"/>
    <col min="13" max="14" width="16.5546875" bestFit="1" customWidth="1"/>
    <col min="16" max="17" width="10.33203125" bestFit="1" customWidth="1"/>
    <col min="19" max="19" width="10.33203125" bestFit="1" customWidth="1"/>
  </cols>
  <sheetData>
    <row r="21" spans="2:17" ht="15" thickBot="1" x14ac:dyDescent="0.35"/>
    <row r="22" spans="2:17" ht="29.4" thickBot="1" x14ac:dyDescent="0.35">
      <c r="B22" s="34" t="s">
        <v>0</v>
      </c>
      <c r="C22" s="35" t="s">
        <v>11</v>
      </c>
      <c r="D22" s="35" t="s">
        <v>72</v>
      </c>
      <c r="E22" s="36" t="s">
        <v>71</v>
      </c>
      <c r="P22" s="34" t="s">
        <v>0</v>
      </c>
      <c r="Q22" s="36" t="s">
        <v>5</v>
      </c>
    </row>
    <row r="23" spans="2:17" ht="15" thickBot="1" x14ac:dyDescent="0.35">
      <c r="B23" s="37">
        <v>44743</v>
      </c>
      <c r="C23" s="38">
        <v>20.68</v>
      </c>
      <c r="D23" t="str">
        <f>TEXT(B23, "MMM-YYYY")</f>
        <v>Jul-2022</v>
      </c>
      <c r="E23" s="14" t="str">
        <f>IF(ABS(C23-$M$24)&gt;2*$N$24,"Outlier","-")</f>
        <v>-</v>
      </c>
      <c r="G23" s="61" t="s">
        <v>70</v>
      </c>
      <c r="H23" s="62"/>
      <c r="I23" s="62"/>
      <c r="J23" s="62"/>
      <c r="K23" s="63"/>
      <c r="M23" s="25" t="s">
        <v>65</v>
      </c>
      <c r="N23" s="33" t="s">
        <v>66</v>
      </c>
      <c r="P23" s="37">
        <v>44743</v>
      </c>
      <c r="Q23" s="41">
        <v>10507</v>
      </c>
    </row>
    <row r="24" spans="2:17" ht="15" thickBot="1" x14ac:dyDescent="0.35">
      <c r="B24" s="37">
        <v>44744</v>
      </c>
      <c r="C24" s="38">
        <v>18.920000000000002</v>
      </c>
      <c r="D24" t="str">
        <f t="shared" ref="D24:D87" si="0">TEXT(B24, "MMM-YYYY")</f>
        <v>Jul-2022</v>
      </c>
      <c r="E24" s="14" t="str">
        <f t="shared" ref="E24:E87" si="1">IF(ABS(C24-$M$24)&gt;2*$N$24,"Outlier","-")</f>
        <v>-</v>
      </c>
      <c r="G24" s="31" t="s">
        <v>68</v>
      </c>
      <c r="H24" s="32" t="s">
        <v>18</v>
      </c>
      <c r="I24" s="32" t="s">
        <v>69</v>
      </c>
      <c r="J24" s="32" t="s">
        <v>19</v>
      </c>
      <c r="K24" s="33" t="s">
        <v>20</v>
      </c>
      <c r="M24" s="24">
        <f>AVERAGE(C23:C165)</f>
        <v>17.960419580419579</v>
      </c>
      <c r="N24" s="30">
        <f>_xlfn.STDEV.P(C23:C165)</f>
        <v>6.3890112035914388</v>
      </c>
      <c r="P24" s="37">
        <v>44744</v>
      </c>
      <c r="Q24" s="42">
        <v>17970</v>
      </c>
    </row>
    <row r="25" spans="2:17" ht="15" thickBot="1" x14ac:dyDescent="0.35">
      <c r="B25" s="37">
        <v>44745</v>
      </c>
      <c r="C25" s="38">
        <v>23.09</v>
      </c>
      <c r="D25" t="str">
        <f t="shared" si="0"/>
        <v>Jul-2022</v>
      </c>
      <c r="E25" s="14" t="str">
        <f t="shared" si="1"/>
        <v>-</v>
      </c>
      <c r="G25" s="17">
        <f>AVERAGEIFS($C$23:$C$165, $D$23:$D$165, "Jul-2022")</f>
        <v>20.205483870967743</v>
      </c>
      <c r="H25" s="18">
        <f>AVERAGEIFS($C$23:$C$165, $D$23:$D$165, "Aug-2022")</f>
        <v>24.860967741935486</v>
      </c>
      <c r="I25" s="18">
        <f>AVERAGEIFS($C$23:$C$165, $D$23:$D$165, "Sept-2022")</f>
        <v>15.204666666666666</v>
      </c>
      <c r="J25" s="18">
        <f>AVERAGEIFS($C$23:$C$165, $D$23:$D$165, "Oct-2022")</f>
        <v>11.908387096774193</v>
      </c>
      <c r="K25" s="30">
        <f>AVERAGEIFS($C$23:$C$165, $D$23:$D$165, "Nov-2022")</f>
        <v>17.299000000000003</v>
      </c>
      <c r="P25" s="37">
        <v>44745</v>
      </c>
      <c r="Q25" s="41">
        <v>11334</v>
      </c>
    </row>
    <row r="26" spans="2:17" ht="15" thickBot="1" x14ac:dyDescent="0.35">
      <c r="B26" s="37">
        <v>44746</v>
      </c>
      <c r="C26" s="38">
        <v>17.59</v>
      </c>
      <c r="D26" t="str">
        <f t="shared" si="0"/>
        <v>Jul-2022</v>
      </c>
      <c r="E26" s="14" t="str">
        <f t="shared" si="1"/>
        <v>-</v>
      </c>
      <c r="P26" s="37">
        <v>44746</v>
      </c>
      <c r="Q26" s="42">
        <v>14398</v>
      </c>
    </row>
    <row r="27" spans="2:17" ht="15" thickBot="1" x14ac:dyDescent="0.35">
      <c r="B27" s="37">
        <v>44747</v>
      </c>
      <c r="C27" s="38">
        <v>22.51</v>
      </c>
      <c r="D27" t="str">
        <f t="shared" si="0"/>
        <v>Jul-2022</v>
      </c>
      <c r="E27" s="14" t="str">
        <f t="shared" si="1"/>
        <v>-</v>
      </c>
      <c r="P27" s="37">
        <v>44747</v>
      </c>
      <c r="Q27" s="41">
        <v>16841</v>
      </c>
    </row>
    <row r="28" spans="2:17" ht="15" thickBot="1" x14ac:dyDescent="0.35">
      <c r="B28" s="37">
        <v>44748</v>
      </c>
      <c r="C28" s="38">
        <v>24.39</v>
      </c>
      <c r="D28" t="str">
        <f t="shared" si="0"/>
        <v>Jul-2022</v>
      </c>
      <c r="E28" s="14" t="str">
        <f t="shared" si="1"/>
        <v>-</v>
      </c>
      <c r="P28" s="37">
        <v>44748</v>
      </c>
      <c r="Q28" s="42">
        <v>17378</v>
      </c>
    </row>
    <row r="29" spans="2:17" ht="15" thickBot="1" x14ac:dyDescent="0.35">
      <c r="B29" s="37">
        <v>44749</v>
      </c>
      <c r="C29" s="38">
        <v>24.17</v>
      </c>
      <c r="D29" t="str">
        <f t="shared" si="0"/>
        <v>Jul-2022</v>
      </c>
      <c r="E29" s="14" t="str">
        <f t="shared" si="1"/>
        <v>-</v>
      </c>
      <c r="P29" s="37">
        <v>44749</v>
      </c>
      <c r="Q29" s="41">
        <v>15315</v>
      </c>
    </row>
    <row r="30" spans="2:17" ht="15" thickBot="1" x14ac:dyDescent="0.35">
      <c r="B30" s="37">
        <v>44750</v>
      </c>
      <c r="C30" s="38">
        <v>18.059999999999999</v>
      </c>
      <c r="D30" t="str">
        <f t="shared" si="0"/>
        <v>Jul-2022</v>
      </c>
      <c r="E30" s="14" t="str">
        <f t="shared" si="1"/>
        <v>-</v>
      </c>
      <c r="P30" s="37">
        <v>44750</v>
      </c>
      <c r="Q30" s="42">
        <v>15760</v>
      </c>
    </row>
    <row r="31" spans="2:17" ht="15" thickBot="1" x14ac:dyDescent="0.35">
      <c r="B31" s="37">
        <v>44751</v>
      </c>
      <c r="C31" s="38">
        <v>18.2</v>
      </c>
      <c r="D31" t="str">
        <f t="shared" si="0"/>
        <v>Jul-2022</v>
      </c>
      <c r="E31" s="14" t="str">
        <f t="shared" si="1"/>
        <v>-</v>
      </c>
      <c r="P31" s="37">
        <v>44751</v>
      </c>
      <c r="Q31" s="41">
        <v>13858</v>
      </c>
    </row>
    <row r="32" spans="2:17" ht="15" thickBot="1" x14ac:dyDescent="0.35">
      <c r="B32" s="37">
        <v>44752</v>
      </c>
      <c r="C32" s="38">
        <v>23.18</v>
      </c>
      <c r="D32" t="str">
        <f t="shared" si="0"/>
        <v>Jul-2022</v>
      </c>
      <c r="E32" s="14" t="str">
        <f t="shared" si="1"/>
        <v>-</v>
      </c>
      <c r="P32" s="37">
        <v>44752</v>
      </c>
      <c r="Q32" s="42">
        <v>16635</v>
      </c>
    </row>
    <row r="33" spans="2:17" ht="15" thickBot="1" x14ac:dyDescent="0.35">
      <c r="B33" s="37">
        <v>44753</v>
      </c>
      <c r="C33" s="38">
        <v>15.74</v>
      </c>
      <c r="D33" t="str">
        <f t="shared" si="0"/>
        <v>Jul-2022</v>
      </c>
      <c r="E33" s="14" t="str">
        <f t="shared" si="1"/>
        <v>-</v>
      </c>
      <c r="P33" s="37">
        <v>44753</v>
      </c>
      <c r="Q33" s="41">
        <v>18166</v>
      </c>
    </row>
    <row r="34" spans="2:17" ht="15" thickBot="1" x14ac:dyDescent="0.35">
      <c r="B34" s="37">
        <v>44754</v>
      </c>
      <c r="C34" s="38">
        <v>19.07</v>
      </c>
      <c r="D34" t="str">
        <f t="shared" si="0"/>
        <v>Jul-2022</v>
      </c>
      <c r="E34" s="14" t="str">
        <f t="shared" si="1"/>
        <v>-</v>
      </c>
      <c r="P34" s="37">
        <v>44754</v>
      </c>
      <c r="Q34" s="42">
        <v>14713</v>
      </c>
    </row>
    <row r="35" spans="2:17" ht="15" thickBot="1" x14ac:dyDescent="0.35">
      <c r="B35" s="37">
        <v>44755</v>
      </c>
      <c r="C35" s="38">
        <v>19.02</v>
      </c>
      <c r="D35" t="str">
        <f t="shared" si="0"/>
        <v>Jul-2022</v>
      </c>
      <c r="E35" s="14" t="str">
        <f t="shared" si="1"/>
        <v>-</v>
      </c>
      <c r="P35" s="37">
        <v>44755</v>
      </c>
      <c r="Q35" s="41">
        <v>10194</v>
      </c>
    </row>
    <row r="36" spans="2:17" ht="15" thickBot="1" x14ac:dyDescent="0.35">
      <c r="B36" s="37">
        <v>44756</v>
      </c>
      <c r="C36" s="38">
        <v>24.78</v>
      </c>
      <c r="D36" t="str">
        <f t="shared" si="0"/>
        <v>Jul-2022</v>
      </c>
      <c r="E36" s="14" t="str">
        <f t="shared" si="1"/>
        <v>-</v>
      </c>
      <c r="P36" s="37">
        <v>44756</v>
      </c>
      <c r="Q36" s="42">
        <v>13197</v>
      </c>
    </row>
    <row r="37" spans="2:17" ht="15" thickBot="1" x14ac:dyDescent="0.35">
      <c r="B37" s="37">
        <v>44757</v>
      </c>
      <c r="C37" s="38">
        <v>23.16</v>
      </c>
      <c r="D37" t="str">
        <f t="shared" si="0"/>
        <v>Jul-2022</v>
      </c>
      <c r="E37" s="14" t="str">
        <f t="shared" si="1"/>
        <v>-</v>
      </c>
      <c r="P37" s="37">
        <v>44757</v>
      </c>
      <c r="Q37" s="41">
        <v>19893</v>
      </c>
    </row>
    <row r="38" spans="2:17" ht="15" thickBot="1" x14ac:dyDescent="0.35">
      <c r="B38" s="37">
        <v>44758</v>
      </c>
      <c r="C38" s="38">
        <v>15.75</v>
      </c>
      <c r="D38" t="str">
        <f t="shared" si="0"/>
        <v>Jul-2022</v>
      </c>
      <c r="E38" s="14" t="str">
        <f t="shared" si="1"/>
        <v>-</v>
      </c>
      <c r="P38" s="37">
        <v>44758</v>
      </c>
      <c r="Q38" s="42">
        <v>15770</v>
      </c>
    </row>
    <row r="39" spans="2:17" ht="15" thickBot="1" x14ac:dyDescent="0.35">
      <c r="B39" s="37">
        <v>44759</v>
      </c>
      <c r="C39" s="38">
        <v>22.96</v>
      </c>
      <c r="D39" t="str">
        <f t="shared" si="0"/>
        <v>Jul-2022</v>
      </c>
      <c r="E39" s="14" t="str">
        <f t="shared" si="1"/>
        <v>-</v>
      </c>
      <c r="P39" s="37">
        <v>44759</v>
      </c>
      <c r="Q39" s="41">
        <v>12853</v>
      </c>
    </row>
    <row r="40" spans="2:17" ht="15" thickBot="1" x14ac:dyDescent="0.35">
      <c r="B40" s="37">
        <v>44760</v>
      </c>
      <c r="C40" s="38">
        <v>23.37</v>
      </c>
      <c r="D40" t="str">
        <f t="shared" si="0"/>
        <v>Jul-2022</v>
      </c>
      <c r="E40" s="14" t="str">
        <f t="shared" si="1"/>
        <v>-</v>
      </c>
      <c r="P40" s="37">
        <v>44760</v>
      </c>
      <c r="Q40" s="42">
        <v>14868</v>
      </c>
    </row>
    <row r="41" spans="2:17" ht="15" thickBot="1" x14ac:dyDescent="0.35">
      <c r="B41" s="37">
        <v>44761</v>
      </c>
      <c r="C41" s="38">
        <v>18.09</v>
      </c>
      <c r="D41" t="str">
        <f t="shared" si="0"/>
        <v>Jul-2022</v>
      </c>
      <c r="E41" s="14" t="str">
        <f t="shared" si="1"/>
        <v>-</v>
      </c>
      <c r="P41" s="37">
        <v>44761</v>
      </c>
      <c r="Q41" s="41">
        <v>14877</v>
      </c>
    </row>
    <row r="42" spans="2:17" ht="15" thickBot="1" x14ac:dyDescent="0.35">
      <c r="B42" s="37">
        <v>44762</v>
      </c>
      <c r="C42" s="38">
        <v>16.309999999999999</v>
      </c>
      <c r="D42" t="str">
        <f t="shared" si="0"/>
        <v>Jul-2022</v>
      </c>
      <c r="E42" s="14" t="str">
        <f t="shared" si="1"/>
        <v>-</v>
      </c>
      <c r="P42" s="37">
        <v>44762</v>
      </c>
      <c r="Q42" s="42">
        <v>19845</v>
      </c>
    </row>
    <row r="43" spans="2:17" ht="15" thickBot="1" x14ac:dyDescent="0.35">
      <c r="B43" s="37">
        <v>44763</v>
      </c>
      <c r="C43" s="38">
        <v>17.39</v>
      </c>
      <c r="D43" t="str">
        <f t="shared" si="0"/>
        <v>Jul-2022</v>
      </c>
      <c r="E43" s="14" t="str">
        <f t="shared" si="1"/>
        <v>-</v>
      </c>
      <c r="P43" s="37">
        <v>44763</v>
      </c>
      <c r="Q43" s="41">
        <v>18804</v>
      </c>
    </row>
    <row r="44" spans="2:17" ht="15" thickBot="1" x14ac:dyDescent="0.35">
      <c r="B44" s="37">
        <v>44764</v>
      </c>
      <c r="C44" s="38">
        <v>15.43</v>
      </c>
      <c r="D44" t="str">
        <f t="shared" si="0"/>
        <v>Jul-2022</v>
      </c>
      <c r="E44" s="14" t="str">
        <f t="shared" si="1"/>
        <v>-</v>
      </c>
      <c r="P44" s="37">
        <v>44764</v>
      </c>
      <c r="Q44" s="42">
        <v>10528</v>
      </c>
    </row>
    <row r="45" spans="2:17" ht="15" thickBot="1" x14ac:dyDescent="0.35">
      <c r="B45" s="37">
        <v>44765</v>
      </c>
      <c r="C45" s="38">
        <v>17.84</v>
      </c>
      <c r="D45" t="str">
        <f t="shared" si="0"/>
        <v>Jul-2022</v>
      </c>
      <c r="E45" s="14" t="str">
        <f t="shared" si="1"/>
        <v>-</v>
      </c>
      <c r="P45" s="37">
        <v>44765</v>
      </c>
      <c r="Q45" s="41">
        <v>19566</v>
      </c>
    </row>
    <row r="46" spans="2:17" ht="15" thickBot="1" x14ac:dyDescent="0.35">
      <c r="B46" s="37">
        <v>44766</v>
      </c>
      <c r="C46" s="38">
        <v>23.66</v>
      </c>
      <c r="D46" t="str">
        <f t="shared" si="0"/>
        <v>Jul-2022</v>
      </c>
      <c r="E46" s="14" t="str">
        <f t="shared" si="1"/>
        <v>-</v>
      </c>
      <c r="P46" s="37">
        <v>44766</v>
      </c>
      <c r="Q46" s="42">
        <v>14878</v>
      </c>
    </row>
    <row r="47" spans="2:17" ht="15" thickBot="1" x14ac:dyDescent="0.35">
      <c r="B47" s="37">
        <v>44767</v>
      </c>
      <c r="C47" s="38">
        <v>15.06</v>
      </c>
      <c r="D47" t="str">
        <f t="shared" si="0"/>
        <v>Jul-2022</v>
      </c>
      <c r="E47" s="14" t="str">
        <f t="shared" si="1"/>
        <v>-</v>
      </c>
      <c r="P47" s="37">
        <v>44767</v>
      </c>
      <c r="Q47" s="41">
        <v>11482</v>
      </c>
    </row>
    <row r="48" spans="2:17" ht="15" thickBot="1" x14ac:dyDescent="0.35">
      <c r="B48" s="37">
        <v>44768</v>
      </c>
      <c r="C48" s="38">
        <v>23</v>
      </c>
      <c r="D48" t="str">
        <f t="shared" si="0"/>
        <v>Jul-2022</v>
      </c>
      <c r="E48" s="14" t="str">
        <f t="shared" si="1"/>
        <v>-</v>
      </c>
      <c r="P48" s="37">
        <v>44768</v>
      </c>
      <c r="Q48" s="42">
        <v>14470</v>
      </c>
    </row>
    <row r="49" spans="2:17" ht="15" thickBot="1" x14ac:dyDescent="0.35">
      <c r="B49" s="37">
        <v>44769</v>
      </c>
      <c r="C49" s="38">
        <v>20.350000000000001</v>
      </c>
      <c r="D49" t="str">
        <f t="shared" si="0"/>
        <v>Jul-2022</v>
      </c>
      <c r="E49" s="14" t="str">
        <f t="shared" si="1"/>
        <v>-</v>
      </c>
      <c r="P49" s="37">
        <v>44769</v>
      </c>
      <c r="Q49" s="41">
        <v>17716</v>
      </c>
    </row>
    <row r="50" spans="2:17" ht="15" thickBot="1" x14ac:dyDescent="0.35">
      <c r="B50" s="37">
        <v>44770</v>
      </c>
      <c r="C50" s="38">
        <v>22.26</v>
      </c>
      <c r="D50" t="str">
        <f t="shared" si="0"/>
        <v>Jul-2022</v>
      </c>
      <c r="E50" s="14" t="str">
        <f t="shared" si="1"/>
        <v>-</v>
      </c>
      <c r="P50" s="37">
        <v>44770</v>
      </c>
      <c r="Q50" s="42">
        <v>10039</v>
      </c>
    </row>
    <row r="51" spans="2:17" ht="15" thickBot="1" x14ac:dyDescent="0.35">
      <c r="B51" s="37">
        <v>44771</v>
      </c>
      <c r="C51" s="38">
        <v>16.82</v>
      </c>
      <c r="D51" t="str">
        <f t="shared" si="0"/>
        <v>Jul-2022</v>
      </c>
      <c r="E51" s="14" t="str">
        <f t="shared" si="1"/>
        <v>-</v>
      </c>
      <c r="P51" s="37">
        <v>44771</v>
      </c>
      <c r="Q51" s="41">
        <v>14251</v>
      </c>
    </row>
    <row r="52" spans="2:17" ht="15" thickBot="1" x14ac:dyDescent="0.35">
      <c r="B52" s="37">
        <v>44772</v>
      </c>
      <c r="C52" s="38">
        <v>23.37</v>
      </c>
      <c r="D52" t="str">
        <f t="shared" si="0"/>
        <v>Jul-2022</v>
      </c>
      <c r="E52" s="14" t="str">
        <f t="shared" si="1"/>
        <v>-</v>
      </c>
      <c r="P52" s="37">
        <v>44772</v>
      </c>
      <c r="Q52" s="42">
        <v>14553</v>
      </c>
    </row>
    <row r="53" spans="2:17" ht="15" thickBot="1" x14ac:dyDescent="0.35">
      <c r="B53" s="37">
        <v>44773</v>
      </c>
      <c r="C53" s="38">
        <v>22.15</v>
      </c>
      <c r="D53" t="str">
        <f t="shared" si="0"/>
        <v>Jul-2022</v>
      </c>
      <c r="E53" s="14" t="str">
        <f t="shared" si="1"/>
        <v>-</v>
      </c>
      <c r="P53" s="37">
        <v>44773</v>
      </c>
      <c r="Q53" s="41">
        <v>18888</v>
      </c>
    </row>
    <row r="54" spans="2:17" ht="15" thickBot="1" x14ac:dyDescent="0.35">
      <c r="B54" s="37">
        <v>44774</v>
      </c>
      <c r="C54" s="38">
        <v>18.62</v>
      </c>
      <c r="D54" t="str">
        <f t="shared" si="0"/>
        <v>Aug-2022</v>
      </c>
      <c r="E54" s="14" t="str">
        <f t="shared" si="1"/>
        <v>-</v>
      </c>
      <c r="P54" s="37">
        <v>44774</v>
      </c>
      <c r="Q54" s="42">
        <v>15126</v>
      </c>
    </row>
    <row r="55" spans="2:17" ht="15" thickBot="1" x14ac:dyDescent="0.35">
      <c r="B55" s="37">
        <v>44775</v>
      </c>
      <c r="C55" s="38">
        <v>20.48</v>
      </c>
      <c r="D55" t="str">
        <f t="shared" si="0"/>
        <v>Aug-2022</v>
      </c>
      <c r="E55" s="14" t="str">
        <f t="shared" si="1"/>
        <v>-</v>
      </c>
      <c r="P55" s="37">
        <v>44775</v>
      </c>
      <c r="Q55" s="41">
        <v>17189</v>
      </c>
    </row>
    <row r="56" spans="2:17" ht="15" thickBot="1" x14ac:dyDescent="0.35">
      <c r="B56" s="37">
        <v>44776</v>
      </c>
      <c r="C56" s="38">
        <v>19.84</v>
      </c>
      <c r="D56" t="str">
        <f t="shared" si="0"/>
        <v>Aug-2022</v>
      </c>
      <c r="E56" s="14" t="str">
        <f t="shared" si="1"/>
        <v>-</v>
      </c>
      <c r="P56" s="37">
        <v>44776</v>
      </c>
      <c r="Q56" s="42">
        <v>12784</v>
      </c>
    </row>
    <row r="57" spans="2:17" ht="15" thickBot="1" x14ac:dyDescent="0.35">
      <c r="B57" s="37">
        <v>44777</v>
      </c>
      <c r="C57" s="38">
        <v>18.760000000000002</v>
      </c>
      <c r="D57" t="str">
        <f t="shared" si="0"/>
        <v>Aug-2022</v>
      </c>
      <c r="E57" s="14" t="str">
        <f t="shared" si="1"/>
        <v>-</v>
      </c>
      <c r="P57" s="37">
        <v>44777</v>
      </c>
      <c r="Q57" s="41">
        <v>12493</v>
      </c>
    </row>
    <row r="58" spans="2:17" ht="15" thickBot="1" x14ac:dyDescent="0.35">
      <c r="B58" s="37">
        <v>44778</v>
      </c>
      <c r="C58" s="38">
        <v>16.13</v>
      </c>
      <c r="D58" t="str">
        <f t="shared" si="0"/>
        <v>Aug-2022</v>
      </c>
      <c r="E58" s="14" t="str">
        <f t="shared" si="1"/>
        <v>-</v>
      </c>
      <c r="P58" s="37">
        <v>44778</v>
      </c>
      <c r="Q58" s="42">
        <v>10736</v>
      </c>
    </row>
    <row r="59" spans="2:17" ht="15" thickBot="1" x14ac:dyDescent="0.35">
      <c r="B59" s="37">
        <v>44779</v>
      </c>
      <c r="C59" s="38">
        <v>16.149999999999999</v>
      </c>
      <c r="D59" t="str">
        <f t="shared" si="0"/>
        <v>Aug-2022</v>
      </c>
      <c r="E59" s="14" t="str">
        <f t="shared" si="1"/>
        <v>-</v>
      </c>
      <c r="P59" s="37">
        <v>44779</v>
      </c>
      <c r="Q59" s="41">
        <v>10932</v>
      </c>
    </row>
    <row r="60" spans="2:17" ht="15" thickBot="1" x14ac:dyDescent="0.35">
      <c r="B60" s="37">
        <v>44780</v>
      </c>
      <c r="C60" s="38">
        <v>19.920000000000002</v>
      </c>
      <c r="D60" t="str">
        <f t="shared" si="0"/>
        <v>Aug-2022</v>
      </c>
      <c r="E60" s="14" t="str">
        <f t="shared" si="1"/>
        <v>-</v>
      </c>
      <c r="P60" s="37">
        <v>44780</v>
      </c>
      <c r="Q60" s="42">
        <v>14254</v>
      </c>
    </row>
    <row r="61" spans="2:17" ht="15" thickBot="1" x14ac:dyDescent="0.35">
      <c r="B61" s="37">
        <v>44781</v>
      </c>
      <c r="C61" s="38">
        <v>14.15</v>
      </c>
      <c r="D61" t="str">
        <f t="shared" si="0"/>
        <v>Aug-2022</v>
      </c>
      <c r="E61" s="14" t="str">
        <f t="shared" si="1"/>
        <v>-</v>
      </c>
      <c r="P61" s="37">
        <v>44781</v>
      </c>
      <c r="Q61" s="41">
        <v>14604</v>
      </c>
    </row>
    <row r="62" spans="2:17" ht="15" thickBot="1" x14ac:dyDescent="0.35">
      <c r="B62" s="37">
        <v>44782</v>
      </c>
      <c r="C62" s="38">
        <v>20.100000000000001</v>
      </c>
      <c r="D62" t="str">
        <f t="shared" si="0"/>
        <v>Aug-2022</v>
      </c>
      <c r="E62" s="14" t="str">
        <f t="shared" si="1"/>
        <v>-</v>
      </c>
      <c r="P62" s="37">
        <v>44782</v>
      </c>
      <c r="Q62" s="42">
        <v>16929</v>
      </c>
    </row>
    <row r="63" spans="2:17" ht="15" thickBot="1" x14ac:dyDescent="0.35">
      <c r="B63" s="37">
        <v>44783</v>
      </c>
      <c r="C63" s="38">
        <v>24.18</v>
      </c>
      <c r="D63" t="str">
        <f t="shared" si="0"/>
        <v>Aug-2022</v>
      </c>
      <c r="E63" s="14" t="str">
        <f t="shared" si="1"/>
        <v>-</v>
      </c>
      <c r="P63" s="37">
        <v>44783</v>
      </c>
      <c r="Q63" s="41">
        <v>16334</v>
      </c>
    </row>
    <row r="64" spans="2:17" ht="15" thickBot="1" x14ac:dyDescent="0.35">
      <c r="B64" s="37">
        <v>44784</v>
      </c>
      <c r="C64" s="38">
        <v>16.25</v>
      </c>
      <c r="D64" t="str">
        <f t="shared" si="0"/>
        <v>Aug-2022</v>
      </c>
      <c r="E64" s="14" t="str">
        <f t="shared" si="1"/>
        <v>-</v>
      </c>
      <c r="P64" s="37">
        <v>44784</v>
      </c>
      <c r="Q64" s="42">
        <v>14590</v>
      </c>
    </row>
    <row r="65" spans="2:17" ht="15" thickBot="1" x14ac:dyDescent="0.35">
      <c r="B65" s="37">
        <v>44785</v>
      </c>
      <c r="C65" s="38">
        <v>24.15</v>
      </c>
      <c r="D65" t="str">
        <f t="shared" si="0"/>
        <v>Aug-2022</v>
      </c>
      <c r="E65" s="14" t="str">
        <f t="shared" si="1"/>
        <v>-</v>
      </c>
      <c r="P65" s="37">
        <v>44785</v>
      </c>
      <c r="Q65" s="41">
        <v>11601</v>
      </c>
    </row>
    <row r="66" spans="2:17" ht="15" thickBot="1" x14ac:dyDescent="0.35">
      <c r="B66" s="37">
        <v>44786</v>
      </c>
      <c r="C66" s="38">
        <v>24.71</v>
      </c>
      <c r="D66" t="str">
        <f t="shared" si="0"/>
        <v>Aug-2022</v>
      </c>
      <c r="E66" s="14" t="str">
        <f t="shared" si="1"/>
        <v>-</v>
      </c>
      <c r="P66" s="37">
        <v>44786</v>
      </c>
      <c r="Q66" s="42">
        <v>16840</v>
      </c>
    </row>
    <row r="67" spans="2:17" ht="15" thickBot="1" x14ac:dyDescent="0.35">
      <c r="B67" s="37">
        <v>44787</v>
      </c>
      <c r="C67" s="38">
        <v>25.24</v>
      </c>
      <c r="D67" t="str">
        <f t="shared" si="0"/>
        <v>Aug-2022</v>
      </c>
      <c r="E67" s="14" t="str">
        <f t="shared" si="1"/>
        <v>-</v>
      </c>
      <c r="P67" s="37">
        <v>44787</v>
      </c>
      <c r="Q67" s="41">
        <v>11623</v>
      </c>
    </row>
    <row r="68" spans="2:17" ht="15" thickBot="1" x14ac:dyDescent="0.35">
      <c r="B68" s="37">
        <v>44788</v>
      </c>
      <c r="C68" s="38">
        <v>26.84</v>
      </c>
      <c r="D68" t="str">
        <f t="shared" si="0"/>
        <v>Aug-2022</v>
      </c>
      <c r="E68" s="14" t="str">
        <f t="shared" si="1"/>
        <v>-</v>
      </c>
      <c r="P68" s="37">
        <v>44788</v>
      </c>
      <c r="Q68" s="42">
        <v>16761</v>
      </c>
    </row>
    <row r="69" spans="2:17" ht="15" thickBot="1" x14ac:dyDescent="0.35">
      <c r="B69" s="37">
        <v>44789</v>
      </c>
      <c r="C69" s="38">
        <v>27.73</v>
      </c>
      <c r="D69" t="str">
        <f t="shared" si="0"/>
        <v>Aug-2022</v>
      </c>
      <c r="E69" s="14" t="str">
        <f t="shared" si="1"/>
        <v>-</v>
      </c>
      <c r="P69" s="37">
        <v>44789</v>
      </c>
      <c r="Q69" s="41">
        <v>18304</v>
      </c>
    </row>
    <row r="70" spans="2:17" ht="15" thickBot="1" x14ac:dyDescent="0.35">
      <c r="B70" s="37">
        <v>44790</v>
      </c>
      <c r="C70" s="38">
        <v>30.56</v>
      </c>
      <c r="D70" t="str">
        <f t="shared" si="0"/>
        <v>Aug-2022</v>
      </c>
      <c r="E70" s="14" t="str">
        <f t="shared" si="1"/>
        <v>-</v>
      </c>
      <c r="P70" s="37">
        <v>44790</v>
      </c>
      <c r="Q70" s="42">
        <v>13608</v>
      </c>
    </row>
    <row r="71" spans="2:17" ht="15" thickBot="1" x14ac:dyDescent="0.35">
      <c r="B71" s="37">
        <v>44791</v>
      </c>
      <c r="C71" s="38">
        <v>27.35</v>
      </c>
      <c r="D71" t="str">
        <f t="shared" si="0"/>
        <v>Aug-2022</v>
      </c>
      <c r="E71" s="14" t="str">
        <f t="shared" si="1"/>
        <v>-</v>
      </c>
      <c r="P71" s="37">
        <v>44791</v>
      </c>
      <c r="Q71" s="41">
        <v>14237</v>
      </c>
    </row>
    <row r="72" spans="2:17" ht="15" thickBot="1" x14ac:dyDescent="0.35">
      <c r="B72" s="37">
        <v>44792</v>
      </c>
      <c r="C72" s="38">
        <v>26.6</v>
      </c>
      <c r="D72" t="str">
        <f t="shared" si="0"/>
        <v>Aug-2022</v>
      </c>
      <c r="E72" s="14" t="str">
        <f t="shared" si="1"/>
        <v>-</v>
      </c>
      <c r="P72" s="37">
        <v>44792</v>
      </c>
      <c r="Q72" s="42">
        <v>18375</v>
      </c>
    </row>
    <row r="73" spans="2:17" ht="15" thickBot="1" x14ac:dyDescent="0.35">
      <c r="B73" s="37">
        <v>44793</v>
      </c>
      <c r="C73" s="38">
        <v>35.5</v>
      </c>
      <c r="D73" t="str">
        <f t="shared" si="0"/>
        <v>Aug-2022</v>
      </c>
      <c r="E73" s="14" t="str">
        <f t="shared" si="1"/>
        <v>Outlier</v>
      </c>
      <c r="P73" s="37">
        <v>44793</v>
      </c>
      <c r="Q73" s="41">
        <v>11526</v>
      </c>
    </row>
    <row r="74" spans="2:17" ht="15" thickBot="1" x14ac:dyDescent="0.35">
      <c r="B74" s="37">
        <v>44794</v>
      </c>
      <c r="C74" s="38">
        <v>25.89</v>
      </c>
      <c r="D74" t="str">
        <f t="shared" si="0"/>
        <v>Aug-2022</v>
      </c>
      <c r="E74" s="14" t="str">
        <f t="shared" si="1"/>
        <v>-</v>
      </c>
      <c r="P74" s="37">
        <v>44794</v>
      </c>
      <c r="Q74" s="42">
        <v>12370</v>
      </c>
    </row>
    <row r="75" spans="2:17" ht="15" thickBot="1" x14ac:dyDescent="0.35">
      <c r="B75" s="37">
        <v>44795</v>
      </c>
      <c r="C75" s="38">
        <v>25.65</v>
      </c>
      <c r="D75" t="str">
        <f t="shared" si="0"/>
        <v>Aug-2022</v>
      </c>
      <c r="E75" s="14" t="str">
        <f t="shared" si="1"/>
        <v>-</v>
      </c>
      <c r="P75" s="37">
        <v>44795</v>
      </c>
      <c r="Q75" s="41">
        <v>19694</v>
      </c>
    </row>
    <row r="76" spans="2:17" ht="15" thickBot="1" x14ac:dyDescent="0.35">
      <c r="B76" s="37">
        <v>44796</v>
      </c>
      <c r="C76" s="38">
        <v>25.96</v>
      </c>
      <c r="D76" t="str">
        <f t="shared" si="0"/>
        <v>Aug-2022</v>
      </c>
      <c r="E76" s="14" t="str">
        <f t="shared" si="1"/>
        <v>-</v>
      </c>
      <c r="P76" s="37">
        <v>44796</v>
      </c>
      <c r="Q76" s="42">
        <v>10311</v>
      </c>
    </row>
    <row r="77" spans="2:17" ht="15" thickBot="1" x14ac:dyDescent="0.35">
      <c r="B77" s="37">
        <v>44797</v>
      </c>
      <c r="C77" s="38">
        <v>27.3</v>
      </c>
      <c r="D77" t="str">
        <f t="shared" si="0"/>
        <v>Aug-2022</v>
      </c>
      <c r="E77" s="14" t="str">
        <f t="shared" si="1"/>
        <v>-</v>
      </c>
      <c r="P77" s="37">
        <v>44797</v>
      </c>
      <c r="Q77" s="41">
        <v>19701</v>
      </c>
    </row>
    <row r="78" spans="2:17" ht="15" thickBot="1" x14ac:dyDescent="0.35">
      <c r="B78" s="37">
        <v>44798</v>
      </c>
      <c r="C78" s="38">
        <v>25.11</v>
      </c>
      <c r="D78" t="str">
        <f t="shared" si="0"/>
        <v>Aug-2022</v>
      </c>
      <c r="E78" s="14" t="str">
        <f t="shared" si="1"/>
        <v>-</v>
      </c>
      <c r="P78" s="37">
        <v>44798</v>
      </c>
      <c r="Q78" s="42">
        <v>11853</v>
      </c>
    </row>
    <row r="79" spans="2:17" ht="15" thickBot="1" x14ac:dyDescent="0.35">
      <c r="B79" s="37">
        <v>44799</v>
      </c>
      <c r="C79" s="38">
        <v>30.66</v>
      </c>
      <c r="D79" t="str">
        <f t="shared" si="0"/>
        <v>Aug-2022</v>
      </c>
      <c r="E79" s="14" t="str">
        <f t="shared" si="1"/>
        <v>-</v>
      </c>
      <c r="P79" s="37">
        <v>44799</v>
      </c>
      <c r="Q79" s="41">
        <v>16861</v>
      </c>
    </row>
    <row r="80" spans="2:17" ht="15" thickBot="1" x14ac:dyDescent="0.35">
      <c r="B80" s="37">
        <v>44800</v>
      </c>
      <c r="C80" s="38">
        <v>30.53</v>
      </c>
      <c r="D80" t="str">
        <f t="shared" si="0"/>
        <v>Aug-2022</v>
      </c>
      <c r="E80" s="14" t="str">
        <f t="shared" si="1"/>
        <v>-</v>
      </c>
      <c r="P80" s="37">
        <v>44800</v>
      </c>
      <c r="Q80" s="42">
        <v>17810</v>
      </c>
    </row>
    <row r="81" spans="2:17" ht="15" thickBot="1" x14ac:dyDescent="0.35">
      <c r="B81" s="37">
        <v>44801</v>
      </c>
      <c r="C81" s="38">
        <v>31.74</v>
      </c>
      <c r="D81" t="str">
        <f t="shared" si="0"/>
        <v>Aug-2022</v>
      </c>
      <c r="E81" s="14" t="str">
        <f t="shared" si="1"/>
        <v>Outlier</v>
      </c>
      <c r="P81" s="37">
        <v>44801</v>
      </c>
      <c r="Q81" s="41">
        <v>11019</v>
      </c>
    </row>
    <row r="82" spans="2:17" ht="15" thickBot="1" x14ac:dyDescent="0.35">
      <c r="B82" s="37">
        <v>44802</v>
      </c>
      <c r="C82" s="38">
        <v>35.08</v>
      </c>
      <c r="D82" t="str">
        <f t="shared" si="0"/>
        <v>Aug-2022</v>
      </c>
      <c r="E82" s="14" t="str">
        <f t="shared" si="1"/>
        <v>Outlier</v>
      </c>
      <c r="P82" s="37">
        <v>44802</v>
      </c>
      <c r="Q82" s="42">
        <v>17210</v>
      </c>
    </row>
    <row r="83" spans="2:17" ht="15" thickBot="1" x14ac:dyDescent="0.35">
      <c r="B83" s="37">
        <v>44803</v>
      </c>
      <c r="C83" s="38">
        <v>21.69</v>
      </c>
      <c r="D83" t="str">
        <f t="shared" si="0"/>
        <v>Aug-2022</v>
      </c>
      <c r="E83" s="14" t="str">
        <f t="shared" si="1"/>
        <v>-</v>
      </c>
      <c r="P83" s="37">
        <v>44803</v>
      </c>
      <c r="Q83" s="41">
        <v>16736</v>
      </c>
    </row>
    <row r="84" spans="2:17" ht="15" thickBot="1" x14ac:dyDescent="0.35">
      <c r="B84" s="37">
        <v>44804</v>
      </c>
      <c r="C84" s="38">
        <v>37.82</v>
      </c>
      <c r="D84" t="str">
        <f t="shared" si="0"/>
        <v>Aug-2022</v>
      </c>
      <c r="E84" s="14" t="str">
        <f t="shared" si="1"/>
        <v>Outlier</v>
      </c>
      <c r="P84" s="37">
        <v>44804</v>
      </c>
      <c r="Q84" s="42">
        <v>18355</v>
      </c>
    </row>
    <row r="85" spans="2:17" ht="15" thickBot="1" x14ac:dyDescent="0.35">
      <c r="B85" s="37">
        <v>44805</v>
      </c>
      <c r="C85" s="38">
        <v>22.73</v>
      </c>
      <c r="D85" t="str">
        <f t="shared" si="0"/>
        <v>Sep-2022</v>
      </c>
      <c r="E85" s="14" t="str">
        <f t="shared" si="1"/>
        <v>-</v>
      </c>
      <c r="P85" s="37">
        <v>44805</v>
      </c>
      <c r="Q85" s="41">
        <v>11048</v>
      </c>
    </row>
    <row r="86" spans="2:17" ht="15" thickBot="1" x14ac:dyDescent="0.35">
      <c r="B86" s="37">
        <v>44806</v>
      </c>
      <c r="C86" s="38">
        <v>31.75</v>
      </c>
      <c r="D86" t="str">
        <f t="shared" si="0"/>
        <v>Sep-2022</v>
      </c>
      <c r="E86" s="14" t="str">
        <f t="shared" si="1"/>
        <v>Outlier</v>
      </c>
      <c r="P86" s="37">
        <v>44806</v>
      </c>
      <c r="Q86" s="42">
        <v>17146</v>
      </c>
    </row>
    <row r="87" spans="2:17" ht="15" thickBot="1" x14ac:dyDescent="0.35">
      <c r="B87" s="37">
        <v>44807</v>
      </c>
      <c r="C87" s="38">
        <v>28.42</v>
      </c>
      <c r="D87" t="str">
        <f t="shared" si="0"/>
        <v>Sep-2022</v>
      </c>
      <c r="E87" s="14" t="str">
        <f t="shared" si="1"/>
        <v>-</v>
      </c>
      <c r="P87" s="37">
        <v>44807</v>
      </c>
      <c r="Q87" s="41">
        <v>19027</v>
      </c>
    </row>
    <row r="88" spans="2:17" ht="15" thickBot="1" x14ac:dyDescent="0.35">
      <c r="B88" s="37">
        <v>44808</v>
      </c>
      <c r="C88" s="38">
        <v>25.28</v>
      </c>
      <c r="D88" t="str">
        <f t="shared" ref="D88:D151" si="2">TEXT(B88, "MMM-YYYY")</f>
        <v>Sep-2022</v>
      </c>
      <c r="E88" s="14" t="str">
        <f t="shared" ref="E88:E151" si="3">IF(ABS(C88-$M$24)&gt;2*$N$24,"Outlier","-")</f>
        <v>-</v>
      </c>
      <c r="P88" s="37">
        <v>44808</v>
      </c>
      <c r="Q88" s="42">
        <v>13129</v>
      </c>
    </row>
    <row r="89" spans="2:17" ht="15" thickBot="1" x14ac:dyDescent="0.35">
      <c r="B89" s="37">
        <v>44809</v>
      </c>
      <c r="C89" s="38">
        <v>25.97</v>
      </c>
      <c r="D89" t="str">
        <f t="shared" si="2"/>
        <v>Sep-2022</v>
      </c>
      <c r="E89" s="14" t="str">
        <f t="shared" si="3"/>
        <v>-</v>
      </c>
      <c r="P89" s="37">
        <v>44809</v>
      </c>
      <c r="Q89" s="41">
        <v>13704</v>
      </c>
    </row>
    <row r="90" spans="2:17" ht="15" thickBot="1" x14ac:dyDescent="0.35">
      <c r="B90" s="37">
        <v>44810</v>
      </c>
      <c r="C90" s="38">
        <v>20.170000000000002</v>
      </c>
      <c r="D90" t="str">
        <f t="shared" si="2"/>
        <v>Sep-2022</v>
      </c>
      <c r="E90" s="14" t="str">
        <f t="shared" si="3"/>
        <v>-</v>
      </c>
      <c r="P90" s="37">
        <v>44810</v>
      </c>
      <c r="Q90" s="42">
        <v>18778</v>
      </c>
    </row>
    <row r="91" spans="2:17" ht="15" thickBot="1" x14ac:dyDescent="0.35">
      <c r="B91" s="37">
        <v>44811</v>
      </c>
      <c r="C91" s="38">
        <v>12.91</v>
      </c>
      <c r="D91" t="str">
        <f t="shared" si="2"/>
        <v>Sep-2022</v>
      </c>
      <c r="E91" s="14" t="str">
        <f t="shared" si="3"/>
        <v>-</v>
      </c>
      <c r="P91" s="37">
        <v>44811</v>
      </c>
      <c r="Q91" s="41">
        <v>16596</v>
      </c>
    </row>
    <row r="92" spans="2:17" ht="15" thickBot="1" x14ac:dyDescent="0.35">
      <c r="B92" s="37">
        <v>44812</v>
      </c>
      <c r="C92" s="38">
        <v>14.35</v>
      </c>
      <c r="D92" t="str">
        <f t="shared" si="2"/>
        <v>Sep-2022</v>
      </c>
      <c r="E92" s="14" t="str">
        <f t="shared" si="3"/>
        <v>-</v>
      </c>
      <c r="P92" s="37">
        <v>44812</v>
      </c>
      <c r="Q92" s="42">
        <v>18405</v>
      </c>
    </row>
    <row r="93" spans="2:17" ht="15" thickBot="1" x14ac:dyDescent="0.35">
      <c r="B93" s="37">
        <v>44813</v>
      </c>
      <c r="C93" s="38">
        <v>15.55</v>
      </c>
      <c r="D93" t="str">
        <f t="shared" si="2"/>
        <v>Sep-2022</v>
      </c>
      <c r="E93" s="14" t="str">
        <f t="shared" si="3"/>
        <v>-</v>
      </c>
      <c r="P93" s="37">
        <v>44813</v>
      </c>
      <c r="Q93" s="41">
        <v>10029</v>
      </c>
    </row>
    <row r="94" spans="2:17" ht="15" thickBot="1" x14ac:dyDescent="0.35">
      <c r="B94" s="37">
        <v>44814</v>
      </c>
      <c r="C94" s="38">
        <v>10.119999999999999</v>
      </c>
      <c r="D94" t="str">
        <f t="shared" si="2"/>
        <v>Sep-2022</v>
      </c>
      <c r="E94" s="14" t="str">
        <f t="shared" si="3"/>
        <v>-</v>
      </c>
      <c r="P94" s="37">
        <v>44814</v>
      </c>
      <c r="Q94" s="42">
        <v>18966</v>
      </c>
    </row>
    <row r="95" spans="2:17" ht="15" thickBot="1" x14ac:dyDescent="0.35">
      <c r="B95" s="37">
        <v>44815</v>
      </c>
      <c r="C95" s="38">
        <v>12.75</v>
      </c>
      <c r="D95" t="str">
        <f t="shared" si="2"/>
        <v>Sep-2022</v>
      </c>
      <c r="E95" s="14" t="str">
        <f t="shared" si="3"/>
        <v>-</v>
      </c>
      <c r="P95" s="37">
        <v>44815</v>
      </c>
      <c r="Q95" s="41">
        <v>11075</v>
      </c>
    </row>
    <row r="96" spans="2:17" ht="15" thickBot="1" x14ac:dyDescent="0.35">
      <c r="B96" s="37">
        <v>44816</v>
      </c>
      <c r="C96" s="38">
        <v>12.07</v>
      </c>
      <c r="D96" t="str">
        <f t="shared" si="2"/>
        <v>Sep-2022</v>
      </c>
      <c r="E96" s="14" t="str">
        <f t="shared" si="3"/>
        <v>-</v>
      </c>
      <c r="P96" s="37">
        <v>44816</v>
      </c>
      <c r="Q96" s="42">
        <v>11892</v>
      </c>
    </row>
    <row r="97" spans="2:17" ht="15" thickBot="1" x14ac:dyDescent="0.35">
      <c r="B97" s="37">
        <v>44817</v>
      </c>
      <c r="C97" s="38">
        <v>10.07</v>
      </c>
      <c r="D97" t="str">
        <f t="shared" si="2"/>
        <v>Sep-2022</v>
      </c>
      <c r="E97" s="14" t="str">
        <f t="shared" si="3"/>
        <v>-</v>
      </c>
      <c r="P97" s="37">
        <v>44817</v>
      </c>
      <c r="Q97" s="41">
        <v>16728</v>
      </c>
    </row>
    <row r="98" spans="2:17" ht="15" thickBot="1" x14ac:dyDescent="0.35">
      <c r="B98" s="37">
        <v>44818</v>
      </c>
      <c r="C98" s="38">
        <v>15.14</v>
      </c>
      <c r="D98" t="str">
        <f t="shared" si="2"/>
        <v>Sep-2022</v>
      </c>
      <c r="E98" s="14" t="str">
        <f t="shared" si="3"/>
        <v>-</v>
      </c>
      <c r="P98" s="37">
        <v>44818</v>
      </c>
      <c r="Q98" s="42">
        <v>18003</v>
      </c>
    </row>
    <row r="99" spans="2:17" ht="15" thickBot="1" x14ac:dyDescent="0.35">
      <c r="B99" s="37">
        <v>44819</v>
      </c>
      <c r="C99" s="38">
        <v>18.59</v>
      </c>
      <c r="D99" t="str">
        <f t="shared" si="2"/>
        <v>Sep-2022</v>
      </c>
      <c r="E99" s="14" t="str">
        <f t="shared" si="3"/>
        <v>-</v>
      </c>
      <c r="P99" s="37">
        <v>44819</v>
      </c>
      <c r="Q99" s="41">
        <v>19146</v>
      </c>
    </row>
    <row r="100" spans="2:17" ht="15" thickBot="1" x14ac:dyDescent="0.35">
      <c r="B100" s="37">
        <v>44820</v>
      </c>
      <c r="C100" s="38">
        <v>10.31</v>
      </c>
      <c r="D100" t="str">
        <f t="shared" si="2"/>
        <v>Sep-2022</v>
      </c>
      <c r="E100" s="14" t="str">
        <f t="shared" si="3"/>
        <v>-</v>
      </c>
      <c r="P100" s="37">
        <v>44820</v>
      </c>
      <c r="Q100" s="42">
        <v>12506</v>
      </c>
    </row>
    <row r="101" spans="2:17" ht="15" thickBot="1" x14ac:dyDescent="0.35">
      <c r="B101" s="37">
        <v>44821</v>
      </c>
      <c r="C101" s="38">
        <v>13.73</v>
      </c>
      <c r="D101" t="str">
        <f t="shared" si="2"/>
        <v>Sep-2022</v>
      </c>
      <c r="E101" s="14" t="str">
        <f t="shared" si="3"/>
        <v>-</v>
      </c>
      <c r="P101" s="37">
        <v>44821</v>
      </c>
      <c r="Q101" s="41">
        <v>13284</v>
      </c>
    </row>
    <row r="102" spans="2:17" ht="15" thickBot="1" x14ac:dyDescent="0.35">
      <c r="B102" s="37">
        <v>44822</v>
      </c>
      <c r="C102" s="38">
        <v>12.17</v>
      </c>
      <c r="D102" t="str">
        <f t="shared" si="2"/>
        <v>Sep-2022</v>
      </c>
      <c r="E102" s="14" t="str">
        <f t="shared" si="3"/>
        <v>-</v>
      </c>
      <c r="P102" s="37">
        <v>44822</v>
      </c>
      <c r="Q102" s="42">
        <v>13290</v>
      </c>
    </row>
    <row r="103" spans="2:17" ht="15" thickBot="1" x14ac:dyDescent="0.35">
      <c r="B103" s="37">
        <v>44823</v>
      </c>
      <c r="C103" s="38">
        <v>11.26</v>
      </c>
      <c r="D103" t="str">
        <f t="shared" si="2"/>
        <v>Sep-2022</v>
      </c>
      <c r="E103" s="14" t="str">
        <f t="shared" si="3"/>
        <v>-</v>
      </c>
      <c r="P103" s="37">
        <v>44823</v>
      </c>
      <c r="Q103" s="41">
        <v>18821</v>
      </c>
    </row>
    <row r="104" spans="2:17" ht="15" thickBot="1" x14ac:dyDescent="0.35">
      <c r="B104" s="37">
        <v>44824</v>
      </c>
      <c r="C104" s="38">
        <v>17.54</v>
      </c>
      <c r="D104" t="str">
        <f t="shared" si="2"/>
        <v>Sep-2022</v>
      </c>
      <c r="E104" s="14" t="str">
        <f t="shared" si="3"/>
        <v>-</v>
      </c>
      <c r="P104" s="37">
        <v>44824</v>
      </c>
      <c r="Q104" s="42">
        <v>10431</v>
      </c>
    </row>
    <row r="105" spans="2:17" ht="15" thickBot="1" x14ac:dyDescent="0.35">
      <c r="B105" s="37">
        <v>44825</v>
      </c>
      <c r="C105" s="38">
        <v>15.46</v>
      </c>
      <c r="D105" t="str">
        <f t="shared" si="2"/>
        <v>Sep-2022</v>
      </c>
      <c r="E105" s="14" t="str">
        <f t="shared" si="3"/>
        <v>-</v>
      </c>
      <c r="P105" s="37">
        <v>44825</v>
      </c>
      <c r="Q105" s="41">
        <v>14677</v>
      </c>
    </row>
    <row r="106" spans="2:17" ht="15" thickBot="1" x14ac:dyDescent="0.35">
      <c r="B106" s="37">
        <v>44826</v>
      </c>
      <c r="C106" s="38">
        <v>12.5</v>
      </c>
      <c r="D106" t="str">
        <f t="shared" si="2"/>
        <v>Sep-2022</v>
      </c>
      <c r="E106" s="14" t="str">
        <f t="shared" si="3"/>
        <v>-</v>
      </c>
      <c r="P106" s="37">
        <v>44826</v>
      </c>
      <c r="Q106" s="42">
        <v>16599</v>
      </c>
    </row>
    <row r="107" spans="2:17" ht="15" thickBot="1" x14ac:dyDescent="0.35">
      <c r="B107" s="37">
        <v>44827</v>
      </c>
      <c r="C107" s="38">
        <v>10.11</v>
      </c>
      <c r="D107" t="str">
        <f t="shared" si="2"/>
        <v>Sep-2022</v>
      </c>
      <c r="E107" s="14" t="str">
        <f t="shared" si="3"/>
        <v>-</v>
      </c>
      <c r="P107" s="37">
        <v>44827</v>
      </c>
      <c r="Q107" s="41">
        <v>16408</v>
      </c>
    </row>
    <row r="108" spans="2:17" ht="15" thickBot="1" x14ac:dyDescent="0.35">
      <c r="B108" s="37">
        <v>44828</v>
      </c>
      <c r="C108" s="38">
        <v>9.98</v>
      </c>
      <c r="D108" t="str">
        <f t="shared" si="2"/>
        <v>Sep-2022</v>
      </c>
      <c r="E108" s="14" t="str">
        <f t="shared" si="3"/>
        <v>-</v>
      </c>
      <c r="P108" s="37">
        <v>44828</v>
      </c>
      <c r="Q108" s="42">
        <v>15897</v>
      </c>
    </row>
    <row r="109" spans="2:17" ht="15" thickBot="1" x14ac:dyDescent="0.35">
      <c r="B109" s="37">
        <v>44829</v>
      </c>
      <c r="C109" s="38">
        <v>8.1199999999999992</v>
      </c>
      <c r="D109" t="str">
        <f t="shared" si="2"/>
        <v>Sep-2022</v>
      </c>
      <c r="E109" s="14" t="str">
        <f t="shared" si="3"/>
        <v>-</v>
      </c>
      <c r="P109" s="37">
        <v>44829</v>
      </c>
      <c r="Q109" s="41">
        <v>13441</v>
      </c>
    </row>
    <row r="110" spans="2:17" ht="15" thickBot="1" x14ac:dyDescent="0.35">
      <c r="B110" s="37">
        <v>44830</v>
      </c>
      <c r="C110" s="38">
        <v>9.68</v>
      </c>
      <c r="D110" t="str">
        <f t="shared" si="2"/>
        <v>Sep-2022</v>
      </c>
      <c r="E110" s="14" t="str">
        <f t="shared" si="3"/>
        <v>-</v>
      </c>
      <c r="P110" s="37">
        <v>44830</v>
      </c>
      <c r="Q110" s="42">
        <v>19055</v>
      </c>
    </row>
    <row r="111" spans="2:17" ht="15" thickBot="1" x14ac:dyDescent="0.35">
      <c r="B111" s="37">
        <v>44831</v>
      </c>
      <c r="C111" s="38">
        <v>11.62</v>
      </c>
      <c r="D111" t="str">
        <f t="shared" si="2"/>
        <v>Sep-2022</v>
      </c>
      <c r="E111" s="14" t="str">
        <f t="shared" si="3"/>
        <v>-</v>
      </c>
      <c r="P111" s="37">
        <v>44831</v>
      </c>
      <c r="Q111" s="41">
        <v>13336</v>
      </c>
    </row>
    <row r="112" spans="2:17" ht="15" thickBot="1" x14ac:dyDescent="0.35">
      <c r="B112" s="37">
        <v>44832</v>
      </c>
      <c r="C112" s="38">
        <v>17.5</v>
      </c>
      <c r="D112" t="str">
        <f t="shared" si="2"/>
        <v>Sep-2022</v>
      </c>
      <c r="E112" s="14" t="str">
        <f t="shared" si="3"/>
        <v>-</v>
      </c>
      <c r="P112" s="37">
        <v>44832</v>
      </c>
      <c r="Q112" s="42">
        <v>16590</v>
      </c>
    </row>
    <row r="113" spans="2:17" ht="15" thickBot="1" x14ac:dyDescent="0.35">
      <c r="B113" s="37">
        <v>44833</v>
      </c>
      <c r="C113" s="38">
        <v>10.199999999999999</v>
      </c>
      <c r="D113" t="str">
        <f t="shared" si="2"/>
        <v>Sep-2022</v>
      </c>
      <c r="E113" s="14" t="str">
        <f t="shared" si="3"/>
        <v>-</v>
      </c>
      <c r="P113" s="37">
        <v>44833</v>
      </c>
      <c r="Q113" s="41">
        <v>17496</v>
      </c>
    </row>
    <row r="114" spans="2:17" ht="15" thickBot="1" x14ac:dyDescent="0.35">
      <c r="B114" s="37">
        <v>44834</v>
      </c>
      <c r="C114" s="38">
        <v>10.09</v>
      </c>
      <c r="D114" t="str">
        <f t="shared" si="2"/>
        <v>Sep-2022</v>
      </c>
      <c r="E114" s="14" t="str">
        <f t="shared" si="3"/>
        <v>-</v>
      </c>
      <c r="P114" s="37">
        <v>44834</v>
      </c>
      <c r="Q114" s="42">
        <v>10124</v>
      </c>
    </row>
    <row r="115" spans="2:17" ht="15" thickBot="1" x14ac:dyDescent="0.35">
      <c r="B115" s="37">
        <v>44835</v>
      </c>
      <c r="C115" s="38">
        <v>16.399999999999999</v>
      </c>
      <c r="D115" t="str">
        <f t="shared" si="2"/>
        <v>Oct-2022</v>
      </c>
      <c r="E115" s="14" t="str">
        <f t="shared" si="3"/>
        <v>-</v>
      </c>
      <c r="P115" s="37">
        <v>44835</v>
      </c>
      <c r="Q115" s="41">
        <v>16086</v>
      </c>
    </row>
    <row r="116" spans="2:17" ht="15" thickBot="1" x14ac:dyDescent="0.35">
      <c r="B116" s="37">
        <v>44836</v>
      </c>
      <c r="C116" s="38">
        <v>18.16</v>
      </c>
      <c r="D116" t="str">
        <f t="shared" si="2"/>
        <v>Oct-2022</v>
      </c>
      <c r="E116" s="14" t="str">
        <f t="shared" si="3"/>
        <v>-</v>
      </c>
      <c r="P116" s="37">
        <v>44836</v>
      </c>
      <c r="Q116" s="42">
        <v>18535</v>
      </c>
    </row>
    <row r="117" spans="2:17" ht="15" thickBot="1" x14ac:dyDescent="0.35">
      <c r="B117" s="37">
        <v>44837</v>
      </c>
      <c r="C117" s="38">
        <v>14.82</v>
      </c>
      <c r="D117" t="str">
        <f t="shared" si="2"/>
        <v>Oct-2022</v>
      </c>
      <c r="E117" s="14" t="str">
        <f t="shared" si="3"/>
        <v>-</v>
      </c>
      <c r="P117" s="37">
        <v>44837</v>
      </c>
      <c r="Q117" s="41">
        <v>13182</v>
      </c>
    </row>
    <row r="118" spans="2:17" ht="15" thickBot="1" x14ac:dyDescent="0.35">
      <c r="B118" s="37">
        <v>44838</v>
      </c>
      <c r="C118" s="38">
        <v>11.65</v>
      </c>
      <c r="D118" t="str">
        <f t="shared" si="2"/>
        <v>Oct-2022</v>
      </c>
      <c r="E118" s="14" t="str">
        <f t="shared" si="3"/>
        <v>-</v>
      </c>
      <c r="P118" s="37">
        <v>44838</v>
      </c>
      <c r="Q118" s="42">
        <v>19584</v>
      </c>
    </row>
    <row r="119" spans="2:17" ht="15" thickBot="1" x14ac:dyDescent="0.35">
      <c r="B119" s="37">
        <v>44839</v>
      </c>
      <c r="C119" s="38">
        <v>10.63</v>
      </c>
      <c r="D119" t="str">
        <f t="shared" si="2"/>
        <v>Oct-2022</v>
      </c>
      <c r="E119" s="14" t="str">
        <f t="shared" si="3"/>
        <v>-</v>
      </c>
      <c r="P119" s="37">
        <v>44839</v>
      </c>
      <c r="Q119" s="41">
        <v>16387</v>
      </c>
    </row>
    <row r="120" spans="2:17" ht="15" thickBot="1" x14ac:dyDescent="0.35">
      <c r="B120" s="37">
        <v>44840</v>
      </c>
      <c r="C120" s="38">
        <v>14.65</v>
      </c>
      <c r="D120" t="str">
        <f t="shared" si="2"/>
        <v>Oct-2022</v>
      </c>
      <c r="E120" s="14" t="str">
        <f t="shared" si="3"/>
        <v>-</v>
      </c>
      <c r="P120" s="37">
        <v>44840</v>
      </c>
      <c r="Q120" s="42">
        <v>18642</v>
      </c>
    </row>
    <row r="121" spans="2:17" ht="15" thickBot="1" x14ac:dyDescent="0.35">
      <c r="B121" s="37">
        <v>44841</v>
      </c>
      <c r="C121" s="38">
        <v>12.35</v>
      </c>
      <c r="D121" t="str">
        <f t="shared" si="2"/>
        <v>Oct-2022</v>
      </c>
      <c r="E121" s="14" t="str">
        <f t="shared" si="3"/>
        <v>-</v>
      </c>
      <c r="P121" s="37">
        <v>44841</v>
      </c>
      <c r="Q121" s="41">
        <v>15489</v>
      </c>
    </row>
    <row r="122" spans="2:17" ht="15" thickBot="1" x14ac:dyDescent="0.35">
      <c r="B122" s="37">
        <v>44842</v>
      </c>
      <c r="C122" s="38">
        <v>11.8</v>
      </c>
      <c r="D122" t="str">
        <f t="shared" si="2"/>
        <v>Oct-2022</v>
      </c>
      <c r="E122" s="14" t="str">
        <f t="shared" si="3"/>
        <v>-</v>
      </c>
      <c r="P122" s="37">
        <v>44842</v>
      </c>
      <c r="Q122" s="42">
        <v>13952</v>
      </c>
    </row>
    <row r="123" spans="2:17" ht="15" thickBot="1" x14ac:dyDescent="0.35">
      <c r="B123" s="37">
        <v>44843</v>
      </c>
      <c r="C123" s="38">
        <v>11.2</v>
      </c>
      <c r="D123" t="str">
        <f t="shared" si="2"/>
        <v>Oct-2022</v>
      </c>
      <c r="E123" s="14" t="str">
        <f t="shared" si="3"/>
        <v>-</v>
      </c>
      <c r="P123" s="37">
        <v>44843</v>
      </c>
      <c r="Q123" s="41">
        <v>15261</v>
      </c>
    </row>
    <row r="124" spans="2:17" ht="15" thickBot="1" x14ac:dyDescent="0.35">
      <c r="B124" s="37">
        <v>44844</v>
      </c>
      <c r="C124" s="38">
        <v>10.130000000000001</v>
      </c>
      <c r="D124" t="str">
        <f t="shared" si="2"/>
        <v>Oct-2022</v>
      </c>
      <c r="E124" s="14" t="str">
        <f t="shared" si="3"/>
        <v>-</v>
      </c>
      <c r="P124" s="37">
        <v>44844</v>
      </c>
      <c r="Q124" s="42">
        <v>11060</v>
      </c>
    </row>
    <row r="125" spans="2:17" ht="15" thickBot="1" x14ac:dyDescent="0.35">
      <c r="B125" s="37">
        <v>44845</v>
      </c>
      <c r="C125" s="38">
        <v>10.34</v>
      </c>
      <c r="D125" t="str">
        <f t="shared" si="2"/>
        <v>Oct-2022</v>
      </c>
      <c r="E125" s="14" t="str">
        <f t="shared" si="3"/>
        <v>-</v>
      </c>
      <c r="P125" s="37">
        <v>44845</v>
      </c>
      <c r="Q125" s="41">
        <v>10925</v>
      </c>
    </row>
    <row r="126" spans="2:17" ht="15" thickBot="1" x14ac:dyDescent="0.35">
      <c r="B126" s="37">
        <v>44846</v>
      </c>
      <c r="C126" s="38">
        <v>14.83</v>
      </c>
      <c r="D126" t="str">
        <f t="shared" si="2"/>
        <v>Oct-2022</v>
      </c>
      <c r="E126" s="14" t="str">
        <f t="shared" si="3"/>
        <v>-</v>
      </c>
      <c r="P126" s="37">
        <v>44846</v>
      </c>
      <c r="Q126" s="42">
        <v>11274</v>
      </c>
    </row>
    <row r="127" spans="2:17" ht="15" thickBot="1" x14ac:dyDescent="0.35">
      <c r="B127" s="37">
        <v>44847</v>
      </c>
      <c r="C127" s="38">
        <v>12.27</v>
      </c>
      <c r="D127" t="str">
        <f t="shared" si="2"/>
        <v>Oct-2022</v>
      </c>
      <c r="E127" s="14" t="str">
        <f t="shared" si="3"/>
        <v>-</v>
      </c>
      <c r="P127" s="37">
        <v>44847</v>
      </c>
      <c r="Q127" s="41">
        <v>16933</v>
      </c>
    </row>
    <row r="128" spans="2:17" ht="15" thickBot="1" x14ac:dyDescent="0.35">
      <c r="B128" s="37">
        <v>44848</v>
      </c>
      <c r="C128" s="38">
        <v>15.97</v>
      </c>
      <c r="D128" t="str">
        <f t="shared" si="2"/>
        <v>Oct-2022</v>
      </c>
      <c r="E128" s="14" t="str">
        <f t="shared" si="3"/>
        <v>-</v>
      </c>
      <c r="P128" s="37">
        <v>44848</v>
      </c>
      <c r="Q128" s="42">
        <v>11977</v>
      </c>
    </row>
    <row r="129" spans="2:17" ht="15" thickBot="1" x14ac:dyDescent="0.35">
      <c r="B129" s="37">
        <v>44849</v>
      </c>
      <c r="C129" s="38">
        <v>10.01</v>
      </c>
      <c r="D129" t="str">
        <f t="shared" si="2"/>
        <v>Oct-2022</v>
      </c>
      <c r="E129" s="14" t="str">
        <f t="shared" si="3"/>
        <v>-</v>
      </c>
      <c r="P129" s="37">
        <v>44849</v>
      </c>
      <c r="Q129" s="41">
        <v>18122</v>
      </c>
    </row>
    <row r="130" spans="2:17" ht="15" thickBot="1" x14ac:dyDescent="0.35">
      <c r="B130" s="37">
        <v>44850</v>
      </c>
      <c r="C130" s="38">
        <v>9.91</v>
      </c>
      <c r="D130" t="str">
        <f t="shared" si="2"/>
        <v>Oct-2022</v>
      </c>
      <c r="E130" s="14" t="str">
        <f t="shared" si="3"/>
        <v>-</v>
      </c>
      <c r="P130" s="37">
        <v>44850</v>
      </c>
      <c r="Q130" s="42">
        <v>18758</v>
      </c>
    </row>
    <row r="131" spans="2:17" ht="15" thickBot="1" x14ac:dyDescent="0.35">
      <c r="B131" s="37">
        <v>44851</v>
      </c>
      <c r="C131" s="38">
        <v>8.9600000000000009</v>
      </c>
      <c r="D131" t="str">
        <f t="shared" si="2"/>
        <v>Oct-2022</v>
      </c>
      <c r="E131" s="14" t="str">
        <f t="shared" si="3"/>
        <v>-</v>
      </c>
      <c r="P131" s="37">
        <v>44851</v>
      </c>
      <c r="Q131" s="41">
        <v>12242</v>
      </c>
    </row>
    <row r="132" spans="2:17" ht="15" thickBot="1" x14ac:dyDescent="0.35">
      <c r="B132" s="37">
        <v>44852</v>
      </c>
      <c r="C132" s="38">
        <v>10.44</v>
      </c>
      <c r="D132" t="str">
        <f t="shared" si="2"/>
        <v>Oct-2022</v>
      </c>
      <c r="E132" s="14" t="str">
        <f t="shared" si="3"/>
        <v>-</v>
      </c>
      <c r="P132" s="37">
        <v>44852</v>
      </c>
      <c r="Q132" s="42">
        <v>11372</v>
      </c>
    </row>
    <row r="133" spans="2:17" ht="15" thickBot="1" x14ac:dyDescent="0.35">
      <c r="B133" s="37">
        <v>44853</v>
      </c>
      <c r="C133" s="38">
        <v>7.72</v>
      </c>
      <c r="D133" t="str">
        <f t="shared" si="2"/>
        <v>Oct-2022</v>
      </c>
      <c r="E133" s="14" t="str">
        <f t="shared" si="3"/>
        <v>-</v>
      </c>
      <c r="P133" s="37">
        <v>44853</v>
      </c>
      <c r="Q133" s="41">
        <v>16847</v>
      </c>
    </row>
    <row r="134" spans="2:17" ht="15" thickBot="1" x14ac:dyDescent="0.35">
      <c r="B134" s="37">
        <v>44854</v>
      </c>
      <c r="C134" s="38">
        <v>12.23</v>
      </c>
      <c r="D134" t="str">
        <f t="shared" si="2"/>
        <v>Oct-2022</v>
      </c>
      <c r="E134" s="14" t="str">
        <f t="shared" si="3"/>
        <v>-</v>
      </c>
      <c r="P134" s="37">
        <v>44854</v>
      </c>
      <c r="Q134" s="42">
        <v>12990</v>
      </c>
    </row>
    <row r="135" spans="2:17" ht="15" thickBot="1" x14ac:dyDescent="0.35">
      <c r="B135" s="37">
        <v>44855</v>
      </c>
      <c r="C135" s="38">
        <v>8.52</v>
      </c>
      <c r="D135" t="str">
        <f t="shared" si="2"/>
        <v>Oct-2022</v>
      </c>
      <c r="E135" s="14" t="str">
        <f t="shared" si="3"/>
        <v>-</v>
      </c>
      <c r="P135" s="37">
        <v>44855</v>
      </c>
      <c r="Q135" s="41">
        <v>12469</v>
      </c>
    </row>
    <row r="136" spans="2:17" ht="15" thickBot="1" x14ac:dyDescent="0.35">
      <c r="B136" s="37">
        <v>44856</v>
      </c>
      <c r="C136" s="38">
        <v>7.15</v>
      </c>
      <c r="D136" t="str">
        <f t="shared" si="2"/>
        <v>Oct-2022</v>
      </c>
      <c r="E136" s="14" t="str">
        <f t="shared" si="3"/>
        <v>-</v>
      </c>
      <c r="P136" s="37">
        <v>44856</v>
      </c>
      <c r="Q136" s="42">
        <v>12001</v>
      </c>
    </row>
    <row r="137" spans="2:17" ht="15" thickBot="1" x14ac:dyDescent="0.35">
      <c r="B137" s="37">
        <v>44857</v>
      </c>
      <c r="C137" s="38">
        <v>8.6199999999999992</v>
      </c>
      <c r="D137" t="str">
        <f t="shared" si="2"/>
        <v>Oct-2022</v>
      </c>
      <c r="E137" s="14" t="str">
        <f t="shared" si="3"/>
        <v>-</v>
      </c>
      <c r="P137" s="37">
        <v>44857</v>
      </c>
      <c r="Q137" s="41">
        <v>12534</v>
      </c>
    </row>
    <row r="138" spans="2:17" ht="15" thickBot="1" x14ac:dyDescent="0.35">
      <c r="B138" s="37">
        <v>44858</v>
      </c>
      <c r="C138" s="38">
        <v>8.6300000000000008</v>
      </c>
      <c r="D138" t="str">
        <f t="shared" si="2"/>
        <v>Oct-2022</v>
      </c>
      <c r="E138" s="14" t="str">
        <f t="shared" si="3"/>
        <v>-</v>
      </c>
      <c r="P138" s="37">
        <v>44858</v>
      </c>
      <c r="Q138" s="42">
        <v>12417</v>
      </c>
    </row>
    <row r="139" spans="2:17" ht="15" thickBot="1" x14ac:dyDescent="0.35">
      <c r="B139" s="37">
        <v>44859</v>
      </c>
      <c r="C139" s="38">
        <v>7.68</v>
      </c>
      <c r="D139" t="str">
        <f t="shared" si="2"/>
        <v>Oct-2022</v>
      </c>
      <c r="E139" s="14" t="str">
        <f t="shared" si="3"/>
        <v>-</v>
      </c>
      <c r="P139" s="37">
        <v>44859</v>
      </c>
      <c r="Q139" s="41">
        <v>17559</v>
      </c>
    </row>
    <row r="140" spans="2:17" ht="15" thickBot="1" x14ac:dyDescent="0.35">
      <c r="B140" s="37">
        <v>44860</v>
      </c>
      <c r="C140" s="38">
        <v>11.2</v>
      </c>
      <c r="D140" t="str">
        <f t="shared" si="2"/>
        <v>Oct-2022</v>
      </c>
      <c r="E140" s="14" t="str">
        <f t="shared" si="3"/>
        <v>-</v>
      </c>
      <c r="P140" s="37">
        <v>44860</v>
      </c>
      <c r="Q140" s="42">
        <v>11625</v>
      </c>
    </row>
    <row r="141" spans="2:17" ht="15" thickBot="1" x14ac:dyDescent="0.35">
      <c r="B141" s="37">
        <v>44861</v>
      </c>
      <c r="C141" s="38">
        <v>14.61</v>
      </c>
      <c r="D141" t="str">
        <f t="shared" si="2"/>
        <v>Oct-2022</v>
      </c>
      <c r="E141" s="14" t="str">
        <f t="shared" si="3"/>
        <v>-</v>
      </c>
      <c r="P141" s="37">
        <v>44861</v>
      </c>
      <c r="Q141" s="41">
        <v>19665</v>
      </c>
    </row>
    <row r="142" spans="2:17" ht="15" thickBot="1" x14ac:dyDescent="0.35">
      <c r="B142" s="37">
        <v>44862</v>
      </c>
      <c r="C142" s="38">
        <v>14.57</v>
      </c>
      <c r="D142" t="str">
        <f t="shared" si="2"/>
        <v>Oct-2022</v>
      </c>
      <c r="E142" s="14" t="str">
        <f t="shared" si="3"/>
        <v>-</v>
      </c>
      <c r="P142" s="37">
        <v>44862</v>
      </c>
      <c r="Q142" s="42">
        <v>10655</v>
      </c>
    </row>
    <row r="143" spans="2:17" ht="15" thickBot="1" x14ac:dyDescent="0.35">
      <c r="B143" s="37">
        <v>44863</v>
      </c>
      <c r="C143" s="38">
        <v>8.5399999999999991</v>
      </c>
      <c r="D143" t="str">
        <f t="shared" si="2"/>
        <v>Oct-2022</v>
      </c>
      <c r="E143" s="14" t="str">
        <f t="shared" si="3"/>
        <v>-</v>
      </c>
      <c r="P143" s="37">
        <v>44863</v>
      </c>
      <c r="Q143" s="41">
        <v>17810</v>
      </c>
    </row>
    <row r="144" spans="2:17" ht="15" thickBot="1" x14ac:dyDescent="0.35">
      <c r="B144" s="37">
        <v>44864</v>
      </c>
      <c r="C144" s="38">
        <v>17.149999999999999</v>
      </c>
      <c r="D144" t="str">
        <f t="shared" si="2"/>
        <v>Oct-2022</v>
      </c>
      <c r="E144" s="14" t="str">
        <f t="shared" si="3"/>
        <v>-</v>
      </c>
      <c r="P144" s="37">
        <v>44864</v>
      </c>
      <c r="Q144" s="42">
        <v>16097</v>
      </c>
    </row>
    <row r="145" spans="2:17" ht="15" thickBot="1" x14ac:dyDescent="0.35">
      <c r="B145" s="37">
        <v>44865</v>
      </c>
      <c r="C145" s="38">
        <v>18.02</v>
      </c>
      <c r="D145" t="str">
        <f t="shared" si="2"/>
        <v>Oct-2022</v>
      </c>
      <c r="E145" s="14" t="str">
        <f t="shared" si="3"/>
        <v>-</v>
      </c>
      <c r="P145" s="37">
        <v>44865</v>
      </c>
      <c r="Q145" s="41">
        <v>18391</v>
      </c>
    </row>
    <row r="146" spans="2:17" ht="15" thickBot="1" x14ac:dyDescent="0.35">
      <c r="B146" s="37">
        <v>44866</v>
      </c>
      <c r="C146" s="38">
        <v>15.14</v>
      </c>
      <c r="D146" t="str">
        <f t="shared" si="2"/>
        <v>Nov-2022</v>
      </c>
      <c r="E146" s="14" t="str">
        <f t="shared" si="3"/>
        <v>-</v>
      </c>
      <c r="P146" s="37">
        <v>44866</v>
      </c>
      <c r="Q146" s="42">
        <v>17869</v>
      </c>
    </row>
    <row r="147" spans="2:17" ht="15" thickBot="1" x14ac:dyDescent="0.35">
      <c r="B147" s="37">
        <v>44867</v>
      </c>
      <c r="C147" s="38">
        <v>19.46</v>
      </c>
      <c r="D147" t="str">
        <f t="shared" si="2"/>
        <v>Nov-2022</v>
      </c>
      <c r="E147" s="14" t="str">
        <f t="shared" si="3"/>
        <v>-</v>
      </c>
      <c r="P147" s="37">
        <v>44867</v>
      </c>
      <c r="Q147" s="41">
        <v>11910</v>
      </c>
    </row>
    <row r="148" spans="2:17" ht="15" thickBot="1" x14ac:dyDescent="0.35">
      <c r="B148" s="37">
        <v>44868</v>
      </c>
      <c r="C148" s="38">
        <v>16.440000000000001</v>
      </c>
      <c r="D148" t="str">
        <f t="shared" si="2"/>
        <v>Nov-2022</v>
      </c>
      <c r="E148" s="14" t="str">
        <f t="shared" si="3"/>
        <v>-</v>
      </c>
      <c r="P148" s="37">
        <v>44868</v>
      </c>
      <c r="Q148" s="42">
        <v>11015</v>
      </c>
    </row>
    <row r="149" spans="2:17" ht="15" thickBot="1" x14ac:dyDescent="0.35">
      <c r="B149" s="37">
        <v>44869</v>
      </c>
      <c r="C149" s="38">
        <v>15.92</v>
      </c>
      <c r="D149" t="str">
        <f t="shared" si="2"/>
        <v>Nov-2022</v>
      </c>
      <c r="E149" s="14" t="str">
        <f t="shared" si="3"/>
        <v>-</v>
      </c>
      <c r="P149" s="37">
        <v>44869</v>
      </c>
      <c r="Q149" s="41">
        <v>12249</v>
      </c>
    </row>
    <row r="150" spans="2:17" ht="15" thickBot="1" x14ac:dyDescent="0.35">
      <c r="B150" s="37">
        <v>44870</v>
      </c>
      <c r="C150" s="38">
        <v>15.8</v>
      </c>
      <c r="D150" t="str">
        <f t="shared" si="2"/>
        <v>Nov-2022</v>
      </c>
      <c r="E150" s="14" t="str">
        <f t="shared" si="3"/>
        <v>-</v>
      </c>
      <c r="P150" s="37">
        <v>44870</v>
      </c>
      <c r="Q150" s="42">
        <v>18984</v>
      </c>
    </row>
    <row r="151" spans="2:17" ht="15" thickBot="1" x14ac:dyDescent="0.35">
      <c r="B151" s="37">
        <v>44871</v>
      </c>
      <c r="C151" s="38">
        <v>15.42</v>
      </c>
      <c r="D151" t="str">
        <f t="shared" si="2"/>
        <v>Nov-2022</v>
      </c>
      <c r="E151" s="14" t="str">
        <f t="shared" si="3"/>
        <v>-</v>
      </c>
      <c r="P151" s="37">
        <v>44871</v>
      </c>
      <c r="Q151" s="41">
        <v>15082</v>
      </c>
    </row>
    <row r="152" spans="2:17" ht="15" thickBot="1" x14ac:dyDescent="0.35">
      <c r="B152" s="37">
        <v>44872</v>
      </c>
      <c r="C152" s="38">
        <v>18.7</v>
      </c>
      <c r="D152" t="str">
        <f t="shared" ref="D152:D165" si="4">TEXT(B152, "MMM-YYYY")</f>
        <v>Nov-2022</v>
      </c>
      <c r="E152" s="14" t="str">
        <f t="shared" ref="E152:E165" si="5">IF(ABS(C152-$M$24)&gt;2*$N$24,"Outlier","-")</f>
        <v>-</v>
      </c>
      <c r="P152" s="37">
        <v>44872</v>
      </c>
      <c r="Q152" s="42">
        <v>13684</v>
      </c>
    </row>
    <row r="153" spans="2:17" ht="15" thickBot="1" x14ac:dyDescent="0.35">
      <c r="B153" s="37">
        <v>44873</v>
      </c>
      <c r="C153" s="38">
        <v>18.489999999999998</v>
      </c>
      <c r="D153" t="str">
        <f t="shared" si="4"/>
        <v>Nov-2022</v>
      </c>
      <c r="E153" s="14" t="str">
        <f t="shared" si="5"/>
        <v>-</v>
      </c>
      <c r="P153" s="37">
        <v>44873</v>
      </c>
      <c r="Q153" s="41">
        <v>10061</v>
      </c>
    </row>
    <row r="154" spans="2:17" ht="15" thickBot="1" x14ac:dyDescent="0.35">
      <c r="B154" s="37">
        <v>44874</v>
      </c>
      <c r="C154" s="38">
        <v>17.68</v>
      </c>
      <c r="D154" t="str">
        <f t="shared" si="4"/>
        <v>Nov-2022</v>
      </c>
      <c r="E154" s="14" t="str">
        <f t="shared" si="5"/>
        <v>-</v>
      </c>
      <c r="P154" s="37">
        <v>44874</v>
      </c>
      <c r="Q154" s="42">
        <v>19382</v>
      </c>
    </row>
    <row r="155" spans="2:17" ht="15" thickBot="1" x14ac:dyDescent="0.35">
      <c r="B155" s="37">
        <v>44875</v>
      </c>
      <c r="C155" s="38">
        <v>17.739999999999998</v>
      </c>
      <c r="D155" t="str">
        <f t="shared" si="4"/>
        <v>Nov-2022</v>
      </c>
      <c r="E155" s="14" t="str">
        <f t="shared" si="5"/>
        <v>-</v>
      </c>
      <c r="P155" s="37">
        <v>44875</v>
      </c>
      <c r="Q155" s="41">
        <v>18442</v>
      </c>
    </row>
    <row r="156" spans="2:17" ht="15" thickBot="1" x14ac:dyDescent="0.35">
      <c r="B156" s="37">
        <v>44876</v>
      </c>
      <c r="C156" s="38">
        <v>15.38</v>
      </c>
      <c r="D156" t="str">
        <f t="shared" si="4"/>
        <v>Nov-2022</v>
      </c>
      <c r="E156" s="14" t="str">
        <f t="shared" si="5"/>
        <v>-</v>
      </c>
      <c r="P156" s="37">
        <v>44876</v>
      </c>
      <c r="Q156" s="42">
        <v>13546</v>
      </c>
    </row>
    <row r="157" spans="2:17" ht="15" thickBot="1" x14ac:dyDescent="0.35">
      <c r="B157" s="37">
        <v>44877</v>
      </c>
      <c r="C157" s="38">
        <v>19.53</v>
      </c>
      <c r="D157" t="str">
        <f t="shared" si="4"/>
        <v>Nov-2022</v>
      </c>
      <c r="E157" s="14" t="str">
        <f t="shared" si="5"/>
        <v>-</v>
      </c>
      <c r="P157" s="37">
        <v>44877</v>
      </c>
      <c r="Q157" s="41">
        <v>18636</v>
      </c>
    </row>
    <row r="158" spans="2:17" ht="15" thickBot="1" x14ac:dyDescent="0.35">
      <c r="B158" s="37">
        <v>44878</v>
      </c>
      <c r="C158" s="38">
        <v>16.82</v>
      </c>
      <c r="D158" t="str">
        <f t="shared" si="4"/>
        <v>Nov-2022</v>
      </c>
      <c r="E158" s="14" t="str">
        <f t="shared" si="5"/>
        <v>-</v>
      </c>
      <c r="P158" s="37">
        <v>44878</v>
      </c>
      <c r="Q158" s="42">
        <v>14813</v>
      </c>
    </row>
    <row r="159" spans="2:17" ht="15" thickBot="1" x14ac:dyDescent="0.35">
      <c r="B159" s="37">
        <v>44879</v>
      </c>
      <c r="C159" s="38">
        <v>17.850000000000001</v>
      </c>
      <c r="D159" t="str">
        <f t="shared" si="4"/>
        <v>Nov-2022</v>
      </c>
      <c r="E159" s="14" t="str">
        <f t="shared" si="5"/>
        <v>-</v>
      </c>
      <c r="P159" s="37">
        <v>44879</v>
      </c>
      <c r="Q159" s="41">
        <v>10089</v>
      </c>
    </row>
    <row r="160" spans="2:17" ht="15" thickBot="1" x14ac:dyDescent="0.35">
      <c r="B160" s="37">
        <v>44880</v>
      </c>
      <c r="C160" s="38">
        <v>19.72</v>
      </c>
      <c r="D160" t="str">
        <f t="shared" si="4"/>
        <v>Nov-2022</v>
      </c>
      <c r="E160" s="14" t="str">
        <f t="shared" si="5"/>
        <v>-</v>
      </c>
      <c r="P160" s="37">
        <v>44880</v>
      </c>
      <c r="Q160" s="42">
        <v>14801</v>
      </c>
    </row>
    <row r="161" spans="2:17" ht="15" thickBot="1" x14ac:dyDescent="0.35">
      <c r="B161" s="37">
        <v>44881</v>
      </c>
      <c r="C161" s="38">
        <v>19.600000000000001</v>
      </c>
      <c r="D161" t="str">
        <f t="shared" si="4"/>
        <v>Nov-2022</v>
      </c>
      <c r="E161" s="14" t="str">
        <f t="shared" si="5"/>
        <v>-</v>
      </c>
      <c r="P161" s="37">
        <v>44881</v>
      </c>
      <c r="Q161" s="41">
        <v>10229</v>
      </c>
    </row>
    <row r="162" spans="2:17" ht="15" thickBot="1" x14ac:dyDescent="0.35">
      <c r="B162" s="37">
        <v>44882</v>
      </c>
      <c r="C162" s="38">
        <v>15.59</v>
      </c>
      <c r="D162" t="str">
        <f t="shared" si="4"/>
        <v>Nov-2022</v>
      </c>
      <c r="E162" s="14" t="str">
        <f t="shared" si="5"/>
        <v>-</v>
      </c>
      <c r="P162" s="37">
        <v>44882</v>
      </c>
      <c r="Q162" s="42">
        <v>17055</v>
      </c>
    </row>
    <row r="163" spans="2:17" ht="15" thickBot="1" x14ac:dyDescent="0.35">
      <c r="B163" s="37">
        <v>44883</v>
      </c>
      <c r="C163" s="38">
        <v>17.03</v>
      </c>
      <c r="D163" t="str">
        <f t="shared" si="4"/>
        <v>Nov-2022</v>
      </c>
      <c r="E163" s="14" t="str">
        <f t="shared" si="5"/>
        <v>-</v>
      </c>
      <c r="P163" s="37">
        <v>44883</v>
      </c>
      <c r="Q163" s="41">
        <v>14555</v>
      </c>
    </row>
    <row r="164" spans="2:17" ht="15" thickBot="1" x14ac:dyDescent="0.35">
      <c r="B164" s="37">
        <v>44884</v>
      </c>
      <c r="C164" s="38">
        <v>15.63</v>
      </c>
      <c r="D164" t="str">
        <f t="shared" si="4"/>
        <v>Nov-2022</v>
      </c>
      <c r="E164" s="14" t="str">
        <f t="shared" si="5"/>
        <v>-</v>
      </c>
      <c r="P164" s="37">
        <v>44884</v>
      </c>
      <c r="Q164" s="42">
        <v>16161</v>
      </c>
    </row>
    <row r="165" spans="2:17" ht="15" thickBot="1" x14ac:dyDescent="0.35">
      <c r="B165" s="39">
        <v>44885</v>
      </c>
      <c r="C165" s="40">
        <v>18.04</v>
      </c>
      <c r="D165" s="18" t="str">
        <f t="shared" si="4"/>
        <v>Nov-2022</v>
      </c>
      <c r="E165" s="30" t="str">
        <f t="shared" si="5"/>
        <v>-</v>
      </c>
      <c r="P165" s="39">
        <v>44885</v>
      </c>
      <c r="Q165" s="43">
        <v>18118</v>
      </c>
    </row>
  </sheetData>
  <autoFilter ref="B22:E22" xr:uid="{2E27946D-2051-4A5B-A319-ADF915932432}"/>
  <mergeCells count="1">
    <mergeCell ref="G23:K23"/>
  </mergeCells>
  <conditionalFormatting sqref="E23:E165">
    <cfRule type="containsText" dxfId="3" priority="1" operator="containsText" text="OUTLIER">
      <formula>NOT(ISERROR(SEARCH("OUTLIER",E23)))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{A794C96D-95E6-4D51-BAB1-C7D27A3D1B91}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94C96D-95E6-4D51-BAB1-C7D27A3D1B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E23:E165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33F4-AED1-4910-89DA-A6D226C654CD}">
  <sheetPr>
    <tabColor theme="4"/>
  </sheetPr>
  <dimension ref="B11:X156"/>
  <sheetViews>
    <sheetView showGridLines="0" workbookViewId="0"/>
  </sheetViews>
  <sheetFormatPr defaultRowHeight="14.4" x14ac:dyDescent="0.3"/>
  <cols>
    <col min="2" max="2" width="10.33203125" bestFit="1" customWidth="1"/>
    <col min="3" max="3" width="7" bestFit="1" customWidth="1"/>
    <col min="4" max="4" width="6.88671875" bestFit="1" customWidth="1"/>
    <col min="5" max="5" width="6.6640625" bestFit="1" customWidth="1"/>
    <col min="6" max="6" width="6.5546875" bestFit="1" customWidth="1"/>
    <col min="7" max="7" width="6.77734375" bestFit="1" customWidth="1"/>
    <col min="8" max="9" width="8.33203125" bestFit="1" customWidth="1"/>
    <col min="10" max="10" width="8.6640625" bestFit="1" customWidth="1"/>
    <col min="11" max="12" width="8.44140625" bestFit="1" customWidth="1"/>
    <col min="13" max="13" width="7.44140625" bestFit="1" customWidth="1"/>
  </cols>
  <sheetData>
    <row r="11" spans="2:24" ht="15" thickBot="1" x14ac:dyDescent="0.35"/>
    <row r="12" spans="2:24" ht="15" thickBot="1" x14ac:dyDescent="0.35">
      <c r="N12" s="64" t="s">
        <v>73</v>
      </c>
      <c r="O12" s="65"/>
      <c r="P12" s="65"/>
      <c r="Q12" s="65"/>
      <c r="R12" s="65"/>
      <c r="S12" s="65"/>
      <c r="T12" s="65"/>
      <c r="U12" s="65"/>
      <c r="V12" s="65"/>
      <c r="W12" s="65"/>
      <c r="X12" s="66"/>
    </row>
    <row r="13" spans="2:24" ht="43.8" thickBot="1" x14ac:dyDescent="0.35">
      <c r="B13" s="57" t="s">
        <v>0</v>
      </c>
      <c r="C13" s="58" t="s">
        <v>1</v>
      </c>
      <c r="D13" s="59" t="s">
        <v>2</v>
      </c>
      <c r="E13" s="59" t="s">
        <v>3</v>
      </c>
      <c r="F13" s="59" t="s">
        <v>4</v>
      </c>
      <c r="G13" s="59" t="s">
        <v>5</v>
      </c>
      <c r="H13" s="59" t="s">
        <v>6</v>
      </c>
      <c r="I13" s="59" t="s">
        <v>7</v>
      </c>
      <c r="J13" s="59" t="s">
        <v>8</v>
      </c>
      <c r="K13" s="59" t="s">
        <v>9</v>
      </c>
      <c r="L13" s="59" t="s">
        <v>10</v>
      </c>
      <c r="M13" s="60" t="s">
        <v>11</v>
      </c>
      <c r="N13" s="58" t="s">
        <v>1</v>
      </c>
      <c r="O13" s="59" t="s">
        <v>2</v>
      </c>
      <c r="P13" s="59" t="s">
        <v>3</v>
      </c>
      <c r="Q13" s="59" t="s">
        <v>4</v>
      </c>
      <c r="R13" s="59" t="s">
        <v>5</v>
      </c>
      <c r="S13" s="59" t="s">
        <v>6</v>
      </c>
      <c r="T13" s="59" t="s">
        <v>7</v>
      </c>
      <c r="U13" s="59" t="s">
        <v>8</v>
      </c>
      <c r="V13" s="59" t="s">
        <v>9</v>
      </c>
      <c r="W13" s="59" t="s">
        <v>10</v>
      </c>
      <c r="X13" s="60" t="s">
        <v>11</v>
      </c>
    </row>
    <row r="14" spans="2:24" ht="15" thickBot="1" x14ac:dyDescent="0.35">
      <c r="B14" s="52">
        <v>44743</v>
      </c>
      <c r="C14" s="53">
        <v>63668</v>
      </c>
      <c r="D14" s="54">
        <v>11065</v>
      </c>
      <c r="E14" s="54">
        <v>3520</v>
      </c>
      <c r="F14" s="54">
        <v>6656</v>
      </c>
      <c r="G14" s="54">
        <v>10507</v>
      </c>
      <c r="H14" s="55">
        <v>0.17380000000000001</v>
      </c>
      <c r="I14" s="54">
        <v>105.16</v>
      </c>
      <c r="J14" s="54">
        <v>1163614</v>
      </c>
      <c r="K14" s="54">
        <v>0.86</v>
      </c>
      <c r="L14" s="54">
        <v>3.02</v>
      </c>
      <c r="M14" s="56">
        <v>20.68</v>
      </c>
      <c r="N14" s="13">
        <f>(C14-AVERAGE(C$14:C$156))/_xlfn.STDEV.P(C$14:C$156)</f>
        <v>-0.7084647708427817</v>
      </c>
      <c r="O14">
        <f>(D14-AVERAGE(D$14:D$156))/_xlfn.STDEV.P(D$14:D$156)</f>
        <v>-0.79429414655891606</v>
      </c>
      <c r="P14">
        <f t="shared" ref="P14:X14" si="0">(E14-AVERAGE(E$14:E$156))/_xlfn.STDEV.P(E$14:E$156)</f>
        <v>0.3254444038369036</v>
      </c>
      <c r="Q14">
        <f t="shared" si="0"/>
        <v>-0.95573788788247127</v>
      </c>
      <c r="R14">
        <f t="shared" si="0"/>
        <v>-1.5153725349132807</v>
      </c>
      <c r="S14">
        <f t="shared" si="0"/>
        <v>0.211840200768947</v>
      </c>
      <c r="T14">
        <f t="shared" si="0"/>
        <v>-0.675407406551501</v>
      </c>
      <c r="U14">
        <f t="shared" si="0"/>
        <v>-0.81906932839239976</v>
      </c>
      <c r="V14">
        <f t="shared" si="0"/>
        <v>-1.540266592145306</v>
      </c>
      <c r="W14">
        <f t="shared" si="0"/>
        <v>-0.80813532044244929</v>
      </c>
      <c r="X14" s="14">
        <f t="shared" si="0"/>
        <v>0.42566530765381499</v>
      </c>
    </row>
    <row r="15" spans="2:24" ht="15" thickBot="1" x14ac:dyDescent="0.35">
      <c r="B15" s="46">
        <v>44744</v>
      </c>
      <c r="C15" s="50">
        <v>60673</v>
      </c>
      <c r="D15" s="6">
        <v>13161</v>
      </c>
      <c r="E15" s="6">
        <v>3482</v>
      </c>
      <c r="F15" s="6">
        <v>9241</v>
      </c>
      <c r="G15" s="6">
        <v>17970</v>
      </c>
      <c r="H15" s="7">
        <v>0.21690000000000001</v>
      </c>
      <c r="I15" s="6">
        <v>86.42</v>
      </c>
      <c r="J15" s="6">
        <v>1137265</v>
      </c>
      <c r="K15" s="6">
        <v>1.51</v>
      </c>
      <c r="L15" s="6">
        <v>2.97</v>
      </c>
      <c r="M15" s="42">
        <v>18.920000000000002</v>
      </c>
      <c r="N15" s="13">
        <f t="shared" ref="N15:N78" si="1">(C15-AVERAGE(C$14:C$156))/_xlfn.STDEV.P(C$14:C$156)</f>
        <v>-0.89229688683559416</v>
      </c>
      <c r="O15">
        <f t="shared" ref="O15:O78" si="2">(D15-AVERAGE(D$14:D$156))/_xlfn.STDEV.P(D$14:D$156)</f>
        <v>0.93261863423181846</v>
      </c>
      <c r="P15">
        <f t="shared" ref="P15:P78" si="3">(E15-AVERAGE(E$14:E$156))/_xlfn.STDEV.P(E$14:E$156)</f>
        <v>0.29289217583885968</v>
      </c>
      <c r="Q15">
        <f t="shared" ref="Q15:Q78" si="4">(F15-AVERAGE(F$14:F$156))/_xlfn.STDEV.P(F$14:F$156)</f>
        <v>0.53564959294270409</v>
      </c>
      <c r="R15">
        <f t="shared" ref="R15:R78" si="5">(G15-AVERAGE(G$14:G$156))/_xlfn.STDEV.P(G$14:G$156)</f>
        <v>1.0077438600191211</v>
      </c>
      <c r="S15">
        <f t="shared" ref="S15:S78" si="6">(H15-AVERAGE(H$14:H$156))/_xlfn.STDEV.P(H$14:H$156)</f>
        <v>1.4321736051985599</v>
      </c>
      <c r="T15">
        <f t="shared" ref="T15:T78" si="7">(I15-AVERAGE(I$14:I$156))/_xlfn.STDEV.P(I$14:I$156)</f>
        <v>-1.0473203808202158</v>
      </c>
      <c r="U15">
        <f t="shared" ref="U15:U78" si="8">(J15-AVERAGE(J$14:J$156))/_xlfn.STDEV.P(J$14:J$156)</f>
        <v>-0.86193570159823407</v>
      </c>
      <c r="V15">
        <f t="shared" ref="V15:V78" si="9">(K15-AVERAGE(K$14:K$156))/_xlfn.STDEV.P(K$14:K$156)</f>
        <v>-0.35627899919206329</v>
      </c>
      <c r="W15">
        <f t="shared" ref="W15:W78" si="10">(L15-AVERAGE(L$14:L$156))/_xlfn.STDEV.P(L$14:L$156)</f>
        <v>-0.84506359769152883</v>
      </c>
      <c r="X15" s="14">
        <f t="shared" ref="X15:X78" si="11">(M15-AVERAGE(M$14:M$156))/_xlfn.STDEV.P(M$14:M$156)</f>
        <v>0.15019232068978314</v>
      </c>
    </row>
    <row r="16" spans="2:24" ht="15" thickBot="1" x14ac:dyDescent="0.35">
      <c r="B16" s="47">
        <v>44745</v>
      </c>
      <c r="C16" s="49">
        <v>62619</v>
      </c>
      <c r="D16" s="3">
        <v>10299</v>
      </c>
      <c r="E16" s="3">
        <v>1540</v>
      </c>
      <c r="F16" s="3">
        <v>8506</v>
      </c>
      <c r="G16" s="3">
        <v>11334</v>
      </c>
      <c r="H16" s="4">
        <v>0.16450000000000001</v>
      </c>
      <c r="I16" s="3">
        <v>103.55</v>
      </c>
      <c r="J16" s="3">
        <v>1066627</v>
      </c>
      <c r="K16" s="3">
        <v>1.61</v>
      </c>
      <c r="L16" s="3">
        <v>2.2999999999999998</v>
      </c>
      <c r="M16" s="41">
        <v>23.09</v>
      </c>
      <c r="N16" s="13">
        <f t="shared" si="1"/>
        <v>-0.77285204619385361</v>
      </c>
      <c r="O16">
        <f t="shared" si="2"/>
        <v>-1.4254082639662169</v>
      </c>
      <c r="P16">
        <f t="shared" si="3"/>
        <v>-1.3706980023769655</v>
      </c>
      <c r="Q16">
        <f t="shared" si="4"/>
        <v>0.1115993807931862</v>
      </c>
      <c r="R16">
        <f t="shared" si="5"/>
        <v>-1.2357775652483878</v>
      </c>
      <c r="S16">
        <f t="shared" si="6"/>
        <v>-5.1480000186862836E-2</v>
      </c>
      <c r="T16">
        <f t="shared" si="7"/>
        <v>-0.70735937499187618</v>
      </c>
      <c r="U16">
        <f t="shared" si="8"/>
        <v>-0.97685447918044699</v>
      </c>
      <c r="V16">
        <f t="shared" si="9"/>
        <v>-0.17412706181464119</v>
      </c>
      <c r="W16">
        <f t="shared" si="10"/>
        <v>-1.3399025128291979</v>
      </c>
      <c r="X16" s="14">
        <f t="shared" si="11"/>
        <v>0.80287547730342723</v>
      </c>
    </row>
    <row r="17" spans="2:24" ht="15" thickBot="1" x14ac:dyDescent="0.35">
      <c r="B17" s="46">
        <v>44746</v>
      </c>
      <c r="C17" s="50">
        <v>59544</v>
      </c>
      <c r="D17" s="6">
        <v>11262</v>
      </c>
      <c r="E17" s="6">
        <v>2805</v>
      </c>
      <c r="F17" s="6">
        <v>7787</v>
      </c>
      <c r="G17" s="6">
        <v>14398</v>
      </c>
      <c r="H17" s="7">
        <v>0.18909999999999999</v>
      </c>
      <c r="I17" s="6">
        <v>107.7</v>
      </c>
      <c r="J17" s="6">
        <v>1212632</v>
      </c>
      <c r="K17" s="6">
        <v>1.24</v>
      </c>
      <c r="L17" s="6">
        <v>2.94</v>
      </c>
      <c r="M17" s="42">
        <v>17.59</v>
      </c>
      <c r="N17" s="13">
        <f t="shared" si="1"/>
        <v>-0.96159453590266775</v>
      </c>
      <c r="O17">
        <f t="shared" si="2"/>
        <v>-0.63198411897505402</v>
      </c>
      <c r="P17">
        <f t="shared" si="3"/>
        <v>-0.28705146507366025</v>
      </c>
      <c r="Q17">
        <f t="shared" si="4"/>
        <v>-0.30321980632994772</v>
      </c>
      <c r="R17">
        <f t="shared" si="5"/>
        <v>-0.19989003555886883</v>
      </c>
      <c r="S17">
        <f t="shared" si="6"/>
        <v>0.64504440234140759</v>
      </c>
      <c r="T17">
        <f t="shared" si="7"/>
        <v>-0.62499871099960458</v>
      </c>
      <c r="U17">
        <f t="shared" si="8"/>
        <v>-0.73932346016956052</v>
      </c>
      <c r="V17">
        <f t="shared" si="9"/>
        <v>-0.8480892301111026</v>
      </c>
      <c r="W17">
        <f t="shared" si="10"/>
        <v>-0.86722056404097692</v>
      </c>
      <c r="X17" s="14">
        <f t="shared" si="11"/>
        <v>-5.797760695917329E-2</v>
      </c>
    </row>
    <row r="18" spans="2:24" ht="15" thickBot="1" x14ac:dyDescent="0.35">
      <c r="B18" s="47">
        <v>44747</v>
      </c>
      <c r="C18" s="49">
        <v>60947</v>
      </c>
      <c r="D18" s="3">
        <v>11618</v>
      </c>
      <c r="E18" s="3">
        <v>4953</v>
      </c>
      <c r="F18" s="3">
        <v>5683</v>
      </c>
      <c r="G18" s="3">
        <v>16841</v>
      </c>
      <c r="H18" s="4">
        <v>0.19059999999999999</v>
      </c>
      <c r="I18" s="3">
        <v>97.27</v>
      </c>
      <c r="J18" s="3">
        <v>1129922</v>
      </c>
      <c r="K18" s="3">
        <v>1.51</v>
      </c>
      <c r="L18" s="3">
        <v>2.61</v>
      </c>
      <c r="M18" s="41">
        <v>22.51</v>
      </c>
      <c r="N18" s="13">
        <f t="shared" si="1"/>
        <v>-0.87547885685828852</v>
      </c>
      <c r="O18">
        <f t="shared" si="2"/>
        <v>-0.33867259704685676</v>
      </c>
      <c r="P18">
        <f t="shared" si="3"/>
        <v>1.5530060543947191</v>
      </c>
      <c r="Q18">
        <f t="shared" si="4"/>
        <v>-1.5170995972994521</v>
      </c>
      <c r="R18">
        <f t="shared" si="5"/>
        <v>0.62604770433391665</v>
      </c>
      <c r="S18">
        <f t="shared" si="6"/>
        <v>0.68751540249557053</v>
      </c>
      <c r="T18">
        <f t="shared" si="7"/>
        <v>-0.83199189785247019</v>
      </c>
      <c r="U18">
        <f t="shared" si="8"/>
        <v>-0.87388180120165138</v>
      </c>
      <c r="V18">
        <f t="shared" si="9"/>
        <v>-0.35627899919206329</v>
      </c>
      <c r="W18">
        <f t="shared" si="10"/>
        <v>-1.1109471938849034</v>
      </c>
      <c r="X18" s="14">
        <f t="shared" si="11"/>
        <v>0.71209460659937152</v>
      </c>
    </row>
    <row r="19" spans="2:24" ht="15" thickBot="1" x14ac:dyDescent="0.35">
      <c r="B19" s="46">
        <v>44748</v>
      </c>
      <c r="C19" s="50">
        <v>63399</v>
      </c>
      <c r="D19" s="6">
        <v>11750</v>
      </c>
      <c r="E19" s="6">
        <v>3905</v>
      </c>
      <c r="F19" s="6">
        <v>7285</v>
      </c>
      <c r="G19" s="6">
        <v>17378</v>
      </c>
      <c r="H19" s="7">
        <v>0.18529999999999999</v>
      </c>
      <c r="I19" s="6">
        <v>97.84</v>
      </c>
      <c r="J19" s="6">
        <v>1149437</v>
      </c>
      <c r="K19" s="6">
        <v>1.02</v>
      </c>
      <c r="L19" s="6">
        <v>2.99</v>
      </c>
      <c r="M19" s="42">
        <v>24.39</v>
      </c>
      <c r="N19" s="13">
        <f t="shared" si="1"/>
        <v>-0.72497590246283727</v>
      </c>
      <c r="O19">
        <f t="shared" si="2"/>
        <v>-0.22991663947797464</v>
      </c>
      <c r="P19">
        <f t="shared" si="3"/>
        <v>0.65524987171182258</v>
      </c>
      <c r="Q19">
        <f t="shared" si="4"/>
        <v>-0.59284321653274774</v>
      </c>
      <c r="R19">
        <f t="shared" si="5"/>
        <v>0.80759848874751705</v>
      </c>
      <c r="S19">
        <f t="shared" si="6"/>
        <v>0.53745120195086182</v>
      </c>
      <c r="T19">
        <f t="shared" si="7"/>
        <v>-0.82067971026798936</v>
      </c>
      <c r="U19">
        <f t="shared" si="8"/>
        <v>-0.8421334512410511</v>
      </c>
      <c r="V19">
        <f t="shared" si="9"/>
        <v>-1.2488234923414308</v>
      </c>
      <c r="W19">
        <f t="shared" si="10"/>
        <v>-0.83029228679189693</v>
      </c>
      <c r="X19" s="14">
        <f t="shared" si="11"/>
        <v>1.0063498426745876</v>
      </c>
    </row>
    <row r="20" spans="2:24" ht="15" thickBot="1" x14ac:dyDescent="0.35">
      <c r="B20" s="47">
        <v>44749</v>
      </c>
      <c r="C20" s="49">
        <v>61731</v>
      </c>
      <c r="D20" s="3">
        <v>13703</v>
      </c>
      <c r="E20" s="3">
        <v>4590</v>
      </c>
      <c r="F20" s="3">
        <v>8747</v>
      </c>
      <c r="G20" s="3">
        <v>15315</v>
      </c>
      <c r="H20" s="4">
        <v>0.222</v>
      </c>
      <c r="I20" s="3">
        <v>79.77</v>
      </c>
      <c r="J20" s="3">
        <v>1093155</v>
      </c>
      <c r="K20" s="3">
        <v>0.86</v>
      </c>
      <c r="L20" s="3">
        <v>2.65</v>
      </c>
      <c r="M20" s="41">
        <v>24.17</v>
      </c>
      <c r="N20" s="13">
        <f t="shared" si="1"/>
        <v>-0.82735719444147215</v>
      </c>
      <c r="O20">
        <f t="shared" si="2"/>
        <v>1.3791771872798042</v>
      </c>
      <c r="P20">
        <f t="shared" si="3"/>
        <v>1.2420466132555097</v>
      </c>
      <c r="Q20">
        <f t="shared" si="4"/>
        <v>0.25064169525309615</v>
      </c>
      <c r="R20">
        <f t="shared" si="5"/>
        <v>0.11013243987366667</v>
      </c>
      <c r="S20">
        <f t="shared" si="6"/>
        <v>1.5765750057227135</v>
      </c>
      <c r="T20">
        <f t="shared" si="7"/>
        <v>-1.1792959026391572</v>
      </c>
      <c r="U20">
        <f t="shared" si="8"/>
        <v>-0.93369689641053644</v>
      </c>
      <c r="V20">
        <f t="shared" si="9"/>
        <v>-1.540266592145306</v>
      </c>
      <c r="W20">
        <f t="shared" si="10"/>
        <v>-1.0814045720856396</v>
      </c>
      <c r="X20" s="14">
        <f t="shared" si="11"/>
        <v>0.97191571930408371</v>
      </c>
    </row>
    <row r="21" spans="2:24" ht="15" thickBot="1" x14ac:dyDescent="0.35">
      <c r="B21" s="46">
        <v>44750</v>
      </c>
      <c r="C21" s="50">
        <v>62594</v>
      </c>
      <c r="D21" s="6">
        <v>13210</v>
      </c>
      <c r="E21" s="6">
        <v>2787</v>
      </c>
      <c r="F21" s="6">
        <v>9442</v>
      </c>
      <c r="G21" s="6">
        <v>15760</v>
      </c>
      <c r="H21" s="7">
        <v>0.21099999999999999</v>
      </c>
      <c r="I21" s="6">
        <v>84.22</v>
      </c>
      <c r="J21" s="6">
        <v>1112345</v>
      </c>
      <c r="K21" s="6">
        <v>1.6</v>
      </c>
      <c r="L21" s="6">
        <v>2.8</v>
      </c>
      <c r="M21" s="42">
        <v>18.059999999999999</v>
      </c>
      <c r="N21" s="13">
        <f t="shared" si="1"/>
        <v>-0.77438653798010415</v>
      </c>
      <c r="O21">
        <f t="shared" si="2"/>
        <v>0.97299016393541859</v>
      </c>
      <c r="P21">
        <f t="shared" si="3"/>
        <v>-0.30247094149378634</v>
      </c>
      <c r="Q21">
        <f t="shared" si="4"/>
        <v>0.65161434483665392</v>
      </c>
      <c r="R21">
        <f t="shared" si="5"/>
        <v>0.26057955172478803</v>
      </c>
      <c r="S21">
        <f t="shared" si="6"/>
        <v>1.2651210045921855</v>
      </c>
      <c r="T21">
        <f t="shared" si="7"/>
        <v>-1.0909814557076851</v>
      </c>
      <c r="U21">
        <f t="shared" si="8"/>
        <v>-0.9024772788986779</v>
      </c>
      <c r="V21">
        <f t="shared" si="9"/>
        <v>-0.19234225555238341</v>
      </c>
      <c r="W21">
        <f t="shared" si="10"/>
        <v>-0.97061974033840026</v>
      </c>
      <c r="X21" s="14">
        <f t="shared" si="11"/>
        <v>1.5586202059630582E-2</v>
      </c>
    </row>
    <row r="22" spans="2:24" ht="15" thickBot="1" x14ac:dyDescent="0.35">
      <c r="B22" s="47">
        <v>44751</v>
      </c>
      <c r="C22" s="49">
        <v>64609</v>
      </c>
      <c r="D22" s="3">
        <v>12196</v>
      </c>
      <c r="E22" s="3">
        <v>4768</v>
      </c>
      <c r="F22" s="3">
        <v>7082</v>
      </c>
      <c r="G22" s="3">
        <v>13858</v>
      </c>
      <c r="H22" s="4">
        <v>0.1888</v>
      </c>
      <c r="I22" s="3">
        <v>81.650000000000006</v>
      </c>
      <c r="J22" s="3">
        <v>995978</v>
      </c>
      <c r="K22" s="3">
        <v>1.43</v>
      </c>
      <c r="L22" s="3">
        <v>2.84</v>
      </c>
      <c r="M22" s="41">
        <v>18.2</v>
      </c>
      <c r="N22" s="13">
        <f t="shared" si="1"/>
        <v>-0.65070650000831198</v>
      </c>
      <c r="O22">
        <f t="shared" si="2"/>
        <v>0.13754667170173315</v>
      </c>
      <c r="P22">
        <f t="shared" si="3"/>
        <v>1.3945281022989786</v>
      </c>
      <c r="Q22">
        <f t="shared" si="4"/>
        <v>-0.7099618465549955</v>
      </c>
      <c r="R22">
        <f t="shared" si="5"/>
        <v>-0.38245507016472402</v>
      </c>
      <c r="S22">
        <f t="shared" si="6"/>
        <v>0.63655020231057524</v>
      </c>
      <c r="T22">
        <f t="shared" si="7"/>
        <v>-1.1419855295535013</v>
      </c>
      <c r="U22">
        <f t="shared" si="8"/>
        <v>-1.0917911523224635</v>
      </c>
      <c r="V22">
        <f t="shared" si="9"/>
        <v>-0.50200054909400094</v>
      </c>
      <c r="W22">
        <f t="shared" si="10"/>
        <v>-0.94107711853913645</v>
      </c>
      <c r="X22" s="14">
        <f t="shared" si="11"/>
        <v>3.7498826022678684E-2</v>
      </c>
    </row>
    <row r="23" spans="2:24" ht="15" thickBot="1" x14ac:dyDescent="0.35">
      <c r="B23" s="46">
        <v>44752</v>
      </c>
      <c r="C23" s="50">
        <v>62567</v>
      </c>
      <c r="D23" s="6">
        <v>10398</v>
      </c>
      <c r="E23" s="6">
        <v>4672</v>
      </c>
      <c r="F23" s="6">
        <v>5622</v>
      </c>
      <c r="G23" s="6">
        <v>16635</v>
      </c>
      <c r="H23" s="7">
        <v>0.16619999999999999</v>
      </c>
      <c r="I23" s="6">
        <v>100.87</v>
      </c>
      <c r="J23" s="6">
        <v>1048921</v>
      </c>
      <c r="K23" s="6">
        <v>1.1200000000000001</v>
      </c>
      <c r="L23" s="6">
        <v>2.37</v>
      </c>
      <c r="M23" s="42">
        <v>23.18</v>
      </c>
      <c r="N23" s="13">
        <f t="shared" si="1"/>
        <v>-0.77604378910925464</v>
      </c>
      <c r="O23">
        <f t="shared" si="2"/>
        <v>-1.3438412957895554</v>
      </c>
      <c r="P23">
        <f t="shared" si="3"/>
        <v>1.312290894724973</v>
      </c>
      <c r="Q23">
        <f t="shared" si="4"/>
        <v>-1.5522928802125413</v>
      </c>
      <c r="R23">
        <f t="shared" si="5"/>
        <v>0.556402524465757</v>
      </c>
      <c r="S23">
        <f t="shared" si="6"/>
        <v>-3.3462000121455109E-3</v>
      </c>
      <c r="T23">
        <f t="shared" si="7"/>
        <v>-0.7605465025820658</v>
      </c>
      <c r="U23">
        <f t="shared" si="8"/>
        <v>-1.0056598229878972</v>
      </c>
      <c r="V23">
        <f t="shared" si="9"/>
        <v>-1.0666715549640087</v>
      </c>
      <c r="W23">
        <f t="shared" si="10"/>
        <v>-1.288202924680486</v>
      </c>
      <c r="X23" s="14">
        <f t="shared" si="11"/>
        <v>0.81696216413681533</v>
      </c>
    </row>
    <row r="24" spans="2:24" ht="15" thickBot="1" x14ac:dyDescent="0.35">
      <c r="B24" s="47">
        <v>44753</v>
      </c>
      <c r="C24" s="49">
        <v>63887</v>
      </c>
      <c r="D24" s="3">
        <v>10153</v>
      </c>
      <c r="E24" s="3">
        <v>3558</v>
      </c>
      <c r="F24" s="3">
        <v>5775</v>
      </c>
      <c r="G24" s="3">
        <v>18166</v>
      </c>
      <c r="H24" s="4">
        <v>0.15890000000000001</v>
      </c>
      <c r="I24" s="3">
        <v>104.16</v>
      </c>
      <c r="J24" s="3">
        <v>1057401</v>
      </c>
      <c r="K24" s="3">
        <v>1.64</v>
      </c>
      <c r="L24" s="3">
        <v>2.71</v>
      </c>
      <c r="M24" s="41">
        <v>15.74</v>
      </c>
      <c r="N24" s="13">
        <f t="shared" si="1"/>
        <v>-0.69502262279522709</v>
      </c>
      <c r="O24">
        <f t="shared" si="2"/>
        <v>-1.5456989443075562</v>
      </c>
      <c r="P24">
        <f t="shared" si="3"/>
        <v>0.35799663183494757</v>
      </c>
      <c r="Q24">
        <f t="shared" si="4"/>
        <v>-1.4640212033977438</v>
      </c>
      <c r="R24">
        <f t="shared" si="5"/>
        <v>1.0740082059130982</v>
      </c>
      <c r="S24">
        <f t="shared" si="6"/>
        <v>-0.21003840076240402</v>
      </c>
      <c r="T24">
        <f t="shared" si="7"/>
        <v>-0.69525334968216879</v>
      </c>
      <c r="U24">
        <f t="shared" si="8"/>
        <v>-0.99186397324842035</v>
      </c>
      <c r="V24">
        <f t="shared" si="9"/>
        <v>-0.11948148060141496</v>
      </c>
      <c r="W24">
        <f t="shared" si="10"/>
        <v>-1.0370906393867438</v>
      </c>
      <c r="X24" s="14">
        <f t="shared" si="11"/>
        <v>-0.3475372807565934</v>
      </c>
    </row>
    <row r="25" spans="2:24" ht="15" thickBot="1" x14ac:dyDescent="0.35">
      <c r="B25" s="46">
        <v>44754</v>
      </c>
      <c r="C25" s="50">
        <v>59382</v>
      </c>
      <c r="D25" s="6">
        <v>10952</v>
      </c>
      <c r="E25" s="6">
        <v>4739</v>
      </c>
      <c r="F25" s="6">
        <v>5234</v>
      </c>
      <c r="G25" s="6">
        <v>14713</v>
      </c>
      <c r="H25" s="7">
        <v>0.18440000000000001</v>
      </c>
      <c r="I25" s="6">
        <v>94.95</v>
      </c>
      <c r="J25" s="6">
        <v>1039679</v>
      </c>
      <c r="K25" s="6">
        <v>1.25</v>
      </c>
      <c r="L25" s="6">
        <v>2.98</v>
      </c>
      <c r="M25" s="42">
        <v>19.07</v>
      </c>
      <c r="N25" s="13">
        <f t="shared" si="1"/>
        <v>-0.97153804267757116</v>
      </c>
      <c r="O25">
        <f t="shared" si="2"/>
        <v>-0.88739583750803486</v>
      </c>
      <c r="P25">
        <f t="shared" si="3"/>
        <v>1.3696856125109977</v>
      </c>
      <c r="Q25">
        <f t="shared" si="4"/>
        <v>-1.7761452371023549</v>
      </c>
      <c r="R25">
        <f t="shared" si="5"/>
        <v>-9.3393765372120005E-2</v>
      </c>
      <c r="S25">
        <f t="shared" si="6"/>
        <v>0.51196860185836446</v>
      </c>
      <c r="T25">
        <f t="shared" si="7"/>
        <v>-0.87803448591561939</v>
      </c>
      <c r="U25">
        <f t="shared" si="8"/>
        <v>-1.0206953469610391</v>
      </c>
      <c r="V25">
        <f t="shared" si="9"/>
        <v>-0.82987403637336044</v>
      </c>
      <c r="W25">
        <f t="shared" si="10"/>
        <v>-0.8376779422417131</v>
      </c>
      <c r="X25" s="14">
        <f t="shared" si="11"/>
        <v>0.17367013207876295</v>
      </c>
    </row>
    <row r="26" spans="2:24" ht="15" thickBot="1" x14ac:dyDescent="0.35">
      <c r="B26" s="47">
        <v>44755</v>
      </c>
      <c r="C26" s="49">
        <v>62064</v>
      </c>
      <c r="D26" s="3">
        <v>10628</v>
      </c>
      <c r="E26" s="3">
        <v>3072</v>
      </c>
      <c r="F26" s="3">
        <v>7278</v>
      </c>
      <c r="G26" s="3">
        <v>10194</v>
      </c>
      <c r="H26" s="4">
        <v>0.17119999999999999</v>
      </c>
      <c r="I26" s="3">
        <v>109.01</v>
      </c>
      <c r="J26" s="3">
        <v>1158232</v>
      </c>
      <c r="K26" s="3">
        <v>1.51</v>
      </c>
      <c r="L26" s="3">
        <v>4.5199999999999996</v>
      </c>
      <c r="M26" s="41">
        <v>19.02</v>
      </c>
      <c r="N26" s="13">
        <f t="shared" si="1"/>
        <v>-0.80691776384861513</v>
      </c>
      <c r="O26">
        <f t="shared" si="2"/>
        <v>-1.1543422788134727</v>
      </c>
      <c r="P26">
        <f t="shared" si="3"/>
        <v>-5.8329231508456675E-2</v>
      </c>
      <c r="Q26">
        <f t="shared" si="4"/>
        <v>-0.59688178998179076</v>
      </c>
      <c r="R26">
        <f t="shared" si="5"/>
        <v>-1.6211926383051931</v>
      </c>
      <c r="S26">
        <f t="shared" si="6"/>
        <v>0.13822380050173083</v>
      </c>
      <c r="T26">
        <f t="shared" si="7"/>
        <v>-0.59900052549842964</v>
      </c>
      <c r="U26">
        <f t="shared" si="8"/>
        <v>-0.82782513774356303</v>
      </c>
      <c r="V26">
        <f t="shared" si="9"/>
        <v>-0.35627899919206329</v>
      </c>
      <c r="W26">
        <f t="shared" si="10"/>
        <v>0.29971299702994314</v>
      </c>
      <c r="X26" s="14">
        <f t="shared" si="11"/>
        <v>0.16584419494910282</v>
      </c>
    </row>
    <row r="27" spans="2:24" ht="15" thickBot="1" x14ac:dyDescent="0.35">
      <c r="B27" s="46">
        <v>44756</v>
      </c>
      <c r="C27" s="50">
        <v>119369</v>
      </c>
      <c r="D27" s="6">
        <v>11554</v>
      </c>
      <c r="E27" s="6">
        <v>1023</v>
      </c>
      <c r="F27" s="6">
        <v>9721</v>
      </c>
      <c r="G27" s="6">
        <v>13197</v>
      </c>
      <c r="H27" s="7">
        <v>9.6799999999999997E-2</v>
      </c>
      <c r="I27" s="6">
        <v>115.84</v>
      </c>
      <c r="J27" s="6">
        <v>1338518</v>
      </c>
      <c r="K27" s="6">
        <v>1.59</v>
      </c>
      <c r="L27" s="6">
        <v>4.4000000000000004</v>
      </c>
      <c r="M27" s="42">
        <v>24.78</v>
      </c>
      <c r="N27" s="13">
        <f t="shared" si="1"/>
        <v>2.7104443085948309</v>
      </c>
      <c r="O27">
        <f t="shared" si="2"/>
        <v>-0.39140275829237536</v>
      </c>
      <c r="P27">
        <f t="shared" si="3"/>
        <v>-1.8135796306661425</v>
      </c>
      <c r="Q27">
        <f t="shared" si="4"/>
        <v>0.81258034373422605</v>
      </c>
      <c r="R27">
        <f t="shared" si="5"/>
        <v>-0.60592819585818747</v>
      </c>
      <c r="S27">
        <f t="shared" si="6"/>
        <v>-1.968337807144747</v>
      </c>
      <c r="T27">
        <f t="shared" si="7"/>
        <v>-0.46345273391596847</v>
      </c>
      <c r="U27">
        <f t="shared" si="8"/>
        <v>-0.53452342003939757</v>
      </c>
      <c r="V27">
        <f t="shared" si="9"/>
        <v>-0.21055744929012563</v>
      </c>
      <c r="W27">
        <f t="shared" si="10"/>
        <v>0.21108513163215231</v>
      </c>
      <c r="X27" s="14">
        <f t="shared" si="11"/>
        <v>1.0673921522859358</v>
      </c>
    </row>
    <row r="28" spans="2:24" ht="15" thickBot="1" x14ac:dyDescent="0.35">
      <c r="B28" s="47">
        <v>44757</v>
      </c>
      <c r="C28" s="49">
        <v>58861</v>
      </c>
      <c r="D28" s="3">
        <v>12736</v>
      </c>
      <c r="E28" s="3">
        <v>4017</v>
      </c>
      <c r="F28" s="3">
        <v>8450</v>
      </c>
      <c r="G28" s="3">
        <v>19893</v>
      </c>
      <c r="H28" s="4">
        <v>0.21640000000000001</v>
      </c>
      <c r="I28" s="3">
        <v>101.44</v>
      </c>
      <c r="J28" s="3">
        <v>1292135</v>
      </c>
      <c r="K28" s="3">
        <v>1.65</v>
      </c>
      <c r="L28" s="3">
        <v>4.76</v>
      </c>
      <c r="M28" s="41">
        <v>23.16</v>
      </c>
      <c r="N28" s="13">
        <f t="shared" si="1"/>
        <v>-1.0035168515030319</v>
      </c>
      <c r="O28">
        <f t="shared" si="2"/>
        <v>0.58245740721079642</v>
      </c>
      <c r="P28">
        <f t="shared" si="3"/>
        <v>0.7511932805481627</v>
      </c>
      <c r="Q28">
        <f t="shared" si="4"/>
        <v>7.9290793200841966E-2</v>
      </c>
      <c r="R28">
        <f t="shared" si="5"/>
        <v>1.6578782332544164</v>
      </c>
      <c r="S28">
        <f t="shared" si="6"/>
        <v>1.4180166051471723</v>
      </c>
      <c r="T28">
        <f t="shared" si="7"/>
        <v>-0.7492343149975853</v>
      </c>
      <c r="U28">
        <f t="shared" si="8"/>
        <v>-0.60998248825474599</v>
      </c>
      <c r="V28">
        <f t="shared" si="9"/>
        <v>-0.10126628686367276</v>
      </c>
      <c r="W28">
        <f t="shared" si="10"/>
        <v>0.47696872782552618</v>
      </c>
      <c r="X28" s="14">
        <f t="shared" si="11"/>
        <v>0.81383178928495137</v>
      </c>
    </row>
    <row r="29" spans="2:24" ht="15" thickBot="1" x14ac:dyDescent="0.35">
      <c r="B29" s="46">
        <v>44758</v>
      </c>
      <c r="C29" s="50">
        <v>65349</v>
      </c>
      <c r="D29" s="6">
        <v>11951</v>
      </c>
      <c r="E29" s="6">
        <v>4917</v>
      </c>
      <c r="F29" s="6">
        <v>6253</v>
      </c>
      <c r="G29" s="6">
        <v>15770</v>
      </c>
      <c r="H29" s="7">
        <v>0.18290000000000001</v>
      </c>
      <c r="I29" s="6">
        <v>112.14</v>
      </c>
      <c r="J29" s="6">
        <v>1340356</v>
      </c>
      <c r="K29" s="6">
        <v>2.66</v>
      </c>
      <c r="L29" s="6">
        <v>5.34</v>
      </c>
      <c r="M29" s="42">
        <v>15.75</v>
      </c>
      <c r="N29" s="13">
        <f t="shared" si="1"/>
        <v>-0.60528554313529659</v>
      </c>
      <c r="O29">
        <f t="shared" si="2"/>
        <v>-6.4310976816267768E-2</v>
      </c>
      <c r="P29">
        <f t="shared" si="3"/>
        <v>1.5221671015544669</v>
      </c>
      <c r="Q29">
        <f t="shared" si="4"/>
        <v>-1.1882443307345198</v>
      </c>
      <c r="R29">
        <f t="shared" si="5"/>
        <v>0.26396038569897057</v>
      </c>
      <c r="S29">
        <f t="shared" si="6"/>
        <v>0.46949760170420163</v>
      </c>
      <c r="T29">
        <f t="shared" si="7"/>
        <v>-0.53688272349943944</v>
      </c>
      <c r="U29">
        <f t="shared" si="8"/>
        <v>-0.53153323468312885</v>
      </c>
      <c r="V29">
        <f t="shared" si="9"/>
        <v>1.7384682806482894</v>
      </c>
      <c r="W29">
        <f t="shared" si="10"/>
        <v>0.90533674391485142</v>
      </c>
      <c r="X29" s="14">
        <f t="shared" si="11"/>
        <v>-0.34597209333066148</v>
      </c>
    </row>
    <row r="30" spans="2:24" ht="15" thickBot="1" x14ac:dyDescent="0.35">
      <c r="B30" s="47">
        <v>44759</v>
      </c>
      <c r="C30" s="49">
        <v>71719</v>
      </c>
      <c r="D30" s="3">
        <v>11947</v>
      </c>
      <c r="E30" s="3">
        <v>4220</v>
      </c>
      <c r="F30" s="3">
        <v>7229</v>
      </c>
      <c r="G30" s="3">
        <v>12853</v>
      </c>
      <c r="H30" s="4">
        <v>0.1666</v>
      </c>
      <c r="I30" s="3">
        <v>110.15</v>
      </c>
      <c r="J30" s="3">
        <v>1316077</v>
      </c>
      <c r="K30" s="3">
        <v>1.95</v>
      </c>
      <c r="L30" s="3">
        <v>4.6399999999999997</v>
      </c>
      <c r="M30" s="41">
        <v>22.96</v>
      </c>
      <c r="N30" s="13">
        <f t="shared" si="1"/>
        <v>-0.21429703599866362</v>
      </c>
      <c r="O30">
        <f t="shared" si="2"/>
        <v>-6.760661189411267E-2</v>
      </c>
      <c r="P30">
        <f t="shared" si="3"/>
        <v>0.92509070906402902</v>
      </c>
      <c r="Q30">
        <f t="shared" si="4"/>
        <v>-0.62515180412509197</v>
      </c>
      <c r="R30">
        <f t="shared" si="5"/>
        <v>-0.72222888457006551</v>
      </c>
      <c r="S30">
        <f t="shared" si="6"/>
        <v>7.9794000289649114E-3</v>
      </c>
      <c r="T30">
        <f t="shared" si="7"/>
        <v>-0.57637615032946832</v>
      </c>
      <c r="U30">
        <f t="shared" si="8"/>
        <v>-0.57103198890774665</v>
      </c>
      <c r="V30">
        <f t="shared" si="9"/>
        <v>0.44518952526859318</v>
      </c>
      <c r="W30">
        <f t="shared" si="10"/>
        <v>0.38834086242773463</v>
      </c>
      <c r="X30" s="14">
        <f t="shared" si="11"/>
        <v>0.78252804076631144</v>
      </c>
    </row>
    <row r="31" spans="2:24" ht="15" thickBot="1" x14ac:dyDescent="0.35">
      <c r="B31" s="46">
        <v>44760</v>
      </c>
      <c r="C31" s="50">
        <v>68847</v>
      </c>
      <c r="D31" s="6">
        <v>10411</v>
      </c>
      <c r="E31" s="6">
        <v>4456</v>
      </c>
      <c r="F31" s="6">
        <v>5131</v>
      </c>
      <c r="G31" s="6">
        <v>14868</v>
      </c>
      <c r="H31" s="7">
        <v>0.1512</v>
      </c>
      <c r="I31" s="6">
        <v>115.91</v>
      </c>
      <c r="J31" s="6">
        <v>1206539</v>
      </c>
      <c r="K31" s="6">
        <v>1.69</v>
      </c>
      <c r="L31" s="6">
        <v>6.31</v>
      </c>
      <c r="M31" s="42">
        <v>23.37</v>
      </c>
      <c r="N31" s="13">
        <f t="shared" si="1"/>
        <v>-0.39057945240312358</v>
      </c>
      <c r="O31">
        <f t="shared" si="2"/>
        <v>-1.3331304817865592</v>
      </c>
      <c r="P31">
        <f t="shared" si="3"/>
        <v>1.1272571776834599</v>
      </c>
      <c r="Q31">
        <f t="shared" si="4"/>
        <v>-1.8355699607097025</v>
      </c>
      <c r="R31">
        <f t="shared" si="5"/>
        <v>-4.0990838772291212E-2</v>
      </c>
      <c r="S31">
        <f t="shared" si="6"/>
        <v>-0.42805620155377372</v>
      </c>
      <c r="T31">
        <f t="shared" si="7"/>
        <v>-0.46206351789682187</v>
      </c>
      <c r="U31">
        <f t="shared" si="8"/>
        <v>-0.74923597343166348</v>
      </c>
      <c r="V31">
        <f t="shared" si="9"/>
        <v>-2.840551191270391E-2</v>
      </c>
      <c r="W31">
        <f t="shared" si="10"/>
        <v>1.6217453225469984</v>
      </c>
      <c r="X31" s="14">
        <f t="shared" si="11"/>
        <v>0.84670072522952344</v>
      </c>
    </row>
    <row r="32" spans="2:24" ht="15" thickBot="1" x14ac:dyDescent="0.35">
      <c r="B32" s="47">
        <v>44761</v>
      </c>
      <c r="C32" s="49">
        <v>67522</v>
      </c>
      <c r="D32" s="3">
        <v>13174</v>
      </c>
      <c r="E32" s="3">
        <v>1500</v>
      </c>
      <c r="F32" s="3">
        <v>11079</v>
      </c>
      <c r="G32" s="3">
        <v>14877</v>
      </c>
      <c r="H32" s="4">
        <v>0.1951</v>
      </c>
      <c r="I32" s="3">
        <v>90.59</v>
      </c>
      <c r="J32" s="3">
        <v>1193327</v>
      </c>
      <c r="K32" s="3">
        <v>2.0299999999999998</v>
      </c>
      <c r="L32" s="3">
        <v>5.28</v>
      </c>
      <c r="M32" s="41">
        <v>18.09</v>
      </c>
      <c r="N32" s="13">
        <f t="shared" si="1"/>
        <v>-0.47190751707440121</v>
      </c>
      <c r="O32">
        <f t="shared" si="2"/>
        <v>0.94332944823481446</v>
      </c>
      <c r="P32">
        <f t="shared" si="3"/>
        <v>-1.4049635055328011</v>
      </c>
      <c r="Q32">
        <f t="shared" si="4"/>
        <v>1.5960635928485736</v>
      </c>
      <c r="R32">
        <f t="shared" si="5"/>
        <v>-3.7948088195526961E-2</v>
      </c>
      <c r="S32">
        <f t="shared" si="6"/>
        <v>0.81492840295805924</v>
      </c>
      <c r="T32">
        <f t="shared" si="7"/>
        <v>-0.96456279796533106</v>
      </c>
      <c r="U32">
        <f t="shared" si="8"/>
        <v>-0.77073016762482005</v>
      </c>
      <c r="V32">
        <f t="shared" si="9"/>
        <v>0.59091107517053043</v>
      </c>
      <c r="W32">
        <f t="shared" si="10"/>
        <v>0.86102281121595603</v>
      </c>
      <c r="X32" s="14">
        <f t="shared" si="11"/>
        <v>2.0281764337426761E-2</v>
      </c>
    </row>
    <row r="33" spans="2:24" ht="15" thickBot="1" x14ac:dyDescent="0.35">
      <c r="B33" s="46">
        <v>44762</v>
      </c>
      <c r="C33" s="50">
        <v>65477</v>
      </c>
      <c r="D33" s="6">
        <v>13550</v>
      </c>
      <c r="E33" s="6">
        <v>4955</v>
      </c>
      <c r="F33" s="6">
        <v>7814</v>
      </c>
      <c r="G33" s="6">
        <v>19845</v>
      </c>
      <c r="H33" s="7">
        <v>0.2069</v>
      </c>
      <c r="I33" s="6">
        <v>94.06</v>
      </c>
      <c r="J33" s="6">
        <v>1274270</v>
      </c>
      <c r="K33" s="6">
        <v>2.09</v>
      </c>
      <c r="L33" s="6">
        <v>5.37</v>
      </c>
      <c r="M33" s="42">
        <v>16.309999999999999</v>
      </c>
      <c r="N33" s="13">
        <f t="shared" si="1"/>
        <v>-0.59742894518969392</v>
      </c>
      <c r="O33">
        <f t="shared" si="2"/>
        <v>1.2531191455522364</v>
      </c>
      <c r="P33">
        <f t="shared" si="3"/>
        <v>1.5547193295525108</v>
      </c>
      <c r="Q33">
        <f t="shared" si="4"/>
        <v>-0.28764245159792456</v>
      </c>
      <c r="R33">
        <f t="shared" si="5"/>
        <v>1.6416502301783404</v>
      </c>
      <c r="S33">
        <f t="shared" si="6"/>
        <v>1.1490336041708071</v>
      </c>
      <c r="T33">
        <f t="shared" si="7"/>
        <v>-0.89569737530191373</v>
      </c>
      <c r="U33">
        <f t="shared" si="8"/>
        <v>-0.63904650424481124</v>
      </c>
      <c r="V33">
        <f t="shared" si="9"/>
        <v>0.70020223759698375</v>
      </c>
      <c r="W33">
        <f t="shared" si="10"/>
        <v>0.92749371026429939</v>
      </c>
      <c r="X33" s="14">
        <f t="shared" si="11"/>
        <v>-0.25832159747846961</v>
      </c>
    </row>
    <row r="34" spans="2:24" ht="15" thickBot="1" x14ac:dyDescent="0.35">
      <c r="B34" s="47">
        <v>44763</v>
      </c>
      <c r="C34" s="49">
        <v>72826</v>
      </c>
      <c r="D34" s="3">
        <v>12016</v>
      </c>
      <c r="E34" s="3">
        <v>2351</v>
      </c>
      <c r="F34" s="3">
        <v>9039</v>
      </c>
      <c r="G34" s="3">
        <v>18804</v>
      </c>
      <c r="H34" s="4">
        <v>0.16500000000000001</v>
      </c>
      <c r="I34" s="3">
        <v>107.05</v>
      </c>
      <c r="J34" s="3">
        <v>1286339</v>
      </c>
      <c r="K34" s="3">
        <v>2.4900000000000002</v>
      </c>
      <c r="L34" s="3">
        <v>5.9</v>
      </c>
      <c r="M34" s="41">
        <v>17.39</v>
      </c>
      <c r="N34" s="13">
        <f t="shared" si="1"/>
        <v>-0.14634973970349052</v>
      </c>
      <c r="O34">
        <f t="shared" si="2"/>
        <v>-1.0756906801287923E-2</v>
      </c>
      <c r="P34">
        <f t="shared" si="3"/>
        <v>-0.67596492589239587</v>
      </c>
      <c r="Q34">
        <f t="shared" si="4"/>
        <v>0.41910790198460535</v>
      </c>
      <c r="R34">
        <f t="shared" si="5"/>
        <v>1.2897054134659418</v>
      </c>
      <c r="S34">
        <f t="shared" si="6"/>
        <v>-3.7323000135475203E-2</v>
      </c>
      <c r="T34">
        <f t="shared" si="7"/>
        <v>-0.63789857403453876</v>
      </c>
      <c r="U34">
        <f t="shared" si="8"/>
        <v>-0.61941182140215256</v>
      </c>
      <c r="V34">
        <f t="shared" si="9"/>
        <v>1.4288099871066722</v>
      </c>
      <c r="W34">
        <f t="shared" si="10"/>
        <v>1.318933449104545</v>
      </c>
      <c r="X34" s="14">
        <f t="shared" si="11"/>
        <v>-8.9281355477813198E-2</v>
      </c>
    </row>
    <row r="35" spans="2:24" ht="15" thickBot="1" x14ac:dyDescent="0.35">
      <c r="B35" s="46">
        <v>44764</v>
      </c>
      <c r="C35" s="50">
        <v>75717</v>
      </c>
      <c r="D35" s="6">
        <v>11682</v>
      </c>
      <c r="E35" s="6">
        <v>4184</v>
      </c>
      <c r="F35" s="6">
        <v>7185</v>
      </c>
      <c r="G35" s="6">
        <v>10528</v>
      </c>
      <c r="H35" s="7">
        <v>0.15429999999999999</v>
      </c>
      <c r="I35" s="6">
        <v>133.28</v>
      </c>
      <c r="J35" s="6">
        <v>1557125</v>
      </c>
      <c r="K35" s="6">
        <v>1.62</v>
      </c>
      <c r="L35" s="6">
        <v>5.64</v>
      </c>
      <c r="M35" s="42">
        <v>15.43</v>
      </c>
      <c r="N35" s="13">
        <f t="shared" si="1"/>
        <v>3.109889045851983E-2</v>
      </c>
      <c r="O35">
        <f t="shared" si="2"/>
        <v>-0.28594243580133816</v>
      </c>
      <c r="P35">
        <f t="shared" si="3"/>
        <v>0.89425175622377684</v>
      </c>
      <c r="Q35">
        <f t="shared" si="4"/>
        <v>-0.65053712294764809</v>
      </c>
      <c r="R35">
        <f t="shared" si="5"/>
        <v>-1.5082727835674974</v>
      </c>
      <c r="S35">
        <f t="shared" si="6"/>
        <v>-0.34028280123517074</v>
      </c>
      <c r="T35">
        <f t="shared" si="7"/>
        <v>-0.11733948571712162</v>
      </c>
      <c r="U35">
        <f t="shared" si="8"/>
        <v>-0.178878452586825</v>
      </c>
      <c r="V35">
        <f t="shared" si="9"/>
        <v>-0.15591186807689897</v>
      </c>
      <c r="W35">
        <f t="shared" si="10"/>
        <v>1.1269064074093298</v>
      </c>
      <c r="X35" s="14">
        <f t="shared" si="11"/>
        <v>-0.39605809096048555</v>
      </c>
    </row>
    <row r="36" spans="2:24" ht="15" thickBot="1" x14ac:dyDescent="0.35">
      <c r="B36" s="47">
        <v>44765</v>
      </c>
      <c r="C36" s="49">
        <v>70681</v>
      </c>
      <c r="D36" s="3">
        <v>13851</v>
      </c>
      <c r="E36" s="3">
        <v>1446</v>
      </c>
      <c r="F36" s="3">
        <v>11587</v>
      </c>
      <c r="G36" s="3">
        <v>19566</v>
      </c>
      <c r="H36" s="4">
        <v>0.19600000000000001</v>
      </c>
      <c r="I36" s="3">
        <v>90.03</v>
      </c>
      <c r="J36" s="3">
        <v>1247241</v>
      </c>
      <c r="K36" s="3">
        <v>2.0499999999999998</v>
      </c>
      <c r="L36" s="3">
        <v>5.65</v>
      </c>
      <c r="M36" s="41">
        <v>17.84</v>
      </c>
      <c r="N36" s="13">
        <f t="shared" si="1"/>
        <v>-0.27800913496378526</v>
      </c>
      <c r="O36">
        <f t="shared" si="2"/>
        <v>1.501115685160066</v>
      </c>
      <c r="P36">
        <f t="shared" si="3"/>
        <v>-1.4512219347931794</v>
      </c>
      <c r="Q36">
        <f t="shared" si="4"/>
        <v>1.8891486374362676</v>
      </c>
      <c r="R36">
        <f t="shared" si="5"/>
        <v>1.5473249622986487</v>
      </c>
      <c r="S36">
        <f t="shared" si="6"/>
        <v>0.84041100305055727</v>
      </c>
      <c r="T36">
        <f t="shared" si="7"/>
        <v>-0.97567652611850508</v>
      </c>
      <c r="U36">
        <f t="shared" si="8"/>
        <v>-0.68301914842032074</v>
      </c>
      <c r="V36">
        <f t="shared" si="9"/>
        <v>0.62734146264601487</v>
      </c>
      <c r="W36">
        <f t="shared" si="10"/>
        <v>1.1342920628591462</v>
      </c>
      <c r="X36" s="14">
        <f t="shared" si="11"/>
        <v>-1.8847921310873265E-2</v>
      </c>
    </row>
    <row r="37" spans="2:24" ht="15" thickBot="1" x14ac:dyDescent="0.35">
      <c r="B37" s="46">
        <v>44766</v>
      </c>
      <c r="C37" s="50">
        <v>69884</v>
      </c>
      <c r="D37" s="6">
        <v>10184</v>
      </c>
      <c r="E37" s="6">
        <v>2024</v>
      </c>
      <c r="F37" s="6">
        <v>7350</v>
      </c>
      <c r="G37" s="6">
        <v>14878</v>
      </c>
      <c r="H37" s="7">
        <v>0.1457</v>
      </c>
      <c r="I37" s="6">
        <v>128.91999999999999</v>
      </c>
      <c r="J37" s="6">
        <v>1312716</v>
      </c>
      <c r="K37" s="6">
        <v>2.5499999999999998</v>
      </c>
      <c r="L37" s="6">
        <v>6.24</v>
      </c>
      <c r="M37" s="42">
        <v>23.66</v>
      </c>
      <c r="N37" s="13">
        <f t="shared" si="1"/>
        <v>-0.32692873310945192</v>
      </c>
      <c r="O37">
        <f t="shared" si="2"/>
        <v>-1.5201577724542581</v>
      </c>
      <c r="P37">
        <f t="shared" si="3"/>
        <v>-0.95608541419135307</v>
      </c>
      <c r="Q37">
        <f t="shared" si="4"/>
        <v>-0.55534217736306246</v>
      </c>
      <c r="R37">
        <f t="shared" si="5"/>
        <v>-3.7610004798108707E-2</v>
      </c>
      <c r="S37">
        <f t="shared" si="6"/>
        <v>-0.58378320211903767</v>
      </c>
      <c r="T37">
        <f t="shared" si="7"/>
        <v>-0.20386779776683361</v>
      </c>
      <c r="U37">
        <f t="shared" si="8"/>
        <v>-0.57649989586227279</v>
      </c>
      <c r="V37">
        <f t="shared" si="9"/>
        <v>1.5381011495331247</v>
      </c>
      <c r="W37">
        <f t="shared" si="10"/>
        <v>1.5700457343982872</v>
      </c>
      <c r="X37" s="14">
        <f t="shared" si="11"/>
        <v>0.89209116058155136</v>
      </c>
    </row>
    <row r="38" spans="2:24" ht="15" thickBot="1" x14ac:dyDescent="0.35">
      <c r="B38" s="47">
        <v>44767</v>
      </c>
      <c r="C38" s="49">
        <v>72244</v>
      </c>
      <c r="D38" s="3">
        <v>11068</v>
      </c>
      <c r="E38" s="3">
        <v>4632</v>
      </c>
      <c r="F38" s="3">
        <v>5755</v>
      </c>
      <c r="G38" s="3">
        <v>11482</v>
      </c>
      <c r="H38" s="4">
        <v>0.1532</v>
      </c>
      <c r="I38" s="3">
        <v>126.15</v>
      </c>
      <c r="J38" s="3">
        <v>1396221</v>
      </c>
      <c r="K38" s="3">
        <v>1.46</v>
      </c>
      <c r="L38" s="3">
        <v>6.02</v>
      </c>
      <c r="M38" s="41">
        <v>15.06</v>
      </c>
      <c r="N38" s="13">
        <f t="shared" si="1"/>
        <v>-0.18207270848740267</v>
      </c>
      <c r="O38">
        <f t="shared" si="2"/>
        <v>-0.79182242025053229</v>
      </c>
      <c r="P38">
        <f t="shared" si="3"/>
        <v>1.2780253915691371</v>
      </c>
      <c r="Q38">
        <f t="shared" si="4"/>
        <v>-1.4755599846807239</v>
      </c>
      <c r="R38">
        <f t="shared" si="5"/>
        <v>-1.1857412224304866</v>
      </c>
      <c r="S38">
        <f t="shared" si="6"/>
        <v>-0.37142820134822319</v>
      </c>
      <c r="T38">
        <f t="shared" si="7"/>
        <v>-0.25884106023878312</v>
      </c>
      <c r="U38">
        <f t="shared" si="8"/>
        <v>-0.44064819391710597</v>
      </c>
      <c r="V38">
        <f t="shared" si="9"/>
        <v>-0.44735496788077433</v>
      </c>
      <c r="W38">
        <f t="shared" si="10"/>
        <v>1.4075613145023358</v>
      </c>
      <c r="X38" s="14">
        <f t="shared" si="11"/>
        <v>-0.45397002571996947</v>
      </c>
    </row>
    <row r="39" spans="2:24" ht="15" thickBot="1" x14ac:dyDescent="0.35">
      <c r="B39" s="46">
        <v>44768</v>
      </c>
      <c r="C39" s="50">
        <v>71794</v>
      </c>
      <c r="D39" s="6">
        <v>12178</v>
      </c>
      <c r="E39" s="6">
        <v>4890</v>
      </c>
      <c r="F39" s="6">
        <v>6491</v>
      </c>
      <c r="G39" s="6">
        <v>14470</v>
      </c>
      <c r="H39" s="7">
        <v>0.1696</v>
      </c>
      <c r="I39" s="6">
        <v>111.36</v>
      </c>
      <c r="J39" s="6">
        <v>1355894</v>
      </c>
      <c r="K39" s="6">
        <v>2.46</v>
      </c>
      <c r="L39" s="6">
        <v>5.65</v>
      </c>
      <c r="M39" s="42">
        <v>23</v>
      </c>
      <c r="N39" s="13">
        <f t="shared" si="1"/>
        <v>-0.20969356063991207</v>
      </c>
      <c r="O39">
        <f t="shared" si="2"/>
        <v>0.12271631385143106</v>
      </c>
      <c r="P39">
        <f t="shared" si="3"/>
        <v>1.4990378869242778</v>
      </c>
      <c r="Q39">
        <f t="shared" si="4"/>
        <v>-1.0509328334670569</v>
      </c>
      <c r="R39">
        <f t="shared" si="5"/>
        <v>-0.17554803094475482</v>
      </c>
      <c r="S39">
        <f t="shared" si="6"/>
        <v>9.292140033729071E-2</v>
      </c>
      <c r="T39">
        <f t="shared" si="7"/>
        <v>-0.55236255914136045</v>
      </c>
      <c r="U39">
        <f t="shared" si="8"/>
        <v>-0.50625494302605445</v>
      </c>
      <c r="V39">
        <f t="shared" si="9"/>
        <v>1.374164405893445</v>
      </c>
      <c r="W39">
        <f t="shared" si="10"/>
        <v>1.1342920628591462</v>
      </c>
      <c r="X39" s="14">
        <f t="shared" si="11"/>
        <v>0.78878879047003925</v>
      </c>
    </row>
    <row r="40" spans="2:24" ht="15" thickBot="1" x14ac:dyDescent="0.35">
      <c r="B40" s="47">
        <v>44769</v>
      </c>
      <c r="C40" s="49">
        <v>74809</v>
      </c>
      <c r="D40" s="3">
        <v>13663</v>
      </c>
      <c r="E40" s="3">
        <v>4695</v>
      </c>
      <c r="F40" s="3">
        <v>8509</v>
      </c>
      <c r="G40" s="3">
        <v>17716</v>
      </c>
      <c r="H40" s="4">
        <v>0.18260000000000001</v>
      </c>
      <c r="I40" s="3">
        <v>107.77</v>
      </c>
      <c r="J40" s="3">
        <v>1472127</v>
      </c>
      <c r="K40" s="3">
        <v>2.41</v>
      </c>
      <c r="L40" s="3">
        <v>5.64</v>
      </c>
      <c r="M40" s="41">
        <v>20.350000000000001</v>
      </c>
      <c r="N40" s="13">
        <f t="shared" si="1"/>
        <v>-2.4633851218099124E-2</v>
      </c>
      <c r="O40">
        <f t="shared" si="2"/>
        <v>1.346220836501355</v>
      </c>
      <c r="P40">
        <f t="shared" si="3"/>
        <v>1.3319935590395784</v>
      </c>
      <c r="Q40">
        <f t="shared" si="4"/>
        <v>0.11333019798563321</v>
      </c>
      <c r="R40">
        <f t="shared" si="5"/>
        <v>0.92187067707488557</v>
      </c>
      <c r="S40">
        <f t="shared" si="6"/>
        <v>0.46100340167336917</v>
      </c>
      <c r="T40">
        <f t="shared" si="7"/>
        <v>-0.62360949498045792</v>
      </c>
      <c r="U40">
        <f t="shared" si="8"/>
        <v>-0.31715907005805766</v>
      </c>
      <c r="V40">
        <f t="shared" si="9"/>
        <v>1.2830884372047344</v>
      </c>
      <c r="W40">
        <f t="shared" si="10"/>
        <v>1.1269064074093298</v>
      </c>
      <c r="X40" s="14">
        <f t="shared" si="11"/>
        <v>0.37401412259805922</v>
      </c>
    </row>
    <row r="41" spans="2:24" ht="15" thickBot="1" x14ac:dyDescent="0.35">
      <c r="B41" s="46">
        <v>44770</v>
      </c>
      <c r="C41" s="50">
        <v>77088</v>
      </c>
      <c r="D41" s="6">
        <v>11702</v>
      </c>
      <c r="E41" s="6">
        <v>4181</v>
      </c>
      <c r="F41" s="6">
        <v>6614</v>
      </c>
      <c r="G41" s="6">
        <v>10039</v>
      </c>
      <c r="H41" s="7">
        <v>0.15179999999999999</v>
      </c>
      <c r="I41" s="6">
        <v>126.25</v>
      </c>
      <c r="J41" s="6">
        <v>1477421</v>
      </c>
      <c r="K41" s="6">
        <v>2.19</v>
      </c>
      <c r="L41" s="6">
        <v>6.25</v>
      </c>
      <c r="M41" s="42">
        <v>22.26</v>
      </c>
      <c r="N41" s="13">
        <f t="shared" si="1"/>
        <v>0.11525042001649845</v>
      </c>
      <c r="O41">
        <f t="shared" si="2"/>
        <v>-0.26946426041211358</v>
      </c>
      <c r="P41">
        <f t="shared" si="3"/>
        <v>0.89168184348708923</v>
      </c>
      <c r="Q41">
        <f t="shared" si="4"/>
        <v>-0.97996932857672936</v>
      </c>
      <c r="R41">
        <f t="shared" si="5"/>
        <v>-1.6735955649050218</v>
      </c>
      <c r="S41">
        <f t="shared" si="6"/>
        <v>-0.41106780149210886</v>
      </c>
      <c r="T41">
        <f t="shared" si="7"/>
        <v>-0.25685646592571648</v>
      </c>
      <c r="U41">
        <f t="shared" si="8"/>
        <v>-0.30854642518532294</v>
      </c>
      <c r="V41">
        <f t="shared" si="9"/>
        <v>0.88235417497440582</v>
      </c>
      <c r="W41">
        <f t="shared" si="10"/>
        <v>1.5774313898481032</v>
      </c>
      <c r="X41" s="14">
        <f t="shared" si="11"/>
        <v>0.67296492095107152</v>
      </c>
    </row>
    <row r="42" spans="2:24" ht="15" thickBot="1" x14ac:dyDescent="0.35">
      <c r="B42" s="47">
        <v>44771</v>
      </c>
      <c r="C42" s="49">
        <v>79567</v>
      </c>
      <c r="D42" s="3">
        <v>10281</v>
      </c>
      <c r="E42" s="3">
        <v>3698</v>
      </c>
      <c r="F42" s="3">
        <v>5931</v>
      </c>
      <c r="G42" s="3">
        <v>14251</v>
      </c>
      <c r="H42" s="4">
        <v>0.12920000000000001</v>
      </c>
      <c r="I42" s="3">
        <v>162.16</v>
      </c>
      <c r="J42" s="3">
        <v>1667052</v>
      </c>
      <c r="K42" s="3">
        <v>2.44</v>
      </c>
      <c r="L42" s="3">
        <v>5.53</v>
      </c>
      <c r="M42" s="41">
        <v>16.82</v>
      </c>
      <c r="N42" s="13">
        <f t="shared" si="1"/>
        <v>0.26741062554110018</v>
      </c>
      <c r="O42">
        <f t="shared" si="2"/>
        <v>-1.4402386218165191</v>
      </c>
      <c r="P42">
        <f t="shared" si="3"/>
        <v>0.47792589288037263</v>
      </c>
      <c r="Q42">
        <f t="shared" si="4"/>
        <v>-1.3740187093904992</v>
      </c>
      <c r="R42">
        <f t="shared" si="5"/>
        <v>-0.24958829497935164</v>
      </c>
      <c r="S42">
        <f t="shared" si="6"/>
        <v>-1.0509642038148288</v>
      </c>
      <c r="T42">
        <f t="shared" si="7"/>
        <v>0.45581135189656508</v>
      </c>
      <c r="U42">
        <f t="shared" si="8"/>
        <v>-4.1615993491119003E-5</v>
      </c>
      <c r="V42">
        <f t="shared" si="9"/>
        <v>1.3377340184179607</v>
      </c>
      <c r="W42">
        <f t="shared" si="10"/>
        <v>1.0456641974613547</v>
      </c>
      <c r="X42" s="14">
        <f t="shared" si="11"/>
        <v>-0.17849703875593731</v>
      </c>
    </row>
    <row r="43" spans="2:24" ht="15" thickBot="1" x14ac:dyDescent="0.35">
      <c r="B43" s="46">
        <v>44772</v>
      </c>
      <c r="C43" s="50">
        <v>82736</v>
      </c>
      <c r="D43" s="6">
        <v>11266</v>
      </c>
      <c r="E43" s="6">
        <v>4784</v>
      </c>
      <c r="F43" s="6">
        <v>5510</v>
      </c>
      <c r="G43" s="6">
        <v>14553</v>
      </c>
      <c r="H43" s="7">
        <v>0.13619999999999999</v>
      </c>
      <c r="I43" s="6">
        <v>179.43</v>
      </c>
      <c r="J43" s="6">
        <v>2021936</v>
      </c>
      <c r="K43" s="6">
        <v>2.29</v>
      </c>
      <c r="L43" s="6">
        <v>5.75</v>
      </c>
      <c r="M43" s="42">
        <v>23.37</v>
      </c>
      <c r="N43" s="13">
        <f t="shared" si="1"/>
        <v>0.46192280436621636</v>
      </c>
      <c r="O43">
        <f t="shared" si="2"/>
        <v>-0.6286884838972091</v>
      </c>
      <c r="P43">
        <f t="shared" si="3"/>
        <v>1.408234303561313</v>
      </c>
      <c r="Q43">
        <f t="shared" si="4"/>
        <v>-1.6169100553972298</v>
      </c>
      <c r="R43">
        <f t="shared" si="5"/>
        <v>-0.14748710895904005</v>
      </c>
      <c r="S43">
        <f t="shared" si="6"/>
        <v>-0.85276620309540274</v>
      </c>
      <c r="T43">
        <f t="shared" si="7"/>
        <v>0.79855078976319871</v>
      </c>
      <c r="U43">
        <f t="shared" si="8"/>
        <v>0.57730818812732276</v>
      </c>
      <c r="V43">
        <f t="shared" si="9"/>
        <v>1.064506112351828</v>
      </c>
      <c r="W43">
        <f t="shared" si="10"/>
        <v>1.2081486173573055</v>
      </c>
      <c r="X43" s="14">
        <f t="shared" si="11"/>
        <v>0.84670072522952344</v>
      </c>
    </row>
    <row r="44" spans="2:24" ht="15" thickBot="1" x14ac:dyDescent="0.35">
      <c r="B44" s="47">
        <v>44773</v>
      </c>
      <c r="C44" s="49">
        <v>70968</v>
      </c>
      <c r="D44" s="3">
        <v>10138</v>
      </c>
      <c r="E44" s="3">
        <v>2016</v>
      </c>
      <c r="F44" s="3">
        <v>7451</v>
      </c>
      <c r="G44" s="3">
        <v>18888</v>
      </c>
      <c r="H44" s="4">
        <v>0.1429</v>
      </c>
      <c r="I44" s="3">
        <v>162.26</v>
      </c>
      <c r="J44" s="3">
        <v>1645554</v>
      </c>
      <c r="K44" s="3">
        <v>2.27</v>
      </c>
      <c r="L44" s="3">
        <v>5.6</v>
      </c>
      <c r="M44" s="41">
        <v>22.15</v>
      </c>
      <c r="N44" s="13">
        <f t="shared" si="1"/>
        <v>-0.26039316925762929</v>
      </c>
      <c r="O44">
        <f t="shared" si="2"/>
        <v>-1.5580575758494746</v>
      </c>
      <c r="P44">
        <f t="shared" si="3"/>
        <v>-0.96293851482252024</v>
      </c>
      <c r="Q44">
        <f t="shared" si="4"/>
        <v>-0.49707133188401303</v>
      </c>
      <c r="R44">
        <f t="shared" si="5"/>
        <v>1.3181044188490749</v>
      </c>
      <c r="S44">
        <f t="shared" si="6"/>
        <v>-0.66306240240680825</v>
      </c>
      <c r="T44">
        <f t="shared" si="7"/>
        <v>0.45779594620963177</v>
      </c>
      <c r="U44">
        <f t="shared" si="8"/>
        <v>-3.5016047325952586E-2</v>
      </c>
      <c r="V44">
        <f t="shared" si="9"/>
        <v>1.0280757248763435</v>
      </c>
      <c r="W44">
        <f t="shared" si="10"/>
        <v>1.097363785610066</v>
      </c>
      <c r="X44" s="14">
        <f t="shared" si="11"/>
        <v>0.65574785926581902</v>
      </c>
    </row>
    <row r="45" spans="2:24" ht="15" thickBot="1" x14ac:dyDescent="0.35">
      <c r="B45" s="46">
        <v>44774</v>
      </c>
      <c r="C45" s="50">
        <v>79745</v>
      </c>
      <c r="D45" s="6">
        <v>10571</v>
      </c>
      <c r="E45" s="6">
        <v>4373</v>
      </c>
      <c r="F45" s="6">
        <v>5566</v>
      </c>
      <c r="G45" s="6">
        <v>15126</v>
      </c>
      <c r="H45" s="7">
        <v>0.1326</v>
      </c>
      <c r="I45" s="6">
        <v>193.9</v>
      </c>
      <c r="J45" s="6">
        <v>2050381</v>
      </c>
      <c r="K45" s="6">
        <v>1.78</v>
      </c>
      <c r="L45" s="6">
        <v>5.51</v>
      </c>
      <c r="M45" s="42">
        <v>18.62</v>
      </c>
      <c r="N45" s="13">
        <f t="shared" si="1"/>
        <v>0.27833620705920392</v>
      </c>
      <c r="O45">
        <f t="shared" si="2"/>
        <v>-1.2013050786727628</v>
      </c>
      <c r="P45">
        <f t="shared" si="3"/>
        <v>1.0561562586351008</v>
      </c>
      <c r="Q45">
        <f t="shared" si="4"/>
        <v>-1.5846014678048856</v>
      </c>
      <c r="R45">
        <f t="shared" si="5"/>
        <v>4.6234677761617361E-2</v>
      </c>
      <c r="S45">
        <f t="shared" si="6"/>
        <v>-0.95469660346539342</v>
      </c>
      <c r="T45">
        <f t="shared" si="7"/>
        <v>1.085721586863962</v>
      </c>
      <c r="U45">
        <f t="shared" si="8"/>
        <v>0.62358447891027313</v>
      </c>
      <c r="V45">
        <f t="shared" si="9"/>
        <v>0.13553123172697598</v>
      </c>
      <c r="W45">
        <f t="shared" si="10"/>
        <v>1.0308928865617226</v>
      </c>
      <c r="X45" s="14">
        <f t="shared" si="11"/>
        <v>0.10323669791182299</v>
      </c>
    </row>
    <row r="46" spans="2:24" ht="15" thickBot="1" x14ac:dyDescent="0.35">
      <c r="B46" s="47">
        <v>44775</v>
      </c>
      <c r="C46" s="49">
        <v>75541</v>
      </c>
      <c r="D46" s="3">
        <v>13421</v>
      </c>
      <c r="E46" s="3">
        <v>1755</v>
      </c>
      <c r="F46" s="3">
        <v>11512</v>
      </c>
      <c r="G46" s="3">
        <v>17189</v>
      </c>
      <c r="H46" s="4">
        <v>0.1777</v>
      </c>
      <c r="I46" s="3">
        <v>162.51</v>
      </c>
      <c r="J46" s="3">
        <v>2181519</v>
      </c>
      <c r="K46" s="3">
        <v>2.5499999999999998</v>
      </c>
      <c r="L46" s="3">
        <v>5.38</v>
      </c>
      <c r="M46" s="41">
        <v>20.48</v>
      </c>
      <c r="N46" s="13">
        <f t="shared" si="1"/>
        <v>2.0296068283316156E-2</v>
      </c>
      <c r="O46">
        <f t="shared" si="2"/>
        <v>1.1468349142917378</v>
      </c>
      <c r="P46">
        <f t="shared" si="3"/>
        <v>-1.1865209229143483</v>
      </c>
      <c r="Q46">
        <f t="shared" si="4"/>
        <v>1.8458782076250924</v>
      </c>
      <c r="R46">
        <f t="shared" si="5"/>
        <v>0.74370072663546771</v>
      </c>
      <c r="S46">
        <f t="shared" si="6"/>
        <v>0.32226480116977008</v>
      </c>
      <c r="T46">
        <f t="shared" si="7"/>
        <v>0.46275743199229874</v>
      </c>
      <c r="U46">
        <f t="shared" si="8"/>
        <v>0.83692883541210261</v>
      </c>
      <c r="V46">
        <f t="shared" si="9"/>
        <v>1.5381011495331247</v>
      </c>
      <c r="W46">
        <f t="shared" si="10"/>
        <v>0.93487936571411523</v>
      </c>
      <c r="X46" s="14">
        <f t="shared" si="11"/>
        <v>0.39436155913517512</v>
      </c>
    </row>
    <row r="47" spans="2:24" ht="15" thickBot="1" x14ac:dyDescent="0.35">
      <c r="B47" s="46">
        <v>44776</v>
      </c>
      <c r="C47" s="50">
        <v>81459</v>
      </c>
      <c r="D47" s="6">
        <v>10447</v>
      </c>
      <c r="E47" s="6">
        <v>3268</v>
      </c>
      <c r="F47" s="6">
        <v>6586</v>
      </c>
      <c r="G47" s="6">
        <v>12784</v>
      </c>
      <c r="H47" s="7">
        <v>0.12820000000000001</v>
      </c>
      <c r="I47" s="6">
        <v>209.46</v>
      </c>
      <c r="J47" s="6">
        <v>2187411</v>
      </c>
      <c r="K47" s="6">
        <v>2.09</v>
      </c>
      <c r="L47" s="6">
        <v>5.52</v>
      </c>
      <c r="M47" s="42">
        <v>19.84</v>
      </c>
      <c r="N47" s="13">
        <f t="shared" si="1"/>
        <v>0.38354096392453968</v>
      </c>
      <c r="O47">
        <f t="shared" si="2"/>
        <v>-1.3034697660859551</v>
      </c>
      <c r="P47">
        <f t="shared" si="3"/>
        <v>0.10957173395513845</v>
      </c>
      <c r="Q47">
        <f t="shared" si="4"/>
        <v>-0.99612362237290153</v>
      </c>
      <c r="R47">
        <f t="shared" si="5"/>
        <v>-0.74555663899192481</v>
      </c>
      <c r="S47">
        <f t="shared" si="6"/>
        <v>-1.0792782039176041</v>
      </c>
      <c r="T47">
        <f t="shared" si="7"/>
        <v>1.3945244619771535</v>
      </c>
      <c r="U47">
        <f t="shared" si="8"/>
        <v>0.84651434799052216</v>
      </c>
      <c r="V47">
        <f t="shared" si="9"/>
        <v>0.70020223759698375</v>
      </c>
      <c r="W47">
        <f t="shared" si="10"/>
        <v>1.0382785420115384</v>
      </c>
      <c r="X47" s="14">
        <f t="shared" si="11"/>
        <v>0.29418956387552697</v>
      </c>
    </row>
    <row r="48" spans="2:24" ht="15" thickBot="1" x14ac:dyDescent="0.35">
      <c r="B48" s="47">
        <v>44777</v>
      </c>
      <c r="C48" s="49">
        <v>90445</v>
      </c>
      <c r="D48" s="3">
        <v>13637</v>
      </c>
      <c r="E48" s="3">
        <v>4198</v>
      </c>
      <c r="F48" s="3">
        <v>9245</v>
      </c>
      <c r="G48" s="3">
        <v>12493</v>
      </c>
      <c r="H48" s="4">
        <v>0.15079999999999999</v>
      </c>
      <c r="I48" s="3">
        <v>178.29</v>
      </c>
      <c r="J48" s="3">
        <v>2431710</v>
      </c>
      <c r="K48" s="3">
        <v>2.02</v>
      </c>
      <c r="L48" s="3">
        <v>5.61</v>
      </c>
      <c r="M48" s="41">
        <v>18.760000000000002</v>
      </c>
      <c r="N48" s="13">
        <f t="shared" si="1"/>
        <v>0.93509869157442727</v>
      </c>
      <c r="O48">
        <f t="shared" si="2"/>
        <v>1.324799208495363</v>
      </c>
      <c r="P48">
        <f t="shared" si="3"/>
        <v>0.90624468232831945</v>
      </c>
      <c r="Q48">
        <f t="shared" si="4"/>
        <v>0.53795734919930016</v>
      </c>
      <c r="R48">
        <f t="shared" si="5"/>
        <v>-0.84393890764063562</v>
      </c>
      <c r="S48">
        <f t="shared" si="6"/>
        <v>-0.43938180159488416</v>
      </c>
      <c r="T48">
        <f t="shared" si="7"/>
        <v>0.77592641459423706</v>
      </c>
      <c r="U48">
        <f t="shared" si="8"/>
        <v>1.2439568356679342</v>
      </c>
      <c r="V48">
        <f t="shared" si="9"/>
        <v>0.5726958814327886</v>
      </c>
      <c r="W48">
        <f t="shared" si="10"/>
        <v>1.1047494410598824</v>
      </c>
      <c r="X48" s="14">
        <f t="shared" si="11"/>
        <v>0.1251493218748711</v>
      </c>
    </row>
    <row r="49" spans="2:24" ht="15" thickBot="1" x14ac:dyDescent="0.35">
      <c r="B49" s="46">
        <v>44778</v>
      </c>
      <c r="C49" s="50">
        <v>88931</v>
      </c>
      <c r="D49" s="6">
        <v>13914</v>
      </c>
      <c r="E49" s="6">
        <v>4423</v>
      </c>
      <c r="F49" s="6">
        <v>8517</v>
      </c>
      <c r="G49" s="6">
        <v>10736</v>
      </c>
      <c r="H49" s="7">
        <v>0.1565</v>
      </c>
      <c r="I49" s="6">
        <v>164.5</v>
      </c>
      <c r="J49" s="6">
        <v>2289442</v>
      </c>
      <c r="K49" s="6">
        <v>2.5499999999999998</v>
      </c>
      <c r="L49" s="6">
        <v>5.35</v>
      </c>
      <c r="M49" s="42">
        <v>16.13</v>
      </c>
      <c r="N49" s="13">
        <f t="shared" si="1"/>
        <v>0.84216986899909563</v>
      </c>
      <c r="O49">
        <f t="shared" si="2"/>
        <v>1.5530219376361234</v>
      </c>
      <c r="P49">
        <f t="shared" si="3"/>
        <v>1.0989881375798953</v>
      </c>
      <c r="Q49">
        <f t="shared" si="4"/>
        <v>0.11794571049882524</v>
      </c>
      <c r="R49">
        <f t="shared" si="5"/>
        <v>-1.4379514369045014</v>
      </c>
      <c r="S49">
        <f t="shared" si="6"/>
        <v>-0.27799200100906496</v>
      </c>
      <c r="T49">
        <f t="shared" si="7"/>
        <v>0.50225085882232789</v>
      </c>
      <c r="U49">
        <f t="shared" si="8"/>
        <v>1.0125054263830413</v>
      </c>
      <c r="V49">
        <f t="shared" si="9"/>
        <v>1.5381011495331247</v>
      </c>
      <c r="W49">
        <f t="shared" si="10"/>
        <v>0.91272239936466715</v>
      </c>
      <c r="X49" s="14">
        <f t="shared" si="11"/>
        <v>-0.28649497114524558</v>
      </c>
    </row>
    <row r="50" spans="2:24" ht="15" thickBot="1" x14ac:dyDescent="0.35">
      <c r="B50" s="47">
        <v>44779</v>
      </c>
      <c r="C50" s="49">
        <v>47192</v>
      </c>
      <c r="D50" s="3">
        <v>12933</v>
      </c>
      <c r="E50" s="3">
        <v>4693</v>
      </c>
      <c r="F50" s="3">
        <v>7684</v>
      </c>
      <c r="G50" s="3">
        <v>10932</v>
      </c>
      <c r="H50" s="4">
        <v>0.27410000000000001</v>
      </c>
      <c r="I50" s="3">
        <v>172.04</v>
      </c>
      <c r="J50" s="3">
        <v>2225411</v>
      </c>
      <c r="K50" s="3">
        <v>2.31</v>
      </c>
      <c r="L50" s="3">
        <v>5.52</v>
      </c>
      <c r="M50" s="41">
        <v>16.149999999999999</v>
      </c>
      <c r="N50" s="13">
        <f t="shared" si="1"/>
        <v>-1.7197562376533255</v>
      </c>
      <c r="O50">
        <f t="shared" si="2"/>
        <v>0.74476743479465846</v>
      </c>
      <c r="P50">
        <f t="shared" si="3"/>
        <v>1.3302802838817867</v>
      </c>
      <c r="Q50">
        <f t="shared" si="4"/>
        <v>-0.36264452993729512</v>
      </c>
      <c r="R50">
        <f t="shared" si="5"/>
        <v>-1.3716870910105243</v>
      </c>
      <c r="S50">
        <f t="shared" si="6"/>
        <v>3.0517344110773039</v>
      </c>
      <c r="T50">
        <f t="shared" si="7"/>
        <v>0.65188927002756314</v>
      </c>
      <c r="U50">
        <f t="shared" si="8"/>
        <v>0.9083353727664798</v>
      </c>
      <c r="V50">
        <f t="shared" si="9"/>
        <v>1.1009364998273123</v>
      </c>
      <c r="W50">
        <f t="shared" si="10"/>
        <v>1.0382785420115384</v>
      </c>
      <c r="X50" s="14">
        <f t="shared" si="11"/>
        <v>-0.28336459629338162</v>
      </c>
    </row>
    <row r="51" spans="2:24" ht="15" thickBot="1" x14ac:dyDescent="0.35">
      <c r="B51" s="46">
        <v>44780</v>
      </c>
      <c r="C51" s="50">
        <v>92992</v>
      </c>
      <c r="D51" s="6">
        <v>13721</v>
      </c>
      <c r="E51" s="6">
        <v>1526</v>
      </c>
      <c r="F51" s="6">
        <v>11686</v>
      </c>
      <c r="G51" s="6">
        <v>14254</v>
      </c>
      <c r="H51" s="7">
        <v>0.14760000000000001</v>
      </c>
      <c r="I51" s="6">
        <v>176.27</v>
      </c>
      <c r="J51" s="6">
        <v>2419414</v>
      </c>
      <c r="K51" s="6">
        <v>2.5099999999999998</v>
      </c>
      <c r="L51" s="6">
        <v>5.32</v>
      </c>
      <c r="M51" s="42">
        <v>19.920000000000002</v>
      </c>
      <c r="N51" s="13">
        <f t="shared" si="1"/>
        <v>1.0914327147576304</v>
      </c>
      <c r="O51">
        <f t="shared" si="2"/>
        <v>1.3940075451301064</v>
      </c>
      <c r="P51">
        <f t="shared" si="3"/>
        <v>-1.3826909284815081</v>
      </c>
      <c r="Q51">
        <f t="shared" si="4"/>
        <v>1.946265604787019</v>
      </c>
      <c r="R51">
        <f t="shared" si="5"/>
        <v>-0.24857404478709688</v>
      </c>
      <c r="S51">
        <f t="shared" si="6"/>
        <v>-0.52998660192376434</v>
      </c>
      <c r="T51">
        <f t="shared" si="7"/>
        <v>0.73583760947028842</v>
      </c>
      <c r="U51">
        <f t="shared" si="8"/>
        <v>1.2239528535456927</v>
      </c>
      <c r="V51">
        <f t="shared" si="9"/>
        <v>1.4652403745821558</v>
      </c>
      <c r="W51">
        <f t="shared" si="10"/>
        <v>0.89056543301521984</v>
      </c>
      <c r="X51" s="14">
        <f t="shared" si="11"/>
        <v>0.30671106328298325</v>
      </c>
    </row>
    <row r="52" spans="2:24" ht="15" thickBot="1" x14ac:dyDescent="0.35">
      <c r="B52" s="47">
        <v>44781</v>
      </c>
      <c r="C52" s="49">
        <v>118108</v>
      </c>
      <c r="D52" s="3">
        <v>10392</v>
      </c>
      <c r="E52" s="3">
        <v>2983</v>
      </c>
      <c r="F52" s="3">
        <v>6580</v>
      </c>
      <c r="G52" s="3">
        <v>14604</v>
      </c>
      <c r="H52" s="4">
        <v>8.7999999999999995E-2</v>
      </c>
      <c r="I52" s="3">
        <v>293.8</v>
      </c>
      <c r="J52" s="3">
        <v>3053659</v>
      </c>
      <c r="K52" s="3">
        <v>2.2000000000000002</v>
      </c>
      <c r="L52" s="3">
        <v>6.2</v>
      </c>
      <c r="M52" s="41">
        <v>14.15</v>
      </c>
      <c r="N52" s="13">
        <f t="shared" si="1"/>
        <v>2.6330445428963545</v>
      </c>
      <c r="O52">
        <f t="shared" si="2"/>
        <v>-1.3487847484063227</v>
      </c>
      <c r="P52">
        <f t="shared" si="3"/>
        <v>-0.13456997603019119</v>
      </c>
      <c r="Q52">
        <f t="shared" si="4"/>
        <v>-0.99958525675779553</v>
      </c>
      <c r="R52">
        <f t="shared" si="5"/>
        <v>-0.13024485569070929</v>
      </c>
      <c r="S52">
        <f t="shared" si="6"/>
        <v>-2.2175010080491693</v>
      </c>
      <c r="T52">
        <f t="shared" si="7"/>
        <v>3.068331305617678</v>
      </c>
      <c r="U52">
        <f t="shared" si="8"/>
        <v>2.2557864287832508</v>
      </c>
      <c r="V52">
        <f t="shared" si="9"/>
        <v>0.90056936871214843</v>
      </c>
      <c r="W52">
        <f t="shared" si="10"/>
        <v>1.5405031125990234</v>
      </c>
      <c r="X52" s="14">
        <f t="shared" si="11"/>
        <v>-0.59640208147978158</v>
      </c>
    </row>
    <row r="53" spans="2:24" ht="15" thickBot="1" x14ac:dyDescent="0.35">
      <c r="B53" s="46">
        <v>44782</v>
      </c>
      <c r="C53" s="50">
        <v>96968</v>
      </c>
      <c r="D53" s="6">
        <v>13803</v>
      </c>
      <c r="E53" s="6">
        <v>2898</v>
      </c>
      <c r="F53" s="6">
        <v>10447</v>
      </c>
      <c r="G53" s="6">
        <v>16929</v>
      </c>
      <c r="H53" s="7">
        <v>0.14230000000000001</v>
      </c>
      <c r="I53" s="6">
        <v>188.84</v>
      </c>
      <c r="J53" s="6">
        <v>2605715</v>
      </c>
      <c r="K53" s="6">
        <v>2.1</v>
      </c>
      <c r="L53" s="6">
        <v>5.59</v>
      </c>
      <c r="M53" s="42">
        <v>20.100000000000001</v>
      </c>
      <c r="N53" s="13">
        <f t="shared" si="1"/>
        <v>1.3354782884429135</v>
      </c>
      <c r="O53">
        <f t="shared" si="2"/>
        <v>1.461568064225927</v>
      </c>
      <c r="P53">
        <f t="shared" si="3"/>
        <v>-0.20738417023634215</v>
      </c>
      <c r="Q53">
        <f t="shared" si="4"/>
        <v>1.2314381043064029</v>
      </c>
      <c r="R53">
        <f t="shared" si="5"/>
        <v>0.65579904330672267</v>
      </c>
      <c r="S53">
        <f t="shared" si="6"/>
        <v>-0.68005080246847316</v>
      </c>
      <c r="T53">
        <f t="shared" si="7"/>
        <v>0.9853011146227828</v>
      </c>
      <c r="U53">
        <f t="shared" si="8"/>
        <v>1.5270401887242631</v>
      </c>
      <c r="V53">
        <f t="shared" si="9"/>
        <v>0.71841743133472635</v>
      </c>
      <c r="W53">
        <f t="shared" si="10"/>
        <v>1.0899781301602502</v>
      </c>
      <c r="X53" s="14">
        <f t="shared" si="11"/>
        <v>0.33488443694975922</v>
      </c>
    </row>
    <row r="54" spans="2:24" ht="15" thickBot="1" x14ac:dyDescent="0.35">
      <c r="B54" s="47">
        <v>44783</v>
      </c>
      <c r="C54" s="49">
        <v>97326</v>
      </c>
      <c r="D54" s="3">
        <v>12313</v>
      </c>
      <c r="E54" s="3">
        <v>3756</v>
      </c>
      <c r="F54" s="3">
        <v>7720</v>
      </c>
      <c r="G54" s="3">
        <v>16334</v>
      </c>
      <c r="H54" s="4">
        <v>0.1265</v>
      </c>
      <c r="I54" s="3">
        <v>212.79</v>
      </c>
      <c r="J54" s="3">
        <v>2619864</v>
      </c>
      <c r="K54" s="3">
        <v>2.4900000000000002</v>
      </c>
      <c r="L54" s="3">
        <v>5.84</v>
      </c>
      <c r="M54" s="41">
        <v>24.18</v>
      </c>
      <c r="N54" s="13">
        <f t="shared" si="1"/>
        <v>1.3574522108220208</v>
      </c>
      <c r="O54">
        <f t="shared" si="2"/>
        <v>0.23394399772869687</v>
      </c>
      <c r="P54">
        <f t="shared" si="3"/>
        <v>0.52761087245633442</v>
      </c>
      <c r="Q54">
        <f t="shared" si="4"/>
        <v>-0.34187472362793098</v>
      </c>
      <c r="R54">
        <f t="shared" si="5"/>
        <v>0.45463942184286371</v>
      </c>
      <c r="S54">
        <f t="shared" si="6"/>
        <v>-1.1274120040923221</v>
      </c>
      <c r="T54">
        <f t="shared" si="7"/>
        <v>1.4606114526022771</v>
      </c>
      <c r="U54">
        <f t="shared" si="8"/>
        <v>1.550058759238869</v>
      </c>
      <c r="V54">
        <f t="shared" si="9"/>
        <v>1.4288099871066722</v>
      </c>
      <c r="W54">
        <f t="shared" si="10"/>
        <v>1.2746195164056491</v>
      </c>
      <c r="X54" s="14">
        <f t="shared" si="11"/>
        <v>0.97348090673001542</v>
      </c>
    </row>
    <row r="55" spans="2:24" ht="15" thickBot="1" x14ac:dyDescent="0.35">
      <c r="B55" s="46">
        <v>44784</v>
      </c>
      <c r="C55" s="50">
        <v>109181</v>
      </c>
      <c r="D55" s="6">
        <v>13203</v>
      </c>
      <c r="E55" s="6">
        <v>4151</v>
      </c>
      <c r="F55" s="6">
        <v>8676</v>
      </c>
      <c r="G55" s="6">
        <v>14590</v>
      </c>
      <c r="H55" s="7">
        <v>0.12089999999999999</v>
      </c>
      <c r="I55" s="6">
        <v>247.64</v>
      </c>
      <c r="J55" s="6">
        <v>3268805</v>
      </c>
      <c r="K55" s="6">
        <v>2.19</v>
      </c>
      <c r="L55" s="6">
        <v>5.92</v>
      </c>
      <c r="M55" s="42">
        <v>16.25</v>
      </c>
      <c r="N55" s="13">
        <f t="shared" si="1"/>
        <v>2.0851082158620184</v>
      </c>
      <c r="O55">
        <f t="shared" si="2"/>
        <v>0.96722280254919002</v>
      </c>
      <c r="P55">
        <f t="shared" si="3"/>
        <v>0.86598271612021238</v>
      </c>
      <c r="Q55">
        <f t="shared" si="4"/>
        <v>0.20967902169851688</v>
      </c>
      <c r="R55">
        <f t="shared" si="5"/>
        <v>-0.13497802325456479</v>
      </c>
      <c r="S55">
        <f t="shared" si="6"/>
        <v>-1.2859704046678637</v>
      </c>
      <c r="T55">
        <f t="shared" si="7"/>
        <v>2.1522425707060506</v>
      </c>
      <c r="U55">
        <f t="shared" si="8"/>
        <v>2.605800802373992</v>
      </c>
      <c r="V55">
        <f t="shared" si="9"/>
        <v>0.88235417497440582</v>
      </c>
      <c r="W55">
        <f t="shared" si="10"/>
        <v>1.3337047600041767</v>
      </c>
      <c r="X55" s="14">
        <f t="shared" si="11"/>
        <v>-0.26771272203406143</v>
      </c>
    </row>
    <row r="56" spans="2:24" ht="15" thickBot="1" x14ac:dyDescent="0.35">
      <c r="B56" s="47">
        <v>44785</v>
      </c>
      <c r="C56" s="49">
        <v>121857</v>
      </c>
      <c r="D56" s="3">
        <v>13935</v>
      </c>
      <c r="E56" s="3">
        <v>2883</v>
      </c>
      <c r="F56" s="3">
        <v>10861</v>
      </c>
      <c r="G56" s="3">
        <v>11601</v>
      </c>
      <c r="H56" s="4">
        <v>0.1144</v>
      </c>
      <c r="I56" s="3">
        <v>247.18</v>
      </c>
      <c r="J56" s="3">
        <v>3445773</v>
      </c>
      <c r="K56" s="3">
        <v>2.11</v>
      </c>
      <c r="L56" s="3">
        <v>5.94</v>
      </c>
      <c r="M56" s="41">
        <v>24.15</v>
      </c>
      <c r="N56" s="13">
        <f t="shared" si="1"/>
        <v>2.8631569311624832</v>
      </c>
      <c r="O56">
        <f t="shared" si="2"/>
        <v>1.5703240217948091</v>
      </c>
      <c r="P56">
        <f t="shared" si="3"/>
        <v>-0.22023373391978054</v>
      </c>
      <c r="Q56">
        <f t="shared" si="4"/>
        <v>1.4702908768640905</v>
      </c>
      <c r="R56">
        <f t="shared" si="5"/>
        <v>-1.1455092981377148</v>
      </c>
      <c r="S56">
        <f t="shared" si="6"/>
        <v>-1.4700114053359026</v>
      </c>
      <c r="T56">
        <f t="shared" si="7"/>
        <v>2.1431134368659439</v>
      </c>
      <c r="U56">
        <f t="shared" si="8"/>
        <v>2.8937045684937726</v>
      </c>
      <c r="V56">
        <f t="shared" si="9"/>
        <v>0.73663262507246818</v>
      </c>
      <c r="W56">
        <f t="shared" si="10"/>
        <v>1.3484760709038088</v>
      </c>
      <c r="X56" s="14">
        <f t="shared" si="11"/>
        <v>0.9687853444522192</v>
      </c>
    </row>
    <row r="57" spans="2:24" ht="15" thickBot="1" x14ac:dyDescent="0.35">
      <c r="B57" s="46">
        <v>44786</v>
      </c>
      <c r="C57" s="50">
        <v>117447</v>
      </c>
      <c r="D57" s="6">
        <v>12338</v>
      </c>
      <c r="E57" s="6">
        <v>1235</v>
      </c>
      <c r="F57" s="6">
        <v>10780</v>
      </c>
      <c r="G57" s="6">
        <v>16840</v>
      </c>
      <c r="H57" s="7">
        <v>0.1051</v>
      </c>
      <c r="I57" s="6">
        <v>259.76</v>
      </c>
      <c r="J57" s="6">
        <v>3206354</v>
      </c>
      <c r="K57" s="6">
        <v>1.61</v>
      </c>
      <c r="L57" s="6">
        <v>5.55</v>
      </c>
      <c r="M57" s="42">
        <v>24.71</v>
      </c>
      <c r="N57" s="13">
        <f t="shared" si="1"/>
        <v>2.5924725800678909</v>
      </c>
      <c r="O57">
        <f t="shared" si="2"/>
        <v>0.25454171696522759</v>
      </c>
      <c r="P57">
        <f t="shared" si="3"/>
        <v>-1.6319724639402131</v>
      </c>
      <c r="Q57">
        <f t="shared" si="4"/>
        <v>1.4235588126680214</v>
      </c>
      <c r="R57">
        <f t="shared" si="5"/>
        <v>0.6257096209364984</v>
      </c>
      <c r="S57">
        <f t="shared" si="6"/>
        <v>-1.7333316062917123</v>
      </c>
      <c r="T57">
        <f t="shared" si="7"/>
        <v>2.3927754014497449</v>
      </c>
      <c r="U57">
        <f t="shared" si="8"/>
        <v>2.5042012018928519</v>
      </c>
      <c r="V57">
        <f t="shared" si="9"/>
        <v>-0.17412706181464119</v>
      </c>
      <c r="W57">
        <f t="shared" si="10"/>
        <v>1.0604355083609864</v>
      </c>
      <c r="X57" s="14">
        <f t="shared" si="11"/>
        <v>1.0564358403044116</v>
      </c>
    </row>
    <row r="58" spans="2:24" ht="15" thickBot="1" x14ac:dyDescent="0.35">
      <c r="B58" s="47">
        <v>44787</v>
      </c>
      <c r="C58" s="49">
        <v>106310</v>
      </c>
      <c r="D58" s="3">
        <v>11461</v>
      </c>
      <c r="E58" s="3">
        <v>3931</v>
      </c>
      <c r="F58" s="3">
        <v>7320</v>
      </c>
      <c r="G58" s="3">
        <v>11623</v>
      </c>
      <c r="H58" s="4">
        <v>0.10780000000000001</v>
      </c>
      <c r="I58" s="3">
        <v>232.39</v>
      </c>
      <c r="J58" s="3">
        <v>2663290</v>
      </c>
      <c r="K58" s="3">
        <v>2.67</v>
      </c>
      <c r="L58" s="3">
        <v>5.52</v>
      </c>
      <c r="M58" s="41">
        <v>25.24</v>
      </c>
      <c r="N58" s="13">
        <f t="shared" si="1"/>
        <v>1.9088871791290085</v>
      </c>
      <c r="O58">
        <f t="shared" si="2"/>
        <v>-0.46802627385226964</v>
      </c>
      <c r="P58">
        <f t="shared" si="3"/>
        <v>0.67752244876311585</v>
      </c>
      <c r="Q58">
        <f t="shared" si="4"/>
        <v>-0.57265034928753256</v>
      </c>
      <c r="R58">
        <f t="shared" si="5"/>
        <v>-1.1380714633945135</v>
      </c>
      <c r="S58">
        <f t="shared" si="6"/>
        <v>-1.656883806014219</v>
      </c>
      <c r="T58">
        <f t="shared" si="7"/>
        <v>1.8495919379633663</v>
      </c>
      <c r="U58">
        <f t="shared" si="8"/>
        <v>1.6207071756052041</v>
      </c>
      <c r="V58">
        <f t="shared" si="9"/>
        <v>1.7566834743860311</v>
      </c>
      <c r="W58">
        <f t="shared" si="10"/>
        <v>1.0382785420115384</v>
      </c>
      <c r="X58" s="14">
        <f t="shared" si="11"/>
        <v>1.1393907738788074</v>
      </c>
    </row>
    <row r="59" spans="2:24" ht="15" thickBot="1" x14ac:dyDescent="0.35">
      <c r="B59" s="46">
        <v>44788</v>
      </c>
      <c r="C59" s="50">
        <v>113606</v>
      </c>
      <c r="D59" s="6">
        <v>13164</v>
      </c>
      <c r="E59" s="6">
        <v>3237</v>
      </c>
      <c r="F59" s="6">
        <v>9117</v>
      </c>
      <c r="G59" s="6">
        <v>16761</v>
      </c>
      <c r="H59" s="7">
        <v>0.1159</v>
      </c>
      <c r="I59" s="6">
        <v>189.36</v>
      </c>
      <c r="J59" s="6">
        <v>2493314</v>
      </c>
      <c r="K59" s="6">
        <v>1.92</v>
      </c>
      <c r="L59" s="6">
        <v>6.11</v>
      </c>
      <c r="M59" s="42">
        <v>26.84</v>
      </c>
      <c r="N59" s="13">
        <f t="shared" si="1"/>
        <v>2.3567132620283608</v>
      </c>
      <c r="O59">
        <f t="shared" si="2"/>
        <v>0.93509036054020211</v>
      </c>
      <c r="P59">
        <f t="shared" si="3"/>
        <v>8.3015969009365753E-2</v>
      </c>
      <c r="Q59">
        <f t="shared" si="4"/>
        <v>0.46410914898822764</v>
      </c>
      <c r="R59">
        <f t="shared" si="5"/>
        <v>0.59900103254045656</v>
      </c>
      <c r="S59">
        <f t="shared" si="6"/>
        <v>-1.4275404051817397</v>
      </c>
      <c r="T59">
        <f t="shared" si="7"/>
        <v>0.99562100505073026</v>
      </c>
      <c r="U59">
        <f t="shared" si="8"/>
        <v>1.3441784780441999</v>
      </c>
      <c r="V59">
        <f t="shared" si="9"/>
        <v>0.39054394405536652</v>
      </c>
      <c r="W59">
        <f t="shared" si="10"/>
        <v>1.47403221355068</v>
      </c>
      <c r="X59" s="14">
        <f t="shared" si="11"/>
        <v>1.3898207620279277</v>
      </c>
    </row>
    <row r="60" spans="2:24" ht="15" thickBot="1" x14ac:dyDescent="0.35">
      <c r="B60" s="47">
        <v>44789</v>
      </c>
      <c r="C60" s="49">
        <v>96239</v>
      </c>
      <c r="D60" s="3">
        <v>11899</v>
      </c>
      <c r="E60" s="3">
        <v>2966</v>
      </c>
      <c r="F60" s="3">
        <v>8520</v>
      </c>
      <c r="G60" s="3">
        <v>18304</v>
      </c>
      <c r="H60" s="4">
        <v>0.1236</v>
      </c>
      <c r="I60" s="3">
        <v>178.8</v>
      </c>
      <c r="J60" s="3">
        <v>2126856</v>
      </c>
      <c r="K60" s="3">
        <v>2.87</v>
      </c>
      <c r="L60" s="3">
        <v>6.34</v>
      </c>
      <c r="M60" s="41">
        <v>27.73</v>
      </c>
      <c r="N60" s="13">
        <f t="shared" si="1"/>
        <v>1.2907325079558483</v>
      </c>
      <c r="O60">
        <f t="shared" si="2"/>
        <v>-0.10715423282825164</v>
      </c>
      <c r="P60">
        <f t="shared" si="3"/>
        <v>-0.14913281487142138</v>
      </c>
      <c r="Q60">
        <f t="shared" si="4"/>
        <v>0.11967652769127225</v>
      </c>
      <c r="R60">
        <f t="shared" si="5"/>
        <v>1.1206637147568168</v>
      </c>
      <c r="S60">
        <f t="shared" si="6"/>
        <v>-1.2095226043903704</v>
      </c>
      <c r="T60">
        <f t="shared" si="7"/>
        <v>0.78604784559087804</v>
      </c>
      <c r="U60">
        <f t="shared" si="8"/>
        <v>0.74799929127188769</v>
      </c>
      <c r="V60">
        <f t="shared" si="9"/>
        <v>2.1209873491408753</v>
      </c>
      <c r="W60">
        <f t="shared" si="10"/>
        <v>1.6439022888964465</v>
      </c>
      <c r="X60" s="14">
        <f t="shared" si="11"/>
        <v>1.5291224429358758</v>
      </c>
    </row>
    <row r="61" spans="2:24" ht="15" thickBot="1" x14ac:dyDescent="0.35">
      <c r="B61" s="46">
        <v>44790</v>
      </c>
      <c r="C61" s="50">
        <v>100596</v>
      </c>
      <c r="D61" s="6">
        <v>13940</v>
      </c>
      <c r="E61" s="6">
        <v>3706</v>
      </c>
      <c r="F61" s="6">
        <v>9491</v>
      </c>
      <c r="G61" s="6">
        <v>13608</v>
      </c>
      <c r="H61" s="7">
        <v>0.1386</v>
      </c>
      <c r="I61" s="6">
        <v>142.18</v>
      </c>
      <c r="J61" s="6">
        <v>1982423</v>
      </c>
      <c r="K61" s="6">
        <v>2.52</v>
      </c>
      <c r="L61" s="6">
        <v>6.05</v>
      </c>
      <c r="M61" s="42">
        <v>30.56</v>
      </c>
      <c r="N61" s="13">
        <f t="shared" si="1"/>
        <v>1.5581637364635892</v>
      </c>
      <c r="O61">
        <f t="shared" si="2"/>
        <v>1.5744435656421152</v>
      </c>
      <c r="P61">
        <f t="shared" si="3"/>
        <v>0.4847789935115398</v>
      </c>
      <c r="Q61">
        <f t="shared" si="4"/>
        <v>0.67988435897995514</v>
      </c>
      <c r="R61">
        <f t="shared" si="5"/>
        <v>-0.46697591951928658</v>
      </c>
      <c r="S61">
        <f t="shared" si="6"/>
        <v>-0.78481260284874177</v>
      </c>
      <c r="T61">
        <f t="shared" si="7"/>
        <v>5.9289408145822141E-2</v>
      </c>
      <c r="U61">
        <f t="shared" si="8"/>
        <v>0.51302571044383827</v>
      </c>
      <c r="V61">
        <f t="shared" si="9"/>
        <v>1.4834555683198984</v>
      </c>
      <c r="W61">
        <f t="shared" si="10"/>
        <v>1.4297182808517839</v>
      </c>
      <c r="X61" s="14">
        <f t="shared" si="11"/>
        <v>1.972070484474632</v>
      </c>
    </row>
    <row r="62" spans="2:24" ht="15" thickBot="1" x14ac:dyDescent="0.35">
      <c r="B62" s="47">
        <v>44791</v>
      </c>
      <c r="C62" s="49">
        <v>90462</v>
      </c>
      <c r="D62" s="3">
        <v>11674</v>
      </c>
      <c r="E62" s="3">
        <v>4967</v>
      </c>
      <c r="F62" s="3">
        <v>5829</v>
      </c>
      <c r="G62" s="3">
        <v>14237</v>
      </c>
      <c r="H62" s="4">
        <v>0.129</v>
      </c>
      <c r="I62" s="3">
        <v>154.79</v>
      </c>
      <c r="J62" s="3">
        <v>1806321</v>
      </c>
      <c r="K62" s="3">
        <v>2.36</v>
      </c>
      <c r="L62" s="3">
        <v>6.26</v>
      </c>
      <c r="M62" s="41">
        <v>27.35</v>
      </c>
      <c r="N62" s="13">
        <f t="shared" si="1"/>
        <v>0.93614214598907763</v>
      </c>
      <c r="O62">
        <f t="shared" si="2"/>
        <v>-0.29253370595702799</v>
      </c>
      <c r="P62">
        <f t="shared" si="3"/>
        <v>1.5649989804992614</v>
      </c>
      <c r="Q62">
        <f t="shared" si="4"/>
        <v>-1.4328664939336975</v>
      </c>
      <c r="R62">
        <f t="shared" si="5"/>
        <v>-0.25432146254320714</v>
      </c>
      <c r="S62">
        <f t="shared" si="6"/>
        <v>-1.056627003835384</v>
      </c>
      <c r="T62">
        <f t="shared" si="7"/>
        <v>0.30954675102354312</v>
      </c>
      <c r="U62">
        <f t="shared" si="8"/>
        <v>0.22653081294132033</v>
      </c>
      <c r="V62">
        <f t="shared" si="9"/>
        <v>1.1920124685160229</v>
      </c>
      <c r="W62">
        <f t="shared" si="10"/>
        <v>1.5848170452979189</v>
      </c>
      <c r="X62" s="14">
        <f t="shared" si="11"/>
        <v>1.4696453207504601</v>
      </c>
    </row>
    <row r="63" spans="2:24" ht="15" thickBot="1" x14ac:dyDescent="0.35">
      <c r="B63" s="46">
        <v>44792</v>
      </c>
      <c r="C63" s="50">
        <v>98176</v>
      </c>
      <c r="D63" s="6">
        <v>13428</v>
      </c>
      <c r="E63" s="6">
        <v>2211</v>
      </c>
      <c r="F63" s="6">
        <v>10872</v>
      </c>
      <c r="G63" s="6">
        <v>18375</v>
      </c>
      <c r="H63" s="7">
        <v>0.1368</v>
      </c>
      <c r="I63" s="6">
        <v>141.9</v>
      </c>
      <c r="J63" s="6">
        <v>1905751</v>
      </c>
      <c r="K63" s="6">
        <v>2.21</v>
      </c>
      <c r="L63" s="6">
        <v>6.36</v>
      </c>
      <c r="M63" s="42">
        <v>26.6</v>
      </c>
      <c r="N63" s="13">
        <f t="shared" si="1"/>
        <v>1.4096249315545386</v>
      </c>
      <c r="O63">
        <f t="shared" si="2"/>
        <v>1.1526022756779664</v>
      </c>
      <c r="P63">
        <f t="shared" si="3"/>
        <v>-0.79589418693782099</v>
      </c>
      <c r="Q63">
        <f t="shared" si="4"/>
        <v>1.4766372065697297</v>
      </c>
      <c r="R63">
        <f t="shared" si="5"/>
        <v>1.1446676359735126</v>
      </c>
      <c r="S63">
        <f t="shared" si="6"/>
        <v>-0.83577780303373705</v>
      </c>
      <c r="T63">
        <f t="shared" si="7"/>
        <v>5.3732544069235125E-2</v>
      </c>
      <c r="U63">
        <f t="shared" si="8"/>
        <v>0.38829040487483246</v>
      </c>
      <c r="V63">
        <f t="shared" si="9"/>
        <v>0.91878456244989026</v>
      </c>
      <c r="W63">
        <f t="shared" si="10"/>
        <v>1.6586735997960789</v>
      </c>
      <c r="X63" s="14">
        <f t="shared" si="11"/>
        <v>1.35225626380556</v>
      </c>
    </row>
    <row r="64" spans="2:24" ht="15" thickBot="1" x14ac:dyDescent="0.35">
      <c r="B64" s="47">
        <v>44793</v>
      </c>
      <c r="C64" s="49">
        <v>98694</v>
      </c>
      <c r="D64" s="3">
        <v>10611</v>
      </c>
      <c r="E64" s="3">
        <v>3007</v>
      </c>
      <c r="F64" s="3">
        <v>7112</v>
      </c>
      <c r="G64" s="3">
        <v>11526</v>
      </c>
      <c r="H64" s="4">
        <v>0.1075</v>
      </c>
      <c r="I64" s="3">
        <v>146.54</v>
      </c>
      <c r="J64" s="3">
        <v>1554779</v>
      </c>
      <c r="K64" s="3">
        <v>2.4</v>
      </c>
      <c r="L64" s="3">
        <v>5.14</v>
      </c>
      <c r="M64" s="41">
        <v>35.5</v>
      </c>
      <c r="N64" s="13">
        <f t="shared" si="1"/>
        <v>1.4414196013656495</v>
      </c>
      <c r="O64">
        <f t="shared" si="2"/>
        <v>-1.1683487278943137</v>
      </c>
      <c r="P64">
        <f t="shared" si="3"/>
        <v>-0.11401067413668975</v>
      </c>
      <c r="Q64">
        <f t="shared" si="4"/>
        <v>-0.69265367463052541</v>
      </c>
      <c r="R64">
        <f t="shared" si="5"/>
        <v>-1.1708655529440837</v>
      </c>
      <c r="S64">
        <f t="shared" si="6"/>
        <v>-1.6653780060450518</v>
      </c>
      <c r="T64">
        <f t="shared" si="7"/>
        <v>0.14581772019553357</v>
      </c>
      <c r="U64">
        <f t="shared" si="8"/>
        <v>-0.18269508743220386</v>
      </c>
      <c r="V64">
        <f t="shared" si="9"/>
        <v>1.2648732434669918</v>
      </c>
      <c r="W64">
        <f t="shared" si="10"/>
        <v>0.75762363491853224</v>
      </c>
      <c r="X64" s="14">
        <f t="shared" si="11"/>
        <v>2.7452730728850407</v>
      </c>
    </row>
    <row r="65" spans="2:24" ht="15" thickBot="1" x14ac:dyDescent="0.35">
      <c r="B65" s="46">
        <v>44794</v>
      </c>
      <c r="C65" s="50">
        <v>75923</v>
      </c>
      <c r="D65" s="6">
        <v>10712</v>
      </c>
      <c r="E65" s="6">
        <v>3841</v>
      </c>
      <c r="F65" s="6">
        <v>6567</v>
      </c>
      <c r="G65" s="6">
        <v>12370</v>
      </c>
      <c r="H65" s="7">
        <v>0.1411</v>
      </c>
      <c r="I65" s="6">
        <v>119.92</v>
      </c>
      <c r="J65" s="6">
        <v>1284644</v>
      </c>
      <c r="K65" s="6">
        <v>1.22</v>
      </c>
      <c r="L65" s="6">
        <v>3.46</v>
      </c>
      <c r="M65" s="42">
        <v>25.89</v>
      </c>
      <c r="N65" s="13">
        <f t="shared" si="1"/>
        <v>4.3743102777224131E-2</v>
      </c>
      <c r="O65">
        <f t="shared" si="2"/>
        <v>-1.0851339421787296</v>
      </c>
      <c r="P65">
        <f t="shared" si="3"/>
        <v>0.60042506666248541</v>
      </c>
      <c r="Q65">
        <f t="shared" si="4"/>
        <v>-1.0070854645917326</v>
      </c>
      <c r="R65">
        <f t="shared" si="5"/>
        <v>-0.88552316552308041</v>
      </c>
      <c r="S65">
        <f t="shared" si="6"/>
        <v>-0.71402760259180365</v>
      </c>
      <c r="T65">
        <f t="shared" si="7"/>
        <v>-0.38248128594284375</v>
      </c>
      <c r="U65">
        <f t="shared" si="8"/>
        <v>-0.62216936448097482</v>
      </c>
      <c r="V65">
        <f t="shared" si="9"/>
        <v>-0.88451961758658704</v>
      </c>
      <c r="W65">
        <f t="shared" si="10"/>
        <v>-0.4831664806505474</v>
      </c>
      <c r="X65" s="14">
        <f t="shared" si="11"/>
        <v>1.2411279565643878</v>
      </c>
    </row>
    <row r="66" spans="2:24" ht="15" thickBot="1" x14ac:dyDescent="0.35">
      <c r="B66" s="47">
        <v>44795</v>
      </c>
      <c r="C66" s="49">
        <v>72391</v>
      </c>
      <c r="D66" s="3">
        <v>10708</v>
      </c>
      <c r="E66" s="3">
        <v>1306</v>
      </c>
      <c r="F66" s="3">
        <v>8917</v>
      </c>
      <c r="G66" s="3">
        <v>19694</v>
      </c>
      <c r="H66" s="4">
        <v>0.1479</v>
      </c>
      <c r="I66" s="3">
        <v>112.94</v>
      </c>
      <c r="J66" s="3">
        <v>1209153</v>
      </c>
      <c r="K66" s="3">
        <v>1.43</v>
      </c>
      <c r="L66" s="3">
        <v>3.02</v>
      </c>
      <c r="M66" s="41">
        <v>25.65</v>
      </c>
      <c r="N66" s="13">
        <f t="shared" si="1"/>
        <v>-0.17304989678424959</v>
      </c>
      <c r="O66">
        <f t="shared" si="2"/>
        <v>-1.0884295772565744</v>
      </c>
      <c r="P66">
        <f t="shared" si="3"/>
        <v>-1.5711511958386046</v>
      </c>
      <c r="Q66">
        <f t="shared" si="4"/>
        <v>0.34872133615842682</v>
      </c>
      <c r="R66">
        <f t="shared" si="5"/>
        <v>1.5905996371681848</v>
      </c>
      <c r="S66">
        <f t="shared" si="6"/>
        <v>-0.521492401892932</v>
      </c>
      <c r="T66">
        <f t="shared" si="7"/>
        <v>-0.52100596899490526</v>
      </c>
      <c r="U66">
        <f t="shared" si="8"/>
        <v>-0.74498333767470681</v>
      </c>
      <c r="V66">
        <f t="shared" si="9"/>
        <v>-0.50200054909400094</v>
      </c>
      <c r="W66">
        <f t="shared" si="10"/>
        <v>-0.80813532044244929</v>
      </c>
      <c r="X66" s="14">
        <f t="shared" si="11"/>
        <v>1.2035634583420194</v>
      </c>
    </row>
    <row r="67" spans="2:24" ht="15" thickBot="1" x14ac:dyDescent="0.35">
      <c r="B67" s="46">
        <v>44796</v>
      </c>
      <c r="C67" s="50">
        <v>67170</v>
      </c>
      <c r="D67" s="6">
        <v>13113</v>
      </c>
      <c r="E67" s="6">
        <v>3849</v>
      </c>
      <c r="F67" s="6">
        <v>8308</v>
      </c>
      <c r="G67" s="6">
        <v>10311</v>
      </c>
      <c r="H67" s="7">
        <v>0.19520000000000001</v>
      </c>
      <c r="I67" s="6">
        <v>87.97</v>
      </c>
      <c r="J67" s="6">
        <v>1153363</v>
      </c>
      <c r="K67" s="6">
        <v>1.18</v>
      </c>
      <c r="L67" s="6">
        <v>2.52</v>
      </c>
      <c r="M67" s="42">
        <v>25.96</v>
      </c>
      <c r="N67" s="13">
        <f t="shared" si="1"/>
        <v>-0.49351316142480856</v>
      </c>
      <c r="O67">
        <f t="shared" si="2"/>
        <v>0.89307101329767946</v>
      </c>
      <c r="P67">
        <f t="shared" si="3"/>
        <v>0.60727816729365258</v>
      </c>
      <c r="Q67">
        <f t="shared" si="4"/>
        <v>-2.6345539083166046E-3</v>
      </c>
      <c r="R67">
        <f t="shared" si="5"/>
        <v>-1.5816368808072578</v>
      </c>
      <c r="S67">
        <f t="shared" si="6"/>
        <v>0.81775980296833728</v>
      </c>
      <c r="T67">
        <f t="shared" si="7"/>
        <v>-1.0165591689676809</v>
      </c>
      <c r="U67">
        <f t="shared" si="8"/>
        <v>-0.83574636326025087</v>
      </c>
      <c r="V67">
        <f t="shared" si="9"/>
        <v>-0.95738039253755591</v>
      </c>
      <c r="W67">
        <f t="shared" si="10"/>
        <v>-1.1774180929332467</v>
      </c>
      <c r="X67" s="14">
        <f t="shared" si="11"/>
        <v>1.2520842685459117</v>
      </c>
    </row>
    <row r="68" spans="2:24" ht="15" thickBot="1" x14ac:dyDescent="0.35">
      <c r="B68" s="47">
        <v>44797</v>
      </c>
      <c r="C68" s="49">
        <v>69241</v>
      </c>
      <c r="D68" s="3">
        <v>11014</v>
      </c>
      <c r="E68" s="3">
        <v>4692</v>
      </c>
      <c r="F68" s="3">
        <v>5866</v>
      </c>
      <c r="G68" s="3">
        <v>19701</v>
      </c>
      <c r="H68" s="4">
        <v>0.15909999999999999</v>
      </c>
      <c r="I68" s="3">
        <v>105.16</v>
      </c>
      <c r="J68" s="3">
        <v>1158523</v>
      </c>
      <c r="K68" s="3">
        <v>1.51</v>
      </c>
      <c r="L68" s="3">
        <v>2.95</v>
      </c>
      <c r="M68" s="41">
        <v>27.3</v>
      </c>
      <c r="N68" s="13">
        <f t="shared" si="1"/>
        <v>-0.36639586185181533</v>
      </c>
      <c r="O68">
        <f t="shared" si="2"/>
        <v>-0.83631349380143871</v>
      </c>
      <c r="P68">
        <f t="shared" si="3"/>
        <v>1.3294236463028908</v>
      </c>
      <c r="Q68">
        <f t="shared" si="4"/>
        <v>-1.4115197485601845</v>
      </c>
      <c r="R68">
        <f t="shared" si="5"/>
        <v>1.5929662209501125</v>
      </c>
      <c r="S68">
        <f t="shared" si="6"/>
        <v>-0.2043756007418496</v>
      </c>
      <c r="T68">
        <f t="shared" si="7"/>
        <v>-0.675407406551501</v>
      </c>
      <c r="U68">
        <f t="shared" si="8"/>
        <v>-0.82735171884330505</v>
      </c>
      <c r="V68">
        <f t="shared" si="9"/>
        <v>-0.35627899919206329</v>
      </c>
      <c r="W68">
        <f t="shared" si="10"/>
        <v>-0.85983490859116074</v>
      </c>
      <c r="X68" s="14">
        <f t="shared" si="11"/>
        <v>1.4618193836207998</v>
      </c>
    </row>
    <row r="69" spans="2:24" ht="15" thickBot="1" x14ac:dyDescent="0.35">
      <c r="B69" s="46">
        <v>44798</v>
      </c>
      <c r="C69" s="50">
        <v>81528</v>
      </c>
      <c r="D69" s="6">
        <v>12377</v>
      </c>
      <c r="E69" s="6">
        <v>4128</v>
      </c>
      <c r="F69" s="6">
        <v>7887</v>
      </c>
      <c r="G69" s="6">
        <v>11853</v>
      </c>
      <c r="H69" s="7">
        <v>0.15179999999999999</v>
      </c>
      <c r="I69" s="6">
        <v>111.93</v>
      </c>
      <c r="J69" s="6">
        <v>1385260</v>
      </c>
      <c r="K69" s="6">
        <v>0.93</v>
      </c>
      <c r="L69" s="6">
        <v>3.11</v>
      </c>
      <c r="M69" s="42">
        <v>25.11</v>
      </c>
      <c r="N69" s="13">
        <f t="shared" si="1"/>
        <v>0.38777616125459113</v>
      </c>
      <c r="O69">
        <f t="shared" si="2"/>
        <v>0.2866741589742155</v>
      </c>
      <c r="P69">
        <f t="shared" si="3"/>
        <v>0.84628005180560684</v>
      </c>
      <c r="Q69">
        <f t="shared" si="4"/>
        <v>-0.24552589991504731</v>
      </c>
      <c r="R69">
        <f t="shared" si="5"/>
        <v>-1.0603122819883157</v>
      </c>
      <c r="S69">
        <f t="shared" si="6"/>
        <v>-0.41106780149210886</v>
      </c>
      <c r="T69">
        <f t="shared" si="7"/>
        <v>-0.54105037155687963</v>
      </c>
      <c r="U69">
        <f t="shared" si="8"/>
        <v>-0.45848030582682364</v>
      </c>
      <c r="V69">
        <f t="shared" si="9"/>
        <v>-1.4127602359811104</v>
      </c>
      <c r="W69">
        <f t="shared" si="10"/>
        <v>-0.74166442139410582</v>
      </c>
      <c r="X69" s="14">
        <f t="shared" si="11"/>
        <v>1.1190433373416915</v>
      </c>
    </row>
    <row r="70" spans="2:24" ht="15" thickBot="1" x14ac:dyDescent="0.35">
      <c r="B70" s="47">
        <v>44799</v>
      </c>
      <c r="C70" s="49">
        <v>89838</v>
      </c>
      <c r="D70" s="3">
        <v>13752</v>
      </c>
      <c r="E70" s="3">
        <v>1873</v>
      </c>
      <c r="F70" s="3">
        <v>11102</v>
      </c>
      <c r="G70" s="3">
        <v>16861</v>
      </c>
      <c r="H70" s="4">
        <v>0.15310000000000001</v>
      </c>
      <c r="I70" s="3">
        <v>86.9</v>
      </c>
      <c r="J70" s="3">
        <v>1195303</v>
      </c>
      <c r="K70" s="3">
        <v>0.89</v>
      </c>
      <c r="L70" s="3">
        <v>3.18</v>
      </c>
      <c r="M70" s="41">
        <v>30.66</v>
      </c>
      <c r="N70" s="13">
        <f t="shared" si="1"/>
        <v>0.89784123100426461</v>
      </c>
      <c r="O70">
        <f t="shared" si="2"/>
        <v>1.4195487169834045</v>
      </c>
      <c r="P70">
        <f t="shared" si="3"/>
        <v>-1.0854376886046331</v>
      </c>
      <c r="Q70">
        <f t="shared" si="4"/>
        <v>1.6093331913240005</v>
      </c>
      <c r="R70">
        <f t="shared" si="5"/>
        <v>0.63280937228228162</v>
      </c>
      <c r="S70">
        <f t="shared" si="6"/>
        <v>-0.37425960135850039</v>
      </c>
      <c r="T70">
        <f t="shared" si="7"/>
        <v>-1.0377943281174953</v>
      </c>
      <c r="U70">
        <f t="shared" si="8"/>
        <v>-0.76751547433647027</v>
      </c>
      <c r="V70">
        <f t="shared" si="9"/>
        <v>-1.4856210109320793</v>
      </c>
      <c r="W70">
        <f t="shared" si="10"/>
        <v>-0.68996483324539393</v>
      </c>
      <c r="X70" s="14">
        <f t="shared" si="11"/>
        <v>1.9877223587339521</v>
      </c>
    </row>
    <row r="71" spans="2:24" ht="15" thickBot="1" x14ac:dyDescent="0.35">
      <c r="B71" s="46">
        <v>44800</v>
      </c>
      <c r="C71" s="50">
        <v>67394</v>
      </c>
      <c r="D71" s="6">
        <v>11440</v>
      </c>
      <c r="E71" s="6">
        <v>1486</v>
      </c>
      <c r="F71" s="6">
        <v>9194</v>
      </c>
      <c r="G71" s="6">
        <v>17810</v>
      </c>
      <c r="H71" s="7">
        <v>0.16969999999999999</v>
      </c>
      <c r="I71" s="6">
        <v>102.43</v>
      </c>
      <c r="J71" s="6">
        <v>1171515</v>
      </c>
      <c r="K71" s="6">
        <v>1.24</v>
      </c>
      <c r="L71" s="6">
        <v>2.48</v>
      </c>
      <c r="M71" s="42">
        <v>30.53</v>
      </c>
      <c r="N71" s="13">
        <f t="shared" si="1"/>
        <v>-0.47976411502000388</v>
      </c>
      <c r="O71">
        <f t="shared" si="2"/>
        <v>-0.48532835801095542</v>
      </c>
      <c r="P71">
        <f t="shared" si="3"/>
        <v>-1.4169564316373437</v>
      </c>
      <c r="Q71">
        <f t="shared" si="4"/>
        <v>0.50853345692770091</v>
      </c>
      <c r="R71">
        <f t="shared" si="5"/>
        <v>0.95365051643220111</v>
      </c>
      <c r="S71">
        <f t="shared" si="6"/>
        <v>9.5752800347567918E-2</v>
      </c>
      <c r="T71">
        <f t="shared" si="7"/>
        <v>-0.72958683129822399</v>
      </c>
      <c r="U71">
        <f t="shared" si="8"/>
        <v>-0.80621543584621969</v>
      </c>
      <c r="V71">
        <f t="shared" si="9"/>
        <v>-0.8480892301111026</v>
      </c>
      <c r="W71">
        <f t="shared" si="10"/>
        <v>-1.2069607147325105</v>
      </c>
      <c r="X71" s="14">
        <f t="shared" si="11"/>
        <v>1.9673749221968362</v>
      </c>
    </row>
    <row r="72" spans="2:24" ht="15" thickBot="1" x14ac:dyDescent="0.35">
      <c r="B72" s="47">
        <v>44801</v>
      </c>
      <c r="C72" s="49">
        <v>78095</v>
      </c>
      <c r="D72" s="3">
        <v>11020</v>
      </c>
      <c r="E72" s="3">
        <v>1698</v>
      </c>
      <c r="F72" s="3">
        <v>9128</v>
      </c>
      <c r="G72" s="3">
        <v>11019</v>
      </c>
      <c r="H72" s="4">
        <v>0.1411</v>
      </c>
      <c r="I72" s="3">
        <v>99.77</v>
      </c>
      <c r="J72" s="3">
        <v>1099349</v>
      </c>
      <c r="K72" s="3">
        <v>0.97</v>
      </c>
      <c r="L72" s="3">
        <v>2.14</v>
      </c>
      <c r="M72" s="41">
        <v>31.74</v>
      </c>
      <c r="N72" s="13">
        <f t="shared" si="1"/>
        <v>0.17705974916666947</v>
      </c>
      <c r="O72">
        <f t="shared" si="2"/>
        <v>-0.83137004118467128</v>
      </c>
      <c r="P72">
        <f t="shared" si="3"/>
        <v>-1.2353492649114144</v>
      </c>
      <c r="Q72">
        <f t="shared" si="4"/>
        <v>0.47045547869386667</v>
      </c>
      <c r="R72">
        <f t="shared" si="5"/>
        <v>-1.3422738354351367</v>
      </c>
      <c r="S72">
        <f t="shared" si="6"/>
        <v>-0.71402760259180365</v>
      </c>
      <c r="T72">
        <f t="shared" si="7"/>
        <v>-0.78237704002580055</v>
      </c>
      <c r="U72">
        <f t="shared" si="8"/>
        <v>-0.92362006937205532</v>
      </c>
      <c r="V72">
        <f t="shared" si="9"/>
        <v>-1.3398994610301418</v>
      </c>
      <c r="W72">
        <f t="shared" si="10"/>
        <v>-1.458073000026253</v>
      </c>
      <c r="X72" s="14">
        <f t="shared" si="11"/>
        <v>2.1567626007346079</v>
      </c>
    </row>
    <row r="73" spans="2:24" ht="15" thickBot="1" x14ac:dyDescent="0.35">
      <c r="B73" s="46">
        <v>44802</v>
      </c>
      <c r="C73" s="50">
        <v>71262</v>
      </c>
      <c r="D73" s="6">
        <v>11935</v>
      </c>
      <c r="E73" s="6">
        <v>3152</v>
      </c>
      <c r="F73" s="6">
        <v>8376</v>
      </c>
      <c r="G73" s="6">
        <v>17210</v>
      </c>
      <c r="H73" s="7">
        <v>0.16750000000000001</v>
      </c>
      <c r="I73" s="6">
        <v>106.28</v>
      </c>
      <c r="J73" s="6">
        <v>1268543</v>
      </c>
      <c r="K73" s="6">
        <v>1.1299999999999999</v>
      </c>
      <c r="L73" s="6">
        <v>2.34</v>
      </c>
      <c r="M73" s="42">
        <v>35.08</v>
      </c>
      <c r="N73" s="13">
        <f t="shared" si="1"/>
        <v>-0.24234754585132318</v>
      </c>
      <c r="O73">
        <f t="shared" si="2"/>
        <v>-7.7493517127647418E-2</v>
      </c>
      <c r="P73">
        <f t="shared" si="3"/>
        <v>1.0201774803214802E-2</v>
      </c>
      <c r="Q73">
        <f t="shared" si="4"/>
        <v>3.6597302453815671E-2</v>
      </c>
      <c r="R73">
        <f t="shared" si="5"/>
        <v>0.75080047798125094</v>
      </c>
      <c r="S73">
        <f t="shared" si="6"/>
        <v>3.3462000121462963E-2</v>
      </c>
      <c r="T73">
        <f t="shared" si="7"/>
        <v>-0.65317995024515296</v>
      </c>
      <c r="U73">
        <f t="shared" si="8"/>
        <v>-0.64836358342617728</v>
      </c>
      <c r="V73">
        <f t="shared" si="9"/>
        <v>-1.048456361226267</v>
      </c>
      <c r="W73">
        <f t="shared" si="10"/>
        <v>-1.3103598910299341</v>
      </c>
      <c r="X73" s="14">
        <f t="shared" si="11"/>
        <v>2.6795352009958964</v>
      </c>
    </row>
    <row r="74" spans="2:24" ht="15" thickBot="1" x14ac:dyDescent="0.35">
      <c r="B74" s="47">
        <v>44803</v>
      </c>
      <c r="C74" s="49">
        <v>67138</v>
      </c>
      <c r="D74" s="3">
        <v>11987</v>
      </c>
      <c r="E74" s="3">
        <v>2793</v>
      </c>
      <c r="F74" s="3">
        <v>8586</v>
      </c>
      <c r="G74" s="3">
        <v>16736</v>
      </c>
      <c r="H74" s="4">
        <v>0.17849999999999999</v>
      </c>
      <c r="I74" s="3">
        <v>98.44</v>
      </c>
      <c r="J74" s="3">
        <v>1179739</v>
      </c>
      <c r="K74" s="3">
        <v>0.65</v>
      </c>
      <c r="L74" s="3">
        <v>3.19</v>
      </c>
      <c r="M74" s="41">
        <v>21.69</v>
      </c>
      <c r="N74" s="13">
        <f t="shared" si="1"/>
        <v>-0.49547731091120922</v>
      </c>
      <c r="O74">
        <f t="shared" si="2"/>
        <v>-3.4650261115663543E-2</v>
      </c>
      <c r="P74">
        <f t="shared" si="3"/>
        <v>-0.29733111602041096</v>
      </c>
      <c r="Q74">
        <f t="shared" si="4"/>
        <v>0.15775450592510651</v>
      </c>
      <c r="R74">
        <f t="shared" si="5"/>
        <v>0.59054894760500032</v>
      </c>
      <c r="S74">
        <f t="shared" si="6"/>
        <v>0.34491600125199012</v>
      </c>
      <c r="T74">
        <f t="shared" si="7"/>
        <v>-0.80877214438958878</v>
      </c>
      <c r="U74">
        <f t="shared" si="8"/>
        <v>-0.792836064589444</v>
      </c>
      <c r="V74">
        <f t="shared" si="9"/>
        <v>-1.9227856606378921</v>
      </c>
      <c r="W74">
        <f t="shared" si="10"/>
        <v>-0.68257917779557808</v>
      </c>
      <c r="X74" s="14">
        <f t="shared" si="11"/>
        <v>0.5837492376729474</v>
      </c>
    </row>
    <row r="75" spans="2:24" ht="15" thickBot="1" x14ac:dyDescent="0.35">
      <c r="B75" s="46">
        <v>44804</v>
      </c>
      <c r="C75" s="50">
        <v>73534</v>
      </c>
      <c r="D75" s="6">
        <v>11751</v>
      </c>
      <c r="E75" s="6">
        <v>3149</v>
      </c>
      <c r="F75" s="6">
        <v>7861</v>
      </c>
      <c r="G75" s="6">
        <v>18355</v>
      </c>
      <c r="H75" s="7">
        <v>0.1598</v>
      </c>
      <c r="I75" s="6">
        <v>135.47999999999999</v>
      </c>
      <c r="J75" s="6">
        <v>1591951</v>
      </c>
      <c r="K75" s="6">
        <v>1.24</v>
      </c>
      <c r="L75" s="6">
        <v>3.01</v>
      </c>
      <c r="M75" s="42">
        <v>37.82</v>
      </c>
      <c r="N75" s="13">
        <f t="shared" si="1"/>
        <v>-0.10289293231687574</v>
      </c>
      <c r="O75">
        <f t="shared" si="2"/>
        <v>-0.22909273070851341</v>
      </c>
      <c r="P75">
        <f t="shared" si="3"/>
        <v>7.631862066527122E-3</v>
      </c>
      <c r="Q75">
        <f t="shared" si="4"/>
        <v>-0.26052631558292139</v>
      </c>
      <c r="R75">
        <f t="shared" si="5"/>
        <v>1.1379059680251475</v>
      </c>
      <c r="S75">
        <f t="shared" si="6"/>
        <v>-0.18455580066990676</v>
      </c>
      <c r="T75">
        <f t="shared" si="7"/>
        <v>-7.3678410829652638E-2</v>
      </c>
      <c r="U75">
        <f t="shared" si="8"/>
        <v>-0.12222111024873294</v>
      </c>
      <c r="V75">
        <f t="shared" si="9"/>
        <v>-0.8480892301111026</v>
      </c>
      <c r="W75">
        <f t="shared" si="10"/>
        <v>-0.81552097589226535</v>
      </c>
      <c r="X75" s="14">
        <f t="shared" si="11"/>
        <v>3.1083965557012649</v>
      </c>
    </row>
    <row r="76" spans="2:24" ht="15" thickBot="1" x14ac:dyDescent="0.35">
      <c r="B76" s="47">
        <v>44805</v>
      </c>
      <c r="C76" s="49">
        <v>69446</v>
      </c>
      <c r="D76" s="3">
        <v>10081</v>
      </c>
      <c r="E76" s="3">
        <v>1642</v>
      </c>
      <c r="F76" s="3">
        <v>7656</v>
      </c>
      <c r="G76" s="3">
        <v>11048</v>
      </c>
      <c r="H76" s="4">
        <v>0.1452</v>
      </c>
      <c r="I76" s="3">
        <v>156.61000000000001</v>
      </c>
      <c r="J76" s="3">
        <v>1579188</v>
      </c>
      <c r="K76" s="3">
        <v>1.29</v>
      </c>
      <c r="L76" s="3">
        <v>2.65</v>
      </c>
      <c r="M76" s="41">
        <v>22.73</v>
      </c>
      <c r="N76" s="13">
        <f t="shared" si="1"/>
        <v>-0.35381302920456109</v>
      </c>
      <c r="O76">
        <f t="shared" si="2"/>
        <v>-1.6050203757087647</v>
      </c>
      <c r="P76">
        <f t="shared" si="3"/>
        <v>-1.2833209693295844</v>
      </c>
      <c r="Q76">
        <f t="shared" si="4"/>
        <v>-0.37879882373346724</v>
      </c>
      <c r="R76">
        <f t="shared" si="5"/>
        <v>-1.3324694169100073</v>
      </c>
      <c r="S76">
        <f t="shared" si="6"/>
        <v>-0.59794020217042532</v>
      </c>
      <c r="T76">
        <f t="shared" si="7"/>
        <v>0.34566636752135899</v>
      </c>
      <c r="U76">
        <f t="shared" si="8"/>
        <v>-0.14298484022808944</v>
      </c>
      <c r="V76">
        <f t="shared" si="9"/>
        <v>-0.75701326142239156</v>
      </c>
      <c r="W76">
        <f t="shared" si="10"/>
        <v>-1.0814045720856396</v>
      </c>
      <c r="X76" s="14">
        <f t="shared" si="11"/>
        <v>0.74652872996987529</v>
      </c>
    </row>
    <row r="77" spans="2:24" ht="15" thickBot="1" x14ac:dyDescent="0.35">
      <c r="B77" s="46">
        <v>44806</v>
      </c>
      <c r="C77" s="50">
        <v>68385</v>
      </c>
      <c r="D77" s="6">
        <v>11602</v>
      </c>
      <c r="E77" s="6">
        <v>2124</v>
      </c>
      <c r="F77" s="6">
        <v>8687</v>
      </c>
      <c r="G77" s="6">
        <v>17146</v>
      </c>
      <c r="H77" s="7">
        <v>0.16969999999999999</v>
      </c>
      <c r="I77" s="6">
        <v>123.93</v>
      </c>
      <c r="J77" s="6">
        <v>1438149</v>
      </c>
      <c r="K77" s="6">
        <v>1.66</v>
      </c>
      <c r="L77" s="6">
        <v>2.88</v>
      </c>
      <c r="M77" s="42">
        <v>31.75</v>
      </c>
      <c r="N77" s="13">
        <f t="shared" si="1"/>
        <v>-0.4189368606130332</v>
      </c>
      <c r="O77">
        <f t="shared" si="2"/>
        <v>-0.35185513735823643</v>
      </c>
      <c r="P77">
        <f t="shared" si="3"/>
        <v>-0.87042165630176371</v>
      </c>
      <c r="Q77">
        <f t="shared" si="4"/>
        <v>0.21602535140415591</v>
      </c>
      <c r="R77">
        <f t="shared" si="5"/>
        <v>0.7291631405464829</v>
      </c>
      <c r="S77">
        <f t="shared" si="6"/>
        <v>9.5752800347567918E-2</v>
      </c>
      <c r="T77">
        <f t="shared" si="7"/>
        <v>-0.30289905398886569</v>
      </c>
      <c r="U77">
        <f t="shared" si="8"/>
        <v>-0.37243682742220208</v>
      </c>
      <c r="V77">
        <f t="shared" si="9"/>
        <v>-8.3051093125930536E-2</v>
      </c>
      <c r="W77">
        <f t="shared" si="10"/>
        <v>-0.91153449673987264</v>
      </c>
      <c r="X77" s="14">
        <f t="shared" si="11"/>
        <v>2.1583277881605403</v>
      </c>
    </row>
    <row r="78" spans="2:24" ht="15" thickBot="1" x14ac:dyDescent="0.35">
      <c r="B78" s="47">
        <v>44807</v>
      </c>
      <c r="C78" s="49">
        <v>70013</v>
      </c>
      <c r="D78" s="3">
        <v>11052</v>
      </c>
      <c r="E78" s="3">
        <v>1888</v>
      </c>
      <c r="F78" s="3">
        <v>8612</v>
      </c>
      <c r="G78" s="3">
        <v>19027</v>
      </c>
      <c r="H78" s="4">
        <v>0.15790000000000001</v>
      </c>
      <c r="I78" s="3">
        <v>104.63</v>
      </c>
      <c r="J78" s="3">
        <v>1156637</v>
      </c>
      <c r="K78" s="3">
        <v>0.83</v>
      </c>
      <c r="L78" s="3">
        <v>3</v>
      </c>
      <c r="M78" s="41">
        <v>28.42</v>
      </c>
      <c r="N78" s="13">
        <f t="shared" si="1"/>
        <v>-0.31901075549239921</v>
      </c>
      <c r="O78">
        <f t="shared" si="2"/>
        <v>-0.80500496056191195</v>
      </c>
      <c r="P78">
        <f t="shared" si="3"/>
        <v>-1.0725881249211946</v>
      </c>
      <c r="Q78">
        <f t="shared" si="4"/>
        <v>0.17275492159298061</v>
      </c>
      <c r="R78">
        <f t="shared" si="5"/>
        <v>1.3650980110902118</v>
      </c>
      <c r="S78">
        <f t="shared" si="6"/>
        <v>-0.23835240086517928</v>
      </c>
      <c r="T78">
        <f t="shared" si="7"/>
        <v>-0.68592575641075493</v>
      </c>
      <c r="U78">
        <f t="shared" si="8"/>
        <v>-0.83041999391508015</v>
      </c>
      <c r="V78">
        <f t="shared" si="9"/>
        <v>-1.5949121733585327</v>
      </c>
      <c r="W78">
        <f t="shared" si="10"/>
        <v>-0.8229066313420812</v>
      </c>
      <c r="X78" s="14">
        <f t="shared" si="11"/>
        <v>1.6371203753251842</v>
      </c>
    </row>
    <row r="79" spans="2:24" ht="15" thickBot="1" x14ac:dyDescent="0.35">
      <c r="B79" s="46">
        <v>44808</v>
      </c>
      <c r="C79" s="50">
        <v>66626</v>
      </c>
      <c r="D79" s="6">
        <v>10403</v>
      </c>
      <c r="E79" s="6">
        <v>1920</v>
      </c>
      <c r="F79" s="6">
        <v>8327</v>
      </c>
      <c r="G79" s="6">
        <v>13129</v>
      </c>
      <c r="H79" s="7">
        <v>0.15609999999999999</v>
      </c>
      <c r="I79" s="6">
        <v>126.1</v>
      </c>
      <c r="J79" s="6">
        <v>1311431</v>
      </c>
      <c r="K79" s="6">
        <v>1.6</v>
      </c>
      <c r="L79" s="6">
        <v>2.94</v>
      </c>
      <c r="M79" s="42">
        <v>25.28</v>
      </c>
      <c r="N79" s="13">
        <f t="shared" ref="N79:N142" si="12">(C79-AVERAGE(C$14:C$156))/_xlfn.STDEV.P(C$14:C$156)</f>
        <v>-0.52690370269361997</v>
      </c>
      <c r="O79">
        <f t="shared" ref="O79:O142" si="13">(D79-AVERAGE(D$14:D$156))/_xlfn.STDEV.P(D$14:D$156)</f>
        <v>-1.3397217519422491</v>
      </c>
      <c r="P79">
        <f t="shared" ref="P79:P142" si="14">(E79-AVERAGE(E$14:E$156))/_xlfn.STDEV.P(E$14:E$156)</f>
        <v>-1.0451757223965259</v>
      </c>
      <c r="Q79">
        <f t="shared" ref="Q79:Q142" si="15">(F79-AVERAGE(F$14:F$156))/_xlfn.STDEV.P(F$14:F$156)</f>
        <v>8.3272883105144722E-3</v>
      </c>
      <c r="R79">
        <f t="shared" ref="R79:R142" si="16">(G79-AVERAGE(G$14:G$156))/_xlfn.STDEV.P(G$14:G$156)</f>
        <v>-0.62891786688262841</v>
      </c>
      <c r="S79">
        <f t="shared" ref="S79:S142" si="17">(H79-AVERAGE(H$14:H$156))/_xlfn.STDEV.P(H$14:H$156)</f>
        <v>-0.2893176010501754</v>
      </c>
      <c r="T79">
        <f t="shared" ref="T79:T142" si="18">(I79-AVERAGE(I$14:I$156))/_xlfn.STDEV.P(I$14:I$156)</f>
        <v>-0.25983335739531677</v>
      </c>
      <c r="U79">
        <f t="shared" ref="U79:U142" si="19">(J79-AVERAGE(J$14:J$156))/_xlfn.STDEV.P(J$14:J$156)</f>
        <v>-0.57859042262114391</v>
      </c>
      <c r="V79">
        <f t="shared" ref="V79:V142" si="20">(K79-AVERAGE(K$14:K$156))/_xlfn.STDEV.P(K$14:K$156)</f>
        <v>-0.19234225555238341</v>
      </c>
      <c r="W79">
        <f t="shared" ref="W79:W142" si="21">(L79-AVERAGE(L$14:L$156))/_xlfn.STDEV.P(L$14:L$156)</f>
        <v>-0.86722056404097692</v>
      </c>
      <c r="X79" s="14">
        <f t="shared" ref="X79:X142" si="22">(M79-AVERAGE(M$14:M$156))/_xlfn.STDEV.P(M$14:M$156)</f>
        <v>1.1456515235825357</v>
      </c>
    </row>
    <row r="80" spans="2:24" ht="15" thickBot="1" x14ac:dyDescent="0.35">
      <c r="B80" s="47">
        <v>44809</v>
      </c>
      <c r="C80" s="49">
        <v>66624</v>
      </c>
      <c r="D80" s="3">
        <v>13605</v>
      </c>
      <c r="E80" s="3">
        <v>2549</v>
      </c>
      <c r="F80" s="3">
        <v>10073</v>
      </c>
      <c r="G80" s="3">
        <v>13704</v>
      </c>
      <c r="H80" s="4">
        <v>0.20419999999999999</v>
      </c>
      <c r="I80" s="3">
        <v>97.68</v>
      </c>
      <c r="J80" s="3">
        <v>1328854</v>
      </c>
      <c r="K80" s="3">
        <v>1.78</v>
      </c>
      <c r="L80" s="3">
        <v>3.59</v>
      </c>
      <c r="M80" s="41">
        <v>25.97</v>
      </c>
      <c r="N80" s="13">
        <f t="shared" si="12"/>
        <v>-0.52702646203651993</v>
      </c>
      <c r="O80">
        <f t="shared" si="13"/>
        <v>1.2984341278726037</v>
      </c>
      <c r="P80">
        <f t="shared" si="14"/>
        <v>-0.50635068527100902</v>
      </c>
      <c r="Q80">
        <f t="shared" si="15"/>
        <v>1.0156628943146755</v>
      </c>
      <c r="R80">
        <f t="shared" si="16"/>
        <v>-0.43451991336713452</v>
      </c>
      <c r="S80">
        <f t="shared" si="17"/>
        <v>1.0725858038933138</v>
      </c>
      <c r="T80">
        <f t="shared" si="18"/>
        <v>-0.82385506116889606</v>
      </c>
      <c r="U80">
        <f t="shared" si="19"/>
        <v>-0.55024548276136742</v>
      </c>
      <c r="V80">
        <f t="shared" si="20"/>
        <v>0.13553123172697598</v>
      </c>
      <c r="W80">
        <f t="shared" si="21"/>
        <v>-0.38715295980294012</v>
      </c>
      <c r="X80" s="14">
        <f t="shared" si="22"/>
        <v>1.2536494559718434</v>
      </c>
    </row>
    <row r="81" spans="2:24" ht="15" thickBot="1" x14ac:dyDescent="0.35">
      <c r="B81" s="46">
        <v>44810</v>
      </c>
      <c r="C81" s="50">
        <v>66236</v>
      </c>
      <c r="D81" s="6">
        <v>12818</v>
      </c>
      <c r="E81" s="6">
        <v>4239</v>
      </c>
      <c r="F81" s="6">
        <v>7808</v>
      </c>
      <c r="G81" s="6">
        <v>18778</v>
      </c>
      <c r="H81" s="7">
        <v>0.19350000000000001</v>
      </c>
      <c r="I81" s="6">
        <v>90.88</v>
      </c>
      <c r="J81" s="6">
        <v>1164800</v>
      </c>
      <c r="K81" s="6">
        <v>0.83</v>
      </c>
      <c r="L81" s="6">
        <v>3.04</v>
      </c>
      <c r="M81" s="42">
        <v>20.170000000000002</v>
      </c>
      <c r="N81" s="13">
        <f t="shared" si="12"/>
        <v>-0.55084177455912808</v>
      </c>
      <c r="O81">
        <f t="shared" si="13"/>
        <v>0.65001792630661714</v>
      </c>
      <c r="P81">
        <f t="shared" si="14"/>
        <v>0.94136682306305108</v>
      </c>
      <c r="Q81">
        <f t="shared" si="15"/>
        <v>-0.29110408598281862</v>
      </c>
      <c r="R81">
        <f t="shared" si="16"/>
        <v>1.2809152451330674</v>
      </c>
      <c r="S81">
        <f t="shared" si="17"/>
        <v>0.76962600279361915</v>
      </c>
      <c r="T81">
        <f t="shared" si="18"/>
        <v>-0.95880747445743753</v>
      </c>
      <c r="U81">
        <f t="shared" si="19"/>
        <v>-0.81713986167176067</v>
      </c>
      <c r="V81">
        <f t="shared" si="20"/>
        <v>-1.5949121733585327</v>
      </c>
      <c r="W81">
        <f t="shared" si="21"/>
        <v>-0.79336400954281727</v>
      </c>
      <c r="X81" s="14">
        <f t="shared" si="22"/>
        <v>0.34584074893128325</v>
      </c>
    </row>
    <row r="82" spans="2:24" ht="15" thickBot="1" x14ac:dyDescent="0.35">
      <c r="B82" s="47">
        <v>44811</v>
      </c>
      <c r="C82" s="49">
        <v>63927</v>
      </c>
      <c r="D82" s="3">
        <v>13182</v>
      </c>
      <c r="E82" s="3">
        <v>4069</v>
      </c>
      <c r="F82" s="3">
        <v>8427</v>
      </c>
      <c r="G82" s="3">
        <v>16596</v>
      </c>
      <c r="H82" s="4">
        <v>0.20619999999999999</v>
      </c>
      <c r="I82" s="3">
        <v>92.47</v>
      </c>
      <c r="J82" s="3">
        <v>1218975</v>
      </c>
      <c r="K82" s="3">
        <v>0.69</v>
      </c>
      <c r="L82" s="3">
        <v>3.12</v>
      </c>
      <c r="M82" s="41">
        <v>12.91</v>
      </c>
      <c r="N82" s="13">
        <f t="shared" si="12"/>
        <v>-0.69256743593722625</v>
      </c>
      <c r="O82">
        <f t="shared" si="13"/>
        <v>0.94992071839050429</v>
      </c>
      <c r="P82">
        <f t="shared" si="14"/>
        <v>0.79573843465074912</v>
      </c>
      <c r="Q82">
        <f t="shared" si="15"/>
        <v>6.6021194725414872E-2</v>
      </c>
      <c r="R82">
        <f t="shared" si="16"/>
        <v>0.54321727196644531</v>
      </c>
      <c r="S82">
        <f t="shared" si="17"/>
        <v>1.1292138040988644</v>
      </c>
      <c r="T82">
        <f t="shared" si="18"/>
        <v>-0.92725242487967563</v>
      </c>
      <c r="U82">
        <f t="shared" si="19"/>
        <v>-0.72900422963919476</v>
      </c>
      <c r="V82">
        <f t="shared" si="20"/>
        <v>-1.8499248856869235</v>
      </c>
      <c r="W82">
        <f t="shared" si="21"/>
        <v>-0.73427876594428965</v>
      </c>
      <c r="X82" s="14">
        <f t="shared" si="22"/>
        <v>-0.79048532229534973</v>
      </c>
    </row>
    <row r="83" spans="2:24" ht="15" thickBot="1" x14ac:dyDescent="0.35">
      <c r="B83" s="46">
        <v>44812</v>
      </c>
      <c r="C83" s="50">
        <v>69764</v>
      </c>
      <c r="D83" s="6">
        <v>10844</v>
      </c>
      <c r="E83" s="6">
        <v>3676</v>
      </c>
      <c r="F83" s="6">
        <v>6814</v>
      </c>
      <c r="G83" s="6">
        <v>18405</v>
      </c>
      <c r="H83" s="7">
        <v>0.15540000000000001</v>
      </c>
      <c r="I83" s="6">
        <v>102.95</v>
      </c>
      <c r="J83" s="6">
        <v>1116133</v>
      </c>
      <c r="K83" s="6">
        <v>1.3</v>
      </c>
      <c r="L83" s="6">
        <v>3.83</v>
      </c>
      <c r="M83" s="42">
        <v>14.35</v>
      </c>
      <c r="N83" s="13">
        <f t="shared" si="12"/>
        <v>-0.33429429368345442</v>
      </c>
      <c r="O83">
        <f t="shared" si="13"/>
        <v>-0.97637798460984748</v>
      </c>
      <c r="P83">
        <f t="shared" si="14"/>
        <v>0.45907986614466301</v>
      </c>
      <c r="Q83">
        <f t="shared" si="15"/>
        <v>-0.86458151574692865</v>
      </c>
      <c r="R83">
        <f t="shared" si="16"/>
        <v>1.15481013789606</v>
      </c>
      <c r="S83">
        <f t="shared" si="17"/>
        <v>-0.30913740112211746</v>
      </c>
      <c r="T83">
        <f t="shared" si="18"/>
        <v>-0.71926694087027676</v>
      </c>
      <c r="U83">
        <f t="shared" si="19"/>
        <v>-0.89631469884995874</v>
      </c>
      <c r="V83">
        <f t="shared" si="20"/>
        <v>-0.73879806768464928</v>
      </c>
      <c r="W83">
        <f t="shared" si="21"/>
        <v>-0.20989722900735713</v>
      </c>
      <c r="X83" s="14">
        <f t="shared" si="22"/>
        <v>-0.56509833296114165</v>
      </c>
    </row>
    <row r="84" spans="2:24" ht="15" thickBot="1" x14ac:dyDescent="0.35">
      <c r="B84" s="47">
        <v>44813</v>
      </c>
      <c r="C84" s="49">
        <v>57199</v>
      </c>
      <c r="D84" s="3">
        <v>11132</v>
      </c>
      <c r="E84" s="3">
        <v>3570</v>
      </c>
      <c r="F84" s="3">
        <v>6888</v>
      </c>
      <c r="G84" s="3">
        <v>10029</v>
      </c>
      <c r="H84" s="4">
        <v>0.1946</v>
      </c>
      <c r="I84" s="3">
        <v>106.06</v>
      </c>
      <c r="J84" s="3">
        <v>1180559</v>
      </c>
      <c r="K84" s="3">
        <v>1.67</v>
      </c>
      <c r="L84" s="3">
        <v>3.12</v>
      </c>
      <c r="M84" s="41">
        <v>15.55</v>
      </c>
      <c r="N84" s="13">
        <f t="shared" si="12"/>
        <v>-1.1055298654529666</v>
      </c>
      <c r="O84">
        <f t="shared" si="13"/>
        <v>-0.73909225900501374</v>
      </c>
      <c r="P84">
        <f t="shared" si="14"/>
        <v>0.36827628278169827</v>
      </c>
      <c r="Q84">
        <f t="shared" si="15"/>
        <v>-0.82188802499990232</v>
      </c>
      <c r="R84">
        <f t="shared" si="16"/>
        <v>-1.6769763988792044</v>
      </c>
      <c r="S84">
        <f t="shared" si="17"/>
        <v>0.80077140290667159</v>
      </c>
      <c r="T84">
        <f t="shared" si="18"/>
        <v>-0.65754605773389985</v>
      </c>
      <c r="U84">
        <f t="shared" si="19"/>
        <v>-0.79150203194954183</v>
      </c>
      <c r="V84">
        <f t="shared" si="20"/>
        <v>-6.4835899388188331E-2</v>
      </c>
      <c r="W84">
        <f t="shared" si="21"/>
        <v>-0.73427876594428965</v>
      </c>
      <c r="X84" s="14">
        <f t="shared" si="22"/>
        <v>-0.37727584184930135</v>
      </c>
    </row>
    <row r="85" spans="2:24" ht="15" thickBot="1" x14ac:dyDescent="0.35">
      <c r="B85" s="46">
        <v>44814</v>
      </c>
      <c r="C85" s="50">
        <v>56442</v>
      </c>
      <c r="D85" s="6">
        <v>11157</v>
      </c>
      <c r="E85" s="6">
        <v>1282</v>
      </c>
      <c r="F85" s="6">
        <v>9041</v>
      </c>
      <c r="G85" s="6">
        <v>18966</v>
      </c>
      <c r="H85" s="7">
        <v>0.19769999999999999</v>
      </c>
      <c r="I85" s="6">
        <v>119.17</v>
      </c>
      <c r="J85" s="6">
        <v>1329728</v>
      </c>
      <c r="K85" s="6">
        <v>0.77</v>
      </c>
      <c r="L85" s="6">
        <v>3.27</v>
      </c>
      <c r="M85" s="42">
        <v>10.119999999999999</v>
      </c>
      <c r="N85" s="13">
        <f t="shared" si="12"/>
        <v>-1.1519942767406326</v>
      </c>
      <c r="O85">
        <f t="shared" si="13"/>
        <v>-0.71849453976848299</v>
      </c>
      <c r="P85">
        <f t="shared" si="14"/>
        <v>-1.5917104977321059</v>
      </c>
      <c r="Q85">
        <f t="shared" si="15"/>
        <v>0.42026178011290333</v>
      </c>
      <c r="R85">
        <f t="shared" si="16"/>
        <v>1.3444749238476985</v>
      </c>
      <c r="S85">
        <f t="shared" si="17"/>
        <v>0.88854480322527463</v>
      </c>
      <c r="T85">
        <f t="shared" si="18"/>
        <v>-0.39736574329084462</v>
      </c>
      <c r="U85">
        <f t="shared" si="19"/>
        <v>-0.54882359919152035</v>
      </c>
      <c r="V85">
        <f t="shared" si="20"/>
        <v>-1.7042033357849857</v>
      </c>
      <c r="W85">
        <f t="shared" si="21"/>
        <v>-0.62349393419705046</v>
      </c>
      <c r="X85" s="14">
        <f t="shared" si="22"/>
        <v>-1.2271726141303783</v>
      </c>
    </row>
    <row r="86" spans="2:24" ht="15" thickBot="1" x14ac:dyDescent="0.35">
      <c r="B86" s="47">
        <v>44815</v>
      </c>
      <c r="C86" s="49">
        <v>55892</v>
      </c>
      <c r="D86" s="3">
        <v>11667</v>
      </c>
      <c r="E86" s="3">
        <v>4789</v>
      </c>
      <c r="F86" s="3">
        <v>6637</v>
      </c>
      <c r="G86" s="3">
        <v>11075</v>
      </c>
      <c r="H86" s="4">
        <v>0.2087</v>
      </c>
      <c r="I86" s="3">
        <v>97.17</v>
      </c>
      <c r="J86" s="3">
        <v>1133477</v>
      </c>
      <c r="K86" s="3">
        <v>0.87</v>
      </c>
      <c r="L86" s="3">
        <v>3.2</v>
      </c>
      <c r="M86" s="41">
        <v>12.75</v>
      </c>
      <c r="N86" s="13">
        <f t="shared" si="12"/>
        <v>-1.1857530960381439</v>
      </c>
      <c r="O86">
        <f t="shared" si="13"/>
        <v>-0.29830106734325662</v>
      </c>
      <c r="P86">
        <f t="shared" si="14"/>
        <v>1.4125174914557925</v>
      </c>
      <c r="Q86">
        <f t="shared" si="15"/>
        <v>-0.96669973010130228</v>
      </c>
      <c r="R86">
        <f t="shared" si="16"/>
        <v>-1.3233411651797145</v>
      </c>
      <c r="S86">
        <f t="shared" si="17"/>
        <v>1.1999988043558025</v>
      </c>
      <c r="T86">
        <f t="shared" si="18"/>
        <v>-0.83397649216553682</v>
      </c>
      <c r="U86">
        <f t="shared" si="19"/>
        <v>-0.86809828164695324</v>
      </c>
      <c r="V86">
        <f t="shared" si="20"/>
        <v>-1.5220513984075639</v>
      </c>
      <c r="W86">
        <f t="shared" si="21"/>
        <v>-0.67519352234576202</v>
      </c>
      <c r="X86" s="14">
        <f t="shared" si="22"/>
        <v>-0.81552832111026174</v>
      </c>
    </row>
    <row r="87" spans="2:24" ht="15" thickBot="1" x14ac:dyDescent="0.35">
      <c r="B87" s="46">
        <v>44816</v>
      </c>
      <c r="C87" s="50">
        <v>56642</v>
      </c>
      <c r="D87" s="6">
        <v>12268</v>
      </c>
      <c r="E87" s="6">
        <v>3357</v>
      </c>
      <c r="F87" s="6">
        <v>8109</v>
      </c>
      <c r="G87" s="6">
        <v>11892</v>
      </c>
      <c r="H87" s="7">
        <v>0.21659999999999999</v>
      </c>
      <c r="I87" s="6">
        <v>96.85</v>
      </c>
      <c r="J87" s="6">
        <v>1188244</v>
      </c>
      <c r="K87" s="6">
        <v>1.37</v>
      </c>
      <c r="L87" s="6">
        <v>3.83</v>
      </c>
      <c r="M87" s="42">
        <v>12.07</v>
      </c>
      <c r="N87" s="13">
        <f t="shared" si="12"/>
        <v>-1.1397183424506283</v>
      </c>
      <c r="O87">
        <f t="shared" si="13"/>
        <v>0.19686810310294162</v>
      </c>
      <c r="P87">
        <f t="shared" si="14"/>
        <v>0.18581247847687296</v>
      </c>
      <c r="Q87">
        <f t="shared" si="15"/>
        <v>-0.1174454276739684</v>
      </c>
      <c r="R87">
        <f t="shared" si="16"/>
        <v>-1.047127029489004</v>
      </c>
      <c r="S87">
        <f t="shared" si="17"/>
        <v>1.4236794051677266</v>
      </c>
      <c r="T87">
        <f t="shared" si="18"/>
        <v>-0.84032719396735067</v>
      </c>
      <c r="U87">
        <f t="shared" si="19"/>
        <v>-0.7789995431231409</v>
      </c>
      <c r="V87">
        <f t="shared" si="20"/>
        <v>-0.61129171152045381</v>
      </c>
      <c r="W87">
        <f t="shared" si="21"/>
        <v>-0.20989722900735713</v>
      </c>
      <c r="X87" s="14">
        <f t="shared" si="22"/>
        <v>-0.92196106607363781</v>
      </c>
    </row>
    <row r="88" spans="2:24" ht="15" thickBot="1" x14ac:dyDescent="0.35">
      <c r="B88" s="47">
        <v>44817</v>
      </c>
      <c r="C88" s="49">
        <v>52460</v>
      </c>
      <c r="D88" s="3">
        <v>13300</v>
      </c>
      <c r="E88" s="3">
        <v>1490</v>
      </c>
      <c r="F88" s="3">
        <v>11681</v>
      </c>
      <c r="G88" s="3">
        <v>16728</v>
      </c>
      <c r="H88" s="4">
        <v>0.2535</v>
      </c>
      <c r="I88" s="3">
        <v>95.94</v>
      </c>
      <c r="J88" s="3">
        <v>1275804</v>
      </c>
      <c r="K88" s="3">
        <v>1.2</v>
      </c>
      <c r="L88" s="3">
        <v>3.06</v>
      </c>
      <c r="M88" s="41">
        <v>10.07</v>
      </c>
      <c r="N88" s="13">
        <f t="shared" si="12"/>
        <v>-1.3964081284546157</v>
      </c>
      <c r="O88">
        <f t="shared" si="13"/>
        <v>1.0471419531869293</v>
      </c>
      <c r="P88">
        <f t="shared" si="14"/>
        <v>-1.4135298813217603</v>
      </c>
      <c r="Q88">
        <f t="shared" si="15"/>
        <v>1.943380909466274</v>
      </c>
      <c r="R88">
        <f t="shared" si="16"/>
        <v>0.58784428042565429</v>
      </c>
      <c r="S88">
        <f t="shared" si="17"/>
        <v>2.4684660089601338</v>
      </c>
      <c r="T88">
        <f t="shared" si="18"/>
        <v>-0.8583870022162583</v>
      </c>
      <c r="U88">
        <f t="shared" si="19"/>
        <v>-0.63655088708675023</v>
      </c>
      <c r="V88">
        <f t="shared" si="20"/>
        <v>-0.92095000506207148</v>
      </c>
      <c r="W88">
        <f t="shared" si="21"/>
        <v>-0.77859269864318537</v>
      </c>
      <c r="X88" s="14">
        <f t="shared" si="22"/>
        <v>-1.2349985512600381</v>
      </c>
    </row>
    <row r="89" spans="2:24" ht="15" thickBot="1" x14ac:dyDescent="0.35">
      <c r="B89" s="46">
        <v>44818</v>
      </c>
      <c r="C89" s="50">
        <v>72635</v>
      </c>
      <c r="D89" s="6">
        <v>12625</v>
      </c>
      <c r="E89" s="6">
        <v>1053</v>
      </c>
      <c r="F89" s="6">
        <v>11302</v>
      </c>
      <c r="G89" s="6">
        <v>18003</v>
      </c>
      <c r="H89" s="7">
        <v>0.17380000000000001</v>
      </c>
      <c r="I89" s="6">
        <v>123.54</v>
      </c>
      <c r="J89" s="6">
        <v>1559588</v>
      </c>
      <c r="K89" s="6">
        <v>1.72</v>
      </c>
      <c r="L89" s="6">
        <v>2.97</v>
      </c>
      <c r="M89" s="42">
        <v>15.14</v>
      </c>
      <c r="N89" s="13">
        <f t="shared" si="12"/>
        <v>-0.1580732569504445</v>
      </c>
      <c r="O89">
        <f t="shared" si="13"/>
        <v>0.49100353380060008</v>
      </c>
      <c r="P89">
        <f t="shared" si="14"/>
        <v>-1.7878805032992657</v>
      </c>
      <c r="Q89">
        <f t="shared" si="15"/>
        <v>1.7247210041538015</v>
      </c>
      <c r="R89">
        <f t="shared" si="16"/>
        <v>1.0189006121339235</v>
      </c>
      <c r="S89">
        <f t="shared" si="17"/>
        <v>0.211840200768947</v>
      </c>
      <c r="T89">
        <f t="shared" si="18"/>
        <v>-0.31063897180982614</v>
      </c>
      <c r="U89">
        <f t="shared" si="19"/>
        <v>-0.17487147405989914</v>
      </c>
      <c r="V89">
        <f t="shared" si="20"/>
        <v>2.6240069300522723E-2</v>
      </c>
      <c r="W89">
        <f t="shared" si="21"/>
        <v>-0.84506359769152883</v>
      </c>
      <c r="X89" s="14">
        <f t="shared" si="22"/>
        <v>-0.44144852631251341</v>
      </c>
    </row>
    <row r="90" spans="2:24" ht="15" thickBot="1" x14ac:dyDescent="0.35">
      <c r="B90" s="47">
        <v>44819</v>
      </c>
      <c r="C90" s="49">
        <v>67818</v>
      </c>
      <c r="D90" s="3">
        <v>10734</v>
      </c>
      <c r="E90" s="3">
        <v>4503</v>
      </c>
      <c r="F90" s="3">
        <v>6059</v>
      </c>
      <c r="G90" s="3">
        <v>19146</v>
      </c>
      <c r="H90" s="4">
        <v>0.1583</v>
      </c>
      <c r="I90" s="3">
        <v>165.89</v>
      </c>
      <c r="J90" s="3">
        <v>1780950</v>
      </c>
      <c r="K90" s="3">
        <v>1.23</v>
      </c>
      <c r="L90" s="3">
        <v>3.09</v>
      </c>
      <c r="M90" s="41">
        <v>18.59</v>
      </c>
      <c r="N90" s="13">
        <f t="shared" si="12"/>
        <v>-0.45373913432519503</v>
      </c>
      <c r="O90">
        <f t="shared" si="13"/>
        <v>-1.0670079492505826</v>
      </c>
      <c r="P90">
        <f t="shared" si="14"/>
        <v>1.1675191438915669</v>
      </c>
      <c r="Q90">
        <f t="shared" si="15"/>
        <v>-1.3001705091794267</v>
      </c>
      <c r="R90">
        <f t="shared" si="16"/>
        <v>1.4053299353829836</v>
      </c>
      <c r="S90">
        <f t="shared" si="17"/>
        <v>-0.22702680082406965</v>
      </c>
      <c r="T90">
        <f t="shared" si="18"/>
        <v>0.52983671977395586</v>
      </c>
      <c r="U90">
        <f t="shared" si="19"/>
        <v>0.18525551768893034</v>
      </c>
      <c r="V90">
        <f t="shared" si="20"/>
        <v>-0.86630442384884476</v>
      </c>
      <c r="W90">
        <f t="shared" si="21"/>
        <v>-0.75643573229373773</v>
      </c>
      <c r="X90" s="14">
        <f t="shared" si="22"/>
        <v>9.8541135634026819E-2</v>
      </c>
    </row>
    <row r="91" spans="2:24" ht="15" thickBot="1" x14ac:dyDescent="0.35">
      <c r="B91" s="46">
        <v>44820</v>
      </c>
      <c r="C91" s="50">
        <v>59046</v>
      </c>
      <c r="D91" s="6">
        <v>10052</v>
      </c>
      <c r="E91" s="6">
        <v>1688</v>
      </c>
      <c r="F91" s="6">
        <v>7827</v>
      </c>
      <c r="G91" s="6">
        <v>12506</v>
      </c>
      <c r="H91" s="7">
        <v>0.17019999999999999</v>
      </c>
      <c r="I91" s="6">
        <v>129.31</v>
      </c>
      <c r="J91" s="6">
        <v>1299485</v>
      </c>
      <c r="K91" s="6">
        <v>1.62</v>
      </c>
      <c r="L91" s="6">
        <v>2.81</v>
      </c>
      <c r="M91" s="42">
        <v>10.31</v>
      </c>
      <c r="N91" s="13">
        <f t="shared" si="12"/>
        <v>-0.99216161228477817</v>
      </c>
      <c r="O91">
        <f t="shared" si="13"/>
        <v>-1.6289137300231402</v>
      </c>
      <c r="P91">
        <f t="shared" si="14"/>
        <v>-1.2439156407003733</v>
      </c>
      <c r="Q91">
        <f t="shared" si="15"/>
        <v>-0.28014224376398755</v>
      </c>
      <c r="R91">
        <f t="shared" si="16"/>
        <v>-0.83954382347419843</v>
      </c>
      <c r="S91">
        <f t="shared" si="17"/>
        <v>0.10990980039895556</v>
      </c>
      <c r="T91">
        <f t="shared" si="18"/>
        <v>-0.19612787994587286</v>
      </c>
      <c r="U91">
        <f t="shared" si="19"/>
        <v>-0.59802500056781738</v>
      </c>
      <c r="V91">
        <f t="shared" si="20"/>
        <v>-0.15591186807689897</v>
      </c>
      <c r="W91">
        <f t="shared" si="21"/>
        <v>-0.9632340848885842</v>
      </c>
      <c r="X91" s="14">
        <f t="shared" si="22"/>
        <v>-1.1974340530376699</v>
      </c>
    </row>
    <row r="92" spans="2:24" ht="15" thickBot="1" x14ac:dyDescent="0.35">
      <c r="B92" s="47">
        <v>44821</v>
      </c>
      <c r="C92" s="49">
        <v>55944</v>
      </c>
      <c r="D92" s="3">
        <v>12673</v>
      </c>
      <c r="E92" s="3">
        <v>2308</v>
      </c>
      <c r="F92" s="3">
        <v>9645</v>
      </c>
      <c r="G92" s="3">
        <v>13284</v>
      </c>
      <c r="H92" s="4">
        <v>0.22650000000000001</v>
      </c>
      <c r="I92" s="3">
        <v>82.2</v>
      </c>
      <c r="J92" s="3">
        <v>1041631</v>
      </c>
      <c r="K92" s="3">
        <v>1.1200000000000001</v>
      </c>
      <c r="L92" s="3">
        <v>3.41</v>
      </c>
      <c r="M92" s="41">
        <v>13.73</v>
      </c>
      <c r="N92" s="13">
        <f t="shared" si="12"/>
        <v>-1.1825613531227428</v>
      </c>
      <c r="O92">
        <f t="shared" si="13"/>
        <v>0.53055115473473902</v>
      </c>
      <c r="P92">
        <f t="shared" si="14"/>
        <v>-0.71280034178491936</v>
      </c>
      <c r="Q92">
        <f t="shared" si="15"/>
        <v>0.7687329748589018</v>
      </c>
      <c r="R92">
        <f t="shared" si="16"/>
        <v>-0.5765149402827997</v>
      </c>
      <c r="S92">
        <f t="shared" si="17"/>
        <v>1.7039880061852022</v>
      </c>
      <c r="T92">
        <f t="shared" si="18"/>
        <v>-1.1310702608316341</v>
      </c>
      <c r="U92">
        <f t="shared" si="19"/>
        <v>-1.0175196985304427</v>
      </c>
      <c r="V92">
        <f t="shared" si="20"/>
        <v>-1.0666715549640087</v>
      </c>
      <c r="W92">
        <f t="shared" si="21"/>
        <v>-0.520094757899627</v>
      </c>
      <c r="X92" s="14">
        <f t="shared" si="22"/>
        <v>-0.66213995336892562</v>
      </c>
    </row>
    <row r="93" spans="2:24" ht="15" thickBot="1" x14ac:dyDescent="0.35">
      <c r="B93" s="46">
        <v>44822</v>
      </c>
      <c r="C93" s="50">
        <v>57418</v>
      </c>
      <c r="D93" s="6">
        <v>10825</v>
      </c>
      <c r="E93" s="6">
        <v>2425</v>
      </c>
      <c r="F93" s="6">
        <v>7985</v>
      </c>
      <c r="G93" s="6">
        <v>13290</v>
      </c>
      <c r="H93" s="7">
        <v>0.1885</v>
      </c>
      <c r="I93" s="6">
        <v>100.54</v>
      </c>
      <c r="J93" s="6">
        <v>1088135</v>
      </c>
      <c r="K93" s="6">
        <v>1.07</v>
      </c>
      <c r="L93" s="6">
        <v>2.99</v>
      </c>
      <c r="M93" s="42">
        <v>12.17</v>
      </c>
      <c r="N93" s="13">
        <f t="shared" si="12"/>
        <v>-1.0920877174054122</v>
      </c>
      <c r="O93">
        <f t="shared" si="13"/>
        <v>-0.99203225122961081</v>
      </c>
      <c r="P93">
        <f t="shared" si="14"/>
        <v>-0.61257374505409978</v>
      </c>
      <c r="Q93">
        <f t="shared" si="15"/>
        <v>-0.18898587162844491</v>
      </c>
      <c r="R93">
        <f t="shared" si="16"/>
        <v>-0.57448643989829018</v>
      </c>
      <c r="S93">
        <f t="shared" si="17"/>
        <v>0.62805600227974279</v>
      </c>
      <c r="T93">
        <f t="shared" si="18"/>
        <v>-0.76709566381518612</v>
      </c>
      <c r="U93">
        <f t="shared" si="19"/>
        <v>-0.94186377915725505</v>
      </c>
      <c r="V93">
        <f t="shared" si="20"/>
        <v>-1.1577475236527197</v>
      </c>
      <c r="W93">
        <f t="shared" si="21"/>
        <v>-0.83029228679189693</v>
      </c>
      <c r="X93" s="14">
        <f t="shared" si="22"/>
        <v>-0.90630919181431779</v>
      </c>
    </row>
    <row r="94" spans="2:24" ht="15" thickBot="1" x14ac:dyDescent="0.35">
      <c r="B94" s="47">
        <v>44823</v>
      </c>
      <c r="C94" s="49">
        <v>55687</v>
      </c>
      <c r="D94" s="3">
        <v>11088</v>
      </c>
      <c r="E94" s="3">
        <v>1997</v>
      </c>
      <c r="F94" s="3">
        <v>8620</v>
      </c>
      <c r="G94" s="3">
        <v>18821</v>
      </c>
      <c r="H94" s="4">
        <v>0.1991</v>
      </c>
      <c r="I94" s="3">
        <v>88.03</v>
      </c>
      <c r="J94" s="3">
        <v>976009</v>
      </c>
      <c r="K94" s="3">
        <v>0.98</v>
      </c>
      <c r="L94" s="3">
        <v>3.65</v>
      </c>
      <c r="M94" s="41">
        <v>11.26</v>
      </c>
      <c r="N94" s="13">
        <f t="shared" si="12"/>
        <v>-1.1983359286853983</v>
      </c>
      <c r="O94">
        <f t="shared" si="13"/>
        <v>-0.77534424486130782</v>
      </c>
      <c r="P94">
        <f t="shared" si="14"/>
        <v>-0.9792146288215422</v>
      </c>
      <c r="Q94">
        <f t="shared" si="15"/>
        <v>0.17737043410617265</v>
      </c>
      <c r="R94">
        <f t="shared" si="16"/>
        <v>1.2954528312220521</v>
      </c>
      <c r="S94">
        <f t="shared" si="17"/>
        <v>0.9281844033691603</v>
      </c>
      <c r="T94">
        <f t="shared" si="18"/>
        <v>-1.0153684123798408</v>
      </c>
      <c r="U94">
        <f t="shared" si="19"/>
        <v>-1.1242781008422291</v>
      </c>
      <c r="V94">
        <f t="shared" si="20"/>
        <v>-1.3216842672923996</v>
      </c>
      <c r="W94">
        <f t="shared" si="21"/>
        <v>-0.34283902710404435</v>
      </c>
      <c r="X94" s="14">
        <f t="shared" si="22"/>
        <v>-1.04874124757413</v>
      </c>
    </row>
    <row r="95" spans="2:24" ht="15" thickBot="1" x14ac:dyDescent="0.35">
      <c r="B95" s="46">
        <v>44824</v>
      </c>
      <c r="C95" s="50">
        <v>53794</v>
      </c>
      <c r="D95" s="6">
        <v>13958</v>
      </c>
      <c r="E95" s="6">
        <v>2657</v>
      </c>
      <c r="F95" s="6">
        <v>10697</v>
      </c>
      <c r="G95" s="6">
        <v>10431</v>
      </c>
      <c r="H95" s="7">
        <v>0.25950000000000001</v>
      </c>
      <c r="I95" s="6">
        <v>58.87</v>
      </c>
      <c r="J95" s="6">
        <v>821839</v>
      </c>
      <c r="K95" s="6">
        <v>1.82</v>
      </c>
      <c r="L95" s="6">
        <v>3.47</v>
      </c>
      <c r="M95" s="42">
        <v>17.54</v>
      </c>
      <c r="N95" s="13">
        <f t="shared" si="12"/>
        <v>-1.3145276467402878</v>
      </c>
      <c r="O95">
        <f t="shared" si="13"/>
        <v>1.5892739234924174</v>
      </c>
      <c r="P95">
        <f t="shared" si="14"/>
        <v>-0.41383382675025249</v>
      </c>
      <c r="Q95">
        <f t="shared" si="15"/>
        <v>1.375672870343654</v>
      </c>
      <c r="R95">
        <f t="shared" si="16"/>
        <v>-1.5410668731170678</v>
      </c>
      <c r="S95">
        <f t="shared" si="17"/>
        <v>2.6383500095767851</v>
      </c>
      <c r="T95">
        <f t="shared" si="18"/>
        <v>-1.5940761140701145</v>
      </c>
      <c r="U95">
        <f t="shared" si="19"/>
        <v>-1.3750925058345813</v>
      </c>
      <c r="V95">
        <f t="shared" si="20"/>
        <v>0.20839200667794483</v>
      </c>
      <c r="W95">
        <f t="shared" si="21"/>
        <v>-0.47578082520073128</v>
      </c>
      <c r="X95" s="14">
        <f t="shared" si="22"/>
        <v>-6.5803544088833404E-2</v>
      </c>
    </row>
    <row r="96" spans="2:24" ht="15" thickBot="1" x14ac:dyDescent="0.35">
      <c r="B96" s="47">
        <v>44825</v>
      </c>
      <c r="C96" s="49">
        <v>69177</v>
      </c>
      <c r="D96" s="3">
        <v>12388</v>
      </c>
      <c r="E96" s="3">
        <v>3031</v>
      </c>
      <c r="F96" s="3">
        <v>8461</v>
      </c>
      <c r="G96" s="3">
        <v>14677</v>
      </c>
      <c r="H96" s="4">
        <v>0.17910000000000001</v>
      </c>
      <c r="I96" s="3">
        <v>101.89</v>
      </c>
      <c r="J96" s="3">
        <v>1262432</v>
      </c>
      <c r="K96" s="3">
        <v>2.0499999999999998</v>
      </c>
      <c r="L96" s="3">
        <v>4.2300000000000004</v>
      </c>
      <c r="M96" s="41">
        <v>15.46</v>
      </c>
      <c r="N96" s="13">
        <f t="shared" si="12"/>
        <v>-0.37032416082461667</v>
      </c>
      <c r="O96">
        <f t="shared" si="13"/>
        <v>0.29573715543828899</v>
      </c>
      <c r="P96">
        <f t="shared" si="14"/>
        <v>-9.3451372243188308E-2</v>
      </c>
      <c r="Q96">
        <f t="shared" si="15"/>
        <v>8.5637122906481011E-2</v>
      </c>
      <c r="R96">
        <f t="shared" si="16"/>
        <v>-0.10556476767917701</v>
      </c>
      <c r="S96">
        <f t="shared" si="17"/>
        <v>0.36190440131365575</v>
      </c>
      <c r="T96">
        <f t="shared" si="18"/>
        <v>-0.74030364058878473</v>
      </c>
      <c r="U96">
        <f t="shared" si="19"/>
        <v>-0.65830538033159514</v>
      </c>
      <c r="V96">
        <f t="shared" si="20"/>
        <v>0.62734146264601487</v>
      </c>
      <c r="W96">
        <f t="shared" si="21"/>
        <v>8.5528988985281204E-2</v>
      </c>
      <c r="X96" s="14">
        <f t="shared" si="22"/>
        <v>-0.39136252868268934</v>
      </c>
    </row>
    <row r="97" spans="2:24" ht="15" thickBot="1" x14ac:dyDescent="0.35">
      <c r="B97" s="46">
        <v>44826</v>
      </c>
      <c r="C97" s="50">
        <v>71080</v>
      </c>
      <c r="D97" s="6">
        <v>10153</v>
      </c>
      <c r="E97" s="6">
        <v>2024</v>
      </c>
      <c r="F97" s="6">
        <v>7204</v>
      </c>
      <c r="G97" s="6">
        <v>16599</v>
      </c>
      <c r="H97" s="7">
        <v>0.14280000000000001</v>
      </c>
      <c r="I97" s="6">
        <v>141.94999999999999</v>
      </c>
      <c r="J97" s="6">
        <v>1440852</v>
      </c>
      <c r="K97" s="6">
        <v>1.4</v>
      </c>
      <c r="L97" s="6">
        <v>4.07</v>
      </c>
      <c r="M97" s="42">
        <v>12.5</v>
      </c>
      <c r="N97" s="13">
        <f t="shared" si="12"/>
        <v>-0.25351864605522695</v>
      </c>
      <c r="O97">
        <f t="shared" si="13"/>
        <v>-1.5456989443075562</v>
      </c>
      <c r="P97">
        <f t="shared" si="14"/>
        <v>-0.95608541419135307</v>
      </c>
      <c r="Q97">
        <f t="shared" si="15"/>
        <v>-0.63957528072881709</v>
      </c>
      <c r="R97">
        <f t="shared" si="16"/>
        <v>0.54423152215870008</v>
      </c>
      <c r="S97">
        <f t="shared" si="17"/>
        <v>-0.66589380241708551</v>
      </c>
      <c r="T97">
        <f t="shared" si="18"/>
        <v>5.4724841225768178E-2</v>
      </c>
      <c r="U97">
        <f t="shared" si="19"/>
        <v>-0.36803940031774379</v>
      </c>
      <c r="V97">
        <f t="shared" si="20"/>
        <v>-0.55664613030722765</v>
      </c>
      <c r="W97">
        <f t="shared" si="21"/>
        <v>-3.2641498211774131E-2</v>
      </c>
      <c r="X97" s="14">
        <f t="shared" si="22"/>
        <v>-0.85465800675856185</v>
      </c>
    </row>
    <row r="98" spans="2:24" ht="15" thickBot="1" x14ac:dyDescent="0.35">
      <c r="B98" s="47">
        <v>44827</v>
      </c>
      <c r="C98" s="49">
        <v>57330</v>
      </c>
      <c r="D98" s="3">
        <v>13433</v>
      </c>
      <c r="E98" s="3">
        <v>3479</v>
      </c>
      <c r="F98" s="3">
        <v>9803</v>
      </c>
      <c r="G98" s="3">
        <v>16408</v>
      </c>
      <c r="H98" s="4">
        <v>0.23430000000000001</v>
      </c>
      <c r="I98" s="3">
        <v>76.239999999999995</v>
      </c>
      <c r="J98" s="3">
        <v>1024035</v>
      </c>
      <c r="K98" s="3">
        <v>1.35</v>
      </c>
      <c r="L98" s="3">
        <v>3.75</v>
      </c>
      <c r="M98" s="41">
        <v>10.11</v>
      </c>
      <c r="N98" s="13">
        <f t="shared" si="12"/>
        <v>-1.0974891284930139</v>
      </c>
      <c r="O98">
        <f t="shared" si="13"/>
        <v>1.1567218195252726</v>
      </c>
      <c r="P98">
        <f t="shared" si="14"/>
        <v>0.29032226310217196</v>
      </c>
      <c r="Q98">
        <f t="shared" si="15"/>
        <v>0.85988934699444441</v>
      </c>
      <c r="R98">
        <f t="shared" si="16"/>
        <v>0.47965759325181423</v>
      </c>
      <c r="S98">
        <f t="shared" si="17"/>
        <v>1.9248372069868491</v>
      </c>
      <c r="T98">
        <f t="shared" si="18"/>
        <v>-1.2493520818904145</v>
      </c>
      <c r="U98">
        <f t="shared" si="19"/>
        <v>-1.0461460867398571</v>
      </c>
      <c r="V98">
        <f t="shared" si="20"/>
        <v>-0.64772209899593824</v>
      </c>
      <c r="W98">
        <f t="shared" si="21"/>
        <v>-0.26898247260588481</v>
      </c>
      <c r="X98" s="14">
        <f t="shared" si="22"/>
        <v>-1.2287378015563102</v>
      </c>
    </row>
    <row r="99" spans="2:24" ht="15" thickBot="1" x14ac:dyDescent="0.35">
      <c r="B99" s="46">
        <v>44828</v>
      </c>
      <c r="C99" s="50">
        <v>52755</v>
      </c>
      <c r="D99" s="6">
        <v>13878</v>
      </c>
      <c r="E99" s="6">
        <v>1060</v>
      </c>
      <c r="F99" s="6">
        <v>12036</v>
      </c>
      <c r="G99" s="6">
        <v>15897</v>
      </c>
      <c r="H99" s="7">
        <v>0.2631</v>
      </c>
      <c r="I99" s="6">
        <v>72.790000000000006</v>
      </c>
      <c r="J99" s="6">
        <v>1010319</v>
      </c>
      <c r="K99" s="6">
        <v>1.82</v>
      </c>
      <c r="L99" s="6">
        <v>3.51</v>
      </c>
      <c r="M99" s="42">
        <v>9.98</v>
      </c>
      <c r="N99" s="13">
        <f t="shared" si="12"/>
        <v>-1.3783011253768596</v>
      </c>
      <c r="O99">
        <f t="shared" si="13"/>
        <v>1.523361221935519</v>
      </c>
      <c r="P99">
        <f t="shared" si="14"/>
        <v>-1.7818840402469944</v>
      </c>
      <c r="Q99">
        <f t="shared" si="15"/>
        <v>2.1481942772391704</v>
      </c>
      <c r="R99">
        <f t="shared" si="16"/>
        <v>0.30689697717108833</v>
      </c>
      <c r="S99">
        <f t="shared" si="17"/>
        <v>2.7402804099467759</v>
      </c>
      <c r="T99">
        <f t="shared" si="18"/>
        <v>-1.3178205856912184</v>
      </c>
      <c r="U99">
        <f t="shared" si="19"/>
        <v>-1.0684602229458318</v>
      </c>
      <c r="V99">
        <f t="shared" si="20"/>
        <v>0.20839200667794483</v>
      </c>
      <c r="W99">
        <f t="shared" si="21"/>
        <v>-0.4462382034014678</v>
      </c>
      <c r="X99" s="14">
        <f t="shared" si="22"/>
        <v>-1.2490852380934261</v>
      </c>
    </row>
    <row r="100" spans="2:24" ht="15" thickBot="1" x14ac:dyDescent="0.35">
      <c r="B100" s="47">
        <v>44829</v>
      </c>
      <c r="C100" s="49">
        <v>52392</v>
      </c>
      <c r="D100" s="3">
        <v>12513</v>
      </c>
      <c r="E100" s="3">
        <v>2172</v>
      </c>
      <c r="F100" s="3">
        <v>9381</v>
      </c>
      <c r="G100" s="3">
        <v>13441</v>
      </c>
      <c r="H100" s="4">
        <v>0.23880000000000001</v>
      </c>
      <c r="I100" s="3">
        <v>80.64</v>
      </c>
      <c r="J100" s="3">
        <v>1008904</v>
      </c>
      <c r="K100" s="3">
        <v>1.24</v>
      </c>
      <c r="L100" s="3">
        <v>3.45</v>
      </c>
      <c r="M100" s="41">
        <v>8.1199999999999992</v>
      </c>
      <c r="N100" s="13">
        <f t="shared" si="12"/>
        <v>-1.400581946113217</v>
      </c>
      <c r="O100">
        <f t="shared" si="13"/>
        <v>0.39872575162094254</v>
      </c>
      <c r="P100">
        <f t="shared" si="14"/>
        <v>-0.82930305251476077</v>
      </c>
      <c r="Q100">
        <f t="shared" si="15"/>
        <v>0.61642106192356472</v>
      </c>
      <c r="R100">
        <f t="shared" si="16"/>
        <v>-0.52343584688813438</v>
      </c>
      <c r="S100">
        <f t="shared" si="17"/>
        <v>2.0522502074493376</v>
      </c>
      <c r="T100">
        <f t="shared" si="18"/>
        <v>-1.1620299321154759</v>
      </c>
      <c r="U100">
        <f t="shared" si="19"/>
        <v>-1.0707622426841996</v>
      </c>
      <c r="V100">
        <f t="shared" si="20"/>
        <v>-0.8480892301111026</v>
      </c>
      <c r="W100">
        <f t="shared" si="21"/>
        <v>-0.49055213610036319</v>
      </c>
      <c r="X100" s="14">
        <f t="shared" si="22"/>
        <v>-1.5402100993167784</v>
      </c>
    </row>
    <row r="101" spans="2:24" ht="15" thickBot="1" x14ac:dyDescent="0.35">
      <c r="B101" s="46">
        <v>44830</v>
      </c>
      <c r="C101" s="50">
        <v>53082</v>
      </c>
      <c r="D101" s="6">
        <v>10094</v>
      </c>
      <c r="E101" s="6">
        <v>3813</v>
      </c>
      <c r="F101" s="6">
        <v>6069</v>
      </c>
      <c r="G101" s="6">
        <v>19055</v>
      </c>
      <c r="H101" s="7">
        <v>0.19020000000000001</v>
      </c>
      <c r="I101" s="6">
        <v>115.27</v>
      </c>
      <c r="J101" s="6">
        <v>1163754</v>
      </c>
      <c r="K101" s="6">
        <v>1.0900000000000001</v>
      </c>
      <c r="L101" s="6">
        <v>2.74</v>
      </c>
      <c r="M101" s="42">
        <v>9.68</v>
      </c>
      <c r="N101" s="13">
        <f t="shared" si="12"/>
        <v>-1.3582299728127027</v>
      </c>
      <c r="O101">
        <f t="shared" si="13"/>
        <v>-1.5943095617057688</v>
      </c>
      <c r="P101">
        <f t="shared" si="14"/>
        <v>0.57643921445340041</v>
      </c>
      <c r="Q101">
        <f t="shared" si="15"/>
        <v>-1.2944011185379365</v>
      </c>
      <c r="R101">
        <f t="shared" si="16"/>
        <v>1.3745643462179227</v>
      </c>
      <c r="S101">
        <f t="shared" si="17"/>
        <v>0.67618980245446092</v>
      </c>
      <c r="T101">
        <f t="shared" si="18"/>
        <v>-0.47476492150044924</v>
      </c>
      <c r="U101">
        <f t="shared" si="19"/>
        <v>-0.81884156672217256</v>
      </c>
      <c r="V101">
        <f t="shared" si="20"/>
        <v>-1.1213171361772354</v>
      </c>
      <c r="W101">
        <f t="shared" si="21"/>
        <v>-1.0149336730372958</v>
      </c>
      <c r="X101" s="14">
        <f t="shared" si="22"/>
        <v>-1.296040860871386</v>
      </c>
    </row>
    <row r="102" spans="2:24" ht="15" thickBot="1" x14ac:dyDescent="0.35">
      <c r="B102" s="47">
        <v>44831</v>
      </c>
      <c r="C102" s="49">
        <v>53493</v>
      </c>
      <c r="D102" s="3">
        <v>10738</v>
      </c>
      <c r="E102" s="3">
        <v>3892</v>
      </c>
      <c r="F102" s="3">
        <v>5897</v>
      </c>
      <c r="G102" s="3">
        <v>13336</v>
      </c>
      <c r="H102" s="4">
        <v>0.20069999999999999</v>
      </c>
      <c r="I102" s="3">
        <v>98.46</v>
      </c>
      <c r="J102" s="3">
        <v>1057063</v>
      </c>
      <c r="K102" s="3">
        <v>1.95</v>
      </c>
      <c r="L102" s="3">
        <v>3.98</v>
      </c>
      <c r="M102" s="41">
        <v>11.62</v>
      </c>
      <c r="N102" s="13">
        <f t="shared" si="12"/>
        <v>-1.3330029278467441</v>
      </c>
      <c r="O102">
        <f t="shared" si="13"/>
        <v>-1.0637123141727376</v>
      </c>
      <c r="P102">
        <f t="shared" si="14"/>
        <v>0.64411358318617595</v>
      </c>
      <c r="Q102">
        <f t="shared" si="15"/>
        <v>-1.3936346375715654</v>
      </c>
      <c r="R102">
        <f t="shared" si="16"/>
        <v>-0.55893460361705061</v>
      </c>
      <c r="S102">
        <f t="shared" si="17"/>
        <v>0.9734868035336004</v>
      </c>
      <c r="T102">
        <f t="shared" si="18"/>
        <v>-0.80837522552697549</v>
      </c>
      <c r="U102">
        <f t="shared" si="19"/>
        <v>-0.9924138549951117</v>
      </c>
      <c r="V102">
        <f t="shared" si="20"/>
        <v>0.44518952526859318</v>
      </c>
      <c r="W102">
        <f t="shared" si="21"/>
        <v>-9.9112397260117918E-2</v>
      </c>
      <c r="X102" s="14">
        <f t="shared" si="22"/>
        <v>-0.99239450024057807</v>
      </c>
    </row>
    <row r="103" spans="2:24" ht="15" thickBot="1" x14ac:dyDescent="0.35">
      <c r="B103" s="46">
        <v>44832</v>
      </c>
      <c r="C103" s="50">
        <v>63026</v>
      </c>
      <c r="D103" s="6">
        <v>13283</v>
      </c>
      <c r="E103" s="6">
        <v>2323</v>
      </c>
      <c r="F103" s="6">
        <v>10591</v>
      </c>
      <c r="G103" s="6">
        <v>16590</v>
      </c>
      <c r="H103" s="7">
        <v>0.21079999999999999</v>
      </c>
      <c r="I103" s="6">
        <v>100.63</v>
      </c>
      <c r="J103" s="6">
        <v>1336976</v>
      </c>
      <c r="K103" s="6">
        <v>1.19</v>
      </c>
      <c r="L103" s="6">
        <v>3.49</v>
      </c>
      <c r="M103" s="42">
        <v>17.5</v>
      </c>
      <c r="N103" s="13">
        <f t="shared" si="12"/>
        <v>-0.74787051991369513</v>
      </c>
      <c r="O103">
        <f t="shared" si="13"/>
        <v>1.0331355041060883</v>
      </c>
      <c r="P103">
        <f t="shared" si="14"/>
        <v>-0.69995077810148087</v>
      </c>
      <c r="Q103">
        <f t="shared" si="15"/>
        <v>1.3145173295438595</v>
      </c>
      <c r="R103">
        <f t="shared" si="16"/>
        <v>0.54118877158193579</v>
      </c>
      <c r="S103">
        <f t="shared" si="17"/>
        <v>1.2594582045716303</v>
      </c>
      <c r="T103">
        <f t="shared" si="18"/>
        <v>-0.7653095289334263</v>
      </c>
      <c r="U103">
        <f t="shared" si="19"/>
        <v>-0.53703205215004302</v>
      </c>
      <c r="V103">
        <f t="shared" si="20"/>
        <v>-0.93916519879981364</v>
      </c>
      <c r="W103">
        <f t="shared" si="21"/>
        <v>-0.46100951430109938</v>
      </c>
      <c r="X103" s="14">
        <f t="shared" si="22"/>
        <v>-7.2064293792561282E-2</v>
      </c>
    </row>
    <row r="104" spans="2:24" ht="15" thickBot="1" x14ac:dyDescent="0.35">
      <c r="B104" s="47">
        <v>44833</v>
      </c>
      <c r="C104" s="49">
        <v>75666</v>
      </c>
      <c r="D104" s="3">
        <v>11821</v>
      </c>
      <c r="E104" s="3">
        <v>3319</v>
      </c>
      <c r="F104" s="3">
        <v>7812</v>
      </c>
      <c r="G104" s="3">
        <v>17496</v>
      </c>
      <c r="H104" s="4">
        <v>0.15620000000000001</v>
      </c>
      <c r="I104" s="3">
        <v>119.96</v>
      </c>
      <c r="J104" s="3">
        <v>1417753</v>
      </c>
      <c r="K104" s="3">
        <v>1.46</v>
      </c>
      <c r="L104" s="3">
        <v>3.54</v>
      </c>
      <c r="M104" s="41">
        <v>10.199999999999999</v>
      </c>
      <c r="N104" s="13">
        <f t="shared" si="12"/>
        <v>2.7968527214568766E-2</v>
      </c>
      <c r="O104">
        <f t="shared" si="13"/>
        <v>-0.17141911684622743</v>
      </c>
      <c r="P104">
        <f t="shared" si="14"/>
        <v>0.15326025047882902</v>
      </c>
      <c r="Q104">
        <f t="shared" si="15"/>
        <v>-0.2887963297262226</v>
      </c>
      <c r="R104">
        <f t="shared" si="16"/>
        <v>0.84749232964287058</v>
      </c>
      <c r="S104">
        <f t="shared" si="17"/>
        <v>-0.28648620103989741</v>
      </c>
      <c r="T104">
        <f t="shared" si="18"/>
        <v>-0.38168744821761719</v>
      </c>
      <c r="U104">
        <f t="shared" si="19"/>
        <v>-0.40561844903616073</v>
      </c>
      <c r="V104">
        <f t="shared" si="20"/>
        <v>-0.44735496788077433</v>
      </c>
      <c r="W104">
        <f t="shared" si="21"/>
        <v>-0.42408123705201972</v>
      </c>
      <c r="X104" s="14">
        <f t="shared" si="22"/>
        <v>-1.2146511147229222</v>
      </c>
    </row>
    <row r="105" spans="2:24" ht="15" thickBot="1" x14ac:dyDescent="0.35">
      <c r="B105" s="46">
        <v>44834</v>
      </c>
      <c r="C105" s="50">
        <v>71240</v>
      </c>
      <c r="D105" s="6">
        <v>13723</v>
      </c>
      <c r="E105" s="6">
        <v>4286</v>
      </c>
      <c r="F105" s="6">
        <v>8909</v>
      </c>
      <c r="G105" s="6">
        <v>10124</v>
      </c>
      <c r="H105" s="7">
        <v>0.19259999999999999</v>
      </c>
      <c r="I105" s="6">
        <v>100.19</v>
      </c>
      <c r="J105" s="6">
        <v>1374631</v>
      </c>
      <c r="K105" s="6">
        <v>1.02</v>
      </c>
      <c r="L105" s="6">
        <v>3.84</v>
      </c>
      <c r="M105" s="42">
        <v>10.09</v>
      </c>
      <c r="N105" s="13">
        <f t="shared" si="12"/>
        <v>-0.24369789862322364</v>
      </c>
      <c r="O105">
        <f t="shared" si="13"/>
        <v>1.3956553626690287</v>
      </c>
      <c r="P105">
        <f t="shared" si="14"/>
        <v>0.98162878927115804</v>
      </c>
      <c r="Q105">
        <f t="shared" si="15"/>
        <v>0.34410582364523479</v>
      </c>
      <c r="R105">
        <f t="shared" si="16"/>
        <v>-1.6448584761244707</v>
      </c>
      <c r="S105">
        <f t="shared" si="17"/>
        <v>0.74414340270112111</v>
      </c>
      <c r="T105">
        <f t="shared" si="18"/>
        <v>-0.77404174391092007</v>
      </c>
      <c r="U105">
        <f t="shared" si="19"/>
        <v>-0.47577229720428821</v>
      </c>
      <c r="V105">
        <f t="shared" si="20"/>
        <v>-1.2488234923414308</v>
      </c>
      <c r="W105">
        <f t="shared" si="21"/>
        <v>-0.20251157355754132</v>
      </c>
      <c r="X105" s="14">
        <f t="shared" si="22"/>
        <v>-1.231868176408174</v>
      </c>
    </row>
    <row r="106" spans="2:24" ht="15" thickBot="1" x14ac:dyDescent="0.35">
      <c r="B106" s="47">
        <v>44835</v>
      </c>
      <c r="C106" s="49">
        <v>75382</v>
      </c>
      <c r="D106" s="3">
        <v>12158</v>
      </c>
      <c r="E106" s="3">
        <v>2360</v>
      </c>
      <c r="F106" s="3">
        <v>8914</v>
      </c>
      <c r="G106" s="3">
        <v>16086</v>
      </c>
      <c r="H106" s="4">
        <v>0.1613</v>
      </c>
      <c r="I106" s="3">
        <v>115.98</v>
      </c>
      <c r="J106" s="3">
        <v>1410157</v>
      </c>
      <c r="K106" s="3">
        <v>1.21</v>
      </c>
      <c r="L106" s="3">
        <v>3.52</v>
      </c>
      <c r="M106" s="41">
        <v>16.399999999999999</v>
      </c>
      <c r="N106" s="13">
        <f t="shared" si="12"/>
        <v>1.0536700522762836E-2</v>
      </c>
      <c r="O106">
        <f t="shared" si="13"/>
        <v>0.10623813846220649</v>
      </c>
      <c r="P106">
        <f t="shared" si="14"/>
        <v>-0.66825518768233283</v>
      </c>
      <c r="Q106">
        <f t="shared" si="15"/>
        <v>0.34699051896597982</v>
      </c>
      <c r="R106">
        <f t="shared" si="16"/>
        <v>0.37079473928313766</v>
      </c>
      <c r="S106">
        <f t="shared" si="17"/>
        <v>-0.14208480051574385</v>
      </c>
      <c r="T106">
        <f t="shared" si="18"/>
        <v>-0.46067430187767494</v>
      </c>
      <c r="U106">
        <f t="shared" si="19"/>
        <v>-0.41797614651506004</v>
      </c>
      <c r="V106">
        <f t="shared" si="20"/>
        <v>-0.9027348113243292</v>
      </c>
      <c r="W106">
        <f t="shared" si="21"/>
        <v>-0.43885254795165168</v>
      </c>
      <c r="X106" s="14">
        <f t="shared" si="22"/>
        <v>-0.24423491064508163</v>
      </c>
    </row>
    <row r="107" spans="2:24" ht="15" thickBot="1" x14ac:dyDescent="0.35">
      <c r="B107" s="46">
        <v>44836</v>
      </c>
      <c r="C107" s="50">
        <v>82143</v>
      </c>
      <c r="D107" s="6">
        <v>10593</v>
      </c>
      <c r="E107" s="6">
        <v>4788</v>
      </c>
      <c r="F107" s="6">
        <v>5487</v>
      </c>
      <c r="G107" s="6">
        <v>18535</v>
      </c>
      <c r="H107" s="7">
        <v>0.129</v>
      </c>
      <c r="I107" s="6">
        <v>152.36000000000001</v>
      </c>
      <c r="J107" s="6">
        <v>1614472</v>
      </c>
      <c r="K107" s="6">
        <v>1.18</v>
      </c>
      <c r="L107" s="6">
        <v>2.79</v>
      </c>
      <c r="M107" s="42">
        <v>18.16</v>
      </c>
      <c r="N107" s="13">
        <f t="shared" si="12"/>
        <v>0.42552465919635396</v>
      </c>
      <c r="O107">
        <f t="shared" si="13"/>
        <v>-1.1831790857446158</v>
      </c>
      <c r="P107">
        <f t="shared" si="14"/>
        <v>1.4116608538768967</v>
      </c>
      <c r="Q107">
        <f t="shared" si="15"/>
        <v>-1.630179653872657</v>
      </c>
      <c r="R107">
        <f t="shared" si="16"/>
        <v>1.1987609795604326</v>
      </c>
      <c r="S107">
        <f t="shared" si="17"/>
        <v>-1.056627003835384</v>
      </c>
      <c r="T107">
        <f t="shared" si="18"/>
        <v>0.26132110921602075</v>
      </c>
      <c r="U107">
        <f t="shared" si="19"/>
        <v>-8.558239185453978E-2</v>
      </c>
      <c r="V107">
        <f t="shared" si="20"/>
        <v>-0.95738039253755591</v>
      </c>
      <c r="W107">
        <f t="shared" si="21"/>
        <v>-0.9780053957882161</v>
      </c>
      <c r="X107" s="14">
        <f t="shared" si="22"/>
        <v>3.1238076318950814E-2</v>
      </c>
    </row>
    <row r="108" spans="2:24" ht="15" thickBot="1" x14ac:dyDescent="0.35">
      <c r="B108" s="47">
        <v>44837</v>
      </c>
      <c r="C108" s="49">
        <v>70146</v>
      </c>
      <c r="D108" s="3">
        <v>10464</v>
      </c>
      <c r="E108" s="3">
        <v>2228</v>
      </c>
      <c r="F108" s="3">
        <v>7815</v>
      </c>
      <c r="G108" s="3">
        <v>13182</v>
      </c>
      <c r="H108" s="4">
        <v>0.1492</v>
      </c>
      <c r="I108" s="3">
        <v>166.52</v>
      </c>
      <c r="J108" s="3">
        <v>1742794</v>
      </c>
      <c r="K108" s="3">
        <v>1.75</v>
      </c>
      <c r="L108" s="3">
        <v>3.09</v>
      </c>
      <c r="M108" s="41">
        <v>14.82</v>
      </c>
      <c r="N108" s="13">
        <f t="shared" si="12"/>
        <v>-0.31084725918954648</v>
      </c>
      <c r="O108">
        <f t="shared" si="13"/>
        <v>-1.2894633170051142</v>
      </c>
      <c r="P108">
        <f t="shared" si="14"/>
        <v>-0.78133134809659077</v>
      </c>
      <c r="Q108">
        <f t="shared" si="15"/>
        <v>-0.2870655125337756</v>
      </c>
      <c r="R108">
        <f t="shared" si="16"/>
        <v>-0.61099944681946117</v>
      </c>
      <c r="S108">
        <f t="shared" si="17"/>
        <v>-0.48468420175932425</v>
      </c>
      <c r="T108">
        <f t="shared" si="18"/>
        <v>0.54233966394627708</v>
      </c>
      <c r="U108">
        <f t="shared" si="19"/>
        <v>0.12318070133757673</v>
      </c>
      <c r="V108">
        <f t="shared" si="20"/>
        <v>8.0885650513749352E-2</v>
      </c>
      <c r="W108">
        <f t="shared" si="21"/>
        <v>-0.75643573229373773</v>
      </c>
      <c r="X108" s="14">
        <f t="shared" si="22"/>
        <v>-0.49153452394233749</v>
      </c>
    </row>
    <row r="109" spans="2:24" ht="15" thickBot="1" x14ac:dyDescent="0.35">
      <c r="B109" s="46">
        <v>44838</v>
      </c>
      <c r="C109" s="50">
        <v>76720</v>
      </c>
      <c r="D109" s="6">
        <v>13898</v>
      </c>
      <c r="E109" s="6">
        <v>3454</v>
      </c>
      <c r="F109" s="6">
        <v>9800</v>
      </c>
      <c r="G109" s="6">
        <v>19584</v>
      </c>
      <c r="H109" s="7">
        <v>0.1812</v>
      </c>
      <c r="I109" s="6">
        <v>116.09</v>
      </c>
      <c r="J109" s="6">
        <v>1613878</v>
      </c>
      <c r="K109" s="6">
        <v>1.46</v>
      </c>
      <c r="L109" s="6">
        <v>3.2</v>
      </c>
      <c r="M109" s="42">
        <v>11.65</v>
      </c>
      <c r="N109" s="13">
        <f t="shared" si="12"/>
        <v>9.2662700922890764E-2</v>
      </c>
      <c r="O109">
        <f t="shared" si="13"/>
        <v>1.5398393973247437</v>
      </c>
      <c r="P109">
        <f t="shared" si="14"/>
        <v>0.26890632362977462</v>
      </c>
      <c r="Q109">
        <f t="shared" si="15"/>
        <v>0.85815852980199736</v>
      </c>
      <c r="R109">
        <f t="shared" si="16"/>
        <v>1.553410463452177</v>
      </c>
      <c r="S109">
        <f t="shared" si="17"/>
        <v>0.42136380152948349</v>
      </c>
      <c r="T109">
        <f t="shared" si="18"/>
        <v>-0.4584912481333015</v>
      </c>
      <c r="U109">
        <f t="shared" si="19"/>
        <v>-8.6548752083932382E-2</v>
      </c>
      <c r="V109">
        <f t="shared" si="20"/>
        <v>-0.44735496788077433</v>
      </c>
      <c r="W109">
        <f t="shared" si="21"/>
        <v>-0.67519352234576202</v>
      </c>
      <c r="X109" s="14">
        <f t="shared" si="22"/>
        <v>-0.98769893796278185</v>
      </c>
    </row>
    <row r="110" spans="2:24" ht="15" thickBot="1" x14ac:dyDescent="0.35">
      <c r="B110" s="47">
        <v>44839</v>
      </c>
      <c r="C110" s="49">
        <v>75640</v>
      </c>
      <c r="D110" s="3">
        <v>12217</v>
      </c>
      <c r="E110" s="3">
        <v>2652</v>
      </c>
      <c r="F110" s="3">
        <v>9026</v>
      </c>
      <c r="G110" s="3">
        <v>16387</v>
      </c>
      <c r="H110" s="4">
        <v>0.1615</v>
      </c>
      <c r="I110" s="3">
        <v>143.19999999999999</v>
      </c>
      <c r="J110" s="3">
        <v>1749258</v>
      </c>
      <c r="K110" s="3">
        <v>1.81</v>
      </c>
      <c r="L110" s="3">
        <v>3.43</v>
      </c>
      <c r="M110" s="41">
        <v>10.63</v>
      </c>
      <c r="N110" s="13">
        <f t="shared" si="12"/>
        <v>2.6372655756868223E-2</v>
      </c>
      <c r="O110">
        <f t="shared" si="13"/>
        <v>0.15484875586041896</v>
      </c>
      <c r="P110">
        <f t="shared" si="14"/>
        <v>-0.41811701464473194</v>
      </c>
      <c r="Q110">
        <f t="shared" si="15"/>
        <v>0.41160769415066828</v>
      </c>
      <c r="R110">
        <f t="shared" si="16"/>
        <v>0.47255784190603095</v>
      </c>
      <c r="S110">
        <f t="shared" si="17"/>
        <v>-0.13642200049518863</v>
      </c>
      <c r="T110">
        <f t="shared" si="18"/>
        <v>7.9532270139102967E-2</v>
      </c>
      <c r="U110">
        <f t="shared" si="19"/>
        <v>0.13369678302578172</v>
      </c>
      <c r="V110">
        <f t="shared" si="20"/>
        <v>0.19017681294020261</v>
      </c>
      <c r="W110">
        <f t="shared" si="21"/>
        <v>-0.5053234469999951</v>
      </c>
      <c r="X110" s="14">
        <f t="shared" si="22"/>
        <v>-1.1473480554078459</v>
      </c>
    </row>
    <row r="111" spans="2:24" ht="15" thickBot="1" x14ac:dyDescent="0.35">
      <c r="B111" s="46">
        <v>44840</v>
      </c>
      <c r="C111" s="50">
        <v>80242</v>
      </c>
      <c r="D111" s="6">
        <v>11106</v>
      </c>
      <c r="E111" s="6">
        <v>3299</v>
      </c>
      <c r="F111" s="6">
        <v>7323</v>
      </c>
      <c r="G111" s="6">
        <v>18642</v>
      </c>
      <c r="H111" s="7">
        <v>0.1384</v>
      </c>
      <c r="I111" s="6">
        <v>191.74</v>
      </c>
      <c r="J111" s="6">
        <v>2129388</v>
      </c>
      <c r="K111" s="6">
        <v>1.36</v>
      </c>
      <c r="L111" s="6">
        <v>3.1</v>
      </c>
      <c r="M111" s="42">
        <v>14.65</v>
      </c>
      <c r="N111" s="13">
        <f t="shared" si="12"/>
        <v>0.30884190376986426</v>
      </c>
      <c r="O111">
        <f t="shared" si="13"/>
        <v>-0.76051388701100564</v>
      </c>
      <c r="P111">
        <f t="shared" si="14"/>
        <v>0.13612749890091114</v>
      </c>
      <c r="Q111">
        <f t="shared" si="15"/>
        <v>-0.57091953209508561</v>
      </c>
      <c r="R111">
        <f t="shared" si="16"/>
        <v>1.2349359030841853</v>
      </c>
      <c r="S111">
        <f t="shared" si="17"/>
        <v>-0.79047540286929696</v>
      </c>
      <c r="T111">
        <f t="shared" si="18"/>
        <v>1.0428543497017195</v>
      </c>
      <c r="U111">
        <f t="shared" si="19"/>
        <v>0.75211852376485411</v>
      </c>
      <c r="V111">
        <f t="shared" si="20"/>
        <v>-0.62950690525819608</v>
      </c>
      <c r="W111">
        <f t="shared" si="21"/>
        <v>-0.74905007684392155</v>
      </c>
      <c r="X111" s="14">
        <f t="shared" si="22"/>
        <v>-0.51814271018318148</v>
      </c>
    </row>
    <row r="112" spans="2:24" ht="15" thickBot="1" x14ac:dyDescent="0.35">
      <c r="B112" s="47">
        <v>44841</v>
      </c>
      <c r="C112" s="49">
        <v>79086</v>
      </c>
      <c r="D112" s="3">
        <v>10260</v>
      </c>
      <c r="E112" s="3">
        <v>4536</v>
      </c>
      <c r="F112" s="3">
        <v>5237</v>
      </c>
      <c r="G112" s="3">
        <v>15489</v>
      </c>
      <c r="H112" s="4">
        <v>0.12970000000000001</v>
      </c>
      <c r="I112" s="3">
        <v>183.57</v>
      </c>
      <c r="J112" s="3">
        <v>1882995</v>
      </c>
      <c r="K112" s="3">
        <v>1.05</v>
      </c>
      <c r="L112" s="3">
        <v>2.95</v>
      </c>
      <c r="M112" s="41">
        <v>12.35</v>
      </c>
      <c r="N112" s="13">
        <f t="shared" si="12"/>
        <v>0.23788700357364015</v>
      </c>
      <c r="O112">
        <f t="shared" si="13"/>
        <v>-1.4575407059752048</v>
      </c>
      <c r="P112">
        <f t="shared" si="14"/>
        <v>1.1957881839951314</v>
      </c>
      <c r="Q112">
        <f t="shared" si="15"/>
        <v>-1.7744144199099079</v>
      </c>
      <c r="R112">
        <f t="shared" si="16"/>
        <v>0.16895895102444222</v>
      </c>
      <c r="S112">
        <f t="shared" si="17"/>
        <v>-1.0368072037634413</v>
      </c>
      <c r="T112">
        <f t="shared" si="18"/>
        <v>0.88071299432416317</v>
      </c>
      <c r="U112">
        <f t="shared" si="19"/>
        <v>0.35126937224847221</v>
      </c>
      <c r="V112">
        <f t="shared" si="20"/>
        <v>-1.1941779111282043</v>
      </c>
      <c r="W112">
        <f t="shared" si="21"/>
        <v>-0.85983490859116074</v>
      </c>
      <c r="X112" s="14">
        <f t="shared" si="22"/>
        <v>-0.87813581814754182</v>
      </c>
    </row>
    <row r="113" spans="2:24" ht="15" thickBot="1" x14ac:dyDescent="0.35">
      <c r="B113" s="46">
        <v>44842</v>
      </c>
      <c r="C113" s="50">
        <v>66181</v>
      </c>
      <c r="D113" s="6">
        <v>11225</v>
      </c>
      <c r="E113" s="6">
        <v>3250</v>
      </c>
      <c r="F113" s="6">
        <v>7127</v>
      </c>
      <c r="G113" s="6">
        <v>13952</v>
      </c>
      <c r="H113" s="7">
        <v>0.1696</v>
      </c>
      <c r="I113" s="6">
        <v>128.62</v>
      </c>
      <c r="J113" s="6">
        <v>1443630</v>
      </c>
      <c r="K113" s="6">
        <v>1.8</v>
      </c>
      <c r="L113" s="6">
        <v>2.77</v>
      </c>
      <c r="M113" s="42">
        <v>11.8</v>
      </c>
      <c r="N113" s="13">
        <f t="shared" si="12"/>
        <v>-0.55421765648887922</v>
      </c>
      <c r="O113">
        <f t="shared" si="13"/>
        <v>-0.66246874344511952</v>
      </c>
      <c r="P113">
        <f t="shared" si="14"/>
        <v>9.4152257535012371E-2</v>
      </c>
      <c r="Q113">
        <f t="shared" si="15"/>
        <v>-0.68399958866829036</v>
      </c>
      <c r="R113">
        <f t="shared" si="16"/>
        <v>-0.35067523080740848</v>
      </c>
      <c r="S113">
        <f t="shared" si="17"/>
        <v>9.292140033729071E-2</v>
      </c>
      <c r="T113">
        <f t="shared" si="18"/>
        <v>-0.20982158070603363</v>
      </c>
      <c r="U113">
        <f t="shared" si="19"/>
        <v>-0.36351995803280673</v>
      </c>
      <c r="V113">
        <f t="shared" si="20"/>
        <v>0.17196161920246042</v>
      </c>
      <c r="W113">
        <f t="shared" si="21"/>
        <v>-0.99277670668784801</v>
      </c>
      <c r="X113" s="14">
        <f t="shared" si="22"/>
        <v>-0.96422112657380177</v>
      </c>
    </row>
    <row r="114" spans="2:24" ht="15" thickBot="1" x14ac:dyDescent="0.35">
      <c r="B114" s="47">
        <v>44843</v>
      </c>
      <c r="C114" s="49">
        <v>62801</v>
      </c>
      <c r="D114" s="3">
        <v>10726</v>
      </c>
      <c r="E114" s="3">
        <v>2089</v>
      </c>
      <c r="F114" s="3">
        <v>8453</v>
      </c>
      <c r="G114" s="3">
        <v>15261</v>
      </c>
      <c r="H114" s="4">
        <v>0.17080000000000001</v>
      </c>
      <c r="I114" s="3">
        <v>141.02000000000001</v>
      </c>
      <c r="J114" s="3">
        <v>1512615</v>
      </c>
      <c r="K114" s="3">
        <v>1.44</v>
      </c>
      <c r="L114" s="3">
        <v>2.83</v>
      </c>
      <c r="M114" s="41">
        <v>11.2</v>
      </c>
      <c r="N114" s="13">
        <f t="shared" si="12"/>
        <v>-0.76168094598994973</v>
      </c>
      <c r="O114">
        <f t="shared" si="13"/>
        <v>-1.0735992194062725</v>
      </c>
      <c r="P114">
        <f t="shared" si="14"/>
        <v>-0.90040397156312002</v>
      </c>
      <c r="Q114">
        <f t="shared" si="15"/>
        <v>8.1021610393288979E-2</v>
      </c>
      <c r="R114">
        <f t="shared" si="16"/>
        <v>9.1875936413081158E-2</v>
      </c>
      <c r="S114">
        <f t="shared" si="17"/>
        <v>0.1268982004606212</v>
      </c>
      <c r="T114">
        <f t="shared" si="18"/>
        <v>3.6268114114247532E-2</v>
      </c>
      <c r="U114">
        <f t="shared" si="19"/>
        <v>-0.25129039502834793</v>
      </c>
      <c r="V114">
        <f t="shared" si="20"/>
        <v>-0.48378535535625877</v>
      </c>
      <c r="W114">
        <f t="shared" si="21"/>
        <v>-0.94846277398895229</v>
      </c>
      <c r="X114" s="14">
        <f t="shared" si="22"/>
        <v>-1.058132372129722</v>
      </c>
    </row>
    <row r="115" spans="2:24" ht="15" thickBot="1" x14ac:dyDescent="0.35">
      <c r="B115" s="46">
        <v>44844</v>
      </c>
      <c r="C115" s="50">
        <v>62505</v>
      </c>
      <c r="D115" s="6">
        <v>10395</v>
      </c>
      <c r="E115" s="6">
        <v>3681</v>
      </c>
      <c r="F115" s="6">
        <v>6057</v>
      </c>
      <c r="G115" s="6">
        <v>11060</v>
      </c>
      <c r="H115" s="7">
        <v>0.1663</v>
      </c>
      <c r="I115" s="6">
        <v>134.86000000000001</v>
      </c>
      <c r="J115" s="6">
        <v>1401798</v>
      </c>
      <c r="K115" s="6">
        <v>0.92</v>
      </c>
      <c r="L115" s="6">
        <v>2.93</v>
      </c>
      <c r="M115" s="42">
        <v>10.130000000000001</v>
      </c>
      <c r="N115" s="13">
        <f t="shared" si="12"/>
        <v>-0.77984932873915591</v>
      </c>
      <c r="O115">
        <f t="shared" si="13"/>
        <v>-1.3463130220979389</v>
      </c>
      <c r="P115">
        <f t="shared" si="14"/>
        <v>0.46336305403914246</v>
      </c>
      <c r="Q115">
        <f t="shared" si="15"/>
        <v>-1.3013243873077247</v>
      </c>
      <c r="R115">
        <f t="shared" si="16"/>
        <v>-1.3284124161409883</v>
      </c>
      <c r="S115">
        <f t="shared" si="17"/>
        <v>-5.1480000186751237E-4</v>
      </c>
      <c r="T115">
        <f t="shared" si="18"/>
        <v>-8.5982895570666212E-2</v>
      </c>
      <c r="U115">
        <f t="shared" si="19"/>
        <v>-0.4315751450966977</v>
      </c>
      <c r="V115">
        <f t="shared" si="20"/>
        <v>-1.4309754297188528</v>
      </c>
      <c r="W115">
        <f t="shared" si="21"/>
        <v>-0.87460621949079265</v>
      </c>
      <c r="X115" s="14">
        <f t="shared" si="22"/>
        <v>-1.2256074267044459</v>
      </c>
    </row>
    <row r="116" spans="2:24" ht="15" thickBot="1" x14ac:dyDescent="0.35">
      <c r="B116" s="47">
        <v>44845</v>
      </c>
      <c r="C116" s="49">
        <v>58307</v>
      </c>
      <c r="D116" s="3">
        <v>13638</v>
      </c>
      <c r="E116" s="3">
        <v>4435</v>
      </c>
      <c r="F116" s="3">
        <v>8861</v>
      </c>
      <c r="G116" s="3">
        <v>10925</v>
      </c>
      <c r="H116" s="4">
        <v>0.2339</v>
      </c>
      <c r="I116" s="3">
        <v>98.93</v>
      </c>
      <c r="J116" s="3">
        <v>1349159</v>
      </c>
      <c r="K116" s="3">
        <v>1.24</v>
      </c>
      <c r="L116" s="3">
        <v>2.79</v>
      </c>
      <c r="M116" s="41">
        <v>10.34</v>
      </c>
      <c r="N116" s="13">
        <f t="shared" si="12"/>
        <v>-1.0375211894863436</v>
      </c>
      <c r="O116">
        <f t="shared" si="13"/>
        <v>1.3256231172648243</v>
      </c>
      <c r="P116">
        <f t="shared" si="14"/>
        <v>1.1092677885266462</v>
      </c>
      <c r="Q116">
        <f t="shared" si="15"/>
        <v>0.31641274856608259</v>
      </c>
      <c r="R116">
        <f t="shared" si="16"/>
        <v>-1.3740536747924521</v>
      </c>
      <c r="S116">
        <f t="shared" si="17"/>
        <v>1.9135116069457387</v>
      </c>
      <c r="T116">
        <f t="shared" si="18"/>
        <v>-0.7990476322555613</v>
      </c>
      <c r="U116">
        <f t="shared" si="19"/>
        <v>-0.51721190623305635</v>
      </c>
      <c r="V116">
        <f t="shared" si="20"/>
        <v>-0.8480892301111026</v>
      </c>
      <c r="W116">
        <f t="shared" si="21"/>
        <v>-0.9780053957882161</v>
      </c>
      <c r="X116" s="14">
        <f t="shared" si="22"/>
        <v>-1.1927384907598741</v>
      </c>
    </row>
    <row r="117" spans="2:24" ht="15" thickBot="1" x14ac:dyDescent="0.35">
      <c r="B117" s="46">
        <v>44846</v>
      </c>
      <c r="C117" s="50">
        <v>56263</v>
      </c>
      <c r="D117" s="6">
        <v>12835</v>
      </c>
      <c r="E117" s="6">
        <v>3476</v>
      </c>
      <c r="F117" s="6">
        <v>8422</v>
      </c>
      <c r="G117" s="6">
        <v>11274</v>
      </c>
      <c r="H117" s="7">
        <v>0.2281</v>
      </c>
      <c r="I117" s="6">
        <v>127.13</v>
      </c>
      <c r="J117" s="6">
        <v>1631532</v>
      </c>
      <c r="K117" s="6">
        <v>2.09</v>
      </c>
      <c r="L117" s="6">
        <v>4.97</v>
      </c>
      <c r="M117" s="42">
        <v>14.83</v>
      </c>
      <c r="N117" s="13">
        <f t="shared" si="12"/>
        <v>-1.1629812379301863</v>
      </c>
      <c r="O117">
        <f t="shared" si="13"/>
        <v>0.66402437538745807</v>
      </c>
      <c r="P117">
        <f t="shared" si="14"/>
        <v>0.2877523503654843</v>
      </c>
      <c r="Q117">
        <f t="shared" si="15"/>
        <v>6.3136499404669852E-2</v>
      </c>
      <c r="R117">
        <f t="shared" si="16"/>
        <v>-1.2560625690934828</v>
      </c>
      <c r="S117">
        <f t="shared" si="17"/>
        <v>1.7492904063496422</v>
      </c>
      <c r="T117">
        <f t="shared" si="18"/>
        <v>-0.23939203597072886</v>
      </c>
      <c r="U117">
        <f t="shared" si="19"/>
        <v>-5.782800546828093E-2</v>
      </c>
      <c r="V117">
        <f t="shared" si="20"/>
        <v>0.70020223759698375</v>
      </c>
      <c r="W117">
        <f t="shared" si="21"/>
        <v>0.63206749227166115</v>
      </c>
      <c r="X117" s="14">
        <f t="shared" si="22"/>
        <v>-0.48996933651640556</v>
      </c>
    </row>
    <row r="118" spans="2:24" ht="15" thickBot="1" x14ac:dyDescent="0.35">
      <c r="B118" s="47">
        <v>44847</v>
      </c>
      <c r="C118" s="49">
        <v>63426</v>
      </c>
      <c r="D118" s="3">
        <v>10486</v>
      </c>
      <c r="E118" s="3">
        <v>4062</v>
      </c>
      <c r="F118" s="3">
        <v>5972</v>
      </c>
      <c r="G118" s="3">
        <v>16933</v>
      </c>
      <c r="H118" s="4">
        <v>0.1653</v>
      </c>
      <c r="I118" s="3">
        <v>164.05</v>
      </c>
      <c r="J118" s="3">
        <v>1719941</v>
      </c>
      <c r="K118" s="3">
        <v>2.2599999999999998</v>
      </c>
      <c r="L118" s="3">
        <v>4.92</v>
      </c>
      <c r="M118" s="41">
        <v>12.27</v>
      </c>
      <c r="N118" s="13">
        <f t="shared" si="12"/>
        <v>-0.72331865133368678</v>
      </c>
      <c r="O118">
        <f t="shared" si="13"/>
        <v>-1.2713373240769672</v>
      </c>
      <c r="P118">
        <f t="shared" si="14"/>
        <v>0.78974197159847792</v>
      </c>
      <c r="Q118">
        <f t="shared" si="15"/>
        <v>-1.3503642077603899</v>
      </c>
      <c r="R118">
        <f t="shared" si="16"/>
        <v>0.65715137689639558</v>
      </c>
      <c r="S118">
        <f t="shared" si="17"/>
        <v>-2.8828800104642779E-2</v>
      </c>
      <c r="T118">
        <f t="shared" si="18"/>
        <v>0.4933201844135276</v>
      </c>
      <c r="U118">
        <f t="shared" si="19"/>
        <v>8.6001862411130461E-2</v>
      </c>
      <c r="V118">
        <f t="shared" si="20"/>
        <v>1.0098605311386009</v>
      </c>
      <c r="W118">
        <f t="shared" si="21"/>
        <v>0.59513921502258149</v>
      </c>
      <c r="X118" s="14">
        <f t="shared" si="22"/>
        <v>-0.89065731755499788</v>
      </c>
    </row>
    <row r="119" spans="2:24" ht="15" thickBot="1" x14ac:dyDescent="0.35">
      <c r="B119" s="46">
        <v>44848</v>
      </c>
      <c r="C119" s="50">
        <v>65472</v>
      </c>
      <c r="D119" s="6">
        <v>10807</v>
      </c>
      <c r="E119" s="6">
        <v>4789</v>
      </c>
      <c r="F119" s="6">
        <v>5399</v>
      </c>
      <c r="G119" s="6">
        <v>11977</v>
      </c>
      <c r="H119" s="7">
        <v>0.1651</v>
      </c>
      <c r="I119" s="6">
        <v>190.71</v>
      </c>
      <c r="J119" s="6">
        <v>2061436</v>
      </c>
      <c r="K119" s="6">
        <v>1.89</v>
      </c>
      <c r="L119" s="6">
        <v>6.12</v>
      </c>
      <c r="M119" s="42">
        <v>15.97</v>
      </c>
      <c r="N119" s="13">
        <f t="shared" si="12"/>
        <v>-0.59773584354694398</v>
      </c>
      <c r="O119">
        <f t="shared" si="13"/>
        <v>-1.0068626090799129</v>
      </c>
      <c r="P119">
        <f t="shared" si="14"/>
        <v>1.4125174914557925</v>
      </c>
      <c r="Q119">
        <f t="shared" si="15"/>
        <v>-1.6809502915177692</v>
      </c>
      <c r="R119">
        <f t="shared" si="16"/>
        <v>-1.0183899407084527</v>
      </c>
      <c r="S119">
        <f t="shared" si="17"/>
        <v>-3.4491600125197988E-2</v>
      </c>
      <c r="T119">
        <f t="shared" si="18"/>
        <v>1.0224130282771318</v>
      </c>
      <c r="U119">
        <f t="shared" si="19"/>
        <v>0.64156951651285754</v>
      </c>
      <c r="V119">
        <f t="shared" si="20"/>
        <v>0.33589836284213992</v>
      </c>
      <c r="W119">
        <f t="shared" si="21"/>
        <v>1.4814178690004958</v>
      </c>
      <c r="X119" s="14">
        <f t="shared" si="22"/>
        <v>-0.31153796996015731</v>
      </c>
    </row>
    <row r="120" spans="2:24" ht="15" thickBot="1" x14ac:dyDescent="0.35">
      <c r="B120" s="47">
        <v>44849</v>
      </c>
      <c r="C120" s="49">
        <v>71546</v>
      </c>
      <c r="D120" s="3">
        <v>12642</v>
      </c>
      <c r="E120" s="3">
        <v>1780</v>
      </c>
      <c r="F120" s="3">
        <v>10327</v>
      </c>
      <c r="G120" s="3">
        <v>18122</v>
      </c>
      <c r="H120" s="4">
        <v>0.1767</v>
      </c>
      <c r="I120" s="3">
        <v>160.4</v>
      </c>
      <c r="J120" s="3">
        <v>2027756</v>
      </c>
      <c r="K120" s="3">
        <v>2.5</v>
      </c>
      <c r="L120" s="3">
        <v>5.83</v>
      </c>
      <c r="M120" s="41">
        <v>10.01</v>
      </c>
      <c r="N120" s="13">
        <f t="shared" si="12"/>
        <v>-0.22491571915951725</v>
      </c>
      <c r="O120">
        <f t="shared" si="13"/>
        <v>0.50500998288144094</v>
      </c>
      <c r="P120">
        <f t="shared" si="14"/>
        <v>-1.1651049834419511</v>
      </c>
      <c r="Q120">
        <f t="shared" si="15"/>
        <v>1.1622054166085225</v>
      </c>
      <c r="R120">
        <f t="shared" si="16"/>
        <v>1.0591325364266952</v>
      </c>
      <c r="S120">
        <f t="shared" si="17"/>
        <v>0.29395080106699478</v>
      </c>
      <c r="T120">
        <f t="shared" si="18"/>
        <v>0.42088249198658989</v>
      </c>
      <c r="U120">
        <f t="shared" si="19"/>
        <v>0.58677656613248252</v>
      </c>
      <c r="V120">
        <f t="shared" si="20"/>
        <v>1.4470251808444139</v>
      </c>
      <c r="W120">
        <f t="shared" si="21"/>
        <v>1.2672338609558331</v>
      </c>
      <c r="X120" s="14">
        <f t="shared" si="22"/>
        <v>-1.2443896758156301</v>
      </c>
    </row>
    <row r="121" spans="2:24" ht="15" thickBot="1" x14ac:dyDescent="0.35">
      <c r="B121" s="46">
        <v>44850</v>
      </c>
      <c r="C121" s="50">
        <v>72989</v>
      </c>
      <c r="D121" s="6">
        <v>13016</v>
      </c>
      <c r="E121" s="6">
        <v>3816</v>
      </c>
      <c r="F121" s="6">
        <v>8823</v>
      </c>
      <c r="G121" s="6">
        <v>18758</v>
      </c>
      <c r="H121" s="7">
        <v>0.17829999999999999</v>
      </c>
      <c r="I121" s="6">
        <v>160.24</v>
      </c>
      <c r="J121" s="6">
        <v>2085310</v>
      </c>
      <c r="K121" s="6">
        <v>2.39</v>
      </c>
      <c r="L121" s="6">
        <v>5.8</v>
      </c>
      <c r="M121" s="42">
        <v>9.91</v>
      </c>
      <c r="N121" s="13">
        <f t="shared" si="12"/>
        <v>-0.13634485325713711</v>
      </c>
      <c r="O121">
        <f t="shared" si="13"/>
        <v>0.81315186265994033</v>
      </c>
      <c r="P121">
        <f t="shared" si="14"/>
        <v>0.57900912719008812</v>
      </c>
      <c r="Q121">
        <f t="shared" si="15"/>
        <v>0.29448906412842046</v>
      </c>
      <c r="R121">
        <f t="shared" si="16"/>
        <v>1.2741535771847023</v>
      </c>
      <c r="S121">
        <f t="shared" si="17"/>
        <v>0.33925320123143493</v>
      </c>
      <c r="T121">
        <f t="shared" si="18"/>
        <v>0.41770714108568313</v>
      </c>
      <c r="U121">
        <f t="shared" si="19"/>
        <v>0.68040938876288948</v>
      </c>
      <c r="V121">
        <f t="shared" si="20"/>
        <v>1.2466580497292501</v>
      </c>
      <c r="W121">
        <f t="shared" si="21"/>
        <v>1.245076894606385</v>
      </c>
      <c r="X121" s="14">
        <f t="shared" si="22"/>
        <v>-1.26004155007495</v>
      </c>
    </row>
    <row r="122" spans="2:24" ht="15" thickBot="1" x14ac:dyDescent="0.35">
      <c r="B122" s="47">
        <v>44851</v>
      </c>
      <c r="C122" s="49">
        <v>82266</v>
      </c>
      <c r="D122" s="3">
        <v>13656</v>
      </c>
      <c r="E122" s="3">
        <v>2101</v>
      </c>
      <c r="F122" s="3">
        <v>10905</v>
      </c>
      <c r="G122" s="3">
        <v>12242</v>
      </c>
      <c r="H122" s="4">
        <v>0.16600000000000001</v>
      </c>
      <c r="I122" s="3">
        <v>151.5</v>
      </c>
      <c r="J122" s="3">
        <v>2068891</v>
      </c>
      <c r="K122" s="3">
        <v>2.2999999999999998</v>
      </c>
      <c r="L122" s="3">
        <v>6.17</v>
      </c>
      <c r="M122" s="41">
        <v>8.9600000000000009</v>
      </c>
      <c r="N122" s="13">
        <f t="shared" si="12"/>
        <v>0.43307435878470651</v>
      </c>
      <c r="O122">
        <f t="shared" si="13"/>
        <v>1.3404534751151265</v>
      </c>
      <c r="P122">
        <f t="shared" si="14"/>
        <v>-0.89012432061636926</v>
      </c>
      <c r="Q122">
        <f t="shared" si="15"/>
        <v>1.4956761956866469</v>
      </c>
      <c r="R122">
        <f t="shared" si="16"/>
        <v>-0.92879784039261648</v>
      </c>
      <c r="S122">
        <f t="shared" si="17"/>
        <v>-9.0090000326999362E-3</v>
      </c>
      <c r="T122">
        <f t="shared" si="18"/>
        <v>0.24425359812364614</v>
      </c>
      <c r="U122">
        <f t="shared" si="19"/>
        <v>0.65369782545245658</v>
      </c>
      <c r="V122">
        <f t="shared" si="20"/>
        <v>1.0827213060895697</v>
      </c>
      <c r="W122">
        <f t="shared" si="21"/>
        <v>1.5183461462495755</v>
      </c>
      <c r="X122" s="14">
        <f t="shared" si="22"/>
        <v>-1.4087343555384901</v>
      </c>
    </row>
    <row r="123" spans="2:24" ht="15" thickBot="1" x14ac:dyDescent="0.35">
      <c r="B123" s="46">
        <v>44852</v>
      </c>
      <c r="C123" s="50">
        <v>92438</v>
      </c>
      <c r="D123" s="6">
        <v>13543</v>
      </c>
      <c r="E123" s="6">
        <v>3600</v>
      </c>
      <c r="F123" s="6">
        <v>9080</v>
      </c>
      <c r="G123" s="6">
        <v>11372</v>
      </c>
      <c r="H123" s="7">
        <v>0.14649999999999999</v>
      </c>
      <c r="I123" s="6">
        <v>176.01</v>
      </c>
      <c r="J123" s="6">
        <v>2383524</v>
      </c>
      <c r="K123" s="6">
        <v>2.84</v>
      </c>
      <c r="L123" s="6">
        <v>6.17</v>
      </c>
      <c r="M123" s="42">
        <v>10.44</v>
      </c>
      <c r="N123" s="13">
        <f t="shared" si="12"/>
        <v>1.0574283767743189</v>
      </c>
      <c r="O123">
        <f t="shared" si="13"/>
        <v>1.2473517841660076</v>
      </c>
      <c r="P123">
        <f t="shared" si="14"/>
        <v>0.39397541014857507</v>
      </c>
      <c r="Q123">
        <f t="shared" si="15"/>
        <v>0.44276240361471447</v>
      </c>
      <c r="R123">
        <f t="shared" si="16"/>
        <v>-1.2229303961464941</v>
      </c>
      <c r="S123">
        <f t="shared" si="17"/>
        <v>-0.56113200203681768</v>
      </c>
      <c r="T123">
        <f t="shared" si="18"/>
        <v>0.73067766425631442</v>
      </c>
      <c r="U123">
        <f t="shared" si="19"/>
        <v>1.165564522513874</v>
      </c>
      <c r="V123">
        <f t="shared" si="20"/>
        <v>2.0663417679276481</v>
      </c>
      <c r="W123">
        <f t="shared" si="21"/>
        <v>1.5183461462495755</v>
      </c>
      <c r="X123" s="14">
        <f t="shared" si="22"/>
        <v>-1.177086616500554</v>
      </c>
    </row>
    <row r="124" spans="2:24" ht="15" thickBot="1" x14ac:dyDescent="0.35">
      <c r="B124" s="47">
        <v>44853</v>
      </c>
      <c r="C124" s="49">
        <v>74661</v>
      </c>
      <c r="D124" s="3">
        <v>11346</v>
      </c>
      <c r="E124" s="3">
        <v>2807</v>
      </c>
      <c r="F124" s="3">
        <v>7876</v>
      </c>
      <c r="G124" s="3">
        <v>16847</v>
      </c>
      <c r="H124" s="4">
        <v>0.152</v>
      </c>
      <c r="I124" s="3">
        <v>183</v>
      </c>
      <c r="J124" s="3">
        <v>2076795</v>
      </c>
      <c r="K124" s="3">
        <v>2.4300000000000002</v>
      </c>
      <c r="L124" s="3">
        <v>7</v>
      </c>
      <c r="M124" s="41">
        <v>7.72</v>
      </c>
      <c r="N124" s="13">
        <f t="shared" si="12"/>
        <v>-3.371804259270221E-2</v>
      </c>
      <c r="O124">
        <f t="shared" si="13"/>
        <v>-0.56277578234031089</v>
      </c>
      <c r="P124">
        <f t="shared" si="14"/>
        <v>-0.28533818991586846</v>
      </c>
      <c r="Q124">
        <f t="shared" si="15"/>
        <v>-0.25187222962068634</v>
      </c>
      <c r="R124">
        <f t="shared" si="16"/>
        <v>0.62807620471842607</v>
      </c>
      <c r="S124">
        <f t="shared" si="17"/>
        <v>-0.40540500147155367</v>
      </c>
      <c r="T124">
        <f t="shared" si="18"/>
        <v>0.86940080673968267</v>
      </c>
      <c r="U124">
        <f t="shared" si="19"/>
        <v>0.66655659860585581</v>
      </c>
      <c r="V124">
        <f t="shared" si="20"/>
        <v>1.319518824680219</v>
      </c>
      <c r="W124">
        <f t="shared" si="21"/>
        <v>2.1313555485842994</v>
      </c>
      <c r="X124" s="14">
        <f t="shared" si="22"/>
        <v>-1.6028175963540585</v>
      </c>
    </row>
    <row r="125" spans="2:24" ht="15" thickBot="1" x14ac:dyDescent="0.35">
      <c r="B125" s="46">
        <v>44854</v>
      </c>
      <c r="C125" s="50">
        <v>91055</v>
      </c>
      <c r="D125" s="6">
        <v>13866</v>
      </c>
      <c r="E125" s="6">
        <v>1473</v>
      </c>
      <c r="F125" s="6">
        <v>12242</v>
      </c>
      <c r="G125" s="6">
        <v>12990</v>
      </c>
      <c r="H125" s="7">
        <v>0.15229999999999999</v>
      </c>
      <c r="I125" s="6">
        <v>175.34</v>
      </c>
      <c r="J125" s="6">
        <v>2431596</v>
      </c>
      <c r="K125" s="6">
        <v>2.09</v>
      </c>
      <c r="L125" s="6">
        <v>5.67</v>
      </c>
      <c r="M125" s="42">
        <v>12.23</v>
      </c>
      <c r="N125" s="13">
        <f t="shared" si="12"/>
        <v>0.97254029115894003</v>
      </c>
      <c r="O125">
        <f t="shared" si="13"/>
        <v>1.5134743167019844</v>
      </c>
      <c r="P125">
        <f t="shared" si="14"/>
        <v>-1.4280927201629903</v>
      </c>
      <c r="Q125">
        <f t="shared" si="15"/>
        <v>2.267043724453865</v>
      </c>
      <c r="R125">
        <f t="shared" si="16"/>
        <v>-0.67591145912376527</v>
      </c>
      <c r="S125">
        <f t="shared" si="17"/>
        <v>-0.39691080144072127</v>
      </c>
      <c r="T125">
        <f t="shared" si="18"/>
        <v>0.71738088235876718</v>
      </c>
      <c r="U125">
        <f t="shared" si="19"/>
        <v>1.2437713725936064</v>
      </c>
      <c r="V125">
        <f t="shared" si="20"/>
        <v>0.70020223759698375</v>
      </c>
      <c r="W125">
        <f t="shared" si="21"/>
        <v>1.1490633737587779</v>
      </c>
      <c r="X125" s="14">
        <f t="shared" si="22"/>
        <v>-0.8969180672587258</v>
      </c>
    </row>
    <row r="126" spans="2:24" ht="15" thickBot="1" x14ac:dyDescent="0.35">
      <c r="B126" s="47">
        <v>44855</v>
      </c>
      <c r="C126" s="49">
        <v>86334</v>
      </c>
      <c r="D126" s="3">
        <v>12857</v>
      </c>
      <c r="E126" s="3">
        <v>2128</v>
      </c>
      <c r="F126" s="3">
        <v>9794</v>
      </c>
      <c r="G126" s="3">
        <v>12469</v>
      </c>
      <c r="H126" s="4">
        <v>0.1489</v>
      </c>
      <c r="I126" s="3">
        <v>162.22</v>
      </c>
      <c r="J126" s="3">
        <v>2085391</v>
      </c>
      <c r="K126" s="3">
        <v>2.0699999999999998</v>
      </c>
      <c r="L126" s="3">
        <v>5.41</v>
      </c>
      <c r="M126" s="41">
        <v>8.52</v>
      </c>
      <c r="N126" s="13">
        <f t="shared" si="12"/>
        <v>0.68276686224339145</v>
      </c>
      <c r="O126">
        <f t="shared" si="13"/>
        <v>0.68215036831560505</v>
      </c>
      <c r="P126">
        <f t="shared" si="14"/>
        <v>-0.86699510598618013</v>
      </c>
      <c r="Q126">
        <f t="shared" si="15"/>
        <v>0.85469689541710336</v>
      </c>
      <c r="R126">
        <f t="shared" si="16"/>
        <v>-0.8520529091786736</v>
      </c>
      <c r="S126">
        <f t="shared" si="17"/>
        <v>-0.49317840179015671</v>
      </c>
      <c r="T126">
        <f t="shared" si="18"/>
        <v>0.4570021084844052</v>
      </c>
      <c r="U126">
        <f t="shared" si="19"/>
        <v>0.6805411651578066</v>
      </c>
      <c r="V126">
        <f t="shared" si="20"/>
        <v>0.66377185012149931</v>
      </c>
      <c r="W126">
        <f t="shared" si="21"/>
        <v>0.95703633206356331</v>
      </c>
      <c r="X126" s="14">
        <f t="shared" si="22"/>
        <v>-1.4776026022794984</v>
      </c>
    </row>
    <row r="127" spans="2:24" ht="15" thickBot="1" x14ac:dyDescent="0.35">
      <c r="B127" s="46">
        <v>44856</v>
      </c>
      <c r="C127" s="50">
        <v>82194</v>
      </c>
      <c r="D127" s="6">
        <v>13995</v>
      </c>
      <c r="E127" s="6">
        <v>4921</v>
      </c>
      <c r="F127" s="6">
        <v>8333</v>
      </c>
      <c r="G127" s="6">
        <v>12001</v>
      </c>
      <c r="H127" s="7">
        <v>0.17030000000000001</v>
      </c>
      <c r="I127" s="6">
        <v>151.31</v>
      </c>
      <c r="J127" s="6">
        <v>2117929</v>
      </c>
      <c r="K127" s="6">
        <v>2.5299999999999998</v>
      </c>
      <c r="L127" s="6">
        <v>6.05</v>
      </c>
      <c r="M127" s="42">
        <v>7.15</v>
      </c>
      <c r="N127" s="13">
        <f t="shared" si="12"/>
        <v>0.42865502244030501</v>
      </c>
      <c r="O127">
        <f t="shared" si="13"/>
        <v>1.6197585479624828</v>
      </c>
      <c r="P127">
        <f t="shared" si="14"/>
        <v>1.5255936518700504</v>
      </c>
      <c r="Q127">
        <f t="shared" si="15"/>
        <v>1.1788922695408497E-2</v>
      </c>
      <c r="R127">
        <f t="shared" si="16"/>
        <v>-1.0102759391704148</v>
      </c>
      <c r="S127">
        <f t="shared" si="17"/>
        <v>0.11274120040923355</v>
      </c>
      <c r="T127">
        <f t="shared" si="18"/>
        <v>0.24048286892881929</v>
      </c>
      <c r="U127">
        <f t="shared" si="19"/>
        <v>0.73347623105675686</v>
      </c>
      <c r="V127">
        <f t="shared" si="20"/>
        <v>1.5016707620576402</v>
      </c>
      <c r="W127">
        <f t="shared" si="21"/>
        <v>1.4297182808517839</v>
      </c>
      <c r="X127" s="14">
        <f t="shared" si="22"/>
        <v>-1.6920332796321822</v>
      </c>
    </row>
    <row r="128" spans="2:24" ht="15" thickBot="1" x14ac:dyDescent="0.35">
      <c r="B128" s="47">
        <v>44857</v>
      </c>
      <c r="C128" s="49">
        <v>102207</v>
      </c>
      <c r="D128" s="3">
        <v>10638</v>
      </c>
      <c r="E128" s="3">
        <v>2400</v>
      </c>
      <c r="F128" s="3">
        <v>7318</v>
      </c>
      <c r="G128" s="3">
        <v>12534</v>
      </c>
      <c r="H128" s="4">
        <v>0.1041</v>
      </c>
      <c r="I128" s="3">
        <v>212.91</v>
      </c>
      <c r="J128" s="3">
        <v>2265281</v>
      </c>
      <c r="K128" s="3">
        <v>2.4300000000000002</v>
      </c>
      <c r="L128" s="3">
        <v>5.3</v>
      </c>
      <c r="M128" s="41">
        <v>8.6199999999999992</v>
      </c>
      <c r="N128" s="13">
        <f t="shared" si="12"/>
        <v>1.6570463871695729</v>
      </c>
      <c r="O128">
        <f t="shared" si="13"/>
        <v>-1.1461031911188604</v>
      </c>
      <c r="P128">
        <f t="shared" si="14"/>
        <v>-0.63398968452649707</v>
      </c>
      <c r="Q128">
        <f t="shared" si="15"/>
        <v>-0.57380422741583059</v>
      </c>
      <c r="R128">
        <f t="shared" si="16"/>
        <v>-0.83007748834648742</v>
      </c>
      <c r="S128">
        <f t="shared" si="17"/>
        <v>-1.7616456063944876</v>
      </c>
      <c r="T128">
        <f t="shared" si="18"/>
        <v>1.4629929657779572</v>
      </c>
      <c r="U128">
        <f t="shared" si="19"/>
        <v>0.97319864270904366</v>
      </c>
      <c r="V128">
        <f t="shared" si="20"/>
        <v>1.319518824680219</v>
      </c>
      <c r="W128">
        <f t="shared" si="21"/>
        <v>0.8757941221155876</v>
      </c>
      <c r="X128" s="14">
        <f t="shared" si="22"/>
        <v>-1.4619507280201782</v>
      </c>
    </row>
    <row r="129" spans="2:24" ht="15" thickBot="1" x14ac:dyDescent="0.35">
      <c r="B129" s="46">
        <v>44858</v>
      </c>
      <c r="C129" s="50">
        <v>91555</v>
      </c>
      <c r="D129" s="6">
        <v>13588</v>
      </c>
      <c r="E129" s="6">
        <v>4559</v>
      </c>
      <c r="F129" s="6">
        <v>8779</v>
      </c>
      <c r="G129" s="6">
        <v>12417</v>
      </c>
      <c r="H129" s="7">
        <v>0.1484</v>
      </c>
      <c r="I129" s="6">
        <v>193.66</v>
      </c>
      <c r="J129" s="6">
        <v>2631202</v>
      </c>
      <c r="K129" s="6">
        <v>2.36</v>
      </c>
      <c r="L129" s="6">
        <v>5.17</v>
      </c>
      <c r="M129" s="42">
        <v>8.6300000000000008</v>
      </c>
      <c r="N129" s="13">
        <f t="shared" si="12"/>
        <v>1.0032301268839505</v>
      </c>
      <c r="O129">
        <f t="shared" si="13"/>
        <v>1.284427678791763</v>
      </c>
      <c r="P129">
        <f t="shared" si="14"/>
        <v>1.2154908483097369</v>
      </c>
      <c r="Q129">
        <f t="shared" si="15"/>
        <v>0.26910374530586428</v>
      </c>
      <c r="R129">
        <f t="shared" si="16"/>
        <v>-0.8696332458444227</v>
      </c>
      <c r="S129">
        <f t="shared" si="17"/>
        <v>-0.50733540184154435</v>
      </c>
      <c r="T129">
        <f t="shared" si="18"/>
        <v>1.0809585605126015</v>
      </c>
      <c r="U129">
        <f t="shared" si="19"/>
        <v>1.568504200789127</v>
      </c>
      <c r="V129">
        <f t="shared" si="20"/>
        <v>1.1920124685160229</v>
      </c>
      <c r="W129">
        <f t="shared" si="21"/>
        <v>0.77978060126798032</v>
      </c>
      <c r="X129" s="14">
        <f t="shared" si="22"/>
        <v>-1.4603855405942461</v>
      </c>
    </row>
    <row r="130" spans="2:24" ht="15" thickBot="1" x14ac:dyDescent="0.35">
      <c r="B130" s="47">
        <v>44859</v>
      </c>
      <c r="C130" s="49">
        <v>90350</v>
      </c>
      <c r="D130" s="3">
        <v>11376</v>
      </c>
      <c r="E130" s="3">
        <v>4612</v>
      </c>
      <c r="F130" s="3">
        <v>6282</v>
      </c>
      <c r="G130" s="3">
        <v>17559</v>
      </c>
      <c r="H130" s="4">
        <v>0.12590000000000001</v>
      </c>
      <c r="I130" s="3">
        <v>226.83</v>
      </c>
      <c r="J130" s="3">
        <v>2580185</v>
      </c>
      <c r="K130" s="3">
        <v>2.63</v>
      </c>
      <c r="L130" s="3">
        <v>4.71</v>
      </c>
      <c r="M130" s="41">
        <v>7.68</v>
      </c>
      <c r="N130" s="13">
        <f t="shared" si="12"/>
        <v>0.9292676227866753</v>
      </c>
      <c r="O130">
        <f t="shared" si="13"/>
        <v>-0.53805851925647408</v>
      </c>
      <c r="P130">
        <f t="shared" si="14"/>
        <v>1.2608926399912193</v>
      </c>
      <c r="Q130">
        <f t="shared" si="15"/>
        <v>-1.1715130978741988</v>
      </c>
      <c r="R130">
        <f t="shared" si="16"/>
        <v>0.86879158368022036</v>
      </c>
      <c r="S130">
        <f t="shared" si="17"/>
        <v>-1.144400404153987</v>
      </c>
      <c r="T130">
        <f t="shared" si="18"/>
        <v>1.7392484941568538</v>
      </c>
      <c r="U130">
        <f t="shared" si="19"/>
        <v>1.485506221289258</v>
      </c>
      <c r="V130">
        <f t="shared" si="20"/>
        <v>1.6838226994350622</v>
      </c>
      <c r="W130">
        <f t="shared" si="21"/>
        <v>0.44004045057644653</v>
      </c>
      <c r="X130" s="14">
        <f t="shared" si="22"/>
        <v>-1.6090783460577864</v>
      </c>
    </row>
    <row r="131" spans="2:24" ht="15" thickBot="1" x14ac:dyDescent="0.35">
      <c r="B131" s="46">
        <v>44860</v>
      </c>
      <c r="C131" s="50">
        <v>111470</v>
      </c>
      <c r="D131" s="6">
        <v>13321</v>
      </c>
      <c r="E131" s="6">
        <v>1772</v>
      </c>
      <c r="F131" s="6">
        <v>10582</v>
      </c>
      <c r="G131" s="6">
        <v>11625</v>
      </c>
      <c r="H131" s="7">
        <v>0.1195</v>
      </c>
      <c r="I131" s="6">
        <v>204.39</v>
      </c>
      <c r="J131" s="6">
        <v>2722548</v>
      </c>
      <c r="K131" s="6">
        <v>2.14</v>
      </c>
      <c r="L131" s="6">
        <v>5.65</v>
      </c>
      <c r="M131" s="42">
        <v>11.2</v>
      </c>
      <c r="N131" s="13">
        <f t="shared" si="12"/>
        <v>2.2256062838111159</v>
      </c>
      <c r="O131">
        <f t="shared" si="13"/>
        <v>1.064444037345615</v>
      </c>
      <c r="P131">
        <f t="shared" si="14"/>
        <v>-1.1719580840731183</v>
      </c>
      <c r="Q131">
        <f t="shared" si="15"/>
        <v>1.3093248779665185</v>
      </c>
      <c r="R131">
        <f t="shared" si="16"/>
        <v>-1.137395296599677</v>
      </c>
      <c r="S131">
        <f t="shared" si="17"/>
        <v>-1.3256100048117492</v>
      </c>
      <c r="T131">
        <f t="shared" si="18"/>
        <v>1.2939055303046672</v>
      </c>
      <c r="U131">
        <f t="shared" si="19"/>
        <v>1.7171121831360907</v>
      </c>
      <c r="V131">
        <f t="shared" si="20"/>
        <v>0.79127820628569523</v>
      </c>
      <c r="W131">
        <f t="shared" si="21"/>
        <v>1.1342920628591462</v>
      </c>
      <c r="X131" s="14">
        <f t="shared" si="22"/>
        <v>-1.058132372129722</v>
      </c>
    </row>
    <row r="132" spans="2:24" ht="15" thickBot="1" x14ac:dyDescent="0.35">
      <c r="B132" s="47">
        <v>44861</v>
      </c>
      <c r="C132" s="49">
        <v>104954</v>
      </c>
      <c r="D132" s="3">
        <v>10862</v>
      </c>
      <c r="E132" s="3">
        <v>1717</v>
      </c>
      <c r="F132" s="3">
        <v>8641</v>
      </c>
      <c r="G132" s="3">
        <v>19665</v>
      </c>
      <c r="H132" s="4">
        <v>0.10349999999999999</v>
      </c>
      <c r="I132" s="3">
        <v>282.52</v>
      </c>
      <c r="J132" s="3">
        <v>3068975</v>
      </c>
      <c r="K132" s="3">
        <v>2.2599999999999998</v>
      </c>
      <c r="L132" s="3">
        <v>5.6</v>
      </c>
      <c r="M132" s="41">
        <v>14.61</v>
      </c>
      <c r="N132" s="13">
        <f t="shared" si="12"/>
        <v>1.82565634464278</v>
      </c>
      <c r="O132">
        <f t="shared" si="13"/>
        <v>-0.9615476267595453</v>
      </c>
      <c r="P132">
        <f t="shared" si="14"/>
        <v>-1.2190731509123924</v>
      </c>
      <c r="Q132">
        <f t="shared" si="15"/>
        <v>0.18948615445330175</v>
      </c>
      <c r="R132">
        <f t="shared" si="16"/>
        <v>1.5807952186430554</v>
      </c>
      <c r="S132">
        <f t="shared" si="17"/>
        <v>-1.778634006456153</v>
      </c>
      <c r="T132">
        <f t="shared" si="18"/>
        <v>2.8444690671037445</v>
      </c>
      <c r="U132">
        <f t="shared" si="19"/>
        <v>2.2807035555061081</v>
      </c>
      <c r="V132">
        <f t="shared" si="20"/>
        <v>1.0098605311386009</v>
      </c>
      <c r="W132">
        <f t="shared" si="21"/>
        <v>1.097363785610066</v>
      </c>
      <c r="X132" s="14">
        <f t="shared" si="22"/>
        <v>-0.52440345988690962</v>
      </c>
    </row>
    <row r="133" spans="2:24" ht="15" thickBot="1" x14ac:dyDescent="0.35">
      <c r="B133" s="46">
        <v>44862</v>
      </c>
      <c r="C133" s="50">
        <v>96496</v>
      </c>
      <c r="D133" s="6">
        <v>10960</v>
      </c>
      <c r="E133" s="6">
        <v>1269</v>
      </c>
      <c r="F133" s="6">
        <v>9510</v>
      </c>
      <c r="G133" s="6">
        <v>10655</v>
      </c>
      <c r="H133" s="7">
        <v>0.11360000000000001</v>
      </c>
      <c r="I133" s="6">
        <v>226.38</v>
      </c>
      <c r="J133" s="6">
        <v>2481596</v>
      </c>
      <c r="K133" s="6">
        <v>2.0299999999999998</v>
      </c>
      <c r="L133" s="6">
        <v>5.38</v>
      </c>
      <c r="M133" s="42">
        <v>14.57</v>
      </c>
      <c r="N133" s="13">
        <f t="shared" si="12"/>
        <v>1.3065070835185035</v>
      </c>
      <c r="O133">
        <f t="shared" si="13"/>
        <v>-0.88080456735234502</v>
      </c>
      <c r="P133">
        <f t="shared" si="14"/>
        <v>-1.6028467862577527</v>
      </c>
      <c r="Q133">
        <f t="shared" si="15"/>
        <v>0.69084620119878626</v>
      </c>
      <c r="R133">
        <f t="shared" si="16"/>
        <v>-1.4653361920953796</v>
      </c>
      <c r="S133">
        <f t="shared" si="17"/>
        <v>-1.4926626054181227</v>
      </c>
      <c r="T133">
        <f t="shared" si="18"/>
        <v>1.7303178197480529</v>
      </c>
      <c r="U133">
        <f t="shared" si="19"/>
        <v>1.325114826246182</v>
      </c>
      <c r="V133">
        <f t="shared" si="20"/>
        <v>0.59091107517053043</v>
      </c>
      <c r="W133">
        <f t="shared" si="21"/>
        <v>0.93487936571411523</v>
      </c>
      <c r="X133" s="14">
        <f t="shared" si="22"/>
        <v>-0.53066420959063754</v>
      </c>
    </row>
    <row r="134" spans="2:24" ht="15" thickBot="1" x14ac:dyDescent="0.35">
      <c r="B134" s="47">
        <v>44863</v>
      </c>
      <c r="C134" s="49">
        <v>126368</v>
      </c>
      <c r="D134" s="3">
        <v>11618</v>
      </c>
      <c r="E134" s="3">
        <v>1291</v>
      </c>
      <c r="F134" s="3">
        <v>9519</v>
      </c>
      <c r="G134" s="3">
        <v>17810</v>
      </c>
      <c r="H134" s="4">
        <v>9.1899999999999996E-2</v>
      </c>
      <c r="I134" s="3">
        <v>368.22</v>
      </c>
      <c r="J134" s="3">
        <v>4276260</v>
      </c>
      <c r="K134" s="3">
        <v>2.58</v>
      </c>
      <c r="L134" s="3">
        <v>5.45</v>
      </c>
      <c r="M134" s="41">
        <v>8.5399999999999991</v>
      </c>
      <c r="N134" s="13">
        <f t="shared" si="12"/>
        <v>3.140040629073527</v>
      </c>
      <c r="O134">
        <f t="shared" si="13"/>
        <v>-0.33867259704685676</v>
      </c>
      <c r="P134">
        <f t="shared" si="14"/>
        <v>-1.5840007595220429</v>
      </c>
      <c r="Q134">
        <f t="shared" si="15"/>
        <v>0.69603865277612731</v>
      </c>
      <c r="R134">
        <f t="shared" si="16"/>
        <v>0.95365051643220111</v>
      </c>
      <c r="S134">
        <f t="shared" si="17"/>
        <v>-2.1070764076483459</v>
      </c>
      <c r="T134">
        <f t="shared" si="18"/>
        <v>4.5452663934019784</v>
      </c>
      <c r="U134">
        <f t="shared" si="19"/>
        <v>4.2447981843651066</v>
      </c>
      <c r="V134">
        <f t="shared" si="20"/>
        <v>1.5927467307463516</v>
      </c>
      <c r="W134">
        <f t="shared" si="21"/>
        <v>0.98657895386282712</v>
      </c>
      <c r="X134" s="14">
        <f t="shared" si="22"/>
        <v>-1.4744722274276343</v>
      </c>
    </row>
    <row r="135" spans="2:24" ht="15" thickBot="1" x14ac:dyDescent="0.35">
      <c r="B135" s="46">
        <v>44864</v>
      </c>
      <c r="C135" s="50">
        <v>105318</v>
      </c>
      <c r="D135" s="6">
        <v>13724</v>
      </c>
      <c r="E135" s="6">
        <v>1570</v>
      </c>
      <c r="F135" s="6">
        <v>11632</v>
      </c>
      <c r="G135" s="6">
        <v>16097</v>
      </c>
      <c r="H135" s="7">
        <v>0.1303</v>
      </c>
      <c r="I135" s="6">
        <v>250.19</v>
      </c>
      <c r="J135" s="6">
        <v>3433404</v>
      </c>
      <c r="K135" s="6">
        <v>2.6</v>
      </c>
      <c r="L135" s="6">
        <v>5.25</v>
      </c>
      <c r="M135" s="42">
        <v>17.149999999999999</v>
      </c>
      <c r="N135" s="13">
        <f t="shared" si="12"/>
        <v>1.8479985450505878</v>
      </c>
      <c r="O135">
        <f t="shared" si="13"/>
        <v>1.3964792714384899</v>
      </c>
      <c r="P135">
        <f t="shared" si="14"/>
        <v>-1.3449988750100887</v>
      </c>
      <c r="Q135">
        <f t="shared" si="15"/>
        <v>1.9151108953229727</v>
      </c>
      <c r="R135">
        <f t="shared" si="16"/>
        <v>0.3745136566547384</v>
      </c>
      <c r="S135">
        <f t="shared" si="17"/>
        <v>-1.0198188037017764</v>
      </c>
      <c r="T135">
        <f t="shared" si="18"/>
        <v>2.2028497256892536</v>
      </c>
      <c r="U135">
        <f t="shared" si="19"/>
        <v>2.8735818249291984</v>
      </c>
      <c r="V135">
        <f t="shared" si="20"/>
        <v>1.629177118221836</v>
      </c>
      <c r="W135">
        <f t="shared" si="21"/>
        <v>0.83886584486650795</v>
      </c>
      <c r="X135" s="14">
        <f t="shared" si="22"/>
        <v>-0.12684585370018153</v>
      </c>
    </row>
    <row r="136" spans="2:24" ht="15" thickBot="1" x14ac:dyDescent="0.35">
      <c r="B136" s="47">
        <v>44865</v>
      </c>
      <c r="C136" s="49">
        <v>89544</v>
      </c>
      <c r="D136" s="3">
        <v>12144</v>
      </c>
      <c r="E136" s="3">
        <v>3653</v>
      </c>
      <c r="F136" s="3">
        <v>8186</v>
      </c>
      <c r="G136" s="3">
        <v>18391</v>
      </c>
      <c r="H136" s="4">
        <v>0.1356</v>
      </c>
      <c r="I136" s="3">
        <v>143.03</v>
      </c>
      <c r="J136" s="3">
        <v>1736695</v>
      </c>
      <c r="K136" s="3">
        <v>2.12</v>
      </c>
      <c r="L136" s="3">
        <v>2.44</v>
      </c>
      <c r="M136" s="41">
        <v>18.02</v>
      </c>
      <c r="N136" s="13">
        <f t="shared" si="12"/>
        <v>0.8797956075979585</v>
      </c>
      <c r="O136">
        <f t="shared" si="13"/>
        <v>9.4703415689749298E-2</v>
      </c>
      <c r="P136">
        <f t="shared" si="14"/>
        <v>0.43937720183005746</v>
      </c>
      <c r="Q136">
        <f t="shared" si="15"/>
        <v>-7.3021119734495099E-2</v>
      </c>
      <c r="R136">
        <f t="shared" si="16"/>
        <v>1.1500769703322045</v>
      </c>
      <c r="S136">
        <f t="shared" si="17"/>
        <v>-0.86975460315706754</v>
      </c>
      <c r="T136">
        <f t="shared" si="18"/>
        <v>7.6158459806889678E-2</v>
      </c>
      <c r="U136">
        <f t="shared" si="19"/>
        <v>0.11325842686103554</v>
      </c>
      <c r="V136">
        <f t="shared" si="20"/>
        <v>0.75484781881021079</v>
      </c>
      <c r="W136">
        <f t="shared" si="21"/>
        <v>-1.2365033365317746</v>
      </c>
      <c r="X136" s="14">
        <f t="shared" si="22"/>
        <v>9.3254523559027115E-3</v>
      </c>
    </row>
    <row r="137" spans="2:24" ht="15" thickBot="1" x14ac:dyDescent="0.35">
      <c r="B137" s="46">
        <v>44866</v>
      </c>
      <c r="C137" s="50">
        <v>72957</v>
      </c>
      <c r="D137" s="6">
        <v>11360</v>
      </c>
      <c r="E137" s="6">
        <v>2800</v>
      </c>
      <c r="F137" s="6">
        <v>7761</v>
      </c>
      <c r="G137" s="6">
        <v>17869</v>
      </c>
      <c r="H137" s="7">
        <v>0.15570000000000001</v>
      </c>
      <c r="I137" s="6">
        <v>164.27</v>
      </c>
      <c r="J137" s="6">
        <v>1865983</v>
      </c>
      <c r="K137" s="6">
        <v>2.2999999999999998</v>
      </c>
      <c r="L137" s="6">
        <v>3.89</v>
      </c>
      <c r="M137" s="42">
        <v>15.14</v>
      </c>
      <c r="N137" s="13">
        <f t="shared" si="12"/>
        <v>-0.13830900274353777</v>
      </c>
      <c r="O137">
        <f t="shared" si="13"/>
        <v>-0.55124105956785363</v>
      </c>
      <c r="P137">
        <f t="shared" si="14"/>
        <v>-0.29133465296813971</v>
      </c>
      <c r="Q137">
        <f t="shared" si="15"/>
        <v>-0.31822022199782179</v>
      </c>
      <c r="R137">
        <f t="shared" si="16"/>
        <v>0.97359743687987788</v>
      </c>
      <c r="S137">
        <f t="shared" si="17"/>
        <v>-0.30064320109128501</v>
      </c>
      <c r="T137">
        <f t="shared" si="18"/>
        <v>0.49768629190227448</v>
      </c>
      <c r="U137">
        <f t="shared" si="19"/>
        <v>0.32359307557771982</v>
      </c>
      <c r="V137">
        <f t="shared" si="20"/>
        <v>1.0827213060895697</v>
      </c>
      <c r="W137">
        <f t="shared" si="21"/>
        <v>-0.16558329630846139</v>
      </c>
      <c r="X137" s="14">
        <f t="shared" si="22"/>
        <v>-0.44144852631251341</v>
      </c>
    </row>
    <row r="138" spans="2:24" ht="15" thickBot="1" x14ac:dyDescent="0.35">
      <c r="B138" s="47">
        <v>44867</v>
      </c>
      <c r="C138" s="49">
        <v>98123</v>
      </c>
      <c r="D138" s="3">
        <v>13535</v>
      </c>
      <c r="E138" s="3">
        <v>1616</v>
      </c>
      <c r="F138" s="3">
        <v>11114</v>
      </c>
      <c r="G138" s="3">
        <v>11910</v>
      </c>
      <c r="H138" s="4">
        <v>0.13789999999999999</v>
      </c>
      <c r="I138" s="3">
        <v>123.15</v>
      </c>
      <c r="J138" s="3">
        <v>1666370</v>
      </c>
      <c r="K138" s="3">
        <v>1.81</v>
      </c>
      <c r="L138" s="3">
        <v>2.99</v>
      </c>
      <c r="M138" s="41">
        <v>19.46</v>
      </c>
      <c r="N138" s="13">
        <f t="shared" si="12"/>
        <v>1.4063718089676875</v>
      </c>
      <c r="O138">
        <f t="shared" si="13"/>
        <v>1.2407605140103177</v>
      </c>
      <c r="P138">
        <f t="shared" si="14"/>
        <v>-1.3055935463808777</v>
      </c>
      <c r="Q138">
        <f t="shared" si="15"/>
        <v>1.6162564600937888</v>
      </c>
      <c r="R138">
        <f t="shared" si="16"/>
        <v>-1.0410415283354755</v>
      </c>
      <c r="S138">
        <f t="shared" si="17"/>
        <v>-0.80463240292068461</v>
      </c>
      <c r="T138">
        <f t="shared" si="18"/>
        <v>-0.31837888963078659</v>
      </c>
      <c r="U138">
        <f t="shared" si="19"/>
        <v>-1.1511407013122523E-3</v>
      </c>
      <c r="V138">
        <f t="shared" si="20"/>
        <v>0.19017681294020261</v>
      </c>
      <c r="W138">
        <f t="shared" si="21"/>
        <v>-0.83029228679189693</v>
      </c>
      <c r="X138" s="14">
        <f t="shared" si="22"/>
        <v>0.23471244169011107</v>
      </c>
    </row>
    <row r="139" spans="2:24" ht="15" thickBot="1" x14ac:dyDescent="0.35">
      <c r="B139" s="46">
        <v>44868</v>
      </c>
      <c r="C139" s="50">
        <v>83004</v>
      </c>
      <c r="D139" s="6">
        <v>10386</v>
      </c>
      <c r="E139" s="6">
        <v>4611</v>
      </c>
      <c r="F139" s="6">
        <v>4882</v>
      </c>
      <c r="G139" s="6">
        <v>11015</v>
      </c>
      <c r="H139" s="7">
        <v>0.12509999999999999</v>
      </c>
      <c r="I139" s="6">
        <v>150.80000000000001</v>
      </c>
      <c r="J139" s="6">
        <v>1565863</v>
      </c>
      <c r="K139" s="6">
        <v>1.31</v>
      </c>
      <c r="L139" s="6">
        <v>2.67</v>
      </c>
      <c r="M139" s="42">
        <v>16.440000000000001</v>
      </c>
      <c r="N139" s="13">
        <f t="shared" si="12"/>
        <v>0.47837255631482195</v>
      </c>
      <c r="O139">
        <f t="shared" si="13"/>
        <v>-1.35372820102309</v>
      </c>
      <c r="P139">
        <f t="shared" si="14"/>
        <v>1.2600360024123234</v>
      </c>
      <c r="Q139">
        <f t="shared" si="15"/>
        <v>-1.9792277876828044</v>
      </c>
      <c r="R139">
        <f t="shared" si="16"/>
        <v>-1.3436261690248095</v>
      </c>
      <c r="S139">
        <f t="shared" si="17"/>
        <v>-1.1670516042362078</v>
      </c>
      <c r="T139">
        <f t="shared" si="18"/>
        <v>0.23036143793217889</v>
      </c>
      <c r="U139">
        <f t="shared" si="19"/>
        <v>-0.16466287062650087</v>
      </c>
      <c r="V139">
        <f t="shared" si="20"/>
        <v>-0.72058287394690712</v>
      </c>
      <c r="W139">
        <f t="shared" si="21"/>
        <v>-1.0666332611860077</v>
      </c>
      <c r="X139" s="14">
        <f t="shared" si="22"/>
        <v>-0.23797416094135318</v>
      </c>
    </row>
    <row r="140" spans="2:24" ht="15" thickBot="1" x14ac:dyDescent="0.35">
      <c r="B140" s="47">
        <v>44869</v>
      </c>
      <c r="C140" s="49">
        <v>74532</v>
      </c>
      <c r="D140" s="3">
        <v>12552</v>
      </c>
      <c r="E140" s="3">
        <v>3520</v>
      </c>
      <c r="F140" s="3">
        <v>8638</v>
      </c>
      <c r="G140" s="3">
        <v>12249</v>
      </c>
      <c r="H140" s="4">
        <v>0.16839999999999999</v>
      </c>
      <c r="I140" s="3">
        <v>121.48</v>
      </c>
      <c r="J140" s="3">
        <v>1524746</v>
      </c>
      <c r="K140" s="3">
        <v>1.25</v>
      </c>
      <c r="L140" s="3">
        <v>3.01</v>
      </c>
      <c r="M140" s="41">
        <v>15.92</v>
      </c>
      <c r="N140" s="13">
        <f t="shared" si="12"/>
        <v>-4.1636020209754904E-2</v>
      </c>
      <c r="O140">
        <f t="shared" si="13"/>
        <v>0.43085819362993044</v>
      </c>
      <c r="P140">
        <f t="shared" si="14"/>
        <v>0.3254444038369036</v>
      </c>
      <c r="Q140">
        <f t="shared" si="15"/>
        <v>0.18775533726085472</v>
      </c>
      <c r="R140">
        <f t="shared" si="16"/>
        <v>-0.9264312566106887</v>
      </c>
      <c r="S140">
        <f t="shared" si="17"/>
        <v>5.8944600213960231E-2</v>
      </c>
      <c r="T140">
        <f t="shared" si="18"/>
        <v>-0.35152161465900189</v>
      </c>
      <c r="U140">
        <f t="shared" si="19"/>
        <v>-0.23155484630316001</v>
      </c>
      <c r="V140">
        <f t="shared" si="20"/>
        <v>-0.82987403637336044</v>
      </c>
      <c r="W140">
        <f t="shared" si="21"/>
        <v>-0.81552097589226535</v>
      </c>
      <c r="X140" s="14">
        <f t="shared" si="22"/>
        <v>-0.31936390708981743</v>
      </c>
    </row>
    <row r="141" spans="2:24" ht="15" thickBot="1" x14ac:dyDescent="0.35">
      <c r="B141" s="46">
        <v>44870</v>
      </c>
      <c r="C141" s="50">
        <v>75713</v>
      </c>
      <c r="D141" s="6">
        <v>10697</v>
      </c>
      <c r="E141" s="6">
        <v>1762</v>
      </c>
      <c r="F141" s="6">
        <v>8400</v>
      </c>
      <c r="G141" s="6">
        <v>18984</v>
      </c>
      <c r="H141" s="7">
        <v>0.14130000000000001</v>
      </c>
      <c r="I141" s="6">
        <v>158.44999999999999</v>
      </c>
      <c r="J141" s="6">
        <v>1695146</v>
      </c>
      <c r="K141" s="6">
        <v>1.41</v>
      </c>
      <c r="L141" s="6">
        <v>3.11</v>
      </c>
      <c r="M141" s="42">
        <v>15.8</v>
      </c>
      <c r="N141" s="13">
        <f t="shared" si="12"/>
        <v>3.0853371772719747E-2</v>
      </c>
      <c r="O141">
        <f t="shared" si="13"/>
        <v>-1.097492573720648</v>
      </c>
      <c r="P141">
        <f t="shared" si="14"/>
        <v>-1.1805244598620772</v>
      </c>
      <c r="Q141">
        <f t="shared" si="15"/>
        <v>5.0443839993391762E-2</v>
      </c>
      <c r="R141">
        <f t="shared" si="16"/>
        <v>1.3505604250012269</v>
      </c>
      <c r="S141">
        <f t="shared" si="17"/>
        <v>-0.70836480257124845</v>
      </c>
      <c r="T141">
        <f t="shared" si="18"/>
        <v>0.3821829028817873</v>
      </c>
      <c r="U141">
        <f t="shared" si="19"/>
        <v>4.5663643744818141E-2</v>
      </c>
      <c r="V141">
        <f t="shared" si="20"/>
        <v>-0.53843093656948537</v>
      </c>
      <c r="W141">
        <f t="shared" si="21"/>
        <v>-0.74166442139410582</v>
      </c>
      <c r="X141" s="14">
        <f t="shared" si="22"/>
        <v>-0.33814615620100136</v>
      </c>
    </row>
    <row r="142" spans="2:24" ht="15" thickBot="1" x14ac:dyDescent="0.35">
      <c r="B142" s="47">
        <v>44871</v>
      </c>
      <c r="C142" s="49">
        <v>73773</v>
      </c>
      <c r="D142" s="3">
        <v>11538</v>
      </c>
      <c r="E142" s="3">
        <v>1547</v>
      </c>
      <c r="F142" s="3">
        <v>9403</v>
      </c>
      <c r="G142" s="3">
        <v>15082</v>
      </c>
      <c r="H142" s="4">
        <v>0.15640000000000001</v>
      </c>
      <c r="I142" s="3">
        <v>143.55000000000001</v>
      </c>
      <c r="J142" s="3">
        <v>1656249</v>
      </c>
      <c r="K142" s="3">
        <v>1.32</v>
      </c>
      <c r="L142" s="3">
        <v>3.05</v>
      </c>
      <c r="M142" s="41">
        <v>15.42</v>
      </c>
      <c r="N142" s="13">
        <f t="shared" si="12"/>
        <v>-8.822319084032075E-2</v>
      </c>
      <c r="O142">
        <f t="shared" si="13"/>
        <v>-0.40458529860375503</v>
      </c>
      <c r="P142">
        <f t="shared" si="14"/>
        <v>-1.3647015393246942</v>
      </c>
      <c r="Q142">
        <f t="shared" si="15"/>
        <v>0.62911372133484278</v>
      </c>
      <c r="R142">
        <f t="shared" si="16"/>
        <v>3.1359008275214352E-2</v>
      </c>
      <c r="S142">
        <f t="shared" si="17"/>
        <v>-0.28082340101934217</v>
      </c>
      <c r="T142">
        <f t="shared" si="18"/>
        <v>8.6478350234837145E-2</v>
      </c>
      <c r="U142">
        <f t="shared" si="19"/>
        <v>-1.7616682589666637E-2</v>
      </c>
      <c r="V142">
        <f t="shared" si="20"/>
        <v>-0.70236768020916496</v>
      </c>
      <c r="W142">
        <f t="shared" si="21"/>
        <v>-0.78597835409300154</v>
      </c>
      <c r="X142" s="14">
        <f t="shared" si="22"/>
        <v>-0.39762327838641753</v>
      </c>
    </row>
    <row r="143" spans="2:24" ht="15" thickBot="1" x14ac:dyDescent="0.35">
      <c r="B143" s="46">
        <v>44872</v>
      </c>
      <c r="C143" s="50">
        <v>72543</v>
      </c>
      <c r="D143" s="6">
        <v>13893</v>
      </c>
      <c r="E143" s="6">
        <v>3750</v>
      </c>
      <c r="F143" s="6">
        <v>9788</v>
      </c>
      <c r="G143" s="6">
        <v>13684</v>
      </c>
      <c r="H143" s="7">
        <v>0.1915</v>
      </c>
      <c r="I143" s="6">
        <v>99.46</v>
      </c>
      <c r="J143" s="6">
        <v>1381723</v>
      </c>
      <c r="K143" s="6">
        <v>1.26</v>
      </c>
      <c r="L143" s="6">
        <v>2.8</v>
      </c>
      <c r="M143" s="42">
        <v>18.7</v>
      </c>
      <c r="N143" s="13">
        <f t="shared" ref="N143:N156" si="23">(C143-AVERAGE(C$14:C$156))/_xlfn.STDEV.P(C$14:C$156)</f>
        <v>-0.16372018672384642</v>
      </c>
      <c r="O143">
        <f t="shared" ref="O143:O156" si="24">(D143-AVERAGE(D$14:D$156))/_xlfn.STDEV.P(D$14:D$156)</f>
        <v>1.5357198534774377</v>
      </c>
      <c r="P143">
        <f t="shared" ref="P143:P156" si="25">(E143-AVERAGE(E$14:E$156))/_xlfn.STDEV.P(E$14:E$156)</f>
        <v>0.5224710469829591</v>
      </c>
      <c r="Q143">
        <f t="shared" ref="Q143:Q156" si="26">(F143-AVERAGE(F$14:F$156))/_xlfn.STDEV.P(F$14:F$156)</f>
        <v>0.85123526103220937</v>
      </c>
      <c r="R143">
        <f t="shared" ref="R143:R156" si="27">(G143-AVERAGE(G$14:G$156))/_xlfn.STDEV.P(G$14:G$156)</f>
        <v>-0.44128158131549955</v>
      </c>
      <c r="S143">
        <f t="shared" ref="S143:S156" si="28">(H143-AVERAGE(H$14:H$156))/_xlfn.STDEV.P(H$14:H$156)</f>
        <v>0.71299800258806856</v>
      </c>
      <c r="T143">
        <f t="shared" ref="T143:T156" si="29">(I143-AVERAGE(I$14:I$156))/_xlfn.STDEV.P(I$14:I$156)</f>
        <v>-0.7885292823963076</v>
      </c>
      <c r="U143">
        <f t="shared" ref="U143:U156" si="30">(J143-AVERAGE(J$14:J$156))/_xlfn.STDEV.P(J$14:J$156)</f>
        <v>-0.46423454173820683</v>
      </c>
      <c r="V143">
        <f t="shared" ref="V143:V156" si="31">(K143-AVERAGE(K$14:K$156))/_xlfn.STDEV.P(K$14:K$156)</f>
        <v>-0.81165884263561816</v>
      </c>
      <c r="W143">
        <f t="shared" ref="W143:W156" si="32">(L143-AVERAGE(L$14:L$156))/_xlfn.STDEV.P(L$14:L$156)</f>
        <v>-0.97061974033840026</v>
      </c>
      <c r="X143" s="14">
        <f t="shared" ref="X143:X156" si="33">(M143-AVERAGE(M$14:M$156))/_xlfn.STDEV.P(M$14:M$156)</f>
        <v>0.11575819731927874</v>
      </c>
    </row>
    <row r="144" spans="2:24" ht="15" thickBot="1" x14ac:dyDescent="0.35">
      <c r="B144" s="47">
        <v>44873</v>
      </c>
      <c r="C144" s="49">
        <v>71695</v>
      </c>
      <c r="D144" s="3">
        <v>11653</v>
      </c>
      <c r="E144" s="3">
        <v>2808</v>
      </c>
      <c r="F144" s="3">
        <v>8138</v>
      </c>
      <c r="G144" s="3">
        <v>10061</v>
      </c>
      <c r="H144" s="4">
        <v>0.16250000000000001</v>
      </c>
      <c r="I144" s="3">
        <v>138.72999999999999</v>
      </c>
      <c r="J144" s="3">
        <v>1616290</v>
      </c>
      <c r="K144" s="3">
        <v>1.28</v>
      </c>
      <c r="L144" s="3">
        <v>2.97</v>
      </c>
      <c r="M144" s="41">
        <v>18.489999999999998</v>
      </c>
      <c r="N144" s="13">
        <f t="shared" si="23"/>
        <v>-0.21577014811346412</v>
      </c>
      <c r="O144">
        <f t="shared" si="24"/>
        <v>-0.30983579011571377</v>
      </c>
      <c r="P144">
        <f t="shared" si="25"/>
        <v>-0.28448155233697253</v>
      </c>
      <c r="Q144">
        <f t="shared" si="26"/>
        <v>-0.10071419481364728</v>
      </c>
      <c r="R144">
        <f t="shared" si="27"/>
        <v>-1.6661577301618204</v>
      </c>
      <c r="S144">
        <f t="shared" si="28"/>
        <v>-0.10810800039241338</v>
      </c>
      <c r="T144">
        <f t="shared" si="29"/>
        <v>-9.1790956549821986E-3</v>
      </c>
      <c r="U144">
        <f t="shared" si="30"/>
        <v>-8.2624743879732121E-2</v>
      </c>
      <c r="V144">
        <f t="shared" si="31"/>
        <v>-0.77522845516013372</v>
      </c>
      <c r="W144">
        <f t="shared" si="32"/>
        <v>-0.84506359769152883</v>
      </c>
      <c r="X144" s="14">
        <f t="shared" si="33"/>
        <v>8.2889261374706577E-2</v>
      </c>
    </row>
    <row r="145" spans="2:24" ht="15" thickBot="1" x14ac:dyDescent="0.35">
      <c r="B145" s="46">
        <v>44874</v>
      </c>
      <c r="C145" s="50">
        <v>70385</v>
      </c>
      <c r="D145" s="6">
        <v>10958</v>
      </c>
      <c r="E145" s="6">
        <v>2732</v>
      </c>
      <c r="F145" s="6">
        <v>7381</v>
      </c>
      <c r="G145" s="6">
        <v>19382</v>
      </c>
      <c r="H145" s="7">
        <v>0.15570000000000001</v>
      </c>
      <c r="I145" s="6">
        <v>148.19</v>
      </c>
      <c r="J145" s="6">
        <v>1623984</v>
      </c>
      <c r="K145" s="6">
        <v>1.37</v>
      </c>
      <c r="L145" s="6">
        <v>2.57</v>
      </c>
      <c r="M145" s="42">
        <v>17.68</v>
      </c>
      <c r="N145" s="13">
        <f t="shared" si="23"/>
        <v>-0.29617751771299144</v>
      </c>
      <c r="O145">
        <f t="shared" si="24"/>
        <v>-0.88245238489126743</v>
      </c>
      <c r="P145">
        <f t="shared" si="25"/>
        <v>-0.34958600833306047</v>
      </c>
      <c r="Q145">
        <f t="shared" si="26"/>
        <v>-0.53745706637444335</v>
      </c>
      <c r="R145">
        <f t="shared" si="27"/>
        <v>1.4851176171736906</v>
      </c>
      <c r="S145">
        <f t="shared" si="28"/>
        <v>-0.30064320109128501</v>
      </c>
      <c r="T145">
        <f t="shared" si="29"/>
        <v>0.17856352636113559</v>
      </c>
      <c r="U145">
        <f t="shared" si="30"/>
        <v>-7.0107613231673763E-2</v>
      </c>
      <c r="V145">
        <f t="shared" si="31"/>
        <v>-0.61129171152045381</v>
      </c>
      <c r="W145">
        <f t="shared" si="32"/>
        <v>-1.1404898156841672</v>
      </c>
      <c r="X145" s="14">
        <f t="shared" si="33"/>
        <v>-4.3890920125785306E-2</v>
      </c>
    </row>
    <row r="146" spans="2:24" ht="15" thickBot="1" x14ac:dyDescent="0.35">
      <c r="B146" s="47">
        <v>44875</v>
      </c>
      <c r="C146" s="49">
        <v>69756</v>
      </c>
      <c r="D146" s="3">
        <v>12517</v>
      </c>
      <c r="E146" s="3">
        <v>2253</v>
      </c>
      <c r="F146" s="3">
        <v>10161</v>
      </c>
      <c r="G146" s="3">
        <v>18442</v>
      </c>
      <c r="H146" s="4">
        <v>0.1794</v>
      </c>
      <c r="I146" s="3">
        <v>118.32</v>
      </c>
      <c r="J146" s="3">
        <v>1480672</v>
      </c>
      <c r="K146" s="3">
        <v>1.18</v>
      </c>
      <c r="L146" s="3">
        <v>2.5299999999999998</v>
      </c>
      <c r="M146" s="41">
        <v>17.739999999999998</v>
      </c>
      <c r="N146" s="13">
        <f t="shared" si="23"/>
        <v>-0.33478533105505459</v>
      </c>
      <c r="O146">
        <f t="shared" si="24"/>
        <v>0.40202138669878745</v>
      </c>
      <c r="P146">
        <f t="shared" si="25"/>
        <v>-0.75991540862419349</v>
      </c>
      <c r="Q146">
        <f t="shared" si="26"/>
        <v>1.0664335319597877</v>
      </c>
      <c r="R146">
        <f t="shared" si="27"/>
        <v>1.1673192236005354</v>
      </c>
      <c r="S146">
        <f t="shared" si="28"/>
        <v>0.37039860134448815</v>
      </c>
      <c r="T146">
        <f t="shared" si="29"/>
        <v>-0.41423479495191246</v>
      </c>
      <c r="U146">
        <f t="shared" si="30"/>
        <v>-0.3032574738288325</v>
      </c>
      <c r="V146">
        <f t="shared" si="31"/>
        <v>-0.95738039253755591</v>
      </c>
      <c r="W146">
        <f t="shared" si="32"/>
        <v>-1.170032437483431</v>
      </c>
      <c r="X146" s="14">
        <f t="shared" si="33"/>
        <v>-3.4499795570193496E-2</v>
      </c>
    </row>
    <row r="147" spans="2:24" ht="15" thickBot="1" x14ac:dyDescent="0.35">
      <c r="B147" s="46">
        <v>44876</v>
      </c>
      <c r="C147" s="50">
        <v>72002</v>
      </c>
      <c r="D147" s="6">
        <v>12185</v>
      </c>
      <c r="E147" s="6">
        <v>4044</v>
      </c>
      <c r="F147" s="6">
        <v>7503</v>
      </c>
      <c r="G147" s="6">
        <v>13546</v>
      </c>
      <c r="H147" s="7">
        <v>0.16919999999999999</v>
      </c>
      <c r="I147" s="6">
        <v>127.25</v>
      </c>
      <c r="J147" s="6">
        <v>1550273</v>
      </c>
      <c r="K147" s="6">
        <v>1.6</v>
      </c>
      <c r="L147" s="6">
        <v>2.48</v>
      </c>
      <c r="M147" s="42">
        <v>15.38</v>
      </c>
      <c r="N147" s="13">
        <f t="shared" si="23"/>
        <v>-0.19692658897830773</v>
      </c>
      <c r="O147">
        <f t="shared" si="24"/>
        <v>0.12848367523765966</v>
      </c>
      <c r="P147">
        <f t="shared" si="25"/>
        <v>0.77432249517835183</v>
      </c>
      <c r="Q147">
        <f t="shared" si="26"/>
        <v>-0.46707050054826482</v>
      </c>
      <c r="R147">
        <f t="shared" si="27"/>
        <v>-0.4879370901592181</v>
      </c>
      <c r="S147">
        <f t="shared" si="28"/>
        <v>8.1595800296180285E-2</v>
      </c>
      <c r="T147">
        <f t="shared" si="29"/>
        <v>-0.23701052279504864</v>
      </c>
      <c r="U147">
        <f t="shared" si="30"/>
        <v>-0.19002575947537398</v>
      </c>
      <c r="V147">
        <f t="shared" si="31"/>
        <v>-0.19234225555238341</v>
      </c>
      <c r="W147">
        <f t="shared" si="32"/>
        <v>-1.2069607147325105</v>
      </c>
      <c r="X147" s="14">
        <f t="shared" si="33"/>
        <v>-0.4038840280901454</v>
      </c>
    </row>
    <row r="148" spans="2:24" ht="15" thickBot="1" x14ac:dyDescent="0.35">
      <c r="B148" s="47">
        <v>44877</v>
      </c>
      <c r="C148" s="49">
        <v>69418</v>
      </c>
      <c r="D148" s="3">
        <v>11577</v>
      </c>
      <c r="E148" s="3">
        <v>4499</v>
      </c>
      <c r="F148" s="3">
        <v>6821</v>
      </c>
      <c r="G148" s="3">
        <v>18636</v>
      </c>
      <c r="H148" s="4">
        <v>0.1668</v>
      </c>
      <c r="I148" s="3">
        <v>146.29</v>
      </c>
      <c r="J148" s="3">
        <v>1693919</v>
      </c>
      <c r="K148" s="3">
        <v>1.06</v>
      </c>
      <c r="L148" s="3">
        <v>3.1</v>
      </c>
      <c r="M148" s="41">
        <v>19.53</v>
      </c>
      <c r="N148" s="13">
        <f t="shared" si="23"/>
        <v>-0.35553166000516168</v>
      </c>
      <c r="O148">
        <f t="shared" si="24"/>
        <v>-0.37245285659476712</v>
      </c>
      <c r="P148">
        <f t="shared" si="25"/>
        <v>1.1640925935759834</v>
      </c>
      <c r="Q148">
        <f t="shared" si="26"/>
        <v>-0.86054294229788553</v>
      </c>
      <c r="R148">
        <f t="shared" si="27"/>
        <v>1.2329074026996758</v>
      </c>
      <c r="S148">
        <f t="shared" si="28"/>
        <v>1.3642200049520121E-2</v>
      </c>
      <c r="T148">
        <f t="shared" si="29"/>
        <v>0.1408562344128666</v>
      </c>
      <c r="U148">
        <f t="shared" si="30"/>
        <v>4.3667475392183935E-2</v>
      </c>
      <c r="V148">
        <f t="shared" si="31"/>
        <v>-1.1759627173904621</v>
      </c>
      <c r="W148">
        <f t="shared" si="32"/>
        <v>-0.74905007684392155</v>
      </c>
      <c r="X148" s="14">
        <f t="shared" si="33"/>
        <v>0.24566875367163513</v>
      </c>
    </row>
    <row r="149" spans="2:24" ht="15" thickBot="1" x14ac:dyDescent="0.35">
      <c r="B149" s="46">
        <v>44878</v>
      </c>
      <c r="C149" s="50">
        <v>63266</v>
      </c>
      <c r="D149" s="6">
        <v>12481</v>
      </c>
      <c r="E149" s="6">
        <v>3701</v>
      </c>
      <c r="F149" s="6">
        <v>8531</v>
      </c>
      <c r="G149" s="6">
        <v>14813</v>
      </c>
      <c r="H149" s="7">
        <v>0.1973</v>
      </c>
      <c r="I149" s="6">
        <v>104.7</v>
      </c>
      <c r="J149" s="6">
        <v>1306927</v>
      </c>
      <c r="K149" s="6">
        <v>1.63</v>
      </c>
      <c r="L149" s="6">
        <v>2.92</v>
      </c>
      <c r="M149" s="42">
        <v>16.82</v>
      </c>
      <c r="N149" s="13">
        <f t="shared" si="23"/>
        <v>-0.73313939876569012</v>
      </c>
      <c r="O149">
        <f t="shared" si="24"/>
        <v>0.37236067099818321</v>
      </c>
      <c r="P149">
        <f t="shared" si="25"/>
        <v>0.48049580561706035</v>
      </c>
      <c r="Q149">
        <f t="shared" si="26"/>
        <v>0.1260228573969113</v>
      </c>
      <c r="R149">
        <f t="shared" si="27"/>
        <v>-5.9585425630294973E-2</v>
      </c>
      <c r="S149">
        <f t="shared" si="28"/>
        <v>0.87721920318416502</v>
      </c>
      <c r="T149">
        <f t="shared" si="29"/>
        <v>-0.68453654039160805</v>
      </c>
      <c r="U149">
        <f t="shared" si="30"/>
        <v>-0.58591784092616794</v>
      </c>
      <c r="V149">
        <f t="shared" si="31"/>
        <v>-0.13769667433915717</v>
      </c>
      <c r="W149">
        <f t="shared" si="32"/>
        <v>-0.88199187494060882</v>
      </c>
      <c r="X149" s="14">
        <f t="shared" si="33"/>
        <v>-0.17849703875593731</v>
      </c>
    </row>
    <row r="150" spans="2:24" ht="15" thickBot="1" x14ac:dyDescent="0.35">
      <c r="B150" s="47">
        <v>44879</v>
      </c>
      <c r="C150" s="49">
        <v>62414</v>
      </c>
      <c r="D150" s="3">
        <v>13070</v>
      </c>
      <c r="E150" s="3">
        <v>1460</v>
      </c>
      <c r="F150" s="3">
        <v>10733</v>
      </c>
      <c r="G150" s="3">
        <v>10089</v>
      </c>
      <c r="H150" s="4">
        <v>0.2094</v>
      </c>
      <c r="I150" s="3">
        <v>112.05</v>
      </c>
      <c r="J150" s="3">
        <v>1464472</v>
      </c>
      <c r="K150" s="3">
        <v>1.3</v>
      </c>
      <c r="L150" s="3">
        <v>2.6</v>
      </c>
      <c r="M150" s="41">
        <v>17.850000000000001</v>
      </c>
      <c r="N150" s="13">
        <f t="shared" si="23"/>
        <v>-0.78543487884110785</v>
      </c>
      <c r="O150">
        <f t="shared" si="24"/>
        <v>0.85764293621084664</v>
      </c>
      <c r="P150">
        <f t="shared" si="25"/>
        <v>-1.439229008688637</v>
      </c>
      <c r="Q150">
        <f t="shared" si="26"/>
        <v>1.3964426766530182</v>
      </c>
      <c r="R150">
        <f t="shared" si="27"/>
        <v>-1.6566913950341093</v>
      </c>
      <c r="S150">
        <f t="shared" si="28"/>
        <v>1.2198186044277455</v>
      </c>
      <c r="T150">
        <f t="shared" si="29"/>
        <v>-0.5386688583811996</v>
      </c>
      <c r="U150">
        <f t="shared" si="30"/>
        <v>-0.32961275281226704</v>
      </c>
      <c r="V150">
        <f t="shared" si="31"/>
        <v>-0.73879806768464928</v>
      </c>
      <c r="W150">
        <f t="shared" si="32"/>
        <v>-1.1183328493347191</v>
      </c>
      <c r="X150" s="14">
        <f t="shared" si="33"/>
        <v>-1.7282733884941018E-2</v>
      </c>
    </row>
    <row r="151" spans="2:24" ht="15" thickBot="1" x14ac:dyDescent="0.35">
      <c r="B151" s="46">
        <v>44880</v>
      </c>
      <c r="C151" s="50">
        <v>61606</v>
      </c>
      <c r="D151" s="6">
        <v>12701</v>
      </c>
      <c r="E151" s="6">
        <v>4807</v>
      </c>
      <c r="F151" s="6">
        <v>7300</v>
      </c>
      <c r="G151" s="6">
        <v>14801</v>
      </c>
      <c r="H151" s="7">
        <v>0.20619999999999999</v>
      </c>
      <c r="I151" s="6">
        <v>95.24</v>
      </c>
      <c r="J151" s="6">
        <v>1209891</v>
      </c>
      <c r="K151" s="6">
        <v>1.1000000000000001</v>
      </c>
      <c r="L151" s="6">
        <v>2.65</v>
      </c>
      <c r="M151" s="42">
        <v>19.72</v>
      </c>
      <c r="N151" s="13">
        <f t="shared" si="23"/>
        <v>-0.83502965337272472</v>
      </c>
      <c r="O151">
        <f t="shared" si="24"/>
        <v>0.55362060027965343</v>
      </c>
      <c r="P151">
        <f t="shared" si="25"/>
        <v>1.4279369678759186</v>
      </c>
      <c r="Q151">
        <f t="shared" si="26"/>
        <v>-0.58418913057051269</v>
      </c>
      <c r="R151">
        <f t="shared" si="27"/>
        <v>-6.3642426399313987E-2</v>
      </c>
      <c r="S151">
        <f t="shared" si="28"/>
        <v>1.1292138040988644</v>
      </c>
      <c r="T151">
        <f t="shared" si="29"/>
        <v>-0.87227916240772585</v>
      </c>
      <c r="U151">
        <f t="shared" si="30"/>
        <v>-0.74378270829879478</v>
      </c>
      <c r="V151">
        <f t="shared" si="31"/>
        <v>-1.1031019424394932</v>
      </c>
      <c r="W151">
        <f t="shared" si="32"/>
        <v>-1.0814045720856396</v>
      </c>
      <c r="X151" s="14">
        <f t="shared" si="33"/>
        <v>0.27540731476434277</v>
      </c>
    </row>
    <row r="152" spans="2:24" ht="15" thickBot="1" x14ac:dyDescent="0.35">
      <c r="B152" s="47">
        <v>44881</v>
      </c>
      <c r="C152" s="49">
        <v>67529</v>
      </c>
      <c r="D152" s="3">
        <v>13550</v>
      </c>
      <c r="E152" s="3">
        <v>2100</v>
      </c>
      <c r="F152" s="3">
        <v>11243</v>
      </c>
      <c r="G152" s="3">
        <v>10229</v>
      </c>
      <c r="H152" s="4">
        <v>0.20069999999999999</v>
      </c>
      <c r="I152" s="3">
        <v>101.1</v>
      </c>
      <c r="J152" s="3">
        <v>1370184</v>
      </c>
      <c r="K152" s="3">
        <v>1.58</v>
      </c>
      <c r="L152" s="3">
        <v>2.9</v>
      </c>
      <c r="M152" s="41">
        <v>19.600000000000001</v>
      </c>
      <c r="N152" s="13">
        <f t="shared" si="23"/>
        <v>-0.47147785937425107</v>
      </c>
      <c r="O152">
        <f t="shared" si="24"/>
        <v>1.2531191455522364</v>
      </c>
      <c r="P152">
        <f t="shared" si="25"/>
        <v>-0.89098095819526513</v>
      </c>
      <c r="Q152">
        <f t="shared" si="26"/>
        <v>1.6906815993690101</v>
      </c>
      <c r="R152">
        <f t="shared" si="27"/>
        <v>-1.6093597193955542</v>
      </c>
      <c r="S152">
        <f t="shared" si="28"/>
        <v>0.9734868035336004</v>
      </c>
      <c r="T152">
        <f t="shared" si="29"/>
        <v>-0.75598193566201244</v>
      </c>
      <c r="U152">
        <f t="shared" si="30"/>
        <v>-0.48300698397214825</v>
      </c>
      <c r="V152">
        <f t="shared" si="31"/>
        <v>-0.22877264302786782</v>
      </c>
      <c r="W152">
        <f t="shared" si="32"/>
        <v>-0.89676318584024073</v>
      </c>
      <c r="X152" s="14">
        <f t="shared" si="33"/>
        <v>0.25662506565315918</v>
      </c>
    </row>
    <row r="153" spans="2:24" ht="15" thickBot="1" x14ac:dyDescent="0.35">
      <c r="B153" s="46">
        <v>44882</v>
      </c>
      <c r="C153" s="50">
        <v>69726</v>
      </c>
      <c r="D153" s="6">
        <v>12333</v>
      </c>
      <c r="E153" s="6">
        <v>2927</v>
      </c>
      <c r="F153" s="6">
        <v>8658</v>
      </c>
      <c r="G153" s="6">
        <v>17055</v>
      </c>
      <c r="H153" s="7">
        <v>0.1769</v>
      </c>
      <c r="I153" s="6">
        <v>101.33</v>
      </c>
      <c r="J153" s="6">
        <v>1249890</v>
      </c>
      <c r="K153" s="6">
        <v>1.63</v>
      </c>
      <c r="L153" s="6">
        <v>2.81</v>
      </c>
      <c r="M153" s="42">
        <v>15.59</v>
      </c>
      <c r="N153" s="13">
        <f t="shared" si="23"/>
        <v>-0.33662672119855525</v>
      </c>
      <c r="O153">
        <f t="shared" si="24"/>
        <v>0.25042217311792142</v>
      </c>
      <c r="P153">
        <f t="shared" si="25"/>
        <v>-0.18254168044836122</v>
      </c>
      <c r="Q153">
        <f t="shared" si="26"/>
        <v>0.1992941185438348</v>
      </c>
      <c r="R153">
        <f t="shared" si="27"/>
        <v>0.69839755138142212</v>
      </c>
      <c r="S153">
        <f t="shared" si="28"/>
        <v>0.29961360108755003</v>
      </c>
      <c r="T153">
        <f t="shared" si="29"/>
        <v>-0.75141736874195875</v>
      </c>
      <c r="U153">
        <f t="shared" si="30"/>
        <v>-0.67870957224580719</v>
      </c>
      <c r="V153">
        <f t="shared" si="31"/>
        <v>-0.13769667433915717</v>
      </c>
      <c r="W153">
        <f t="shared" si="32"/>
        <v>-0.9632340848885842</v>
      </c>
      <c r="X153" s="14">
        <f t="shared" si="33"/>
        <v>-0.37101509214557349</v>
      </c>
    </row>
    <row r="154" spans="2:24" ht="15" thickBot="1" x14ac:dyDescent="0.35">
      <c r="B154" s="47">
        <v>44883</v>
      </c>
      <c r="C154" s="49">
        <v>70876</v>
      </c>
      <c r="D154" s="3">
        <v>12446</v>
      </c>
      <c r="E154" s="3">
        <v>3361</v>
      </c>
      <c r="F154" s="3">
        <v>8514</v>
      </c>
      <c r="G154" s="3">
        <v>14555</v>
      </c>
      <c r="H154" s="4">
        <v>0.17560000000000001</v>
      </c>
      <c r="I154" s="3">
        <v>149.81</v>
      </c>
      <c r="J154" s="3">
        <v>1864571</v>
      </c>
      <c r="K154" s="3">
        <v>1.03</v>
      </c>
      <c r="L154" s="3">
        <v>2.7</v>
      </c>
      <c r="M154" s="41">
        <v>17.03</v>
      </c>
      <c r="N154" s="13">
        <f t="shared" si="23"/>
        <v>-0.26604009903103121</v>
      </c>
      <c r="O154">
        <f t="shared" si="24"/>
        <v>0.34352386406704022</v>
      </c>
      <c r="P154">
        <f t="shared" si="25"/>
        <v>0.18923902879245655</v>
      </c>
      <c r="Q154">
        <f t="shared" si="26"/>
        <v>0.11621489330637823</v>
      </c>
      <c r="R154">
        <f t="shared" si="27"/>
        <v>-0.14681094216420354</v>
      </c>
      <c r="S154">
        <f t="shared" si="28"/>
        <v>0.26280540095394234</v>
      </c>
      <c r="T154">
        <f t="shared" si="29"/>
        <v>0.21071395423281755</v>
      </c>
      <c r="U154">
        <f t="shared" si="30"/>
        <v>0.32129593644657106</v>
      </c>
      <c r="V154">
        <f t="shared" si="31"/>
        <v>-1.2306082986036886</v>
      </c>
      <c r="W154">
        <f t="shared" si="32"/>
        <v>-1.0444762948365596</v>
      </c>
      <c r="X154" s="14">
        <f t="shared" si="33"/>
        <v>-0.14562810281136515</v>
      </c>
    </row>
    <row r="155" spans="2:24" ht="15" thickBot="1" x14ac:dyDescent="0.35">
      <c r="B155" s="46">
        <v>44884</v>
      </c>
      <c r="C155" s="50">
        <v>79068</v>
      </c>
      <c r="D155" s="6">
        <v>11641</v>
      </c>
      <c r="E155" s="6">
        <v>4975</v>
      </c>
      <c r="F155" s="6">
        <v>6470</v>
      </c>
      <c r="G155" s="6">
        <v>16161</v>
      </c>
      <c r="H155" s="7">
        <v>0.1472</v>
      </c>
      <c r="I155" s="6">
        <v>261.05</v>
      </c>
      <c r="J155" s="6">
        <v>3038275</v>
      </c>
      <c r="K155" s="6">
        <v>1.98</v>
      </c>
      <c r="L155" s="6">
        <v>3.2</v>
      </c>
      <c r="M155" s="42">
        <v>15.63</v>
      </c>
      <c r="N155" s="13">
        <f t="shared" si="23"/>
        <v>0.23678216948753977</v>
      </c>
      <c r="O155">
        <f t="shared" si="24"/>
        <v>-0.31972269534924852</v>
      </c>
      <c r="P155">
        <f t="shared" si="25"/>
        <v>1.5718520811304286</v>
      </c>
      <c r="Q155">
        <f t="shared" si="26"/>
        <v>-1.0630485538141861</v>
      </c>
      <c r="R155">
        <f t="shared" si="27"/>
        <v>0.39615099408950644</v>
      </c>
      <c r="S155">
        <f t="shared" si="28"/>
        <v>-0.54131220196487484</v>
      </c>
      <c r="T155">
        <f t="shared" si="29"/>
        <v>2.4183766680883068</v>
      </c>
      <c r="U155">
        <f t="shared" si="30"/>
        <v>2.2307586749634263</v>
      </c>
      <c r="V155">
        <f t="shared" si="31"/>
        <v>0.49983510648181978</v>
      </c>
      <c r="W155">
        <f t="shared" si="32"/>
        <v>-0.67519352234576202</v>
      </c>
      <c r="X155" s="14">
        <f t="shared" si="33"/>
        <v>-0.36475434244184535</v>
      </c>
    </row>
    <row r="156" spans="2:24" ht="15" thickBot="1" x14ac:dyDescent="0.35">
      <c r="B156" s="48">
        <v>44885</v>
      </c>
      <c r="C156" s="51">
        <v>91463</v>
      </c>
      <c r="D156" s="44">
        <v>13671</v>
      </c>
      <c r="E156" s="44">
        <v>2053</v>
      </c>
      <c r="F156" s="44">
        <v>11128</v>
      </c>
      <c r="G156" s="44">
        <v>18118</v>
      </c>
      <c r="H156" s="45">
        <v>0.14949999999999999</v>
      </c>
      <c r="I156" s="44">
        <v>202.02</v>
      </c>
      <c r="J156" s="44">
        <v>2762349</v>
      </c>
      <c r="K156" s="44">
        <v>1.85</v>
      </c>
      <c r="L156" s="44">
        <v>6.3</v>
      </c>
      <c r="M156" s="43">
        <v>18.04</v>
      </c>
      <c r="N156" s="17">
        <f t="shared" si="23"/>
        <v>0.99758319711054855</v>
      </c>
      <c r="O156" s="18">
        <f t="shared" si="24"/>
        <v>1.3528121066570449</v>
      </c>
      <c r="P156" s="18">
        <f t="shared" si="25"/>
        <v>-0.9312429244033722</v>
      </c>
      <c r="Q156" s="18">
        <f t="shared" si="26"/>
        <v>1.6243336069918748</v>
      </c>
      <c r="R156" s="18">
        <f t="shared" si="27"/>
        <v>1.0577802028370222</v>
      </c>
      <c r="S156" s="18">
        <f t="shared" si="28"/>
        <v>-0.47619000172849185</v>
      </c>
      <c r="T156" s="18">
        <f t="shared" si="29"/>
        <v>1.2468706450849849</v>
      </c>
      <c r="U156" s="18">
        <f t="shared" si="30"/>
        <v>1.7818631991126141</v>
      </c>
      <c r="V156" s="18">
        <f t="shared" si="31"/>
        <v>0.26303758789117149</v>
      </c>
      <c r="W156" s="18">
        <f t="shared" si="32"/>
        <v>1.6143596670971827</v>
      </c>
      <c r="X156" s="30">
        <f t="shared" si="33"/>
        <v>1.2455827207766647E-2</v>
      </c>
    </row>
  </sheetData>
  <autoFilter ref="B13:M156" xr:uid="{6E7D33F4-AED1-4910-89DA-A6D226C654CD}"/>
  <mergeCells count="1">
    <mergeCell ref="N12:X12"/>
  </mergeCells>
  <conditionalFormatting sqref="B14:M156">
    <cfRule type="duplicateValues" dxfId="2" priority="4"/>
  </conditionalFormatting>
  <conditionalFormatting sqref="N14:X156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Questions</vt:lpstr>
      <vt:lpstr>Answers&gt;&gt;</vt:lpstr>
      <vt:lpstr>Question 1</vt:lpstr>
      <vt:lpstr>Q2 CORRELATION</vt:lpstr>
      <vt:lpstr>Q2 regression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gadade</dc:creator>
  <cp:lastModifiedBy>Avinash gadade</cp:lastModifiedBy>
  <dcterms:created xsi:type="dcterms:W3CDTF">2025-02-21T13:45:42Z</dcterms:created>
  <dcterms:modified xsi:type="dcterms:W3CDTF">2025-02-22T10:52:09Z</dcterms:modified>
</cp:coreProperties>
</file>