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MYLEARN\2-ANALYTICS-DataScience\ML\boosting-adaboost\"/>
    </mc:Choice>
  </mc:AlternateContent>
  <xr:revisionPtr revIDLastSave="0" documentId="13_ncr:1_{F2D51711-EF99-4789-AC4D-6D8FD3F2383A}" xr6:coauthVersionLast="43" xr6:coauthVersionMax="43" xr10:uidLastSave="{00000000-0000-0000-0000-000000000000}"/>
  <bookViews>
    <workbookView xWindow="1275" yWindow="240" windowWidth="26475" windowHeight="14100" xr2:uid="{601767EC-E7CB-4CFA-B311-B2B3206E7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9" i="1" l="1"/>
  <c r="G122" i="1"/>
  <c r="G123" i="1"/>
  <c r="G124" i="1"/>
  <c r="G125" i="1"/>
  <c r="G126" i="1"/>
  <c r="G127" i="1"/>
  <c r="G128" i="1"/>
  <c r="G121" i="1"/>
  <c r="F129" i="1"/>
  <c r="J101" i="1"/>
  <c r="L101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95" i="1"/>
  <c r="C94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L62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67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9" i="1"/>
  <c r="J62" i="1"/>
  <c r="H47" i="1"/>
  <c r="H48" i="1" s="1"/>
  <c r="H39" i="1"/>
  <c r="H40" i="1"/>
  <c r="H32" i="1" l="1"/>
  <c r="H33" i="1" s="1"/>
  <c r="D15" i="1"/>
  <c r="D16" i="1"/>
  <c r="D17" i="1"/>
  <c r="D18" i="1"/>
  <c r="D19" i="1"/>
  <c r="D20" i="1"/>
  <c r="D14" i="1"/>
</calcChain>
</file>

<file path=xl/sharedStrings.xml><?xml version="1.0" encoding="utf-8"?>
<sst xmlns="http://schemas.openxmlformats.org/spreadsheetml/2006/main" count="179" uniqueCount="29">
  <si>
    <t>Chest Pain</t>
  </si>
  <si>
    <t>Blocked Arteries</t>
  </si>
  <si>
    <t>Patient Weight</t>
  </si>
  <si>
    <t>Heart Diesease</t>
  </si>
  <si>
    <t>Yes</t>
  </si>
  <si>
    <t>No</t>
  </si>
  <si>
    <t>Correct</t>
  </si>
  <si>
    <t>Incorrect</t>
  </si>
  <si>
    <t>Yes, Heart Diesease</t>
  </si>
  <si>
    <t>No, Heart Diesease</t>
  </si>
  <si>
    <t>Patient Weight &gt; 176</t>
  </si>
  <si>
    <t>Sample weight</t>
  </si>
  <si>
    <t>1/8</t>
  </si>
  <si>
    <t xml:space="preserve">Total Error </t>
  </si>
  <si>
    <t>Amount of Say</t>
  </si>
  <si>
    <t>Total Error</t>
  </si>
  <si>
    <t>3/8</t>
  </si>
  <si>
    <t>Blocked arteries</t>
  </si>
  <si>
    <t>4/8</t>
  </si>
  <si>
    <t>Modifying the sample weights</t>
  </si>
  <si>
    <t>Choosing decision stump</t>
  </si>
  <si>
    <t xml:space="preserve">exp(amount of say) </t>
  </si>
  <si>
    <t>Increase sample weight (graph)</t>
  </si>
  <si>
    <t>Decrease the sample weight (graph)</t>
  </si>
  <si>
    <t>less than old one</t>
  </si>
  <si>
    <t>more than the old one</t>
  </si>
  <si>
    <t>New weight</t>
  </si>
  <si>
    <t>Norm weight</t>
  </si>
  <si>
    <r>
      <t xml:space="preserve">determine </t>
    </r>
    <r>
      <rPr>
        <b/>
        <sz val="14"/>
        <color rgb="FF0070C0"/>
        <rFont val="Calibri"/>
        <family val="2"/>
        <scheme val="minor"/>
      </rPr>
      <t xml:space="preserve">Amount of Say </t>
    </r>
    <r>
      <rPr>
        <b/>
        <sz val="14"/>
        <color theme="1"/>
        <rFont val="Calibri"/>
        <family val="2"/>
        <scheme val="minor"/>
      </rPr>
      <t>of each stump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</si>
</sst>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2" xfId="0" applyFont="1" applyFill="1" applyBorder="1"/>
    <xf numFmtId="0" fontId="3" fillId="5" borderId="14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1" fillId="0" borderId="0" xfId="0" applyFont="1" applyFill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Fill="1" applyBorder="1"/>
    <xf numFmtId="0" fontId="1" fillId="0" borderId="9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4" fillId="3" borderId="6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1" fillId="6" borderId="10" xfId="0" applyFont="1" applyFill="1" applyBorder="1"/>
    <xf numFmtId="0" fontId="1" fillId="0" borderId="3" xfId="0" applyFont="1" applyBorder="1" applyAlignment="1">
      <alignment horizontal="center"/>
    </xf>
    <xf numFmtId="0" fontId="4" fillId="0" borderId="7" xfId="0" applyFont="1" applyBorder="1"/>
    <xf numFmtId="49" fontId="1" fillId="0" borderId="9" xfId="0" applyNumberFormat="1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Border="1"/>
    <xf numFmtId="0" fontId="4" fillId="0" borderId="0" xfId="0" applyFont="1" applyAlignment="1">
      <alignment horizontal="right"/>
    </xf>
    <xf numFmtId="0" fontId="4" fillId="0" borderId="14" xfId="0" applyFont="1" applyBorder="1"/>
    <xf numFmtId="0" fontId="4" fillId="0" borderId="17" xfId="0" applyFont="1" applyBorder="1"/>
    <xf numFmtId="0" fontId="4" fillId="2" borderId="19" xfId="0" applyFont="1" applyFill="1" applyBorder="1"/>
    <xf numFmtId="0" fontId="4" fillId="2" borderId="20" xfId="0" applyFont="1" applyFill="1" applyBorder="1"/>
    <xf numFmtId="0" fontId="4" fillId="3" borderId="21" xfId="0" applyFont="1" applyFill="1" applyBorder="1"/>
    <xf numFmtId="0" fontId="4" fillId="0" borderId="15" xfId="0" applyFont="1" applyBorder="1"/>
    <xf numFmtId="0" fontId="1" fillId="3" borderId="0" xfId="0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6" xfId="0" applyFont="1" applyBorder="1"/>
    <xf numFmtId="0" fontId="4" fillId="0" borderId="10" xfId="0" applyFont="1" applyBorder="1"/>
    <xf numFmtId="0" fontId="4" fillId="0" borderId="11" xfId="0" applyFont="1" applyBorder="1"/>
    <xf numFmtId="0" fontId="4" fillId="8" borderId="2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Amount of Say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Sheet1!$A$29:$A$52</c:f>
              <c:numCache>
                <c:formatCode>General</c:formatCode>
                <c:ptCount val="24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1.2999999999999999E-3</c:v>
                </c:pt>
                <c:pt idx="4">
                  <c:v>0.05</c:v>
                </c:pt>
                <c:pt idx="5">
                  <c:v>0.1</c:v>
                </c:pt>
                <c:pt idx="6">
                  <c:v>0.125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0.95</c:v>
                </c:pt>
                <c:pt idx="23">
                  <c:v>0.99</c:v>
                </c:pt>
              </c:numCache>
            </c:numRef>
          </c:xVal>
          <c:yVal>
            <c:numRef>
              <c:f>Sheet1!$B$29:$B$52</c:f>
              <c:numCache>
                <c:formatCode>General</c:formatCode>
                <c:ptCount val="24"/>
                <c:pt idx="0">
                  <c:v>4.6123913351685166</c:v>
                </c:pt>
                <c:pt idx="1">
                  <c:v>3.8062014100240833</c:v>
                </c:pt>
                <c:pt idx="2">
                  <c:v>3.5116435851509555</c:v>
                </c:pt>
                <c:pt idx="3">
                  <c:v>3.3272903532949591</c:v>
                </c:pt>
                <c:pt idx="4">
                  <c:v>1.4745440176713829</c:v>
                </c:pt>
                <c:pt idx="5">
                  <c:v>1.1003469180091008</c:v>
                </c:pt>
                <c:pt idx="6">
                  <c:v>0.97449130021632779</c:v>
                </c:pt>
                <c:pt idx="7">
                  <c:v>0.69424160982259453</c:v>
                </c:pt>
                <c:pt idx="8">
                  <c:v>0.55017345900455039</c:v>
                </c:pt>
                <c:pt idx="9">
                  <c:v>0.42431784121177751</c:v>
                </c:pt>
                <c:pt idx="10">
                  <c:v>0.31000831327054229</c:v>
                </c:pt>
                <c:pt idx="11">
                  <c:v>0.20305265409325299</c:v>
                </c:pt>
                <c:pt idx="12">
                  <c:v>0.10049376998787002</c:v>
                </c:pt>
                <c:pt idx="13">
                  <c:v>0</c:v>
                </c:pt>
                <c:pt idx="14">
                  <c:v>-0.10049376998787009</c:v>
                </c:pt>
                <c:pt idx="15">
                  <c:v>-0.20305265409325302</c:v>
                </c:pt>
                <c:pt idx="16">
                  <c:v>-0.31000831327054224</c:v>
                </c:pt>
                <c:pt idx="17">
                  <c:v>-0.4243178412117774</c:v>
                </c:pt>
                <c:pt idx="18">
                  <c:v>-0.55017345900455039</c:v>
                </c:pt>
                <c:pt idx="19">
                  <c:v>-0.69424160982259464</c:v>
                </c:pt>
                <c:pt idx="20">
                  <c:v>-0.86866993249528557</c:v>
                </c:pt>
                <c:pt idx="21">
                  <c:v>-1.1003469180091008</c:v>
                </c:pt>
                <c:pt idx="22">
                  <c:v>-1.4745440176713824</c:v>
                </c:pt>
                <c:pt idx="23">
                  <c:v>-2.3011876060060708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C-4E24-A5D2-A56B7DF7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84432"/>
        <c:axId val="598658560"/>
      </c:scatterChart>
      <c:valAx>
        <c:axId val="4737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58560"/>
        <c:crosses val="autoZero"/>
        <c:crossBetween val="midCat"/>
      </c:valAx>
      <c:valAx>
        <c:axId val="5986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exp(amount of say)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Sheet1!$B$67:$B$90</c:f>
              <c:numCache>
                <c:formatCode>General</c:formatCode>
                <c:ptCount val="24"/>
                <c:pt idx="0">
                  <c:v>4.6123913351685166</c:v>
                </c:pt>
                <c:pt idx="1">
                  <c:v>3.8062014100240833</c:v>
                </c:pt>
                <c:pt idx="2">
                  <c:v>3.5116435851509555</c:v>
                </c:pt>
                <c:pt idx="3">
                  <c:v>3.3272903532949591</c:v>
                </c:pt>
                <c:pt idx="4">
                  <c:v>1.4745440176713829</c:v>
                </c:pt>
                <c:pt idx="5">
                  <c:v>1.1003469180091008</c:v>
                </c:pt>
                <c:pt idx="6">
                  <c:v>0.97449130021632779</c:v>
                </c:pt>
                <c:pt idx="7">
                  <c:v>0.69424160982259453</c:v>
                </c:pt>
                <c:pt idx="8">
                  <c:v>0.55017345900455039</c:v>
                </c:pt>
                <c:pt idx="9">
                  <c:v>0.42431784121177751</c:v>
                </c:pt>
                <c:pt idx="10">
                  <c:v>0.31000831327054229</c:v>
                </c:pt>
                <c:pt idx="11">
                  <c:v>0.20305265409325299</c:v>
                </c:pt>
                <c:pt idx="12">
                  <c:v>0.10049376998787002</c:v>
                </c:pt>
                <c:pt idx="13">
                  <c:v>0</c:v>
                </c:pt>
                <c:pt idx="14">
                  <c:v>-0.10049376998787009</c:v>
                </c:pt>
                <c:pt idx="15">
                  <c:v>-0.20305265409325302</c:v>
                </c:pt>
                <c:pt idx="16">
                  <c:v>-0.31000831327054224</c:v>
                </c:pt>
                <c:pt idx="17">
                  <c:v>-0.4243178412117774</c:v>
                </c:pt>
                <c:pt idx="18">
                  <c:v>-0.55017345900455039</c:v>
                </c:pt>
                <c:pt idx="19">
                  <c:v>-0.69424160982259464</c:v>
                </c:pt>
                <c:pt idx="20">
                  <c:v>-0.86866993249528557</c:v>
                </c:pt>
                <c:pt idx="21">
                  <c:v>-1.1003469180091008</c:v>
                </c:pt>
                <c:pt idx="22">
                  <c:v>-1.4745440176713824</c:v>
                </c:pt>
                <c:pt idx="23">
                  <c:v>-2.3011876060060708</c:v>
                </c:pt>
              </c:numCache>
            </c:numRef>
          </c:xVal>
          <c:yVal>
            <c:numRef>
              <c:f>Sheet1!$C$67:$C$90</c:f>
              <c:numCache>
                <c:formatCode>General</c:formatCode>
                <c:ptCount val="24"/>
                <c:pt idx="0">
                  <c:v>100.72472845494265</c:v>
                </c:pt>
                <c:pt idx="1">
                  <c:v>44.97925619406125</c:v>
                </c:pt>
                <c:pt idx="2">
                  <c:v>33.503288063070819</c:v>
                </c:pt>
                <c:pt idx="3">
                  <c:v>27.862741139361532</c:v>
                </c:pt>
                <c:pt idx="4">
                  <c:v>4.3690431122031139</c:v>
                </c:pt>
                <c:pt idx="5">
                  <c:v>3.0052084040422282</c:v>
                </c:pt>
                <c:pt idx="6">
                  <c:v>2.6498189057662627</c:v>
                </c:pt>
                <c:pt idx="7">
                  <c:v>2.0021900567377893</c:v>
                </c:pt>
                <c:pt idx="8">
                  <c:v>1.7335536922870973</c:v>
                </c:pt>
                <c:pt idx="9">
                  <c:v>1.528547351925585</c:v>
                </c:pt>
                <c:pt idx="10">
                  <c:v>1.3634364487011292</c:v>
                </c:pt>
                <c:pt idx="11">
                  <c:v>1.2251369750257419</c:v>
                </c:pt>
                <c:pt idx="12">
                  <c:v>1.1057167530538354</c:v>
                </c:pt>
                <c:pt idx="13">
                  <c:v>1</c:v>
                </c:pt>
                <c:pt idx="14">
                  <c:v>0.90439074676054187</c:v>
                </c:pt>
                <c:pt idx="15">
                  <c:v>0.81623526216649234</c:v>
                </c:pt>
                <c:pt idx="16">
                  <c:v>0.73344085890665811</c:v>
                </c:pt>
                <c:pt idx="17">
                  <c:v>0.6542159120816583</c:v>
                </c:pt>
                <c:pt idx="18">
                  <c:v>0.57684974191984129</c:v>
                </c:pt>
                <c:pt idx="19">
                  <c:v>0.4994530847033179</c:v>
                </c:pt>
                <c:pt idx="20">
                  <c:v>0.41950915383300885</c:v>
                </c:pt>
                <c:pt idx="21">
                  <c:v>0.33275562475298748</c:v>
                </c:pt>
                <c:pt idx="22">
                  <c:v>0.2288830698893573</c:v>
                </c:pt>
                <c:pt idx="23">
                  <c:v>0.10013984639279497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5-4F98-A0EE-CC968AE0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00440"/>
        <c:axId val="482200768"/>
      </c:scatterChart>
      <c:valAx>
        <c:axId val="48220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0768"/>
        <c:crosses val="autoZero"/>
        <c:crossBetween val="midCat"/>
      </c:valAx>
      <c:valAx>
        <c:axId val="482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exp(-amount of say)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Sheet1!$C$93</c:f>
              <c:strCache>
                <c:ptCount val="1"/>
                <c:pt idx="0">
                  <c:v>exp(amount of say) 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Sheet1!$B$94:$B$117</c:f>
              <c:numCache>
                <c:formatCode>General</c:formatCode>
                <c:ptCount val="24"/>
                <c:pt idx="0">
                  <c:v>4.6123913351685166</c:v>
                </c:pt>
                <c:pt idx="1">
                  <c:v>3.8062014100240833</c:v>
                </c:pt>
                <c:pt idx="2">
                  <c:v>3.5116435851509555</c:v>
                </c:pt>
                <c:pt idx="3">
                  <c:v>3.3272903532949591</c:v>
                </c:pt>
                <c:pt idx="4">
                  <c:v>1.4745440176713829</c:v>
                </c:pt>
                <c:pt idx="5">
                  <c:v>1.1003469180091008</c:v>
                </c:pt>
                <c:pt idx="6">
                  <c:v>0.97449130021632779</c:v>
                </c:pt>
                <c:pt idx="7">
                  <c:v>0.69424160982259453</c:v>
                </c:pt>
                <c:pt idx="8">
                  <c:v>0.55017345900455039</c:v>
                </c:pt>
                <c:pt idx="9">
                  <c:v>0.42431784121177751</c:v>
                </c:pt>
                <c:pt idx="10">
                  <c:v>0.31000831327054229</c:v>
                </c:pt>
                <c:pt idx="11">
                  <c:v>0.20305265409325299</c:v>
                </c:pt>
                <c:pt idx="12">
                  <c:v>0.10049376998787002</c:v>
                </c:pt>
                <c:pt idx="13">
                  <c:v>0</c:v>
                </c:pt>
                <c:pt idx="14">
                  <c:v>-0.10049376998787009</c:v>
                </c:pt>
                <c:pt idx="15">
                  <c:v>-0.20305265409325302</c:v>
                </c:pt>
                <c:pt idx="16">
                  <c:v>-0.31000831327054224</c:v>
                </c:pt>
                <c:pt idx="17">
                  <c:v>-0.4243178412117774</c:v>
                </c:pt>
                <c:pt idx="18">
                  <c:v>-0.55017345900455039</c:v>
                </c:pt>
                <c:pt idx="19">
                  <c:v>-0.69424160982259464</c:v>
                </c:pt>
                <c:pt idx="20">
                  <c:v>-0.86866993249528557</c:v>
                </c:pt>
                <c:pt idx="21">
                  <c:v>-1.1003469180091008</c:v>
                </c:pt>
                <c:pt idx="22">
                  <c:v>-1.4745440176713824</c:v>
                </c:pt>
                <c:pt idx="23">
                  <c:v>-2.3011876060060708</c:v>
                </c:pt>
              </c:numCache>
            </c:numRef>
          </c:xVal>
          <c:yVal>
            <c:numRef>
              <c:f>Sheet1!$C$94:$C$117</c:f>
              <c:numCache>
                <c:formatCode>General</c:formatCode>
                <c:ptCount val="24"/>
                <c:pt idx="0">
                  <c:v>9.9280486067265163E-3</c:v>
                </c:pt>
                <c:pt idx="1">
                  <c:v>2.2232470801329816E-2</c:v>
                </c:pt>
                <c:pt idx="2">
                  <c:v>2.9847816671530081E-2</c:v>
                </c:pt>
                <c:pt idx="3">
                  <c:v>3.5890223255432174E-2</c:v>
                </c:pt>
                <c:pt idx="4">
                  <c:v>0.22888306988935719</c:v>
                </c:pt>
                <c:pt idx="5">
                  <c:v>0.33275562475298748</c:v>
                </c:pt>
                <c:pt idx="6">
                  <c:v>0.37738428004415814</c:v>
                </c:pt>
                <c:pt idx="7">
                  <c:v>0.49945308470331795</c:v>
                </c:pt>
                <c:pt idx="8">
                  <c:v>0.57684974191984129</c:v>
                </c:pt>
                <c:pt idx="9">
                  <c:v>0.6542159120816583</c:v>
                </c:pt>
                <c:pt idx="10">
                  <c:v>0.73344085890665811</c:v>
                </c:pt>
                <c:pt idx="11">
                  <c:v>0.81623526216649245</c:v>
                </c:pt>
                <c:pt idx="12">
                  <c:v>0.90439074676054199</c:v>
                </c:pt>
                <c:pt idx="13">
                  <c:v>1</c:v>
                </c:pt>
                <c:pt idx="14">
                  <c:v>1.1057167530538354</c:v>
                </c:pt>
                <c:pt idx="15">
                  <c:v>1.2251369750257421</c:v>
                </c:pt>
                <c:pt idx="16">
                  <c:v>1.3634364487011292</c:v>
                </c:pt>
                <c:pt idx="17">
                  <c:v>1.5285473519255848</c:v>
                </c:pt>
                <c:pt idx="18">
                  <c:v>1.7335536922870973</c:v>
                </c:pt>
                <c:pt idx="19">
                  <c:v>2.0021900567377893</c:v>
                </c:pt>
                <c:pt idx="20">
                  <c:v>2.3837382113432097</c:v>
                </c:pt>
                <c:pt idx="21">
                  <c:v>3.0052084040422282</c:v>
                </c:pt>
                <c:pt idx="22">
                  <c:v>4.3690431122031121</c:v>
                </c:pt>
                <c:pt idx="23">
                  <c:v>9.9860348904224967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B4-408D-82D1-60457052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94088"/>
        <c:axId val="619390152"/>
      </c:scatterChart>
      <c:valAx>
        <c:axId val="6193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 of Say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90152"/>
        <c:crosses val="autoZero"/>
        <c:crossBetween val="midCat"/>
      </c:valAx>
      <c:valAx>
        <c:axId val="6193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9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2</xdr:row>
      <xdr:rowOff>133350</xdr:rowOff>
    </xdr:from>
    <xdr:to>
      <xdr:col>8</xdr:col>
      <xdr:colOff>847725</xdr:colOff>
      <xdr:row>3</xdr:row>
      <xdr:rowOff>228600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F745C47-FA57-4982-BA99-42E16DFE76FB}"/>
            </a:ext>
          </a:extLst>
        </xdr:cNvPr>
        <xdr:cNvCxnSpPr/>
      </xdr:nvCxnSpPr>
      <xdr:spPr>
        <a:xfrm flipH="1">
          <a:off x="6962776" y="381000"/>
          <a:ext cx="809624" cy="342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</xdr:row>
      <xdr:rowOff>133350</xdr:rowOff>
    </xdr:from>
    <xdr:to>
      <xdr:col>10</xdr:col>
      <xdr:colOff>885825</xdr:colOff>
      <xdr:row>3</xdr:row>
      <xdr:rowOff>238125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AE9B0BB-1101-4AC7-B232-9A175F0A8DDC}"/>
            </a:ext>
          </a:extLst>
        </xdr:cNvPr>
        <xdr:cNvCxnSpPr/>
      </xdr:nvCxnSpPr>
      <xdr:spPr>
        <a:xfrm>
          <a:off x="9172575" y="381000"/>
          <a:ext cx="876300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38101</xdr:colOff>
      <xdr:row>11</xdr:row>
      <xdr:rowOff>123825</xdr:rowOff>
    </xdr:from>
    <xdr:to>
      <xdr:col>8</xdr:col>
      <xdr:colOff>866775</xdr:colOff>
      <xdr:row>12</xdr:row>
      <xdr:rowOff>228600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0E2B912-6EB3-4610-92F1-B3C04B7319B6}"/>
            </a:ext>
          </a:extLst>
        </xdr:cNvPr>
        <xdr:cNvCxnSpPr/>
      </xdr:nvCxnSpPr>
      <xdr:spPr>
        <a:xfrm flipH="1">
          <a:off x="6962776" y="2562225"/>
          <a:ext cx="828674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11</xdr:row>
      <xdr:rowOff>152400</xdr:rowOff>
    </xdr:from>
    <xdr:to>
      <xdr:col>10</xdr:col>
      <xdr:colOff>885825</xdr:colOff>
      <xdr:row>12</xdr:row>
      <xdr:rowOff>238125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6D27BD4-C079-4C02-B345-1EB89D78C313}"/>
            </a:ext>
          </a:extLst>
        </xdr:cNvPr>
        <xdr:cNvCxnSpPr/>
      </xdr:nvCxnSpPr>
      <xdr:spPr>
        <a:xfrm>
          <a:off x="9172575" y="2590800"/>
          <a:ext cx="876300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38101</xdr:colOff>
      <xdr:row>19</xdr:row>
      <xdr:rowOff>123825</xdr:rowOff>
    </xdr:from>
    <xdr:to>
      <xdr:col>8</xdr:col>
      <xdr:colOff>866775</xdr:colOff>
      <xdr:row>20</xdr:row>
      <xdr:rowOff>228600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A11349A-4953-4502-8C5E-654FA2F6F048}"/>
            </a:ext>
          </a:extLst>
        </xdr:cNvPr>
        <xdr:cNvCxnSpPr/>
      </xdr:nvCxnSpPr>
      <xdr:spPr>
        <a:xfrm flipH="1">
          <a:off x="6962776" y="2562225"/>
          <a:ext cx="828674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19</xdr:row>
      <xdr:rowOff>152400</xdr:rowOff>
    </xdr:from>
    <xdr:to>
      <xdr:col>10</xdr:col>
      <xdr:colOff>885825</xdr:colOff>
      <xdr:row>20</xdr:row>
      <xdr:rowOff>238125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BEB89FF-6782-4E9C-817D-9CD92F7BE5E0}"/>
            </a:ext>
          </a:extLst>
        </xdr:cNvPr>
        <xdr:cNvCxnSpPr/>
      </xdr:nvCxnSpPr>
      <xdr:spPr>
        <a:xfrm>
          <a:off x="9172575" y="2590800"/>
          <a:ext cx="876300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5</xdr:row>
      <xdr:rowOff>133350</xdr:rowOff>
    </xdr:from>
    <xdr:to>
      <xdr:col>15</xdr:col>
      <xdr:colOff>133350</xdr:colOff>
      <xdr:row>5</xdr:row>
      <xdr:rowOff>133350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A992298-30F1-4412-95D0-42BF3FF6F5FA}"/>
            </a:ext>
          </a:extLst>
        </xdr:cNvPr>
        <xdr:cNvCxnSpPr/>
      </xdr:nvCxnSpPr>
      <xdr:spPr>
        <a:xfrm>
          <a:off x="10820400" y="1123950"/>
          <a:ext cx="11715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4</xdr:row>
      <xdr:rowOff>76200</xdr:rowOff>
    </xdr:from>
    <xdr:to>
      <xdr:col>14</xdr:col>
      <xdr:colOff>457200</xdr:colOff>
      <xdr:row>5</xdr:row>
      <xdr:rowOff>95250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5C74BE8-DD92-4030-9C38-B0B0F2B122E2}"/>
            </a:ext>
          </a:extLst>
        </xdr:cNvPr>
        <xdr:cNvSpPr txBox="1"/>
      </xdr:nvSpPr>
      <xdr:spPr>
        <a:xfrm>
          <a:off x="10877550" y="819150"/>
          <a:ext cx="828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Gini index</a:t>
          </a:r>
        </a:p>
      </xdr:txBody>
    </xdr:sp>
    <xdr:clientData/>
  </xdr:twoCellAnchor>
  <xdr:twoCellAnchor>
    <xdr:from>
      <xdr:col>13</xdr:col>
      <xdr:colOff>190500</xdr:colOff>
      <xdr:row>14</xdr:row>
      <xdr:rowOff>133350</xdr:rowOff>
    </xdr:from>
    <xdr:to>
      <xdr:col>15</xdr:col>
      <xdr:colOff>142875</xdr:colOff>
      <xdr:row>14</xdr:row>
      <xdr:rowOff>133350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D24714-76B3-458A-A5E4-52DEB9608E37}"/>
            </a:ext>
          </a:extLst>
        </xdr:cNvPr>
        <xdr:cNvCxnSpPr/>
      </xdr:nvCxnSpPr>
      <xdr:spPr>
        <a:xfrm>
          <a:off x="10829925" y="3324225"/>
          <a:ext cx="11715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22</xdr:row>
      <xdr:rowOff>142875</xdr:rowOff>
    </xdr:from>
    <xdr:to>
      <xdr:col>15</xdr:col>
      <xdr:colOff>104775</xdr:colOff>
      <xdr:row>22</xdr:row>
      <xdr:rowOff>142875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E8436D5-3A30-4FB4-9F0F-FCF991DB4124}"/>
            </a:ext>
          </a:extLst>
        </xdr:cNvPr>
        <xdr:cNvCxnSpPr/>
      </xdr:nvCxnSpPr>
      <xdr:spPr>
        <a:xfrm>
          <a:off x="10791825" y="5295900"/>
          <a:ext cx="11715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13</xdr:row>
      <xdr:rowOff>66675</xdr:rowOff>
    </xdr:from>
    <xdr:to>
      <xdr:col>14</xdr:col>
      <xdr:colOff>504825</xdr:colOff>
      <xdr:row>14</xdr:row>
      <xdr:rowOff>85725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E06F17C-CE1A-4041-8E4A-08F06705261E}"/>
            </a:ext>
          </a:extLst>
        </xdr:cNvPr>
        <xdr:cNvSpPr txBox="1"/>
      </xdr:nvSpPr>
      <xdr:spPr>
        <a:xfrm>
          <a:off x="10925175" y="3009900"/>
          <a:ext cx="828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Gini index</a:t>
          </a:r>
        </a:p>
      </xdr:txBody>
    </xdr:sp>
    <xdr:clientData/>
  </xdr:twoCellAnchor>
  <xdr:twoCellAnchor>
    <xdr:from>
      <xdr:col>13</xdr:col>
      <xdr:colOff>219075</xdr:colOff>
      <xdr:row>21</xdr:row>
      <xdr:rowOff>57150</xdr:rowOff>
    </xdr:from>
    <xdr:to>
      <xdr:col>14</xdr:col>
      <xdr:colOff>438150</xdr:colOff>
      <xdr:row>22</xdr:row>
      <xdr:rowOff>76200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E57B704-ECA9-4474-83A2-8D0E4D2DCE7C}"/>
            </a:ext>
          </a:extLst>
        </xdr:cNvPr>
        <xdr:cNvSpPr txBox="1"/>
      </xdr:nvSpPr>
      <xdr:spPr>
        <a:xfrm>
          <a:off x="10858500" y="4962525"/>
          <a:ext cx="828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Gini index</a:t>
          </a:r>
        </a:p>
      </xdr:txBody>
    </xdr:sp>
    <xdr:clientData/>
  </xdr:twoCellAnchor>
  <xdr:twoCellAnchor>
    <xdr:from>
      <xdr:col>13</xdr:col>
      <xdr:colOff>57150</xdr:colOff>
      <xdr:row>23</xdr:row>
      <xdr:rowOff>19052</xdr:rowOff>
    </xdr:from>
    <xdr:to>
      <xdr:col>17</xdr:col>
      <xdr:colOff>323850</xdr:colOff>
      <xdr:row>24</xdr:row>
      <xdr:rowOff>238126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E695A23-82FA-44A8-8EFE-15C503C6E541}"/>
            </a:ext>
          </a:extLst>
        </xdr:cNvPr>
        <xdr:cNvSpPr txBox="1"/>
      </xdr:nvSpPr>
      <xdr:spPr>
        <a:xfrm>
          <a:off x="11096625" y="5419727"/>
          <a:ext cx="2705100" cy="466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Gini index for </a:t>
          </a:r>
          <a:r>
            <a:rPr lang="en-US" sz="1100">
              <a:solidFill>
                <a:srgbClr val="0070C0"/>
              </a:solidFill>
            </a:rPr>
            <a:t>Patient weight </a:t>
          </a:r>
          <a:r>
            <a:rPr lang="en-US" sz="1100"/>
            <a:t>is the lowest, so the STUMP will be created using this</a:t>
          </a:r>
          <a:r>
            <a:rPr lang="en-US" sz="1100" baseline="0"/>
            <a:t> feature</a:t>
          </a:r>
          <a:endParaRPr lang="en-US" sz="1100"/>
        </a:p>
      </xdr:txBody>
    </xdr:sp>
    <xdr:clientData/>
  </xdr:twoCellAnchor>
  <xdr:twoCellAnchor>
    <xdr:from>
      <xdr:col>2</xdr:col>
      <xdr:colOff>152399</xdr:colOff>
      <xdr:row>27</xdr:row>
      <xdr:rowOff>0</xdr:rowOff>
    </xdr:from>
    <xdr:to>
      <xdr:col>5</xdr:col>
      <xdr:colOff>981075</xdr:colOff>
      <xdr:row>51</xdr:row>
      <xdr:rowOff>238125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88BEC92-8EAE-4407-B123-EE10820B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38101</xdr:colOff>
      <xdr:row>28</xdr:row>
      <xdr:rowOff>66675</xdr:rowOff>
    </xdr:from>
    <xdr:to>
      <xdr:col>9</xdr:col>
      <xdr:colOff>1676400</xdr:colOff>
      <xdr:row>29</xdr:row>
      <xdr:rowOff>228600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2AFC213-0CF2-42D5-B82D-A4133E66A059}"/>
            </a:ext>
          </a:extLst>
        </xdr:cNvPr>
        <xdr:cNvCxnSpPr/>
      </xdr:nvCxnSpPr>
      <xdr:spPr>
        <a:xfrm flipH="1">
          <a:off x="10172701" y="6457950"/>
          <a:ext cx="1638299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28</xdr:row>
      <xdr:rowOff>152400</xdr:rowOff>
    </xdr:from>
    <xdr:to>
      <xdr:col>11</xdr:col>
      <xdr:colOff>885825</xdr:colOff>
      <xdr:row>29</xdr:row>
      <xdr:rowOff>238125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1C5B6A3-3F77-4138-A264-6A92C1912CA3}"/>
            </a:ext>
          </a:extLst>
        </xdr:cNvPr>
        <xdr:cNvCxnSpPr/>
      </xdr:nvCxnSpPr>
      <xdr:spPr>
        <a:xfrm>
          <a:off x="12296775" y="4562475"/>
          <a:ext cx="876300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95251</xdr:colOff>
      <xdr:row>35</xdr:row>
      <xdr:rowOff>200025</xdr:rowOff>
    </xdr:from>
    <xdr:to>
      <xdr:col>10</xdr:col>
      <xdr:colOff>19050</xdr:colOff>
      <xdr:row>37</xdr:row>
      <xdr:rowOff>57150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A0FA60D-61DD-4C22-B19E-FA8569787D17}"/>
            </a:ext>
          </a:extLst>
        </xdr:cNvPr>
        <xdr:cNvCxnSpPr/>
      </xdr:nvCxnSpPr>
      <xdr:spPr>
        <a:xfrm flipH="1">
          <a:off x="10458451" y="8801100"/>
          <a:ext cx="1628774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35</xdr:row>
      <xdr:rowOff>133350</xdr:rowOff>
    </xdr:from>
    <xdr:to>
      <xdr:col>11</xdr:col>
      <xdr:colOff>885825</xdr:colOff>
      <xdr:row>36</xdr:row>
      <xdr:rowOff>238125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750A117-C8A9-40E0-BCE7-96940CD0E64D}"/>
            </a:ext>
          </a:extLst>
        </xdr:cNvPr>
        <xdr:cNvCxnSpPr/>
      </xdr:nvCxnSpPr>
      <xdr:spPr>
        <a:xfrm>
          <a:off x="11849100" y="381000"/>
          <a:ext cx="876300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9</xdr:col>
      <xdr:colOff>752475</xdr:colOff>
      <xdr:row>28</xdr:row>
      <xdr:rowOff>219074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64670DB-60CD-4955-A52C-A7D6F1D33FEE}"/>
            </a:ext>
          </a:extLst>
        </xdr:cNvPr>
        <xdr:cNvSpPr txBox="1"/>
      </xdr:nvSpPr>
      <xdr:spPr>
        <a:xfrm>
          <a:off x="7219950" y="6143625"/>
          <a:ext cx="3667125" cy="466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Amount of Say for the feature "</a:t>
          </a:r>
          <a:r>
            <a:rPr lang="en-US" sz="1100" b="1"/>
            <a:t>Patient Weight</a:t>
          </a:r>
          <a:r>
            <a:rPr lang="en-US" sz="1100"/>
            <a:t>"</a:t>
          </a:r>
        </a:p>
      </xdr:txBody>
    </xdr:sp>
    <xdr:clientData/>
  </xdr:twoCellAnchor>
  <xdr:twoCellAnchor>
    <xdr:from>
      <xdr:col>6</xdr:col>
      <xdr:colOff>0</xdr:colOff>
      <xdr:row>35</xdr:row>
      <xdr:rowOff>0</xdr:rowOff>
    </xdr:from>
    <xdr:to>
      <xdr:col>9</xdr:col>
      <xdr:colOff>752475</xdr:colOff>
      <xdr:row>36</xdr:row>
      <xdr:rowOff>219074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3303E6B-19B5-46CC-BFD3-DEE389FFCEEB}"/>
            </a:ext>
          </a:extLst>
        </xdr:cNvPr>
        <xdr:cNvSpPr txBox="1"/>
      </xdr:nvSpPr>
      <xdr:spPr>
        <a:xfrm>
          <a:off x="7219950" y="12401550"/>
          <a:ext cx="3667125" cy="466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Amount of Say for the feature "</a:t>
          </a:r>
          <a:r>
            <a:rPr lang="en-US" sz="1100" b="1"/>
            <a:t>Chest pain</a:t>
          </a:r>
          <a:r>
            <a:rPr lang="en-US" sz="1100"/>
            <a:t>" stump would have had on the final classification is 0.25</a:t>
          </a:r>
        </a:p>
      </xdr:txBody>
    </xdr:sp>
    <xdr:clientData/>
  </xdr:twoCellAnchor>
  <xdr:twoCellAnchor>
    <xdr:from>
      <xdr:col>9</xdr:col>
      <xdr:colOff>95251</xdr:colOff>
      <xdr:row>43</xdr:row>
      <xdr:rowOff>190500</xdr:rowOff>
    </xdr:from>
    <xdr:to>
      <xdr:col>10</xdr:col>
      <xdr:colOff>161925</xdr:colOff>
      <xdr:row>45</xdr:row>
      <xdr:rowOff>47625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12CEBD6-4626-41B7-AC4D-0C73DCFC2F91}"/>
            </a:ext>
          </a:extLst>
        </xdr:cNvPr>
        <xdr:cNvCxnSpPr/>
      </xdr:nvCxnSpPr>
      <xdr:spPr>
        <a:xfrm flipH="1">
          <a:off x="10458451" y="10744200"/>
          <a:ext cx="1771649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43</xdr:row>
      <xdr:rowOff>133350</xdr:rowOff>
    </xdr:from>
    <xdr:to>
      <xdr:col>11</xdr:col>
      <xdr:colOff>885825</xdr:colOff>
      <xdr:row>44</xdr:row>
      <xdr:rowOff>238125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26E6E6ED-38CA-4AC2-A9A9-2A895007966A}"/>
            </a:ext>
          </a:extLst>
        </xdr:cNvPr>
        <xdr:cNvCxnSpPr/>
      </xdr:nvCxnSpPr>
      <xdr:spPr>
        <a:xfrm>
          <a:off x="13554075" y="12534900"/>
          <a:ext cx="752475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0</xdr:rowOff>
    </xdr:from>
    <xdr:to>
      <xdr:col>9</xdr:col>
      <xdr:colOff>752475</xdr:colOff>
      <xdr:row>44</xdr:row>
      <xdr:rowOff>219074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5FC9A7E-2816-410E-8003-2184C6DF8F93}"/>
            </a:ext>
          </a:extLst>
        </xdr:cNvPr>
        <xdr:cNvSpPr txBox="1"/>
      </xdr:nvSpPr>
      <xdr:spPr>
        <a:xfrm>
          <a:off x="7219950" y="12401550"/>
          <a:ext cx="3667125" cy="466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Amount of Say for the feature "</a:t>
          </a:r>
          <a:r>
            <a:rPr lang="en-US" sz="1100" b="1"/>
            <a:t>Chest pain</a:t>
          </a:r>
          <a:r>
            <a:rPr lang="en-US" sz="1100"/>
            <a:t>"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stump would have had on the final classification is 0</a:t>
          </a:r>
          <a:endParaRPr lang="en-US" sz="1100"/>
        </a:p>
      </xdr:txBody>
    </xdr:sp>
    <xdr:clientData/>
  </xdr:twoCellAnchor>
  <xdr:twoCellAnchor>
    <xdr:from>
      <xdr:col>5</xdr:col>
      <xdr:colOff>1219200</xdr:colOff>
      <xdr:row>55</xdr:row>
      <xdr:rowOff>104774</xdr:rowOff>
    </xdr:from>
    <xdr:to>
      <xdr:col>12</xdr:col>
      <xdr:colOff>752475</xdr:colOff>
      <xdr:row>58</xdr:row>
      <xdr:rowOff>171449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7121CAF-A50E-492E-A5ED-125BD8C67779}"/>
            </a:ext>
          </a:extLst>
        </xdr:cNvPr>
        <xdr:cNvSpPr txBox="1"/>
      </xdr:nvSpPr>
      <xdr:spPr>
        <a:xfrm>
          <a:off x="7210425" y="13582649"/>
          <a:ext cx="784860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first decision STUMP</a:t>
          </a:r>
          <a:r>
            <a:rPr lang="en-US" sz="1400" baseline="0"/>
            <a:t> "</a:t>
          </a:r>
          <a:r>
            <a:rPr lang="en-US" sz="1400" baseline="0">
              <a:solidFill>
                <a:srgbClr val="0070C0"/>
              </a:solidFill>
            </a:rPr>
            <a:t>patient weights</a:t>
          </a:r>
          <a:r>
            <a:rPr lang="en-US" sz="1400" baseline="0"/>
            <a:t>" misclassified 1 samples. So we will find out a way for the next stump to correctly classify it by increasing it's "</a:t>
          </a:r>
          <a:r>
            <a:rPr lang="en-US" sz="1400" baseline="0">
              <a:solidFill>
                <a:srgbClr val="0070C0"/>
              </a:solidFill>
            </a:rPr>
            <a:t>Sample Weight</a:t>
          </a:r>
          <a:r>
            <a:rPr lang="en-US" sz="1400" baseline="0"/>
            <a:t>" and decreasing all of the other </a:t>
          </a:r>
          <a:r>
            <a:rPr lang="en-US" sz="1400" baseline="0">
              <a:solidFill>
                <a:srgbClr val="0070C0"/>
              </a:solidFill>
            </a:rPr>
            <a:t>sample weights</a:t>
          </a:r>
          <a:endParaRPr lang="en-US" sz="1400">
            <a:solidFill>
              <a:srgbClr val="0070C0"/>
            </a:solidFill>
          </a:endParaRPr>
        </a:p>
      </xdr:txBody>
    </xdr:sp>
    <xdr:clientData/>
  </xdr:twoCellAnchor>
  <xdr:twoCellAnchor>
    <xdr:from>
      <xdr:col>5</xdr:col>
      <xdr:colOff>47625</xdr:colOff>
      <xdr:row>56</xdr:row>
      <xdr:rowOff>133350</xdr:rowOff>
    </xdr:from>
    <xdr:to>
      <xdr:col>6</xdr:col>
      <xdr:colOff>257175</xdr:colOff>
      <xdr:row>58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0700EC2-1FDE-4079-9AB2-6BAF35F4656B}"/>
            </a:ext>
          </a:extLst>
        </xdr:cNvPr>
        <xdr:cNvCxnSpPr/>
      </xdr:nvCxnSpPr>
      <xdr:spPr>
        <a:xfrm flipH="1">
          <a:off x="6038850" y="13849350"/>
          <a:ext cx="14382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58</xdr:row>
      <xdr:rowOff>190501</xdr:rowOff>
    </xdr:from>
    <xdr:to>
      <xdr:col>10</xdr:col>
      <xdr:colOff>942975</xdr:colOff>
      <xdr:row>60</xdr:row>
      <xdr:rowOff>9525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892883E-8112-48DA-B42E-6BD2225C11FA}"/>
            </a:ext>
          </a:extLst>
        </xdr:cNvPr>
        <xdr:cNvSpPr txBox="1"/>
      </xdr:nvSpPr>
      <xdr:spPr>
        <a:xfrm>
          <a:off x="7448550" y="14392276"/>
          <a:ext cx="556260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Increase the sample weight of</a:t>
          </a:r>
          <a:r>
            <a:rPr lang="en-US" sz="1600" b="1" baseline="0"/>
            <a:t> </a:t>
          </a:r>
          <a:r>
            <a:rPr lang="en-US" sz="1600" b="1" baseline="0">
              <a:solidFill>
                <a:srgbClr val="FF0000"/>
              </a:solidFill>
            </a:rPr>
            <a:t>incorrectly</a:t>
          </a:r>
          <a:r>
            <a:rPr lang="en-US" sz="1600" b="1" baseline="0"/>
            <a:t> classified sample</a:t>
          </a:r>
          <a:endParaRPr lang="en-US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128586</xdr:colOff>
      <xdr:row>65</xdr:row>
      <xdr:rowOff>19050</xdr:rowOff>
    </xdr:from>
    <xdr:to>
      <xdr:col>5</xdr:col>
      <xdr:colOff>1219199</xdr:colOff>
      <xdr:row>89</xdr:row>
      <xdr:rowOff>209549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60E0D-822E-40A9-8DCF-EE7DB2205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62</xdr:row>
      <xdr:rowOff>152399</xdr:rowOff>
    </xdr:from>
    <xdr:to>
      <xdr:col>13</xdr:col>
      <xdr:colOff>9525</xdr:colOff>
      <xdr:row>67</xdr:row>
      <xdr:rowOff>104774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0D30CD1-0932-4686-8E74-E1C6C1696421}"/>
            </a:ext>
          </a:extLst>
        </xdr:cNvPr>
        <xdr:cNvSpPr txBox="1"/>
      </xdr:nvSpPr>
      <xdr:spPr>
        <a:xfrm>
          <a:off x="7505700" y="15335249"/>
          <a:ext cx="78009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when the</a:t>
          </a:r>
          <a:r>
            <a:rPr lang="en-US" sz="1600" baseline="0"/>
            <a:t> decision stump did a good job of classifying of samples, the amount of say will be relatively large, i.e. it will the scale the previous sample weight with a LARGE number. Similarly the if the STUMP did a poor job of classifying then </a:t>
          </a:r>
          <a:r>
            <a:rPr lang="en-US" sz="1600" b="1" baseline="0">
              <a:solidFill>
                <a:srgbClr val="FF0000"/>
              </a:solidFill>
            </a:rPr>
            <a:t>new sample weight will only be marginally LARGER than the previous sample weight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138112</xdr:colOff>
      <xdr:row>92</xdr:row>
      <xdr:rowOff>61912</xdr:rowOff>
    </xdr:from>
    <xdr:to>
      <xdr:col>6</xdr:col>
      <xdr:colOff>19050</xdr:colOff>
      <xdr:row>117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D8D6D5-F243-4185-9C89-D064068F9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92</xdr:row>
      <xdr:rowOff>0</xdr:rowOff>
    </xdr:from>
    <xdr:to>
      <xdr:col>13</xdr:col>
      <xdr:colOff>0</xdr:colOff>
      <xdr:row>96</xdr:row>
      <xdr:rowOff>219075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4618E58-551E-4A53-98F3-5CA788DFE3B0}"/>
            </a:ext>
          </a:extLst>
        </xdr:cNvPr>
        <xdr:cNvSpPr txBox="1"/>
      </xdr:nvSpPr>
      <xdr:spPr>
        <a:xfrm>
          <a:off x="7448550" y="22412325"/>
          <a:ext cx="78486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when the Amount of Say is LARGE, we</a:t>
          </a:r>
          <a:r>
            <a:rPr lang="en-US" sz="1600" baseline="0"/>
            <a:t> scale the sample weight by a value very close 0. This will make the new sample weight very small.</a:t>
          </a:r>
        </a:p>
        <a:p>
          <a:r>
            <a:rPr lang="en-US" sz="1600" b="1" baseline="0">
              <a:solidFill>
                <a:srgbClr val="FF0000"/>
              </a:solidFill>
            </a:rPr>
            <a:t>if the amount of say for the last stump is relatively small, then we scale the value new sample weight close to 1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19051</xdr:colOff>
      <xdr:row>97</xdr:row>
      <xdr:rowOff>76201</xdr:rowOff>
    </xdr:from>
    <xdr:to>
      <xdr:col>10</xdr:col>
      <xdr:colOff>790576</xdr:colOff>
      <xdr:row>98</xdr:row>
      <xdr:rowOff>152400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EC8C1C6-D580-428F-A6AE-DE67A5FEB639}"/>
            </a:ext>
          </a:extLst>
        </xdr:cNvPr>
        <xdr:cNvSpPr txBox="1"/>
      </xdr:nvSpPr>
      <xdr:spPr>
        <a:xfrm>
          <a:off x="7467601" y="23688676"/>
          <a:ext cx="539115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decrease the sample weights of </a:t>
          </a:r>
          <a:r>
            <a:rPr lang="en-US" sz="1600" b="1">
              <a:solidFill>
                <a:srgbClr val="00B050"/>
              </a:solidFill>
            </a:rPr>
            <a:t>correctly</a:t>
          </a:r>
          <a:r>
            <a:rPr lang="en-US" sz="1600" b="1"/>
            <a:t> classified samples</a:t>
          </a:r>
          <a:endParaRPr lang="en-US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28574</xdr:colOff>
      <xdr:row>119</xdr:row>
      <xdr:rowOff>0</xdr:rowOff>
    </xdr:from>
    <xdr:to>
      <xdr:col>12</xdr:col>
      <xdr:colOff>761999</xdr:colOff>
      <xdr:row>127</xdr:row>
      <xdr:rowOff>238125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547B295-C7E3-4078-9A01-9706064E551F}"/>
            </a:ext>
          </a:extLst>
        </xdr:cNvPr>
        <xdr:cNvSpPr txBox="1"/>
      </xdr:nvSpPr>
      <xdr:spPr>
        <a:xfrm>
          <a:off x="8677274" y="28870275"/>
          <a:ext cx="6619875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Create a new column for the new sample weights </a:t>
          </a:r>
        </a:p>
        <a:p>
          <a:endParaRPr lang="en-US" sz="1600" b="1">
            <a:solidFill>
              <a:srgbClr val="FF0000"/>
            </a:solidFill>
          </a:endParaRPr>
        </a:p>
        <a:p>
          <a:r>
            <a:rPr lang="en-US" sz="1600" b="0">
              <a:solidFill>
                <a:schemeClr val="tx1"/>
              </a:solidFill>
            </a:rPr>
            <a:t>And</a:t>
          </a:r>
          <a:r>
            <a:rPr lang="en-US" sz="1600" b="0" baseline="0">
              <a:solidFill>
                <a:schemeClr val="tx1"/>
              </a:solidFill>
            </a:rPr>
            <a:t> NORMALZE the </a:t>
          </a:r>
          <a:r>
            <a:rPr lang="en-US" sz="1600" b="0" baseline="0">
              <a:solidFill>
                <a:srgbClr val="0070C0"/>
              </a:solidFill>
            </a:rPr>
            <a:t>new sample weight </a:t>
          </a:r>
          <a:r>
            <a:rPr lang="en-US" sz="1600" b="0" baseline="0">
              <a:solidFill>
                <a:schemeClr val="tx1"/>
              </a:solidFill>
            </a:rPr>
            <a:t>column. The NORM weight column becomes the </a:t>
          </a:r>
          <a:r>
            <a:rPr lang="en-US" sz="1600" b="0" baseline="0">
              <a:solidFill>
                <a:srgbClr val="0070C0"/>
              </a:solidFill>
            </a:rPr>
            <a:t>updated sample weight </a:t>
          </a:r>
          <a:r>
            <a:rPr lang="en-US" sz="1600" b="0" baseline="0">
              <a:solidFill>
                <a:schemeClr val="tx1"/>
              </a:solidFill>
            </a:rPr>
            <a:t>column.</a:t>
          </a:r>
        </a:p>
        <a:p>
          <a:endParaRPr lang="en-US" sz="1600" b="0" baseline="0">
            <a:solidFill>
              <a:schemeClr val="tx1"/>
            </a:solidFill>
          </a:endParaRPr>
        </a:p>
        <a:p>
          <a:r>
            <a:rPr lang="en-US" sz="1600" b="0" baseline="0">
              <a:solidFill>
                <a:schemeClr val="tx1"/>
              </a:solidFill>
            </a:rPr>
            <a:t>Now we </a:t>
          </a:r>
          <a:r>
            <a:rPr lang="en-US" sz="1600" b="0" baseline="0">
              <a:solidFill>
                <a:srgbClr val="0070C0"/>
              </a:solidFill>
            </a:rPr>
            <a:t>use the updated sample weight column </a:t>
          </a:r>
          <a:r>
            <a:rPr lang="en-US" sz="1600" b="0" baseline="0">
              <a:solidFill>
                <a:schemeClr val="tx1"/>
              </a:solidFill>
            </a:rPr>
            <a:t>for the second </a:t>
          </a:r>
          <a:r>
            <a:rPr lang="en-US" sz="1600" b="0" baseline="0">
              <a:solidFill>
                <a:srgbClr val="0070C0"/>
              </a:solidFill>
            </a:rPr>
            <a:t>STUMP</a:t>
          </a:r>
          <a:endParaRPr lang="en-US" sz="1600" b="0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F24B-BAA3-496F-AED8-F4BAA25A1A77}">
  <dimension ref="A1:R129"/>
  <sheetViews>
    <sheetView tabSelected="1" topLeftCell="A37" workbookViewId="0">
      <selection activeCell="I130" sqref="I130"/>
    </sheetView>
  </sheetViews>
  <sheetFormatPr defaultColWidth="18.42578125" defaultRowHeight="18.75" x14ac:dyDescent="0.3"/>
  <cols>
    <col min="1" max="1" width="13.42578125" style="1" bestFit="1" customWidth="1"/>
    <col min="2" max="2" width="20.5703125" style="1" bestFit="1" customWidth="1"/>
    <col min="3" max="3" width="22.140625" style="1" customWidth="1"/>
    <col min="4" max="4" width="18.85546875" style="1" bestFit="1" customWidth="1"/>
    <col min="5" max="5" width="18.28515625" style="1" bestFit="1" customWidth="1"/>
    <col min="6" max="6" width="18.42578125" style="1"/>
    <col min="7" max="7" width="18" style="1" bestFit="1" customWidth="1"/>
    <col min="8" max="8" width="14.28515625" style="1" bestFit="1" customWidth="1"/>
    <col min="9" max="9" width="11.42578125" style="1" bestFit="1" customWidth="1"/>
    <col min="10" max="11" width="25.5703125" style="1" bestFit="1" customWidth="1"/>
    <col min="12" max="12" width="11.42578125" style="1" bestFit="1" customWidth="1"/>
    <col min="13" max="13" width="11.42578125" style="22" bestFit="1" customWidth="1"/>
    <col min="14" max="15" width="18.42578125" style="1"/>
    <col min="16" max="16" width="7" style="1" bestFit="1" customWidth="1"/>
    <col min="17" max="16384" width="18.42578125" style="1"/>
  </cols>
  <sheetData>
    <row r="1" spans="1:18" ht="19.5" thickBot="1" x14ac:dyDescent="0.35"/>
    <row r="2" spans="1:18" ht="19.5" thickBot="1" x14ac:dyDescent="0.35">
      <c r="G2" s="82" t="s">
        <v>20</v>
      </c>
      <c r="H2" s="83"/>
      <c r="I2" s="83"/>
      <c r="J2" s="83"/>
      <c r="K2" s="83"/>
      <c r="L2" s="83"/>
      <c r="M2" s="84"/>
    </row>
    <row r="3" spans="1:18" ht="19.5" thickBot="1" x14ac:dyDescent="0.35">
      <c r="A3" s="44" t="s">
        <v>0</v>
      </c>
      <c r="B3" s="45" t="s">
        <v>1</v>
      </c>
      <c r="C3" s="45" t="s">
        <v>2</v>
      </c>
      <c r="D3" s="43" t="s">
        <v>3</v>
      </c>
      <c r="E3" s="21" t="s">
        <v>11</v>
      </c>
      <c r="G3" s="23"/>
      <c r="H3" s="24"/>
      <c r="I3" s="24"/>
      <c r="J3" s="15" t="s">
        <v>0</v>
      </c>
      <c r="K3" s="24"/>
      <c r="L3" s="24"/>
      <c r="M3" s="25"/>
      <c r="N3" s="23"/>
      <c r="O3" s="24"/>
      <c r="P3" s="24"/>
      <c r="Q3" s="24"/>
      <c r="R3" s="34"/>
    </row>
    <row r="4" spans="1:18" ht="19.5" thickBot="1" x14ac:dyDescent="0.35">
      <c r="A4" s="3" t="s">
        <v>4</v>
      </c>
      <c r="B4" s="4" t="s">
        <v>4</v>
      </c>
      <c r="C4" s="5">
        <v>205</v>
      </c>
      <c r="D4" s="12" t="s">
        <v>4</v>
      </c>
      <c r="E4" s="40" t="s">
        <v>12</v>
      </c>
      <c r="G4" s="26"/>
      <c r="H4" s="27"/>
      <c r="I4" s="27"/>
      <c r="J4" s="27"/>
      <c r="K4" s="27"/>
      <c r="L4" s="27"/>
      <c r="M4" s="28"/>
      <c r="N4" s="26"/>
      <c r="O4" s="27"/>
      <c r="P4" s="27"/>
      <c r="Q4" s="27"/>
      <c r="R4" s="35"/>
    </row>
    <row r="5" spans="1:18" ht="19.5" thickBot="1" x14ac:dyDescent="0.35">
      <c r="A5" s="6" t="s">
        <v>5</v>
      </c>
      <c r="B5" s="7" t="s">
        <v>4</v>
      </c>
      <c r="C5" s="8">
        <v>180</v>
      </c>
      <c r="D5" s="13" t="s">
        <v>4</v>
      </c>
      <c r="E5" s="41" t="s">
        <v>12</v>
      </c>
      <c r="G5" s="26"/>
      <c r="H5" s="85" t="s">
        <v>8</v>
      </c>
      <c r="I5" s="86"/>
      <c r="J5" s="27"/>
      <c r="K5" s="85" t="s">
        <v>9</v>
      </c>
      <c r="L5" s="86"/>
      <c r="M5" s="29"/>
      <c r="N5" s="26"/>
      <c r="O5" s="27"/>
      <c r="P5" s="27"/>
      <c r="Q5" s="27"/>
      <c r="R5" s="35"/>
    </row>
    <row r="6" spans="1:18" ht="19.5" thickBot="1" x14ac:dyDescent="0.35">
      <c r="A6" s="6" t="s">
        <v>4</v>
      </c>
      <c r="B6" s="7" t="s">
        <v>5</v>
      </c>
      <c r="C6" s="8">
        <v>210</v>
      </c>
      <c r="D6" s="13" t="s">
        <v>4</v>
      </c>
      <c r="E6" s="41" t="s">
        <v>12</v>
      </c>
      <c r="G6" s="26"/>
      <c r="H6" s="16" t="s">
        <v>6</v>
      </c>
      <c r="I6" s="17" t="s">
        <v>7</v>
      </c>
      <c r="J6" s="27"/>
      <c r="K6" s="16" t="s">
        <v>6</v>
      </c>
      <c r="L6" s="17" t="s">
        <v>7</v>
      </c>
      <c r="M6" s="30"/>
      <c r="N6" s="26"/>
      <c r="O6" s="27"/>
      <c r="P6" s="21">
        <v>0.47</v>
      </c>
      <c r="Q6" s="27"/>
      <c r="R6" s="35"/>
    </row>
    <row r="7" spans="1:18" ht="19.5" thickBot="1" x14ac:dyDescent="0.35">
      <c r="A7" s="6" t="s">
        <v>4</v>
      </c>
      <c r="B7" s="7" t="s">
        <v>4</v>
      </c>
      <c r="C7" s="8">
        <v>167</v>
      </c>
      <c r="D7" s="13" t="s">
        <v>4</v>
      </c>
      <c r="E7" s="41" t="s">
        <v>12</v>
      </c>
      <c r="G7" s="26"/>
      <c r="H7" s="18">
        <v>3</v>
      </c>
      <c r="I7" s="19">
        <v>2</v>
      </c>
      <c r="J7" s="27"/>
      <c r="K7" s="18">
        <v>2</v>
      </c>
      <c r="L7" s="19">
        <v>1</v>
      </c>
      <c r="M7" s="29"/>
      <c r="N7" s="26"/>
      <c r="O7" s="27"/>
      <c r="P7" s="27"/>
      <c r="Q7" s="27"/>
      <c r="R7" s="35"/>
    </row>
    <row r="8" spans="1:18" x14ac:dyDescent="0.3">
      <c r="A8" s="6" t="s">
        <v>5</v>
      </c>
      <c r="B8" s="7" t="s">
        <v>4</v>
      </c>
      <c r="C8" s="8">
        <v>156</v>
      </c>
      <c r="D8" s="13" t="s">
        <v>5</v>
      </c>
      <c r="E8" s="41" t="s">
        <v>12</v>
      </c>
      <c r="G8" s="26"/>
      <c r="H8" s="27"/>
      <c r="I8" s="27"/>
      <c r="J8" s="27"/>
      <c r="K8" s="27"/>
      <c r="L8" s="27"/>
      <c r="M8" s="28"/>
      <c r="N8" s="26"/>
      <c r="O8" s="27"/>
      <c r="P8" s="27"/>
      <c r="Q8" s="27"/>
      <c r="R8" s="35"/>
    </row>
    <row r="9" spans="1:18" x14ac:dyDescent="0.3">
      <c r="A9" s="6" t="s">
        <v>5</v>
      </c>
      <c r="B9" s="7" t="s">
        <v>4</v>
      </c>
      <c r="C9" s="8">
        <v>125</v>
      </c>
      <c r="D9" s="13" t="s">
        <v>5</v>
      </c>
      <c r="E9" s="41" t="s">
        <v>12</v>
      </c>
      <c r="G9" s="26"/>
      <c r="H9" s="27"/>
      <c r="I9" s="27"/>
      <c r="J9" s="27"/>
      <c r="K9" s="27"/>
      <c r="L9" s="27"/>
      <c r="M9" s="28"/>
      <c r="N9" s="26"/>
      <c r="O9" s="27"/>
      <c r="P9" s="27"/>
      <c r="Q9" s="27"/>
      <c r="R9" s="35"/>
    </row>
    <row r="10" spans="1:18" x14ac:dyDescent="0.3">
      <c r="A10" s="6" t="s">
        <v>4</v>
      </c>
      <c r="B10" s="7" t="s">
        <v>5</v>
      </c>
      <c r="C10" s="8">
        <v>168</v>
      </c>
      <c r="D10" s="13" t="s">
        <v>5</v>
      </c>
      <c r="E10" s="41" t="s">
        <v>12</v>
      </c>
      <c r="G10" s="26"/>
      <c r="H10" s="27"/>
      <c r="I10" s="27"/>
      <c r="J10" s="27"/>
      <c r="K10" s="27"/>
      <c r="L10" s="27"/>
      <c r="M10" s="28"/>
      <c r="N10" s="26"/>
      <c r="O10" s="27"/>
      <c r="P10" s="27"/>
      <c r="Q10" s="27"/>
      <c r="R10" s="35"/>
    </row>
    <row r="11" spans="1:18" ht="19.5" thickBot="1" x14ac:dyDescent="0.35">
      <c r="A11" s="9" t="s">
        <v>4</v>
      </c>
      <c r="B11" s="10" t="s">
        <v>4</v>
      </c>
      <c r="C11" s="11">
        <v>172</v>
      </c>
      <c r="D11" s="14" t="s">
        <v>5</v>
      </c>
      <c r="E11" s="42" t="s">
        <v>12</v>
      </c>
      <c r="G11" s="26"/>
      <c r="H11" s="27"/>
      <c r="I11" s="27"/>
      <c r="J11" s="27"/>
      <c r="K11" s="27"/>
      <c r="L11" s="27"/>
      <c r="M11" s="28"/>
      <c r="N11" s="26"/>
      <c r="O11" s="27"/>
      <c r="P11" s="27"/>
      <c r="Q11" s="27"/>
      <c r="R11" s="35"/>
    </row>
    <row r="12" spans="1:18" ht="19.5" thickBot="1" x14ac:dyDescent="0.35">
      <c r="D12" s="2"/>
      <c r="G12" s="26"/>
      <c r="H12" s="27"/>
      <c r="I12" s="27"/>
      <c r="J12" s="15" t="s">
        <v>1</v>
      </c>
      <c r="K12" s="27"/>
      <c r="L12" s="27"/>
      <c r="M12" s="28"/>
      <c r="N12" s="26"/>
      <c r="O12" s="27"/>
      <c r="P12" s="27"/>
      <c r="Q12" s="27"/>
      <c r="R12" s="35"/>
    </row>
    <row r="13" spans="1:18" ht="19.5" thickBot="1" x14ac:dyDescent="0.35">
      <c r="C13" s="37">
        <v>125</v>
      </c>
      <c r="G13" s="26"/>
      <c r="H13" s="27"/>
      <c r="I13" s="27"/>
      <c r="J13" s="27"/>
      <c r="K13" s="27"/>
      <c r="L13" s="27"/>
      <c r="M13" s="28"/>
      <c r="N13" s="26"/>
      <c r="O13" s="27"/>
      <c r="P13" s="27"/>
      <c r="Q13" s="27"/>
      <c r="R13" s="35"/>
    </row>
    <row r="14" spans="1:18" ht="19.5" thickBot="1" x14ac:dyDescent="0.35">
      <c r="C14" s="38">
        <v>156</v>
      </c>
      <c r="D14" s="1">
        <f>(C13+C14)/2</f>
        <v>140.5</v>
      </c>
      <c r="G14" s="26"/>
      <c r="H14" s="85" t="s">
        <v>8</v>
      </c>
      <c r="I14" s="86"/>
      <c r="J14" s="27"/>
      <c r="K14" s="85" t="s">
        <v>9</v>
      </c>
      <c r="L14" s="86"/>
      <c r="M14" s="29"/>
      <c r="N14" s="26"/>
      <c r="O14" s="27"/>
      <c r="P14" s="27"/>
      <c r="Q14" s="27"/>
      <c r="R14" s="35"/>
    </row>
    <row r="15" spans="1:18" ht="19.5" thickBot="1" x14ac:dyDescent="0.35">
      <c r="C15" s="38">
        <v>167</v>
      </c>
      <c r="D15" s="1">
        <f t="shared" ref="D15:D20" si="0">(C14+C15)/2</f>
        <v>161.5</v>
      </c>
      <c r="G15" s="26"/>
      <c r="H15" s="16" t="s">
        <v>6</v>
      </c>
      <c r="I15" s="17" t="s">
        <v>7</v>
      </c>
      <c r="J15" s="27"/>
      <c r="K15" s="16" t="s">
        <v>6</v>
      </c>
      <c r="L15" s="17" t="s">
        <v>7</v>
      </c>
      <c r="M15" s="30"/>
      <c r="N15" s="26"/>
      <c r="O15" s="27"/>
      <c r="P15" s="21">
        <v>0.5</v>
      </c>
      <c r="Q15" s="27"/>
      <c r="R15" s="35"/>
    </row>
    <row r="16" spans="1:18" ht="19.5" thickBot="1" x14ac:dyDescent="0.35">
      <c r="C16" s="38">
        <v>168</v>
      </c>
      <c r="D16" s="1">
        <f t="shared" si="0"/>
        <v>167.5</v>
      </c>
      <c r="G16" s="26"/>
      <c r="H16" s="18">
        <v>3</v>
      </c>
      <c r="I16" s="19">
        <v>3</v>
      </c>
      <c r="J16" s="27"/>
      <c r="K16" s="18">
        <v>1</v>
      </c>
      <c r="L16" s="19">
        <v>1</v>
      </c>
      <c r="M16" s="29"/>
      <c r="N16" s="26"/>
      <c r="O16" s="27"/>
      <c r="P16" s="27"/>
      <c r="Q16" s="27"/>
      <c r="R16" s="35"/>
    </row>
    <row r="17" spans="1:18" x14ac:dyDescent="0.3">
      <c r="C17" s="38">
        <v>172</v>
      </c>
      <c r="D17" s="1">
        <f t="shared" si="0"/>
        <v>170</v>
      </c>
      <c r="G17" s="26"/>
      <c r="H17" s="27"/>
      <c r="I17" s="27"/>
      <c r="J17" s="27"/>
      <c r="K17" s="27"/>
      <c r="L17" s="27"/>
      <c r="M17" s="28"/>
      <c r="N17" s="26"/>
      <c r="O17" s="27"/>
      <c r="P17" s="27"/>
      <c r="Q17" s="27"/>
      <c r="R17" s="35"/>
    </row>
    <row r="18" spans="1:18" x14ac:dyDescent="0.3">
      <c r="C18" s="38">
        <v>180</v>
      </c>
      <c r="D18" s="20">
        <f t="shared" si="0"/>
        <v>176</v>
      </c>
      <c r="G18" s="26"/>
      <c r="H18" s="27"/>
      <c r="I18" s="27"/>
      <c r="J18" s="27"/>
      <c r="K18" s="27"/>
      <c r="L18" s="27"/>
      <c r="M18" s="28"/>
      <c r="N18" s="26"/>
      <c r="O18" s="27"/>
      <c r="P18" s="27"/>
      <c r="Q18" s="27"/>
      <c r="R18" s="35"/>
    </row>
    <row r="19" spans="1:18" ht="19.5" thickBot="1" x14ac:dyDescent="0.35">
      <c r="C19" s="38">
        <v>205</v>
      </c>
      <c r="D19" s="1">
        <f t="shared" si="0"/>
        <v>192.5</v>
      </c>
      <c r="G19" s="26"/>
      <c r="H19" s="27"/>
      <c r="I19" s="27"/>
      <c r="J19" s="27"/>
      <c r="K19" s="27"/>
      <c r="L19" s="27"/>
      <c r="M19" s="28"/>
      <c r="N19" s="26"/>
      <c r="O19" s="27"/>
      <c r="P19" s="27"/>
      <c r="Q19" s="27"/>
      <c r="R19" s="35"/>
    </row>
    <row r="20" spans="1:18" ht="19.5" thickBot="1" x14ac:dyDescent="0.35">
      <c r="C20" s="39">
        <v>210</v>
      </c>
      <c r="D20" s="1">
        <f t="shared" si="0"/>
        <v>207.5</v>
      </c>
      <c r="G20" s="26"/>
      <c r="H20" s="27"/>
      <c r="I20" s="27"/>
      <c r="J20" s="15" t="s">
        <v>10</v>
      </c>
      <c r="K20" s="27"/>
      <c r="L20" s="27"/>
      <c r="M20" s="28"/>
      <c r="N20" s="26"/>
      <c r="O20" s="27"/>
      <c r="P20" s="27"/>
      <c r="Q20" s="27"/>
      <c r="R20" s="35"/>
    </row>
    <row r="21" spans="1:18" ht="19.5" thickBot="1" x14ac:dyDescent="0.35">
      <c r="G21" s="26"/>
      <c r="H21" s="27"/>
      <c r="I21" s="27"/>
      <c r="J21" s="27"/>
      <c r="K21" s="27"/>
      <c r="L21" s="27"/>
      <c r="M21" s="28"/>
      <c r="N21" s="26"/>
      <c r="O21" s="27"/>
      <c r="P21" s="27"/>
      <c r="Q21" s="27"/>
      <c r="R21" s="35"/>
    </row>
    <row r="22" spans="1:18" ht="19.5" thickBot="1" x14ac:dyDescent="0.35">
      <c r="D22" s="20"/>
      <c r="G22" s="26"/>
      <c r="H22" s="85" t="s">
        <v>8</v>
      </c>
      <c r="I22" s="86"/>
      <c r="J22" s="27"/>
      <c r="K22" s="85" t="s">
        <v>9</v>
      </c>
      <c r="L22" s="86"/>
      <c r="M22" s="29"/>
      <c r="N22" s="26"/>
      <c r="O22" s="27"/>
      <c r="P22" s="27"/>
      <c r="Q22" s="27"/>
      <c r="R22" s="35"/>
    </row>
    <row r="23" spans="1:18" ht="19.5" thickBot="1" x14ac:dyDescent="0.35">
      <c r="G23" s="26"/>
      <c r="H23" s="16" t="s">
        <v>6</v>
      </c>
      <c r="I23" s="17" t="s">
        <v>7</v>
      </c>
      <c r="J23" s="27"/>
      <c r="K23" s="16" t="s">
        <v>6</v>
      </c>
      <c r="L23" s="17" t="s">
        <v>7</v>
      </c>
      <c r="M23" s="30"/>
      <c r="N23" s="26"/>
      <c r="O23" s="27"/>
      <c r="P23" s="21">
        <v>0.2</v>
      </c>
      <c r="Q23" s="27"/>
      <c r="R23" s="35"/>
    </row>
    <row r="24" spans="1:18" ht="19.5" thickBot="1" x14ac:dyDescent="0.35">
      <c r="G24" s="26"/>
      <c r="H24" s="18">
        <v>3</v>
      </c>
      <c r="I24" s="19">
        <v>0</v>
      </c>
      <c r="J24" s="27"/>
      <c r="K24" s="18">
        <v>4</v>
      </c>
      <c r="L24" s="19">
        <v>1</v>
      </c>
      <c r="M24" s="29"/>
      <c r="N24" s="26"/>
      <c r="O24" s="27"/>
      <c r="P24" s="27"/>
      <c r="Q24" s="27"/>
      <c r="R24" s="35"/>
    </row>
    <row r="25" spans="1:18" ht="19.5" thickBot="1" x14ac:dyDescent="0.35">
      <c r="G25" s="31"/>
      <c r="H25" s="32"/>
      <c r="I25" s="32"/>
      <c r="J25" s="32"/>
      <c r="K25" s="32"/>
      <c r="L25" s="32"/>
      <c r="M25" s="33"/>
      <c r="N25" s="31"/>
      <c r="O25" s="32"/>
      <c r="P25" s="32"/>
      <c r="Q25" s="32"/>
      <c r="R25" s="36"/>
    </row>
    <row r="26" spans="1:18" ht="19.5" thickBot="1" x14ac:dyDescent="0.35">
      <c r="G26" s="27"/>
      <c r="H26" s="27"/>
      <c r="I26" s="27"/>
      <c r="J26" s="27"/>
      <c r="K26" s="27"/>
      <c r="L26" s="27"/>
      <c r="M26" s="57"/>
      <c r="N26" s="27"/>
      <c r="O26" s="27"/>
      <c r="P26" s="27"/>
      <c r="Q26" s="27"/>
      <c r="R26" s="27"/>
    </row>
    <row r="27" spans="1:18" ht="19.5" thickBot="1" x14ac:dyDescent="0.35">
      <c r="G27" s="82" t="s">
        <v>28</v>
      </c>
      <c r="H27" s="83"/>
      <c r="I27" s="83"/>
      <c r="J27" s="83"/>
      <c r="K27" s="83"/>
      <c r="L27" s="83"/>
      <c r="M27" s="84"/>
      <c r="N27" s="27"/>
      <c r="O27" s="27"/>
      <c r="P27" s="27"/>
      <c r="Q27" s="27"/>
      <c r="R27" s="27"/>
    </row>
    <row r="28" spans="1:18" ht="19.5" thickBot="1" x14ac:dyDescent="0.35">
      <c r="A28" s="46" t="s">
        <v>15</v>
      </c>
      <c r="B28" s="47" t="s">
        <v>14</v>
      </c>
      <c r="G28" s="23"/>
      <c r="H28" s="24"/>
      <c r="I28" s="24"/>
      <c r="J28" s="24"/>
      <c r="K28" s="24"/>
      <c r="L28" s="24"/>
      <c r="M28" s="25"/>
    </row>
    <row r="29" spans="1:18" ht="19.5" thickBot="1" x14ac:dyDescent="0.35">
      <c r="A29" s="1">
        <v>1E-4</v>
      </c>
      <c r="B29" s="35">
        <f xml:space="preserve"> 1/2*LOG((1-A29)/A29, 2.714)</f>
        <v>4.6123913351685166</v>
      </c>
      <c r="G29" s="26"/>
      <c r="H29" s="27"/>
      <c r="I29" s="27"/>
      <c r="J29" s="27"/>
      <c r="K29" s="15" t="s">
        <v>10</v>
      </c>
      <c r="L29" s="27"/>
      <c r="M29" s="35"/>
    </row>
    <row r="30" spans="1:18" ht="19.5" thickBot="1" x14ac:dyDescent="0.35">
      <c r="A30" s="1">
        <v>5.0000000000000001E-4</v>
      </c>
      <c r="B30" s="35">
        <f t="shared" ref="B30:B52" si="1" xml:space="preserve"> 1/2*LOG((1-A30)/A30, 2.714)</f>
        <v>3.8062014100240833</v>
      </c>
      <c r="G30" s="26"/>
      <c r="H30" s="27"/>
      <c r="I30" s="27"/>
      <c r="J30" s="27"/>
      <c r="K30" s="27"/>
      <c r="L30" s="27"/>
      <c r="M30" s="35"/>
    </row>
    <row r="31" spans="1:18" x14ac:dyDescent="0.3">
      <c r="A31" s="1">
        <v>8.9999999999999998E-4</v>
      </c>
      <c r="B31" s="35">
        <f t="shared" si="1"/>
        <v>3.5116435851509555</v>
      </c>
      <c r="G31" s="50" t="s">
        <v>13</v>
      </c>
      <c r="H31" s="51" t="s">
        <v>12</v>
      </c>
      <c r="I31" s="85" t="s">
        <v>8</v>
      </c>
      <c r="J31" s="86"/>
      <c r="K31" s="27"/>
      <c r="L31" s="85" t="s">
        <v>9</v>
      </c>
      <c r="M31" s="86"/>
    </row>
    <row r="32" spans="1:18" ht="19.5" thickBot="1" x14ac:dyDescent="0.35">
      <c r="A32" s="1">
        <v>1.2999999999999999E-3</v>
      </c>
      <c r="B32" s="35">
        <f t="shared" si="1"/>
        <v>3.3272903532949591</v>
      </c>
      <c r="G32" s="26"/>
      <c r="H32" s="8">
        <f xml:space="preserve"> 1/8</f>
        <v>0.125</v>
      </c>
      <c r="I32" s="16" t="s">
        <v>6</v>
      </c>
      <c r="J32" s="17" t="s">
        <v>7</v>
      </c>
      <c r="K32" s="27"/>
      <c r="L32" s="16" t="s">
        <v>6</v>
      </c>
      <c r="M32" s="17" t="s">
        <v>7</v>
      </c>
    </row>
    <row r="33" spans="1:13" ht="19.5" thickBot="1" x14ac:dyDescent="0.35">
      <c r="A33" s="26">
        <v>0.05</v>
      </c>
      <c r="B33" s="35">
        <f t="shared" si="1"/>
        <v>1.4745440176713829</v>
      </c>
      <c r="G33" s="46" t="s">
        <v>14</v>
      </c>
      <c r="H33" s="49">
        <f xml:space="preserve"> (1/2)*LOG((1-H32)/H32, 2.714)</f>
        <v>0.97449130021632779</v>
      </c>
      <c r="I33" s="18">
        <v>3</v>
      </c>
      <c r="J33" s="19">
        <v>0</v>
      </c>
      <c r="K33" s="27"/>
      <c r="L33" s="18">
        <v>4</v>
      </c>
      <c r="M33" s="19">
        <v>1</v>
      </c>
    </row>
    <row r="34" spans="1:13" x14ac:dyDescent="0.3">
      <c r="A34" s="26">
        <v>0.1</v>
      </c>
      <c r="B34" s="35">
        <f t="shared" si="1"/>
        <v>1.1003469180091008</v>
      </c>
      <c r="G34" s="26"/>
      <c r="H34" s="27"/>
      <c r="I34" s="27"/>
      <c r="J34" s="27"/>
      <c r="K34" s="27"/>
      <c r="L34" s="27"/>
      <c r="M34" s="28"/>
    </row>
    <row r="35" spans="1:13" ht="19.5" thickBot="1" x14ac:dyDescent="0.35">
      <c r="A35" s="26">
        <v>0.125</v>
      </c>
      <c r="B35" s="35">
        <f t="shared" si="1"/>
        <v>0.97449130021632779</v>
      </c>
      <c r="G35" s="26"/>
      <c r="H35" s="27"/>
      <c r="I35" s="27"/>
      <c r="J35" s="27"/>
      <c r="K35" s="27"/>
      <c r="L35" s="27"/>
      <c r="M35" s="28"/>
    </row>
    <row r="36" spans="1:13" ht="19.5" thickBot="1" x14ac:dyDescent="0.35">
      <c r="A36" s="26">
        <v>0.2</v>
      </c>
      <c r="B36" s="35">
        <f t="shared" si="1"/>
        <v>0.69424160982259453</v>
      </c>
      <c r="G36" s="26"/>
      <c r="H36" s="27"/>
      <c r="I36" s="24"/>
      <c r="J36" s="24"/>
      <c r="K36" s="15" t="s">
        <v>0</v>
      </c>
      <c r="L36" s="24"/>
      <c r="M36" s="34"/>
    </row>
    <row r="37" spans="1:13" ht="19.5" thickBot="1" x14ac:dyDescent="0.35">
      <c r="A37" s="26">
        <v>0.25</v>
      </c>
      <c r="B37" s="35">
        <f t="shared" si="1"/>
        <v>0.55017345900455039</v>
      </c>
      <c r="G37" s="26"/>
      <c r="H37" s="27"/>
      <c r="I37" s="27"/>
      <c r="J37" s="27"/>
      <c r="K37" s="27"/>
      <c r="L37" s="27"/>
      <c r="M37" s="35"/>
    </row>
    <row r="38" spans="1:13" x14ac:dyDescent="0.3">
      <c r="A38" s="26">
        <v>0.3</v>
      </c>
      <c r="B38" s="35">
        <f t="shared" si="1"/>
        <v>0.42431784121177751</v>
      </c>
      <c r="G38" s="50" t="s">
        <v>13</v>
      </c>
      <c r="H38" s="51" t="s">
        <v>16</v>
      </c>
      <c r="I38" s="85" t="s">
        <v>8</v>
      </c>
      <c r="J38" s="86"/>
      <c r="K38" s="27"/>
      <c r="L38" s="85" t="s">
        <v>9</v>
      </c>
      <c r="M38" s="86"/>
    </row>
    <row r="39" spans="1:13" ht="19.5" thickBot="1" x14ac:dyDescent="0.35">
      <c r="A39" s="26">
        <v>0.35</v>
      </c>
      <c r="B39" s="35">
        <f t="shared" si="1"/>
        <v>0.31000831327054229</v>
      </c>
      <c r="G39" s="26"/>
      <c r="H39" s="8">
        <f xml:space="preserve"> 3/8</f>
        <v>0.375</v>
      </c>
      <c r="I39" s="16" t="s">
        <v>6</v>
      </c>
      <c r="J39" s="17" t="s">
        <v>7</v>
      </c>
      <c r="K39" s="27"/>
      <c r="L39" s="16" t="s">
        <v>6</v>
      </c>
      <c r="M39" s="17" t="s">
        <v>7</v>
      </c>
    </row>
    <row r="40" spans="1:13" ht="19.5" thickBot="1" x14ac:dyDescent="0.35">
      <c r="A40" s="26">
        <v>0.4</v>
      </c>
      <c r="B40" s="35">
        <f t="shared" si="1"/>
        <v>0.20305265409325299</v>
      </c>
      <c r="G40" s="46" t="s">
        <v>14</v>
      </c>
      <c r="H40" s="49">
        <f xml:space="preserve"> (1/2)*LOG((1-H39)/H39, 2.714)</f>
        <v>0.25581609023890595</v>
      </c>
      <c r="I40" s="18">
        <v>3</v>
      </c>
      <c r="J40" s="19">
        <v>2</v>
      </c>
      <c r="K40" s="27"/>
      <c r="L40" s="18">
        <v>2</v>
      </c>
      <c r="M40" s="19">
        <v>1</v>
      </c>
    </row>
    <row r="41" spans="1:13" x14ac:dyDescent="0.3">
      <c r="A41" s="26">
        <v>0.45</v>
      </c>
      <c r="B41" s="35">
        <f t="shared" si="1"/>
        <v>0.10049376998787002</v>
      </c>
      <c r="G41" s="26"/>
      <c r="H41" s="27"/>
      <c r="I41" s="27"/>
      <c r="J41" s="27"/>
      <c r="K41" s="27"/>
      <c r="L41" s="27"/>
      <c r="M41" s="28"/>
    </row>
    <row r="42" spans="1:13" x14ac:dyDescent="0.3">
      <c r="A42" s="48">
        <v>0.5</v>
      </c>
      <c r="B42" s="35">
        <f t="shared" si="1"/>
        <v>0</v>
      </c>
      <c r="G42" s="26"/>
      <c r="H42" s="27"/>
      <c r="I42" s="27"/>
      <c r="J42" s="27"/>
      <c r="K42" s="27"/>
      <c r="L42" s="27"/>
      <c r="M42" s="28"/>
    </row>
    <row r="43" spans="1:13" ht="19.5" thickBot="1" x14ac:dyDescent="0.35">
      <c r="A43" s="26">
        <v>0.55000000000000004</v>
      </c>
      <c r="B43" s="35">
        <f t="shared" si="1"/>
        <v>-0.10049376998787009</v>
      </c>
      <c r="G43" s="26"/>
      <c r="H43" s="27"/>
      <c r="I43" s="27"/>
      <c r="J43" s="27"/>
      <c r="K43" s="27"/>
      <c r="L43" s="27"/>
      <c r="M43" s="28"/>
    </row>
    <row r="44" spans="1:13" ht="19.5" thickBot="1" x14ac:dyDescent="0.35">
      <c r="A44" s="26">
        <v>0.6</v>
      </c>
      <c r="B44" s="35">
        <f t="shared" si="1"/>
        <v>-0.20305265409325302</v>
      </c>
      <c r="G44" s="26"/>
      <c r="H44" s="27"/>
      <c r="I44" s="24"/>
      <c r="J44" s="24"/>
      <c r="K44" s="15" t="s">
        <v>17</v>
      </c>
      <c r="L44" s="24"/>
      <c r="M44" s="34"/>
    </row>
    <row r="45" spans="1:13" ht="19.5" thickBot="1" x14ac:dyDescent="0.35">
      <c r="A45" s="26">
        <v>0.65</v>
      </c>
      <c r="B45" s="35">
        <f t="shared" si="1"/>
        <v>-0.31000831327054224</v>
      </c>
      <c r="G45" s="26"/>
      <c r="H45" s="27"/>
      <c r="I45" s="27"/>
      <c r="J45" s="27"/>
      <c r="K45" s="27"/>
      <c r="L45" s="27"/>
      <c r="M45" s="35"/>
    </row>
    <row r="46" spans="1:13" x14ac:dyDescent="0.3">
      <c r="A46" s="26">
        <v>0.7</v>
      </c>
      <c r="B46" s="35">
        <f t="shared" si="1"/>
        <v>-0.4243178412117774</v>
      </c>
      <c r="G46" s="50" t="s">
        <v>13</v>
      </c>
      <c r="H46" s="51" t="s">
        <v>18</v>
      </c>
      <c r="I46" s="85" t="s">
        <v>8</v>
      </c>
      <c r="J46" s="86"/>
      <c r="K46" s="27"/>
      <c r="L46" s="85" t="s">
        <v>9</v>
      </c>
      <c r="M46" s="86"/>
    </row>
    <row r="47" spans="1:13" ht="19.5" thickBot="1" x14ac:dyDescent="0.35">
      <c r="A47" s="26">
        <v>0.75</v>
      </c>
      <c r="B47" s="35">
        <f t="shared" si="1"/>
        <v>-0.55017345900455039</v>
      </c>
      <c r="G47" s="26"/>
      <c r="H47" s="8">
        <f xml:space="preserve"> 4/8</f>
        <v>0.5</v>
      </c>
      <c r="I47" s="16" t="s">
        <v>6</v>
      </c>
      <c r="J47" s="17" t="s">
        <v>7</v>
      </c>
      <c r="K47" s="27"/>
      <c r="L47" s="16" t="s">
        <v>6</v>
      </c>
      <c r="M47" s="17" t="s">
        <v>7</v>
      </c>
    </row>
    <row r="48" spans="1:13" ht="19.5" thickBot="1" x14ac:dyDescent="0.35">
      <c r="A48" s="26">
        <v>0.8</v>
      </c>
      <c r="B48" s="35">
        <f t="shared" si="1"/>
        <v>-0.69424160982259464</v>
      </c>
      <c r="G48" s="46" t="s">
        <v>14</v>
      </c>
      <c r="H48" s="49">
        <f xml:space="preserve"> (1/2)*LOG((1-H47)/H47, 2.714)</f>
        <v>0</v>
      </c>
      <c r="I48" s="18">
        <v>3</v>
      </c>
      <c r="J48" s="19">
        <v>3</v>
      </c>
      <c r="K48" s="27"/>
      <c r="L48" s="18">
        <v>1</v>
      </c>
      <c r="M48" s="19">
        <v>1</v>
      </c>
    </row>
    <row r="49" spans="1:13" x14ac:dyDescent="0.3">
      <c r="A49" s="26">
        <v>0.85</v>
      </c>
      <c r="B49" s="35">
        <f t="shared" si="1"/>
        <v>-0.86866993249528557</v>
      </c>
      <c r="G49" s="26"/>
      <c r="H49" s="27"/>
      <c r="I49" s="27"/>
      <c r="J49" s="27"/>
      <c r="K49" s="27"/>
      <c r="L49" s="27"/>
      <c r="M49" s="28"/>
    </row>
    <row r="50" spans="1:13" x14ac:dyDescent="0.3">
      <c r="A50" s="26">
        <v>0.9</v>
      </c>
      <c r="B50" s="35">
        <f t="shared" si="1"/>
        <v>-1.1003469180091008</v>
      </c>
      <c r="G50" s="26"/>
      <c r="H50" s="27"/>
      <c r="I50" s="27"/>
      <c r="J50" s="27"/>
      <c r="K50" s="27"/>
      <c r="L50" s="27"/>
      <c r="M50" s="28"/>
    </row>
    <row r="51" spans="1:13" x14ac:dyDescent="0.3">
      <c r="A51" s="26">
        <v>0.95</v>
      </c>
      <c r="B51" s="35">
        <f t="shared" si="1"/>
        <v>-1.4745440176713824</v>
      </c>
      <c r="G51" s="26"/>
      <c r="H51" s="27"/>
      <c r="I51" s="27"/>
      <c r="J51" s="27"/>
      <c r="K51" s="27"/>
      <c r="L51" s="27"/>
      <c r="M51" s="28"/>
    </row>
    <row r="52" spans="1:13" ht="19.5" thickBot="1" x14ac:dyDescent="0.35">
      <c r="A52" s="31">
        <v>0.99</v>
      </c>
      <c r="B52" s="35">
        <f t="shared" si="1"/>
        <v>-2.3011876060060708</v>
      </c>
      <c r="G52" s="31"/>
      <c r="H52" s="32"/>
      <c r="I52" s="32"/>
      <c r="J52" s="32"/>
      <c r="K52" s="32"/>
      <c r="L52" s="32"/>
      <c r="M52" s="33"/>
    </row>
    <row r="53" spans="1:13" x14ac:dyDescent="0.3">
      <c r="M53" s="1"/>
    </row>
    <row r="54" spans="1:13" ht="19.5" thickBot="1" x14ac:dyDescent="0.35"/>
    <row r="55" spans="1:13" ht="19.5" thickBot="1" x14ac:dyDescent="0.35">
      <c r="A55" s="44" t="s">
        <v>0</v>
      </c>
      <c r="B55" s="45" t="s">
        <v>1</v>
      </c>
      <c r="C55" s="45" t="s">
        <v>2</v>
      </c>
      <c r="D55" s="43" t="s">
        <v>3</v>
      </c>
      <c r="E55" s="21" t="s">
        <v>11</v>
      </c>
      <c r="G55" s="82" t="s">
        <v>19</v>
      </c>
      <c r="H55" s="83"/>
      <c r="I55" s="83"/>
      <c r="J55" s="83"/>
      <c r="K55" s="83"/>
      <c r="L55" s="83"/>
      <c r="M55" s="84"/>
    </row>
    <row r="56" spans="1:13" x14ac:dyDescent="0.3">
      <c r="A56" s="3" t="s">
        <v>4</v>
      </c>
      <c r="B56" s="4" t="s">
        <v>4</v>
      </c>
      <c r="C56" s="5">
        <v>205</v>
      </c>
      <c r="D56" s="12" t="s">
        <v>4</v>
      </c>
      <c r="E56" s="40" t="s">
        <v>12</v>
      </c>
    </row>
    <row r="57" spans="1:13" x14ac:dyDescent="0.3">
      <c r="A57" s="6" t="s">
        <v>5</v>
      </c>
      <c r="B57" s="7" t="s">
        <v>4</v>
      </c>
      <c r="C57" s="8">
        <v>180</v>
      </c>
      <c r="D57" s="13" t="s">
        <v>4</v>
      </c>
      <c r="E57" s="41" t="s">
        <v>12</v>
      </c>
    </row>
    <row r="58" spans="1:13" ht="19.5" thickBot="1" x14ac:dyDescent="0.35">
      <c r="A58" s="6" t="s">
        <v>4</v>
      </c>
      <c r="B58" s="7" t="s">
        <v>5</v>
      </c>
      <c r="C58" s="8">
        <v>210</v>
      </c>
      <c r="D58" s="13" t="s">
        <v>4</v>
      </c>
      <c r="E58" s="41" t="s">
        <v>12</v>
      </c>
    </row>
    <row r="59" spans="1:13" ht="19.5" thickBot="1" x14ac:dyDescent="0.35">
      <c r="A59" s="52" t="s">
        <v>4</v>
      </c>
      <c r="B59" s="53" t="s">
        <v>4</v>
      </c>
      <c r="C59" s="54">
        <v>167</v>
      </c>
      <c r="D59" s="55" t="s">
        <v>4</v>
      </c>
      <c r="E59" s="56" t="s">
        <v>12</v>
      </c>
    </row>
    <row r="60" spans="1:13" x14ac:dyDescent="0.3">
      <c r="A60" s="6" t="s">
        <v>5</v>
      </c>
      <c r="B60" s="7" t="s">
        <v>4</v>
      </c>
      <c r="C60" s="8">
        <v>156</v>
      </c>
      <c r="D60" s="13" t="s">
        <v>5</v>
      </c>
      <c r="E60" s="41" t="s">
        <v>12</v>
      </c>
    </row>
    <row r="61" spans="1:13" ht="19.5" thickBot="1" x14ac:dyDescent="0.35">
      <c r="A61" s="6" t="s">
        <v>5</v>
      </c>
      <c r="B61" s="7" t="s">
        <v>4</v>
      </c>
      <c r="C61" s="8">
        <v>125</v>
      </c>
      <c r="D61" s="13" t="s">
        <v>5</v>
      </c>
      <c r="E61" s="41" t="s">
        <v>12</v>
      </c>
    </row>
    <row r="62" spans="1:13" ht="19.5" thickBot="1" x14ac:dyDescent="0.35">
      <c r="A62" s="6" t="s">
        <v>4</v>
      </c>
      <c r="B62" s="7" t="s">
        <v>5</v>
      </c>
      <c r="C62" s="8">
        <v>168</v>
      </c>
      <c r="D62" s="13" t="s">
        <v>5</v>
      </c>
      <c r="E62" s="41" t="s">
        <v>12</v>
      </c>
      <c r="J62" s="58">
        <f xml:space="preserve"> 1/8* (EXP(H33))</f>
        <v>0.33122736322078283</v>
      </c>
      <c r="K62" s="59" t="s">
        <v>25</v>
      </c>
      <c r="L62" s="1">
        <f xml:space="preserve"> 1/8</f>
        <v>0.125</v>
      </c>
    </row>
    <row r="63" spans="1:13" ht="19.5" thickBot="1" x14ac:dyDescent="0.35">
      <c r="A63" s="9" t="s">
        <v>4</v>
      </c>
      <c r="B63" s="10" t="s">
        <v>4</v>
      </c>
      <c r="C63" s="11">
        <v>172</v>
      </c>
      <c r="D63" s="14" t="s">
        <v>5</v>
      </c>
      <c r="E63" s="42" t="s">
        <v>12</v>
      </c>
    </row>
    <row r="64" spans="1:13" ht="19.5" thickBot="1" x14ac:dyDescent="0.35"/>
    <row r="65" spans="1:11" ht="19.5" thickBot="1" x14ac:dyDescent="0.35">
      <c r="A65" s="87" t="s">
        <v>22</v>
      </c>
      <c r="B65" s="88"/>
      <c r="C65" s="88"/>
      <c r="D65" s="88"/>
      <c r="E65" s="88"/>
      <c r="F65" s="89"/>
    </row>
    <row r="66" spans="1:11" ht="19.5" thickBot="1" x14ac:dyDescent="0.35">
      <c r="A66" s="46" t="s">
        <v>15</v>
      </c>
      <c r="B66" s="60" t="s">
        <v>14</v>
      </c>
      <c r="C66" s="61" t="s">
        <v>21</v>
      </c>
    </row>
    <row r="67" spans="1:11" x14ac:dyDescent="0.3">
      <c r="A67" s="23">
        <v>1E-4</v>
      </c>
      <c r="B67" s="34">
        <f xml:space="preserve"> 1/2*LOG((1-A67)/A67, 2.714)</f>
        <v>4.6123913351685166</v>
      </c>
      <c r="C67" s="34">
        <f xml:space="preserve"> EXP(B67)</f>
        <v>100.72472845494265</v>
      </c>
    </row>
    <row r="68" spans="1:11" x14ac:dyDescent="0.3">
      <c r="A68" s="26">
        <v>5.0000000000000001E-4</v>
      </c>
      <c r="B68" s="35">
        <f t="shared" ref="B68:B90" si="2" xml:space="preserve"> 1/2*LOG((1-A68)/A68, 2.714)</f>
        <v>3.8062014100240833</v>
      </c>
      <c r="C68" s="35">
        <f t="shared" ref="C68:C90" si="3" xml:space="preserve"> EXP(B68)</f>
        <v>44.97925619406125</v>
      </c>
    </row>
    <row r="69" spans="1:11" x14ac:dyDescent="0.3">
      <c r="A69" s="26">
        <v>8.9999999999999998E-4</v>
      </c>
      <c r="B69" s="35">
        <f t="shared" si="2"/>
        <v>3.5116435851509555</v>
      </c>
      <c r="C69" s="35">
        <f t="shared" si="3"/>
        <v>33.503288063070819</v>
      </c>
    </row>
    <row r="70" spans="1:11" x14ac:dyDescent="0.3">
      <c r="A70" s="26">
        <v>1.2999999999999999E-3</v>
      </c>
      <c r="B70" s="35">
        <f t="shared" si="2"/>
        <v>3.3272903532949591</v>
      </c>
      <c r="C70" s="35">
        <f t="shared" si="3"/>
        <v>27.862741139361532</v>
      </c>
    </row>
    <row r="71" spans="1:11" x14ac:dyDescent="0.3">
      <c r="A71" s="26">
        <v>0.05</v>
      </c>
      <c r="B71" s="35">
        <f t="shared" si="2"/>
        <v>1.4745440176713829</v>
      </c>
      <c r="C71" s="35">
        <f t="shared" si="3"/>
        <v>4.3690431122031139</v>
      </c>
      <c r="J71" s="27"/>
      <c r="K71" s="59"/>
    </row>
    <row r="72" spans="1:11" x14ac:dyDescent="0.3">
      <c r="A72" s="26">
        <v>0.1</v>
      </c>
      <c r="B72" s="35">
        <f t="shared" si="2"/>
        <v>1.1003469180091008</v>
      </c>
      <c r="C72" s="35">
        <f t="shared" si="3"/>
        <v>3.0052084040422282</v>
      </c>
    </row>
    <row r="73" spans="1:11" x14ac:dyDescent="0.3">
      <c r="A73" s="80">
        <v>0.125</v>
      </c>
      <c r="B73" s="81">
        <f t="shared" si="2"/>
        <v>0.97449130021632779</v>
      </c>
      <c r="C73" s="35">
        <f t="shared" si="3"/>
        <v>2.6498189057662627</v>
      </c>
    </row>
    <row r="74" spans="1:11" x14ac:dyDescent="0.3">
      <c r="A74" s="26">
        <v>0.2</v>
      </c>
      <c r="B74" s="35">
        <f t="shared" si="2"/>
        <v>0.69424160982259453</v>
      </c>
      <c r="C74" s="35">
        <f t="shared" si="3"/>
        <v>2.0021900567377893</v>
      </c>
    </row>
    <row r="75" spans="1:11" x14ac:dyDescent="0.3">
      <c r="A75" s="26">
        <v>0.25</v>
      </c>
      <c r="B75" s="35">
        <f t="shared" si="2"/>
        <v>0.55017345900455039</v>
      </c>
      <c r="C75" s="35">
        <f t="shared" si="3"/>
        <v>1.7335536922870973</v>
      </c>
    </row>
    <row r="76" spans="1:11" x14ac:dyDescent="0.3">
      <c r="A76" s="26">
        <v>0.3</v>
      </c>
      <c r="B76" s="35">
        <f t="shared" si="2"/>
        <v>0.42431784121177751</v>
      </c>
      <c r="C76" s="35">
        <f t="shared" si="3"/>
        <v>1.528547351925585</v>
      </c>
    </row>
    <row r="77" spans="1:11" x14ac:dyDescent="0.3">
      <c r="A77" s="26">
        <v>0.35</v>
      </c>
      <c r="B77" s="35">
        <f t="shared" si="2"/>
        <v>0.31000831327054229</v>
      </c>
      <c r="C77" s="35">
        <f t="shared" si="3"/>
        <v>1.3634364487011292</v>
      </c>
    </row>
    <row r="78" spans="1:11" x14ac:dyDescent="0.3">
      <c r="A78" s="26">
        <v>0.4</v>
      </c>
      <c r="B78" s="35">
        <f t="shared" si="2"/>
        <v>0.20305265409325299</v>
      </c>
      <c r="C78" s="35">
        <f t="shared" si="3"/>
        <v>1.2251369750257419</v>
      </c>
    </row>
    <row r="79" spans="1:11" x14ac:dyDescent="0.3">
      <c r="A79" s="26">
        <v>0.45</v>
      </c>
      <c r="B79" s="35">
        <f t="shared" si="2"/>
        <v>0.10049376998787002</v>
      </c>
      <c r="C79" s="35">
        <f t="shared" si="3"/>
        <v>1.1057167530538354</v>
      </c>
    </row>
    <row r="80" spans="1:11" x14ac:dyDescent="0.3">
      <c r="A80" s="48">
        <v>0.5</v>
      </c>
      <c r="B80" s="35">
        <f t="shared" si="2"/>
        <v>0</v>
      </c>
      <c r="C80" s="35">
        <f t="shared" si="3"/>
        <v>1</v>
      </c>
    </row>
    <row r="81" spans="1:6" x14ac:dyDescent="0.3">
      <c r="A81" s="26">
        <v>0.55000000000000004</v>
      </c>
      <c r="B81" s="35">
        <f t="shared" si="2"/>
        <v>-0.10049376998787009</v>
      </c>
      <c r="C81" s="35">
        <f t="shared" si="3"/>
        <v>0.90439074676054187</v>
      </c>
    </row>
    <row r="82" spans="1:6" x14ac:dyDescent="0.3">
      <c r="A82" s="26">
        <v>0.6</v>
      </c>
      <c r="B82" s="35">
        <f t="shared" si="2"/>
        <v>-0.20305265409325302</v>
      </c>
      <c r="C82" s="35">
        <f t="shared" si="3"/>
        <v>0.81623526216649234</v>
      </c>
    </row>
    <row r="83" spans="1:6" x14ac:dyDescent="0.3">
      <c r="A83" s="26">
        <v>0.65</v>
      </c>
      <c r="B83" s="35">
        <f t="shared" si="2"/>
        <v>-0.31000831327054224</v>
      </c>
      <c r="C83" s="35">
        <f t="shared" si="3"/>
        <v>0.73344085890665811</v>
      </c>
    </row>
    <row r="84" spans="1:6" x14ac:dyDescent="0.3">
      <c r="A84" s="26">
        <v>0.7</v>
      </c>
      <c r="B84" s="35">
        <f t="shared" si="2"/>
        <v>-0.4243178412117774</v>
      </c>
      <c r="C84" s="35">
        <f t="shared" si="3"/>
        <v>0.6542159120816583</v>
      </c>
    </row>
    <row r="85" spans="1:6" x14ac:dyDescent="0.3">
      <c r="A85" s="26">
        <v>0.75</v>
      </c>
      <c r="B85" s="35">
        <f t="shared" si="2"/>
        <v>-0.55017345900455039</v>
      </c>
      <c r="C85" s="35">
        <f t="shared" si="3"/>
        <v>0.57684974191984129</v>
      </c>
    </row>
    <row r="86" spans="1:6" x14ac:dyDescent="0.3">
      <c r="A86" s="26">
        <v>0.8</v>
      </c>
      <c r="B86" s="35">
        <f t="shared" si="2"/>
        <v>-0.69424160982259464</v>
      </c>
      <c r="C86" s="35">
        <f t="shared" si="3"/>
        <v>0.4994530847033179</v>
      </c>
    </row>
    <row r="87" spans="1:6" x14ac:dyDescent="0.3">
      <c r="A87" s="26">
        <v>0.85</v>
      </c>
      <c r="B87" s="35">
        <f t="shared" si="2"/>
        <v>-0.86866993249528557</v>
      </c>
      <c r="C87" s="35">
        <f t="shared" si="3"/>
        <v>0.41950915383300885</v>
      </c>
    </row>
    <row r="88" spans="1:6" x14ac:dyDescent="0.3">
      <c r="A88" s="26">
        <v>0.9</v>
      </c>
      <c r="B88" s="35">
        <f t="shared" si="2"/>
        <v>-1.1003469180091008</v>
      </c>
      <c r="C88" s="35">
        <f t="shared" si="3"/>
        <v>0.33275562475298748</v>
      </c>
    </row>
    <row r="89" spans="1:6" x14ac:dyDescent="0.3">
      <c r="A89" s="26">
        <v>0.95</v>
      </c>
      <c r="B89" s="35">
        <f t="shared" si="2"/>
        <v>-1.4745440176713824</v>
      </c>
      <c r="C89" s="35">
        <f t="shared" si="3"/>
        <v>0.2288830698893573</v>
      </c>
    </row>
    <row r="90" spans="1:6" ht="19.5" thickBot="1" x14ac:dyDescent="0.35">
      <c r="A90" s="31">
        <v>0.99</v>
      </c>
      <c r="B90" s="36">
        <f t="shared" si="2"/>
        <v>-2.3011876060060708</v>
      </c>
      <c r="C90" s="36">
        <f t="shared" si="3"/>
        <v>0.10013984639279497</v>
      </c>
    </row>
    <row r="91" spans="1:6" ht="19.5" thickBot="1" x14ac:dyDescent="0.35"/>
    <row r="92" spans="1:6" ht="19.5" thickBot="1" x14ac:dyDescent="0.35">
      <c r="A92" s="87" t="s">
        <v>23</v>
      </c>
      <c r="B92" s="88"/>
      <c r="C92" s="88"/>
      <c r="D92" s="88"/>
      <c r="E92" s="88"/>
      <c r="F92" s="89"/>
    </row>
    <row r="93" spans="1:6" ht="19.5" thickBot="1" x14ac:dyDescent="0.35">
      <c r="A93" s="46" t="s">
        <v>15</v>
      </c>
      <c r="B93" s="60" t="s">
        <v>14</v>
      </c>
      <c r="C93" s="61" t="s">
        <v>21</v>
      </c>
    </row>
    <row r="94" spans="1:6" x14ac:dyDescent="0.3">
      <c r="A94" s="23">
        <v>1E-4</v>
      </c>
      <c r="B94" s="34">
        <f xml:space="preserve"> 1/2*LOG((1-A94)/A94, 2.714)</f>
        <v>4.6123913351685166</v>
      </c>
      <c r="C94" s="34">
        <f xml:space="preserve"> EXP(-B94)</f>
        <v>9.9280486067265163E-3</v>
      </c>
    </row>
    <row r="95" spans="1:6" x14ac:dyDescent="0.3">
      <c r="A95" s="26">
        <v>5.0000000000000001E-4</v>
      </c>
      <c r="B95" s="35">
        <f t="shared" ref="B95:B117" si="4" xml:space="preserve"> 1/2*LOG((1-A95)/A95, 2.714)</f>
        <v>3.8062014100240833</v>
      </c>
      <c r="C95" s="35">
        <f xml:space="preserve"> EXP(-B95)</f>
        <v>2.2232470801329816E-2</v>
      </c>
    </row>
    <row r="96" spans="1:6" x14ac:dyDescent="0.3">
      <c r="A96" s="26">
        <v>8.9999999999999998E-4</v>
      </c>
      <c r="B96" s="35">
        <f t="shared" si="4"/>
        <v>3.5116435851509555</v>
      </c>
      <c r="C96" s="35">
        <f t="shared" ref="C96:C117" si="5" xml:space="preserve"> EXP(-B96)</f>
        <v>2.9847816671530081E-2</v>
      </c>
    </row>
    <row r="97" spans="1:12" x14ac:dyDescent="0.3">
      <c r="A97" s="26">
        <v>1.2999999999999999E-3</v>
      </c>
      <c r="B97" s="35">
        <f t="shared" si="4"/>
        <v>3.3272903532949591</v>
      </c>
      <c r="C97" s="35">
        <f t="shared" si="5"/>
        <v>3.5890223255432174E-2</v>
      </c>
    </row>
    <row r="98" spans="1:12" x14ac:dyDescent="0.3">
      <c r="A98" s="26">
        <v>0.05</v>
      </c>
      <c r="B98" s="35">
        <f t="shared" si="4"/>
        <v>1.4745440176713829</v>
      </c>
      <c r="C98" s="35">
        <f t="shared" si="5"/>
        <v>0.22888306988935719</v>
      </c>
    </row>
    <row r="99" spans="1:12" x14ac:dyDescent="0.3">
      <c r="A99" s="26">
        <v>0.1</v>
      </c>
      <c r="B99" s="35">
        <f t="shared" si="4"/>
        <v>1.1003469180091008</v>
      </c>
      <c r="C99" s="35">
        <f t="shared" si="5"/>
        <v>0.33275562475298748</v>
      </c>
    </row>
    <row r="100" spans="1:12" ht="19.5" thickBot="1" x14ac:dyDescent="0.35">
      <c r="A100" s="26">
        <v>0.125</v>
      </c>
      <c r="B100" s="35">
        <f t="shared" si="4"/>
        <v>0.97449130021632779</v>
      </c>
      <c r="C100" s="35">
        <f t="shared" si="5"/>
        <v>0.37738428004415814</v>
      </c>
    </row>
    <row r="101" spans="1:12" ht="19.5" thickBot="1" x14ac:dyDescent="0.35">
      <c r="A101" s="26">
        <v>0.2</v>
      </c>
      <c r="B101" s="35">
        <f t="shared" si="4"/>
        <v>0.69424160982259453</v>
      </c>
      <c r="C101" s="35">
        <f t="shared" si="5"/>
        <v>0.49945308470331795</v>
      </c>
      <c r="J101" s="58">
        <f xml:space="preserve"> 1/8* (EXP(-H33))</f>
        <v>4.7173035005519767E-2</v>
      </c>
      <c r="K101" s="59" t="s">
        <v>24</v>
      </c>
      <c r="L101" s="1">
        <f xml:space="preserve"> 1/8</f>
        <v>0.125</v>
      </c>
    </row>
    <row r="102" spans="1:12" x14ac:dyDescent="0.3">
      <c r="A102" s="26">
        <v>0.25</v>
      </c>
      <c r="B102" s="35">
        <f t="shared" si="4"/>
        <v>0.55017345900455039</v>
      </c>
      <c r="C102" s="35">
        <f t="shared" si="5"/>
        <v>0.57684974191984129</v>
      </c>
    </row>
    <row r="103" spans="1:12" x14ac:dyDescent="0.3">
      <c r="A103" s="26">
        <v>0.3</v>
      </c>
      <c r="B103" s="35">
        <f t="shared" si="4"/>
        <v>0.42431784121177751</v>
      </c>
      <c r="C103" s="35">
        <f t="shared" si="5"/>
        <v>0.6542159120816583</v>
      </c>
    </row>
    <row r="104" spans="1:12" x14ac:dyDescent="0.3">
      <c r="A104" s="26">
        <v>0.35</v>
      </c>
      <c r="B104" s="35">
        <f t="shared" si="4"/>
        <v>0.31000831327054229</v>
      </c>
      <c r="C104" s="35">
        <f t="shared" si="5"/>
        <v>0.73344085890665811</v>
      </c>
    </row>
    <row r="105" spans="1:12" x14ac:dyDescent="0.3">
      <c r="A105" s="26">
        <v>0.4</v>
      </c>
      <c r="B105" s="35">
        <f t="shared" si="4"/>
        <v>0.20305265409325299</v>
      </c>
      <c r="C105" s="35">
        <f t="shared" si="5"/>
        <v>0.81623526216649245</v>
      </c>
    </row>
    <row r="106" spans="1:12" x14ac:dyDescent="0.3">
      <c r="A106" s="26">
        <v>0.45</v>
      </c>
      <c r="B106" s="35">
        <f t="shared" si="4"/>
        <v>0.10049376998787002</v>
      </c>
      <c r="C106" s="35">
        <f t="shared" si="5"/>
        <v>0.90439074676054199</v>
      </c>
    </row>
    <row r="107" spans="1:12" x14ac:dyDescent="0.3">
      <c r="A107" s="48">
        <v>0.5</v>
      </c>
      <c r="B107" s="35">
        <f t="shared" si="4"/>
        <v>0</v>
      </c>
      <c r="C107" s="35">
        <f t="shared" si="5"/>
        <v>1</v>
      </c>
    </row>
    <row r="108" spans="1:12" x14ac:dyDescent="0.3">
      <c r="A108" s="26">
        <v>0.55000000000000004</v>
      </c>
      <c r="B108" s="35">
        <f t="shared" si="4"/>
        <v>-0.10049376998787009</v>
      </c>
      <c r="C108" s="35">
        <f t="shared" si="5"/>
        <v>1.1057167530538354</v>
      </c>
    </row>
    <row r="109" spans="1:12" x14ac:dyDescent="0.3">
      <c r="A109" s="26">
        <v>0.6</v>
      </c>
      <c r="B109" s="35">
        <f t="shared" si="4"/>
        <v>-0.20305265409325302</v>
      </c>
      <c r="C109" s="35">
        <f t="shared" si="5"/>
        <v>1.2251369750257421</v>
      </c>
    </row>
    <row r="110" spans="1:12" x14ac:dyDescent="0.3">
      <c r="A110" s="26">
        <v>0.65</v>
      </c>
      <c r="B110" s="35">
        <f t="shared" si="4"/>
        <v>-0.31000831327054224</v>
      </c>
      <c r="C110" s="35">
        <f t="shared" si="5"/>
        <v>1.3634364487011292</v>
      </c>
    </row>
    <row r="111" spans="1:12" x14ac:dyDescent="0.3">
      <c r="A111" s="26">
        <v>0.7</v>
      </c>
      <c r="B111" s="35">
        <f t="shared" si="4"/>
        <v>-0.4243178412117774</v>
      </c>
      <c r="C111" s="35">
        <f t="shared" si="5"/>
        <v>1.5285473519255848</v>
      </c>
    </row>
    <row r="112" spans="1:12" x14ac:dyDescent="0.3">
      <c r="A112" s="26">
        <v>0.75</v>
      </c>
      <c r="B112" s="35">
        <f t="shared" si="4"/>
        <v>-0.55017345900455039</v>
      </c>
      <c r="C112" s="35">
        <f t="shared" si="5"/>
        <v>1.7335536922870973</v>
      </c>
    </row>
    <row r="113" spans="1:7" x14ac:dyDescent="0.3">
      <c r="A113" s="26">
        <v>0.8</v>
      </c>
      <c r="B113" s="35">
        <f t="shared" si="4"/>
        <v>-0.69424160982259464</v>
      </c>
      <c r="C113" s="35">
        <f t="shared" si="5"/>
        <v>2.0021900567377893</v>
      </c>
    </row>
    <row r="114" spans="1:7" x14ac:dyDescent="0.3">
      <c r="A114" s="26">
        <v>0.85</v>
      </c>
      <c r="B114" s="35">
        <f t="shared" si="4"/>
        <v>-0.86866993249528557</v>
      </c>
      <c r="C114" s="35">
        <f t="shared" si="5"/>
        <v>2.3837382113432097</v>
      </c>
    </row>
    <row r="115" spans="1:7" x14ac:dyDescent="0.3">
      <c r="A115" s="26">
        <v>0.9</v>
      </c>
      <c r="B115" s="35">
        <f t="shared" si="4"/>
        <v>-1.1003469180091008</v>
      </c>
      <c r="C115" s="35">
        <f t="shared" si="5"/>
        <v>3.0052084040422282</v>
      </c>
    </row>
    <row r="116" spans="1:7" x14ac:dyDescent="0.3">
      <c r="A116" s="26">
        <v>0.95</v>
      </c>
      <c r="B116" s="35">
        <f t="shared" si="4"/>
        <v>-1.4745440176713824</v>
      </c>
      <c r="C116" s="35">
        <f t="shared" si="5"/>
        <v>4.3690431122031121</v>
      </c>
    </row>
    <row r="117" spans="1:7" ht="19.5" thickBot="1" x14ac:dyDescent="0.35">
      <c r="A117" s="31">
        <v>0.99</v>
      </c>
      <c r="B117" s="36">
        <f t="shared" si="4"/>
        <v>-2.3011876060060708</v>
      </c>
      <c r="C117" s="35">
        <f t="shared" si="5"/>
        <v>9.9860348904224967</v>
      </c>
    </row>
    <row r="119" spans="1:7" ht="19.5" thickBot="1" x14ac:dyDescent="0.35"/>
    <row r="120" spans="1:7" ht="19.5" thickBot="1" x14ac:dyDescent="0.35">
      <c r="A120" s="62" t="s">
        <v>0</v>
      </c>
      <c r="B120" s="63" t="s">
        <v>1</v>
      </c>
      <c r="C120" s="63" t="s">
        <v>2</v>
      </c>
      <c r="D120" s="64" t="s">
        <v>3</v>
      </c>
      <c r="E120" s="65" t="s">
        <v>11</v>
      </c>
      <c r="F120" s="65" t="s">
        <v>26</v>
      </c>
      <c r="G120" s="65" t="s">
        <v>27</v>
      </c>
    </row>
    <row r="121" spans="1:7" x14ac:dyDescent="0.3">
      <c r="A121" s="3" t="s">
        <v>4</v>
      </c>
      <c r="B121" s="4" t="s">
        <v>4</v>
      </c>
      <c r="C121" s="4">
        <v>205</v>
      </c>
      <c r="D121" s="70" t="s">
        <v>4</v>
      </c>
      <c r="E121" s="76" t="s">
        <v>12</v>
      </c>
      <c r="F121" s="3">
        <v>0.05</v>
      </c>
      <c r="G121" s="73">
        <f>F121/$F$129</f>
        <v>7.3529411764705871E-2</v>
      </c>
    </row>
    <row r="122" spans="1:7" x14ac:dyDescent="0.3">
      <c r="A122" s="6" t="s">
        <v>5</v>
      </c>
      <c r="B122" s="7" t="s">
        <v>4</v>
      </c>
      <c r="C122" s="7">
        <v>180</v>
      </c>
      <c r="D122" s="66" t="s">
        <v>4</v>
      </c>
      <c r="E122" s="67" t="s">
        <v>12</v>
      </c>
      <c r="F122" s="6">
        <v>0.05</v>
      </c>
      <c r="G122" s="74">
        <f t="shared" ref="G122:G128" si="6">F122/$F$129</f>
        <v>7.3529411764705871E-2</v>
      </c>
    </row>
    <row r="123" spans="1:7" x14ac:dyDescent="0.3">
      <c r="A123" s="6" t="s">
        <v>4</v>
      </c>
      <c r="B123" s="7" t="s">
        <v>5</v>
      </c>
      <c r="C123" s="7">
        <v>210</v>
      </c>
      <c r="D123" s="66" t="s">
        <v>4</v>
      </c>
      <c r="E123" s="67" t="s">
        <v>12</v>
      </c>
      <c r="F123" s="6">
        <v>0.05</v>
      </c>
      <c r="G123" s="74">
        <f t="shared" si="6"/>
        <v>7.3529411764705871E-2</v>
      </c>
    </row>
    <row r="124" spans="1:7" x14ac:dyDescent="0.3">
      <c r="A124" s="71" t="s">
        <v>4</v>
      </c>
      <c r="B124" s="68" t="s">
        <v>4</v>
      </c>
      <c r="C124" s="68">
        <v>167</v>
      </c>
      <c r="D124" s="66" t="s">
        <v>4</v>
      </c>
      <c r="E124" s="69" t="s">
        <v>12</v>
      </c>
      <c r="F124" s="78">
        <v>0.33</v>
      </c>
      <c r="G124" s="79">
        <f t="shared" si="6"/>
        <v>0.48529411764705871</v>
      </c>
    </row>
    <row r="125" spans="1:7" x14ac:dyDescent="0.3">
      <c r="A125" s="6" t="s">
        <v>5</v>
      </c>
      <c r="B125" s="7" t="s">
        <v>4</v>
      </c>
      <c r="C125" s="7">
        <v>156</v>
      </c>
      <c r="D125" s="66" t="s">
        <v>5</v>
      </c>
      <c r="E125" s="67" t="s">
        <v>12</v>
      </c>
      <c r="F125" s="6">
        <v>0.05</v>
      </c>
      <c r="G125" s="74">
        <f t="shared" si="6"/>
        <v>7.3529411764705871E-2</v>
      </c>
    </row>
    <row r="126" spans="1:7" x14ac:dyDescent="0.3">
      <c r="A126" s="6" t="s">
        <v>5</v>
      </c>
      <c r="B126" s="7" t="s">
        <v>4</v>
      </c>
      <c r="C126" s="7">
        <v>125</v>
      </c>
      <c r="D126" s="66" t="s">
        <v>5</v>
      </c>
      <c r="E126" s="67" t="s">
        <v>12</v>
      </c>
      <c r="F126" s="6">
        <v>0.05</v>
      </c>
      <c r="G126" s="74">
        <f t="shared" si="6"/>
        <v>7.3529411764705871E-2</v>
      </c>
    </row>
    <row r="127" spans="1:7" x14ac:dyDescent="0.3">
      <c r="A127" s="6" t="s">
        <v>4</v>
      </c>
      <c r="B127" s="7" t="s">
        <v>5</v>
      </c>
      <c r="C127" s="7">
        <v>168</v>
      </c>
      <c r="D127" s="66" t="s">
        <v>5</v>
      </c>
      <c r="E127" s="67" t="s">
        <v>12</v>
      </c>
      <c r="F127" s="6">
        <v>0.05</v>
      </c>
      <c r="G127" s="74">
        <f t="shared" si="6"/>
        <v>7.3529411764705871E-2</v>
      </c>
    </row>
    <row r="128" spans="1:7" ht="19.5" thickBot="1" x14ac:dyDescent="0.35">
      <c r="A128" s="9" t="s">
        <v>4</v>
      </c>
      <c r="B128" s="10" t="s">
        <v>4</v>
      </c>
      <c r="C128" s="10">
        <v>172</v>
      </c>
      <c r="D128" s="72" t="s">
        <v>5</v>
      </c>
      <c r="E128" s="77" t="s">
        <v>12</v>
      </c>
      <c r="F128" s="9">
        <v>0.05</v>
      </c>
      <c r="G128" s="75">
        <f t="shared" si="6"/>
        <v>7.3529411764705871E-2</v>
      </c>
    </row>
    <row r="129" spans="6:7" x14ac:dyDescent="0.3">
      <c r="F129" s="2">
        <f>SUM(F121:F128)</f>
        <v>0.68000000000000016</v>
      </c>
      <c r="G129" s="2">
        <f>SUM(G121:G128)</f>
        <v>0.99999999999999967</v>
      </c>
    </row>
  </sheetData>
  <protectedRanges>
    <protectedRange sqref="R6:S12" name="Range1"/>
  </protectedRanges>
  <sortState xmlns:xlrd2="http://schemas.microsoft.com/office/spreadsheetml/2017/richdata2" ref="C13:C20">
    <sortCondition ref="C13:C20"/>
  </sortState>
  <mergeCells count="17">
    <mergeCell ref="A65:F65"/>
    <mergeCell ref="A92:F92"/>
    <mergeCell ref="I46:J46"/>
    <mergeCell ref="L46:M46"/>
    <mergeCell ref="G55:M55"/>
    <mergeCell ref="G2:M2"/>
    <mergeCell ref="G27:M27"/>
    <mergeCell ref="I38:J38"/>
    <mergeCell ref="L38:M38"/>
    <mergeCell ref="I31:J31"/>
    <mergeCell ref="L31:M31"/>
    <mergeCell ref="H5:I5"/>
    <mergeCell ref="K5:L5"/>
    <mergeCell ref="H14:I14"/>
    <mergeCell ref="K14:L14"/>
    <mergeCell ref="H22:I22"/>
    <mergeCell ref="K22:L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2019-02-01T18:20:02Z</dcterms:created>
  <dcterms:modified xsi:type="dcterms:W3CDTF">2019-05-06T09:07:54Z</dcterms:modified>
</cp:coreProperties>
</file>