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adybug-tool_for_Vectorworks\"/>
    </mc:Choice>
  </mc:AlternateContent>
  <xr:revisionPtr revIDLastSave="0" documentId="13_ncr:1_{184B2096-7B0B-4D9E-8D24-4D7A8BDF0201}" xr6:coauthVersionLast="47" xr6:coauthVersionMax="47" xr10:uidLastSave="{00000000-0000-0000-0000-000000000000}"/>
  <bookViews>
    <workbookView xWindow="-26445" yWindow="2790" windowWidth="23925" windowHeight="14670" activeTab="2" xr2:uid="{2ECF7B4D-DF81-40E5-9CC1-5175F5712BB4}"/>
  </bookViews>
  <sheets>
    <sheet name="Sheet1" sheetId="7" r:id="rId1"/>
    <sheet name="入力用" sheetId="1" r:id="rId2"/>
    <sheet name="コピー用" sheetId="3" r:id="rId3"/>
    <sheet name="all_required_inputs" sheetId="8" r:id="rId4"/>
    <sheet name="attributes返還 (2)" sheetId="5" r:id="rId5"/>
    <sheet name="attributes返還 (3)" sheetId="6" r:id="rId6"/>
    <sheet name="attributes返還" sheetId="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3" l="1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A11" i="8"/>
  <c r="E11" i="8" s="1"/>
  <c r="A12" i="8"/>
  <c r="E12" i="8" s="1"/>
  <c r="A13" i="8"/>
  <c r="E13" i="8" s="1"/>
  <c r="A14" i="8"/>
  <c r="E14" i="8" s="1"/>
  <c r="A15" i="8"/>
  <c r="A16" i="8"/>
  <c r="A17" i="8"/>
  <c r="A18" i="8"/>
  <c r="A19" i="8"/>
  <c r="A20" i="8"/>
  <c r="A21" i="8"/>
  <c r="B21" i="8" s="1"/>
  <c r="A22" i="8"/>
  <c r="A23" i="8"/>
  <c r="B15" i="8"/>
  <c r="B16" i="8"/>
  <c r="C17" i="8"/>
  <c r="B19" i="8"/>
  <c r="D19" i="8" s="1"/>
  <c r="F19" i="8" s="1"/>
  <c r="B20" i="8"/>
  <c r="E23" i="8"/>
  <c r="E17" i="8"/>
  <c r="E18" i="8"/>
  <c r="E19" i="8"/>
  <c r="E20" i="8"/>
  <c r="E21" i="8"/>
  <c r="E22" i="8"/>
  <c r="C11" i="8"/>
  <c r="C18" i="8"/>
  <c r="C19" i="8"/>
  <c r="C22" i="8"/>
  <c r="C23" i="8"/>
  <c r="B17" i="8"/>
  <c r="B18" i="8"/>
  <c r="D18" i="8" s="1"/>
  <c r="F18" i="8" s="1"/>
  <c r="B22" i="8"/>
  <c r="B2" i="3"/>
  <c r="B5" i="3"/>
  <c r="B102" i="3"/>
  <c r="A102" i="3"/>
  <c r="D102" i="3" s="1"/>
  <c r="B101" i="3"/>
  <c r="A101" i="3"/>
  <c r="B100" i="3"/>
  <c r="A100" i="3"/>
  <c r="D100" i="3" s="1"/>
  <c r="B99" i="3"/>
  <c r="A99" i="3"/>
  <c r="B98" i="3"/>
  <c r="A98" i="3"/>
  <c r="D98" i="3" s="1"/>
  <c r="B97" i="3"/>
  <c r="B96" i="3"/>
  <c r="A96" i="3"/>
  <c r="D96" i="3" s="1"/>
  <c r="B35" i="3"/>
  <c r="A35" i="3"/>
  <c r="C34" i="3"/>
  <c r="B34" i="3"/>
  <c r="A34" i="3"/>
  <c r="D34" i="3" s="1"/>
  <c r="B33" i="3"/>
  <c r="A33" i="3"/>
  <c r="D33" i="3" s="1"/>
  <c r="C32" i="3"/>
  <c r="B32" i="3"/>
  <c r="A32" i="3"/>
  <c r="D32" i="3" s="1"/>
  <c r="B31" i="3"/>
  <c r="A31" i="3"/>
  <c r="D31" i="3" s="1"/>
  <c r="C30" i="3"/>
  <c r="B30" i="3"/>
  <c r="A30" i="3"/>
  <c r="D30" i="3" s="1"/>
  <c r="B29" i="3"/>
  <c r="A29" i="3"/>
  <c r="B28" i="3"/>
  <c r="A28" i="3"/>
  <c r="C27" i="3"/>
  <c r="B27" i="3"/>
  <c r="A65" i="3"/>
  <c r="D65" i="3" s="1"/>
  <c r="A66" i="3"/>
  <c r="D66" i="3" s="1"/>
  <c r="C66" i="3"/>
  <c r="C46" i="1"/>
  <c r="C47" i="1"/>
  <c r="C48" i="1"/>
  <c r="C49" i="1"/>
  <c r="A46" i="1"/>
  <c r="C32" i="7"/>
  <c r="C32" i="1" s="1"/>
  <c r="C40" i="3" s="1"/>
  <c r="C33" i="7"/>
  <c r="C34" i="7"/>
  <c r="C34" i="1" s="1"/>
  <c r="C44" i="3" s="1"/>
  <c r="C35" i="7"/>
  <c r="C35" i="1" s="1"/>
  <c r="C36" i="7"/>
  <c r="C36" i="1" s="1"/>
  <c r="C48" i="3" s="1"/>
  <c r="C37" i="7"/>
  <c r="C37" i="1" s="1"/>
  <c r="C50" i="3" s="1"/>
  <c r="C38" i="7"/>
  <c r="C38" i="1" s="1"/>
  <c r="C52" i="3" s="1"/>
  <c r="C39" i="7"/>
  <c r="C39" i="1" s="1"/>
  <c r="C54" i="3" s="1"/>
  <c r="C40" i="7"/>
  <c r="C40" i="1" s="1"/>
  <c r="C56" i="3" s="1"/>
  <c r="C41" i="7"/>
  <c r="C41" i="1" s="1"/>
  <c r="C58" i="3" s="1"/>
  <c r="C42" i="7"/>
  <c r="C42" i="1" s="1"/>
  <c r="C43" i="7"/>
  <c r="C43" i="1" s="1"/>
  <c r="C62" i="3" s="1"/>
  <c r="C44" i="7"/>
  <c r="C44" i="1" s="1"/>
  <c r="C64" i="3" s="1"/>
  <c r="C45" i="7"/>
  <c r="C45" i="1" s="1"/>
  <c r="B32" i="7"/>
  <c r="A32" i="1" s="1"/>
  <c r="A108" i="3" s="1"/>
  <c r="D108" i="3" s="1"/>
  <c r="B33" i="7"/>
  <c r="A33" i="1" s="1"/>
  <c r="A41" i="3" s="1"/>
  <c r="D41" i="3" s="1"/>
  <c r="B34" i="7"/>
  <c r="A34" i="1" s="1"/>
  <c r="A127" i="3" s="1"/>
  <c r="D127" i="3" s="1"/>
  <c r="B35" i="7"/>
  <c r="A35" i="1" s="1"/>
  <c r="B36" i="7"/>
  <c r="A36" i="1" s="1"/>
  <c r="A48" i="3" s="1"/>
  <c r="B37" i="7"/>
  <c r="A37" i="1" s="1"/>
  <c r="B38" i="7"/>
  <c r="A38" i="1" s="1"/>
  <c r="B39" i="7"/>
  <c r="A39" i="1" s="1"/>
  <c r="B40" i="7"/>
  <c r="A40" i="1" s="1"/>
  <c r="B41" i="7"/>
  <c r="A41" i="1" s="1"/>
  <c r="B42" i="7"/>
  <c r="A42" i="1" s="1"/>
  <c r="B43" i="7"/>
  <c r="A43" i="1" s="1"/>
  <c r="B44" i="7"/>
  <c r="A44" i="1" s="1"/>
  <c r="A63" i="3" s="1"/>
  <c r="D63" i="3" s="1"/>
  <c r="B45" i="7"/>
  <c r="A45" i="1" s="1"/>
  <c r="A47" i="1"/>
  <c r="A48" i="1"/>
  <c r="A49" i="1"/>
  <c r="B11" i="7"/>
  <c r="A11" i="1" s="1"/>
  <c r="A10" i="8" s="1"/>
  <c r="C11" i="7"/>
  <c r="C11" i="1" s="1"/>
  <c r="C21" i="3" s="1"/>
  <c r="B12" i="7"/>
  <c r="A12" i="1" s="1"/>
  <c r="C12" i="7"/>
  <c r="C12" i="1" s="1"/>
  <c r="C23" i="3" s="1"/>
  <c r="B13" i="7"/>
  <c r="A13" i="1" s="1"/>
  <c r="C13" i="7"/>
  <c r="C13" i="1" s="1"/>
  <c r="C25" i="3" s="1"/>
  <c r="B14" i="7"/>
  <c r="A14" i="1" s="1"/>
  <c r="A95" i="3" s="1"/>
  <c r="D95" i="3" s="1"/>
  <c r="C14" i="7"/>
  <c r="C14" i="1" s="1"/>
  <c r="B15" i="7"/>
  <c r="A15" i="1" s="1"/>
  <c r="A97" i="3" s="1"/>
  <c r="C15" i="7"/>
  <c r="C15" i="1" s="1"/>
  <c r="B16" i="7"/>
  <c r="A16" i="1" s="1"/>
  <c r="C16" i="7"/>
  <c r="C16" i="1" s="1"/>
  <c r="B17" i="7"/>
  <c r="A17" i="1" s="1"/>
  <c r="C17" i="7"/>
  <c r="C17" i="1" s="1"/>
  <c r="B18" i="7"/>
  <c r="A18" i="1" s="1"/>
  <c r="C18" i="7"/>
  <c r="C18" i="1" s="1"/>
  <c r="B19" i="7"/>
  <c r="A19" i="1" s="1"/>
  <c r="C19" i="7"/>
  <c r="C19" i="1" s="1"/>
  <c r="B20" i="7"/>
  <c r="A20" i="1" s="1"/>
  <c r="C20" i="7"/>
  <c r="C20" i="1" s="1"/>
  <c r="B21" i="7"/>
  <c r="A21" i="1" s="1"/>
  <c r="C21" i="7"/>
  <c r="C21" i="1" s="1"/>
  <c r="B22" i="7"/>
  <c r="A22" i="1" s="1"/>
  <c r="C22" i="7"/>
  <c r="C22" i="1" s="1"/>
  <c r="B23" i="7"/>
  <c r="A23" i="1" s="1"/>
  <c r="C23" i="7"/>
  <c r="C23" i="1" s="1"/>
  <c r="B24" i="7"/>
  <c r="A24" i="1" s="1"/>
  <c r="C24" i="7"/>
  <c r="C24" i="1" s="1"/>
  <c r="B25" i="7"/>
  <c r="A25" i="1" s="1"/>
  <c r="C25" i="7"/>
  <c r="C25" i="1" s="1"/>
  <c r="B26" i="7"/>
  <c r="A26" i="1" s="1"/>
  <c r="C26" i="7"/>
  <c r="C26" i="1" s="1"/>
  <c r="B27" i="7"/>
  <c r="C27" i="7"/>
  <c r="B28" i="7"/>
  <c r="C28" i="7"/>
  <c r="B31" i="7"/>
  <c r="A31" i="1" s="1"/>
  <c r="A37" i="3" s="1"/>
  <c r="D37" i="3" s="1"/>
  <c r="C31" i="7"/>
  <c r="C31" i="1" s="1"/>
  <c r="C38" i="3" s="1"/>
  <c r="B3" i="7"/>
  <c r="A3" i="1" s="1"/>
  <c r="A2" i="8" s="1"/>
  <c r="C3" i="7"/>
  <c r="C3" i="1" s="1"/>
  <c r="C5" i="3" s="1"/>
  <c r="B4" i="7"/>
  <c r="A4" i="1" s="1"/>
  <c r="A3" i="8" s="1"/>
  <c r="G3" i="8" s="1"/>
  <c r="C4" i="7"/>
  <c r="C4" i="1" s="1"/>
  <c r="C7" i="3" s="1"/>
  <c r="B5" i="7"/>
  <c r="A5" i="1" s="1"/>
  <c r="A4" i="8" s="1"/>
  <c r="C5" i="7"/>
  <c r="C5" i="1" s="1"/>
  <c r="C9" i="3" s="1"/>
  <c r="B6" i="7"/>
  <c r="A6" i="1" s="1"/>
  <c r="A5" i="8" s="1"/>
  <c r="C6" i="7"/>
  <c r="C6" i="1" s="1"/>
  <c r="C11" i="3" s="1"/>
  <c r="B7" i="7"/>
  <c r="A7" i="1" s="1"/>
  <c r="A6" i="8" s="1"/>
  <c r="C7" i="7"/>
  <c r="C7" i="1" s="1"/>
  <c r="C13" i="3" s="1"/>
  <c r="B8" i="7"/>
  <c r="A8" i="1" s="1"/>
  <c r="A7" i="8" s="1"/>
  <c r="G7" i="8" s="1"/>
  <c r="C8" i="7"/>
  <c r="C8" i="1" s="1"/>
  <c r="C15" i="3" s="1"/>
  <c r="B9" i="7"/>
  <c r="A9" i="1" s="1"/>
  <c r="A8" i="8" s="1"/>
  <c r="C9" i="7"/>
  <c r="C9" i="1" s="1"/>
  <c r="C17" i="3" s="1"/>
  <c r="B10" i="7"/>
  <c r="A10" i="1" s="1"/>
  <c r="A19" i="3" s="1"/>
  <c r="C10" i="7"/>
  <c r="C10" i="1" s="1"/>
  <c r="C19" i="3" s="1"/>
  <c r="C2" i="7"/>
  <c r="C2" i="1" s="1"/>
  <c r="C3" i="3" s="1"/>
  <c r="B2" i="7"/>
  <c r="A2" i="1" s="1"/>
  <c r="A71" i="3" s="1"/>
  <c r="D71" i="3" s="1"/>
  <c r="A25" i="6"/>
  <c r="A26" i="6"/>
  <c r="A23" i="4"/>
  <c r="A54" i="5"/>
  <c r="A55" i="5"/>
  <c r="B3" i="3"/>
  <c r="B4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71" i="3"/>
  <c r="C6" i="8" l="1"/>
  <c r="G6" i="8"/>
  <c r="E6" i="8"/>
  <c r="B6" i="8"/>
  <c r="G4" i="8"/>
  <c r="E4" i="8"/>
  <c r="C4" i="8"/>
  <c r="D4" i="8" s="1"/>
  <c r="F4" i="8" s="1"/>
  <c r="B4" i="8"/>
  <c r="G5" i="8"/>
  <c r="E5" i="8"/>
  <c r="B5" i="8"/>
  <c r="G8" i="8"/>
  <c r="E8" i="8"/>
  <c r="G2" i="8"/>
  <c r="C2" i="8"/>
  <c r="E2" i="8"/>
  <c r="B10" i="8"/>
  <c r="D10" i="8" s="1"/>
  <c r="F10" i="8" s="1"/>
  <c r="C10" i="8"/>
  <c r="G10" i="8"/>
  <c r="E10" i="8"/>
  <c r="A1" i="8"/>
  <c r="G1" i="8" s="1"/>
  <c r="A9" i="8"/>
  <c r="B2" i="8"/>
  <c r="D22" i="8"/>
  <c r="F22" i="8" s="1"/>
  <c r="C15" i="8"/>
  <c r="D15" i="8" s="1"/>
  <c r="F15" i="8" s="1"/>
  <c r="B13" i="8"/>
  <c r="D13" i="8" s="1"/>
  <c r="F13" i="8" s="1"/>
  <c r="B12" i="8"/>
  <c r="D12" i="8" s="1"/>
  <c r="F12" i="8" s="1"/>
  <c r="C13" i="8"/>
  <c r="C12" i="8"/>
  <c r="B3" i="8"/>
  <c r="B14" i="8"/>
  <c r="D14" i="8" s="1"/>
  <c r="F14" i="8" s="1"/>
  <c r="C14" i="8"/>
  <c r="D16" i="8"/>
  <c r="F16" i="8" s="1"/>
  <c r="D17" i="8"/>
  <c r="F17" i="8" s="1"/>
  <c r="E16" i="8"/>
  <c r="E3" i="8"/>
  <c r="C21" i="8"/>
  <c r="D21" i="8" s="1"/>
  <c r="F21" i="8" s="1"/>
  <c r="C9" i="8"/>
  <c r="E15" i="8"/>
  <c r="B23" i="8"/>
  <c r="D23" i="8" s="1"/>
  <c r="F23" i="8" s="1"/>
  <c r="B11" i="8"/>
  <c r="D11" i="8" s="1"/>
  <c r="F11" i="8" s="1"/>
  <c r="C20" i="8"/>
  <c r="D20" i="8" s="1"/>
  <c r="F20" i="8" s="1"/>
  <c r="C8" i="8"/>
  <c r="C5" i="8"/>
  <c r="B8" i="8"/>
  <c r="C16" i="8"/>
  <c r="C3" i="8"/>
  <c r="B7" i="8"/>
  <c r="C7" i="8"/>
  <c r="E7" i="8"/>
  <c r="A27" i="3"/>
  <c r="D27" i="3" s="1"/>
  <c r="D99" i="3"/>
  <c r="D101" i="3"/>
  <c r="D97" i="3"/>
  <c r="D29" i="3"/>
  <c r="D28" i="3"/>
  <c r="D35" i="3"/>
  <c r="A64" i="3"/>
  <c r="D64" i="3" s="1"/>
  <c r="A94" i="3"/>
  <c r="D94" i="3" s="1"/>
  <c r="A24" i="3"/>
  <c r="D24" i="3" s="1"/>
  <c r="A115" i="3"/>
  <c r="D115" i="3" s="1"/>
  <c r="A132" i="3"/>
  <c r="D132" i="3" s="1"/>
  <c r="A137" i="3"/>
  <c r="D137" i="3" s="1"/>
  <c r="A120" i="3"/>
  <c r="D120" i="3" s="1"/>
  <c r="A61" i="3"/>
  <c r="D61" i="3" s="1"/>
  <c r="A62" i="3"/>
  <c r="D62" i="3" s="1"/>
  <c r="A119" i="3"/>
  <c r="D119" i="3" s="1"/>
  <c r="A136" i="3"/>
  <c r="D136" i="3" s="1"/>
  <c r="A129" i="3"/>
  <c r="D129" i="3" s="1"/>
  <c r="C46" i="3"/>
  <c r="A4" i="3"/>
  <c r="D4" i="3" s="1"/>
  <c r="A73" i="3"/>
  <c r="D73" i="3" s="1"/>
  <c r="A5" i="3"/>
  <c r="D5" i="3" s="1"/>
  <c r="C33" i="1"/>
  <c r="C42" i="3" s="1"/>
  <c r="A80" i="3"/>
  <c r="D80" i="3" s="1"/>
  <c r="A11" i="3"/>
  <c r="D11" i="3" s="1"/>
  <c r="A9" i="3"/>
  <c r="D9" i="3" s="1"/>
  <c r="A8" i="3"/>
  <c r="D8" i="3" s="1"/>
  <c r="A77" i="3"/>
  <c r="D77" i="3" s="1"/>
  <c r="A86" i="3"/>
  <c r="D86" i="3" s="1"/>
  <c r="A17" i="3"/>
  <c r="D17" i="3" s="1"/>
  <c r="A16" i="3"/>
  <c r="D16" i="3" s="1"/>
  <c r="A85" i="3"/>
  <c r="D85" i="3" s="1"/>
  <c r="A83" i="3"/>
  <c r="D83" i="3" s="1"/>
  <c r="A84" i="3"/>
  <c r="D84" i="3" s="1"/>
  <c r="A14" i="3"/>
  <c r="D14" i="3" s="1"/>
  <c r="A15" i="3"/>
  <c r="D15" i="3" s="1"/>
  <c r="A7" i="3"/>
  <c r="D7" i="3" s="1"/>
  <c r="A76" i="3"/>
  <c r="D76" i="3" s="1"/>
  <c r="A75" i="3"/>
  <c r="D75" i="3" s="1"/>
  <c r="A6" i="3"/>
  <c r="D6" i="3" s="1"/>
  <c r="A12" i="3"/>
  <c r="D12" i="3" s="1"/>
  <c r="A81" i="3"/>
  <c r="D81" i="3" s="1"/>
  <c r="A13" i="3"/>
  <c r="D13" i="3" s="1"/>
  <c r="A82" i="3"/>
  <c r="D82" i="3" s="1"/>
  <c r="A74" i="3"/>
  <c r="D74" i="3" s="1"/>
  <c r="A107" i="3"/>
  <c r="D107" i="3" s="1"/>
  <c r="A22" i="3"/>
  <c r="D22" i="3" s="1"/>
  <c r="A23" i="3"/>
  <c r="D23" i="3" s="1"/>
  <c r="A20" i="3"/>
  <c r="D20" i="3" s="1"/>
  <c r="A89" i="3"/>
  <c r="D89" i="3" s="1"/>
  <c r="A18" i="3"/>
  <c r="D18" i="3" s="1"/>
  <c r="A87" i="3"/>
  <c r="D87" i="3" s="1"/>
  <c r="C60" i="3"/>
  <c r="A59" i="3"/>
  <c r="D59" i="3" s="1"/>
  <c r="A21" i="3"/>
  <c r="D21" i="3" s="1"/>
  <c r="A90" i="3"/>
  <c r="D90" i="3" s="1"/>
  <c r="A88" i="3"/>
  <c r="D88" i="3" s="1"/>
  <c r="A26" i="3"/>
  <c r="D26" i="3" s="1"/>
  <c r="A57" i="3"/>
  <c r="D57" i="3" s="1"/>
  <c r="A117" i="3"/>
  <c r="D117" i="3" s="1"/>
  <c r="A58" i="3"/>
  <c r="D58" i="3" s="1"/>
  <c r="A134" i="3"/>
  <c r="D134" i="3" s="1"/>
  <c r="A55" i="3"/>
  <c r="D55" i="3" s="1"/>
  <c r="A116" i="3"/>
  <c r="D116" i="3" s="1"/>
  <c r="A56" i="3"/>
  <c r="D56" i="3" s="1"/>
  <c r="A133" i="3"/>
  <c r="D133" i="3" s="1"/>
  <c r="A131" i="3"/>
  <c r="D131" i="3" s="1"/>
  <c r="A114" i="3"/>
  <c r="D114" i="3" s="1"/>
  <c r="A51" i="3"/>
  <c r="D51" i="3" s="1"/>
  <c r="A52" i="3"/>
  <c r="D52" i="3" s="1"/>
  <c r="A50" i="3"/>
  <c r="D50" i="3" s="1"/>
  <c r="A49" i="3"/>
  <c r="D49" i="3" s="1"/>
  <c r="A130" i="3"/>
  <c r="D130" i="3" s="1"/>
  <c r="A113" i="3"/>
  <c r="D113" i="3" s="1"/>
  <c r="A111" i="3"/>
  <c r="D111" i="3" s="1"/>
  <c r="A45" i="3"/>
  <c r="D45" i="3" s="1"/>
  <c r="A128" i="3"/>
  <c r="D128" i="3" s="1"/>
  <c r="A46" i="3"/>
  <c r="A112" i="3"/>
  <c r="D112" i="3" s="1"/>
  <c r="A47" i="3"/>
  <c r="D47" i="3" s="1"/>
  <c r="A109" i="3"/>
  <c r="D109" i="3" s="1"/>
  <c r="A126" i="3"/>
  <c r="D126" i="3" s="1"/>
  <c r="A42" i="3"/>
  <c r="A40" i="3"/>
  <c r="D40" i="3" s="1"/>
  <c r="A54" i="3"/>
  <c r="D54" i="3" s="1"/>
  <c r="A53" i="3"/>
  <c r="D53" i="3" s="1"/>
  <c r="A39" i="3"/>
  <c r="D39" i="3" s="1"/>
  <c r="A125" i="3"/>
  <c r="D125" i="3" s="1"/>
  <c r="A110" i="3"/>
  <c r="D110" i="3" s="1"/>
  <c r="A44" i="3"/>
  <c r="D44" i="3" s="1"/>
  <c r="A43" i="3"/>
  <c r="D43" i="3" s="1"/>
  <c r="A118" i="3"/>
  <c r="D118" i="3" s="1"/>
  <c r="A135" i="3"/>
  <c r="D135" i="3" s="1"/>
  <c r="A60" i="3"/>
  <c r="A38" i="3"/>
  <c r="D38" i="3" s="1"/>
  <c r="A124" i="3"/>
  <c r="D124" i="3" s="1"/>
  <c r="A92" i="3"/>
  <c r="D92" i="3" s="1"/>
  <c r="A93" i="3"/>
  <c r="D93" i="3" s="1"/>
  <c r="A91" i="3"/>
  <c r="D91" i="3" s="1"/>
  <c r="A25" i="3"/>
  <c r="D25" i="3" s="1"/>
  <c r="A3" i="3"/>
  <c r="D3" i="3" s="1"/>
  <c r="A72" i="3"/>
  <c r="D72" i="3" s="1"/>
  <c r="A2" i="3"/>
  <c r="D2" i="3" s="1"/>
  <c r="A79" i="3"/>
  <c r="D79" i="3" s="1"/>
  <c r="A78" i="3"/>
  <c r="D78" i="3" s="1"/>
  <c r="A10" i="3"/>
  <c r="D10" i="3" s="1"/>
  <c r="D19" i="3"/>
  <c r="D48" i="3"/>
  <c r="D5" i="8" l="1"/>
  <c r="F5" i="8" s="1"/>
  <c r="D6" i="8"/>
  <c r="F6" i="8" s="1"/>
  <c r="D2" i="8"/>
  <c r="F2" i="8" s="1"/>
  <c r="C1" i="8"/>
  <c r="C24" i="8" s="1"/>
  <c r="E1" i="8"/>
  <c r="E24" i="8" s="1"/>
  <c r="B1" i="8"/>
  <c r="E9" i="8"/>
  <c r="G9" i="8"/>
  <c r="A27" i="8" s="1"/>
  <c r="A28" i="8" s="1"/>
  <c r="B9" i="8"/>
  <c r="D9" i="8"/>
  <c r="F9" i="8" s="1"/>
  <c r="D3" i="8"/>
  <c r="F3" i="8" s="1"/>
  <c r="D8" i="8"/>
  <c r="F8" i="8" s="1"/>
  <c r="D7" i="8"/>
  <c r="F7" i="8" s="1"/>
  <c r="D60" i="3"/>
  <c r="D46" i="3"/>
  <c r="D42" i="3"/>
  <c r="D1" i="8" l="1"/>
  <c r="F1" i="8" s="1"/>
  <c r="A25" i="8" s="1"/>
  <c r="A26" i="8" s="1"/>
  <c r="D24" i="8" l="1"/>
  <c r="A30" i="8" s="1"/>
  <c r="D104" i="3" s="1"/>
</calcChain>
</file>

<file path=xl/sharedStrings.xml><?xml version="1.0" encoding="utf-8"?>
<sst xmlns="http://schemas.openxmlformats.org/spreadsheetml/2006/main" count="166" uniqueCount="98">
  <si>
    <t>else:</t>
    <phoneticPr fontId="1"/>
  </si>
  <si>
    <t>import</t>
    <phoneticPr fontId="1"/>
  </si>
  <si>
    <t>outport</t>
    <phoneticPr fontId="1"/>
  </si>
  <si>
    <t>ASHRAE 90.1 2019  |  IECC 2021 = "2019"</t>
  </si>
  <si>
    <t>ASHRAE 90.1 2016  |  IECC 2018 = "2016"</t>
  </si>
  <si>
    <t>ASHRAE 90.1 2013  |  IECC 2015 = "2013"</t>
  </si>
  <si>
    <t>ASHRAE 90.1 2010  |  IECC 2012 = "2010"</t>
  </si>
  <si>
    <t>ASHRAE 90.1 2007  |  IECC 2009 = "2007"</t>
  </si>
  <si>
    <t>ASHRAE 90.1 2004  |  IECC 2006 = "2004"</t>
  </si>
  <si>
    <t>1980-2004 (CBECS)              = "1980_2004"</t>
  </si>
  <si>
    <t>Pre-1980 (CBECS)               = "pre_1980"</t>
  </si>
  <si>
    <t xml:space="preserve">ASHRAE 90.1 2019  |  IECC 2021 </t>
  </si>
  <si>
    <t xml:space="preserve"> "2019"</t>
  </si>
  <si>
    <t xml:space="preserve">ASHRAE 90.1 2016  |  IECC 2018 </t>
  </si>
  <si>
    <t xml:space="preserve"> "2016"</t>
  </si>
  <si>
    <t xml:space="preserve">ASHRAE 90.1 2013  |  IECC 2015 </t>
  </si>
  <si>
    <t xml:space="preserve"> "2013"</t>
  </si>
  <si>
    <t xml:space="preserve">ASHRAE 90.1 2010  |  IECC 2012 </t>
  </si>
  <si>
    <t xml:space="preserve"> "2010"</t>
  </si>
  <si>
    <t xml:space="preserve">ASHRAE 90.1 2007  |  IECC 2009 </t>
  </si>
  <si>
    <t xml:space="preserve"> "2007"</t>
  </si>
  <si>
    <t xml:space="preserve">ASHRAE 90.1 2004  |  IECC 2006 </t>
  </si>
  <si>
    <t xml:space="preserve"> "2004"</t>
  </si>
  <si>
    <t xml:space="preserve">1980-2004 (CBECS)              </t>
  </si>
  <si>
    <t xml:space="preserve"> "1980_2004"</t>
  </si>
  <si>
    <t xml:space="preserve">Pre-1980 (CBECS)               </t>
  </si>
  <si>
    <t xml:space="preserve"> "pre_1980"</t>
  </si>
  <si>
    <t>下Listは"L"</t>
    <rPh sb="0" eb="1">
      <t>シタ</t>
    </rPh>
    <phoneticPr fontId="1"/>
  </si>
  <si>
    <t>LargeOffice</t>
  </si>
  <si>
    <t>=</t>
  </si>
  <si>
    <t>"LargeOffice"</t>
  </si>
  <si>
    <t>MediumOffice</t>
  </si>
  <si>
    <t>"MediumOffice"</t>
  </si>
  <si>
    <t>SmallOffice</t>
  </si>
  <si>
    <t>"SmallOffice"</t>
  </si>
  <si>
    <t>MidriseApartment</t>
  </si>
  <si>
    <t>"MidriseApartment"</t>
  </si>
  <si>
    <t>HighriseApartment</t>
  </si>
  <si>
    <t>"HighriseApartment"</t>
  </si>
  <si>
    <t>Retail</t>
  </si>
  <si>
    <t>"Retail"</t>
  </si>
  <si>
    <t>StripMall</t>
  </si>
  <si>
    <t>"StripMall"</t>
  </si>
  <si>
    <t>PrimarySchool</t>
  </si>
  <si>
    <t>"PrimarySchool"</t>
  </si>
  <si>
    <t>SecondarySchool</t>
  </si>
  <si>
    <t>"SecondarySchool"</t>
  </si>
  <si>
    <t>SmallHotel</t>
  </si>
  <si>
    <t>"SmallHotel"</t>
  </si>
  <si>
    <t>LargeHotel</t>
  </si>
  <si>
    <t>"LargeHotel"</t>
  </si>
  <si>
    <t>Hospital</t>
  </si>
  <si>
    <t>"Hospital"</t>
  </si>
  <si>
    <t>Outpatient</t>
  </si>
  <si>
    <t>"Outpatient"</t>
  </si>
  <si>
    <t>Laboratory</t>
  </si>
  <si>
    <t>"Laboratory"</t>
  </si>
  <si>
    <t>Warehouse</t>
  </si>
  <si>
    <t>"Warehouse"</t>
  </si>
  <si>
    <t>SuperMarket</t>
  </si>
  <si>
    <t>"SuperMarket"</t>
  </si>
  <si>
    <t>FullServiceRestaurant</t>
  </si>
  <si>
    <t>"FullServiceRestaurant"</t>
  </si>
  <si>
    <t>QuickServiceRestaurant</t>
  </si>
  <si>
    <t>"QuickServiceRestaurant"</t>
  </si>
  <si>
    <t>Courthouse</t>
  </si>
  <si>
    <t>"Courthouse"</t>
  </si>
  <si>
    <t>LargeDataCenterHighITE</t>
  </si>
  <si>
    <t>"LargeDataCenterHighITE"</t>
  </si>
  <si>
    <t>LargeDataCenterLowITE</t>
  </si>
  <si>
    <t>"LargeDataCenterLowITE"</t>
  </si>
  <si>
    <t>SmallDataCenterHighITE</t>
  </si>
  <si>
    <t>"SmallDataCenterHighITE"</t>
  </si>
  <si>
    <t>SmallDataCenterLowITE</t>
  </si>
  <si>
    <t>"SmallDataCenterLowITE"</t>
  </si>
  <si>
    <t>Link</t>
  </si>
  <si>
    <t>#Input Ports</t>
  </si>
  <si>
    <t>#Output Ports</t>
  </si>
  <si>
    <t>#BEHAVIOR</t>
  </si>
  <si>
    <t>#inputs</t>
  </si>
  <si>
    <t>#outputs</t>
  </si>
  <si>
    <t>#all_required_inputs</t>
    <phoneticPr fontId="1"/>
  </si>
  <si>
    <t>_air_temp: 空気温度（℃）のデータコレクションまたは個別の値。</t>
  </si>
  <si>
    <t>_mrt_: 平均放射温度（MRT）のデータコレクションまたは個別の値。デフォルトは_air_tempと同じ。</t>
  </si>
  <si>
    <t>_rel_humid: 相対湿度（％）のデータコレクションまたは個別の値。％値は0から100の範囲です。</t>
  </si>
  <si>
    <t>_air_speed_: 風速（m/s）のデータコレクションまたは個別の値。デフォルトは0.1 m/sという非常に低い速度で、これはHVACシステムによって引き起こされる室内の風速が典型的です。</t>
  </si>
  <si>
    <t>_met_rate_: 代謝率（met）のデータコレクションまたは個別の値。デフォルトは座ってタイピングする状態の1.1 metです。</t>
  </si>
  <si>
    <t>_clothing_: 服装の断熱性（clo）のデータコレクションまたは個別の値。デフォルトは長袖のシャツとパンツの0.7 cloです。</t>
  </si>
  <si>
    <t>pmv_par_: 条件が受け入れられる/快適とされる基準を指定するための「LB PMV Comfort Parameters」コンポーネントからのオプションの快適性パラメータ。デフォルトはPPD閾値が10％で絶対湿度制約はないとします。</t>
  </si>
  <si>
    <t>_run: コンポーネントを実行するためにTrueに設定します。</t>
  </si>
  <si>
    <t>report: レポート、エラー、警告など。</t>
  </si>
  <si>
    <t>pmv: 予測平均投票（PMV）。</t>
  </si>
  <si>
    <t>ppd: 不満を感じる人の割合（PPD）。</t>
  </si>
  <si>
    <t>set: 標準効果温度（SET）（℃）。</t>
  </si>
  <si>
    <t>comfort: 入力条件が指定されたcomfort_parameterに従って受け入れ可能かどうかを示す整数。</t>
  </si>
  <si>
    <t>condition: 指定されたcomfort_parameterに従って被験者の熱状態を示す整数。</t>
  </si>
  <si>
    <t>heat_loss: PMVの根底にある人間のエネルギーバランス計算からの熱損失の6つの項目。値はWで表示されます。</t>
  </si>
  <si>
    <t>comf_obj: 分析のすべての入力と結果を含むPythonオブジェクト。これを"Comfort Statistics"のようなコンポーネントにプラグインすると、さらなる情報を取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</si>
</sst>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5A2F-9956-4F76-9421-BFE9D265EC2F}">
  <dimension ref="A2:C45"/>
  <sheetViews>
    <sheetView topLeftCell="A16" workbookViewId="0">
      <selection activeCell="A31" sqref="A31"/>
    </sheetView>
  </sheetViews>
  <sheetFormatPr defaultRowHeight="18" x14ac:dyDescent="0.45"/>
  <cols>
    <col min="1" max="1" width="72.3984375" customWidth="1"/>
    <col min="2" max="2" width="11.8984375" customWidth="1"/>
    <col min="3" max="3" width="84.796875" customWidth="1"/>
  </cols>
  <sheetData>
    <row r="2" spans="1:3" x14ac:dyDescent="0.45">
      <c r="A2" t="s">
        <v>82</v>
      </c>
      <c r="B2" t="str">
        <f>LEFT(A2,FIND(" ",SUBSTITUTE(A2,":"," "))-1)</f>
        <v>_air_temp</v>
      </c>
      <c r="C2" t="str">
        <f>RIGHT(A2,LEN(A2)-FIND(" ",SUBSTITUTE(A2,":"," "))-1)</f>
        <v>空気温度（℃）のデータコレクションまたは個別の値。</v>
      </c>
    </row>
    <row r="3" spans="1:3" x14ac:dyDescent="0.45">
      <c r="A3" t="s">
        <v>83</v>
      </c>
      <c r="B3" t="str">
        <f>LEFT(A3,FIND(" ",SUBSTITUTE(A3,":"," "))-1)</f>
        <v>_mrt_</v>
      </c>
      <c r="C3" t="str">
        <f>RIGHT(A3,LEN(A3)-FIND(" ",SUBSTITUTE(A3,":"," "))-1)</f>
        <v>平均放射温度（MRT）のデータコレクションまたは個別の値。デフォルトは_air_tempと同じ。</v>
      </c>
    </row>
    <row r="4" spans="1:3" x14ac:dyDescent="0.45">
      <c r="A4" t="s">
        <v>84</v>
      </c>
      <c r="B4" t="str">
        <f>LEFT(A4,FIND(" ",SUBSTITUTE(A4,":"," "))-1)</f>
        <v>_rel_humid</v>
      </c>
      <c r="C4" t="str">
        <f>RIGHT(A4,LEN(A4)-FIND(" ",SUBSTITUTE(A4,":"," "))-1)</f>
        <v>相対湿度（％）のデータコレクションまたは個別の値。％値は0から100の範囲です。</v>
      </c>
    </row>
    <row r="5" spans="1:3" x14ac:dyDescent="0.45">
      <c r="A5" t="s">
        <v>85</v>
      </c>
      <c r="B5" t="str">
        <f>LEFT(A5,FIND(" ",SUBSTITUTE(A5,":"," "))-1)</f>
        <v>_air_speed_</v>
      </c>
      <c r="C5" t="str">
        <f>RIGHT(A5,LEN(A5)-FIND(" ",SUBSTITUTE(A5,":"," "))-1)</f>
        <v>風速（m/s）のデータコレクションまたは個別の値。デフォルトは0.1 m/sという非常に低い速度で、これはHVACシステムによって引き起こされる室内の風速が典型的です。</v>
      </c>
    </row>
    <row r="6" spans="1:3" x14ac:dyDescent="0.45">
      <c r="A6" t="s">
        <v>86</v>
      </c>
      <c r="B6" t="str">
        <f>LEFT(A6,FIND(" ",SUBSTITUTE(A6,":"," "))-1)</f>
        <v>_met_rate_</v>
      </c>
      <c r="C6" t="str">
        <f>RIGHT(A6,LEN(A6)-FIND(" ",SUBSTITUTE(A6,":"," "))-1)</f>
        <v>代謝率（met）のデータコレクションまたは個別の値。デフォルトは座ってタイピングする状態の1.1 metです。</v>
      </c>
    </row>
    <row r="7" spans="1:3" x14ac:dyDescent="0.45">
      <c r="A7" t="s">
        <v>87</v>
      </c>
      <c r="B7" t="str">
        <f t="shared" ref="B7:B45" si="0">LEFT(A7,FIND(" ",SUBSTITUTE(A7,":"," "))-1)</f>
        <v>_clothing_</v>
      </c>
      <c r="C7" t="str">
        <f t="shared" ref="C7:C10" si="1">RIGHT(A7,LEN(A7)-FIND(" ",SUBSTITUTE(A7,":"," "))-1)</f>
        <v>服装の断熱性（clo）のデータコレクションまたは個別の値。デフォルトは長袖のシャツとパンツの0.7 cloです。</v>
      </c>
    </row>
    <row r="8" spans="1:3" x14ac:dyDescent="0.45">
      <c r="A8" t="s">
        <v>88</v>
      </c>
      <c r="B8" t="str">
        <f t="shared" si="0"/>
        <v>pmv_par_</v>
      </c>
      <c r="C8" t="str">
        <f t="shared" si="1"/>
        <v>条件が受け入れられる/快適とされる基準を指定するための「LB PMV Comfort Parameters」コンポーネントからのオプションの快適性パラメータ。デフォルトはPPD閾値が10％で絶対湿度制約はないとします。</v>
      </c>
    </row>
    <row r="9" spans="1:3" x14ac:dyDescent="0.45">
      <c r="A9" t="s">
        <v>89</v>
      </c>
      <c r="B9" t="str">
        <f t="shared" si="0"/>
        <v>_run</v>
      </c>
      <c r="C9" t="str">
        <f t="shared" si="1"/>
        <v>コンポーネントを実行するためにTrueに設定します。</v>
      </c>
    </row>
    <row r="10" spans="1:3" x14ac:dyDescent="0.45">
      <c r="B10" t="e">
        <f t="shared" si="0"/>
        <v>#VALUE!</v>
      </c>
      <c r="C10" t="e">
        <f t="shared" si="1"/>
        <v>#VALUE!</v>
      </c>
    </row>
    <row r="11" spans="1:3" x14ac:dyDescent="0.45">
      <c r="B11" t="e">
        <f t="shared" si="0"/>
        <v>#VALUE!</v>
      </c>
      <c r="C11" t="e">
        <f t="shared" ref="C11:C45" si="2">RIGHT(A11,LEN(A11)-FIND(" ",SUBSTITUTE(A11,":"," "))-1)</f>
        <v>#VALUE!</v>
      </c>
    </row>
    <row r="12" spans="1:3" x14ac:dyDescent="0.45">
      <c r="B12" t="e">
        <f t="shared" si="0"/>
        <v>#VALUE!</v>
      </c>
      <c r="C12" t="e">
        <f t="shared" si="2"/>
        <v>#VALUE!</v>
      </c>
    </row>
    <row r="13" spans="1:3" x14ac:dyDescent="0.45">
      <c r="B13" t="e">
        <f t="shared" si="0"/>
        <v>#VALUE!</v>
      </c>
      <c r="C13" t="e">
        <f t="shared" si="2"/>
        <v>#VALUE!</v>
      </c>
    </row>
    <row r="14" spans="1:3" x14ac:dyDescent="0.45">
      <c r="B14" t="e">
        <f t="shared" si="0"/>
        <v>#VALUE!</v>
      </c>
      <c r="C14" t="e">
        <f t="shared" si="2"/>
        <v>#VALUE!</v>
      </c>
    </row>
    <row r="15" spans="1:3" x14ac:dyDescent="0.45">
      <c r="B15" t="e">
        <f t="shared" si="0"/>
        <v>#VALUE!</v>
      </c>
      <c r="C15" t="e">
        <f t="shared" si="2"/>
        <v>#VALUE!</v>
      </c>
    </row>
    <row r="16" spans="1:3" x14ac:dyDescent="0.45">
      <c r="B16" t="e">
        <f t="shared" si="0"/>
        <v>#VALUE!</v>
      </c>
      <c r="C16" t="e">
        <f t="shared" si="2"/>
        <v>#VALUE!</v>
      </c>
    </row>
    <row r="17" spans="1:3" x14ac:dyDescent="0.45">
      <c r="B17" t="e">
        <f t="shared" si="0"/>
        <v>#VALUE!</v>
      </c>
      <c r="C17" t="e">
        <f t="shared" si="2"/>
        <v>#VALUE!</v>
      </c>
    </row>
    <row r="18" spans="1:3" x14ac:dyDescent="0.45">
      <c r="B18" t="e">
        <f t="shared" si="0"/>
        <v>#VALUE!</v>
      </c>
      <c r="C18" t="e">
        <f t="shared" si="2"/>
        <v>#VALUE!</v>
      </c>
    </row>
    <row r="19" spans="1:3" x14ac:dyDescent="0.45">
      <c r="B19" t="e">
        <f t="shared" si="0"/>
        <v>#VALUE!</v>
      </c>
      <c r="C19" t="e">
        <f t="shared" si="2"/>
        <v>#VALUE!</v>
      </c>
    </row>
    <row r="20" spans="1:3" x14ac:dyDescent="0.45">
      <c r="B20" t="e">
        <f t="shared" si="0"/>
        <v>#VALUE!</v>
      </c>
      <c r="C20" t="e">
        <f t="shared" si="2"/>
        <v>#VALUE!</v>
      </c>
    </row>
    <row r="21" spans="1:3" x14ac:dyDescent="0.45">
      <c r="B21" t="e">
        <f t="shared" si="0"/>
        <v>#VALUE!</v>
      </c>
      <c r="C21" t="e">
        <f t="shared" si="2"/>
        <v>#VALUE!</v>
      </c>
    </row>
    <row r="22" spans="1:3" x14ac:dyDescent="0.45">
      <c r="B22" t="e">
        <f t="shared" si="0"/>
        <v>#VALUE!</v>
      </c>
      <c r="C22" t="e">
        <f t="shared" si="2"/>
        <v>#VALUE!</v>
      </c>
    </row>
    <row r="23" spans="1:3" x14ac:dyDescent="0.45">
      <c r="B23" t="e">
        <f t="shared" si="0"/>
        <v>#VALUE!</v>
      </c>
      <c r="C23" t="e">
        <f t="shared" si="2"/>
        <v>#VALUE!</v>
      </c>
    </row>
    <row r="24" spans="1:3" x14ac:dyDescent="0.45">
      <c r="B24" t="e">
        <f t="shared" si="0"/>
        <v>#VALUE!</v>
      </c>
      <c r="C24" t="e">
        <f t="shared" si="2"/>
        <v>#VALUE!</v>
      </c>
    </row>
    <row r="25" spans="1:3" x14ac:dyDescent="0.45">
      <c r="B25" t="e">
        <f t="shared" si="0"/>
        <v>#VALUE!</v>
      </c>
      <c r="C25" t="e">
        <f t="shared" si="2"/>
        <v>#VALUE!</v>
      </c>
    </row>
    <row r="26" spans="1:3" x14ac:dyDescent="0.45">
      <c r="B26" t="e">
        <f t="shared" si="0"/>
        <v>#VALUE!</v>
      </c>
      <c r="C26" t="e">
        <f t="shared" si="2"/>
        <v>#VALUE!</v>
      </c>
    </row>
    <row r="27" spans="1:3" x14ac:dyDescent="0.45">
      <c r="B27" t="e">
        <f t="shared" si="0"/>
        <v>#VALUE!</v>
      </c>
      <c r="C27" t="e">
        <f t="shared" si="2"/>
        <v>#VALUE!</v>
      </c>
    </row>
    <row r="28" spans="1:3" x14ac:dyDescent="0.45">
      <c r="B28" t="e">
        <f t="shared" si="0"/>
        <v>#VALUE!</v>
      </c>
      <c r="C28" t="e">
        <f t="shared" si="2"/>
        <v>#VALUE!</v>
      </c>
    </row>
    <row r="31" spans="1:3" x14ac:dyDescent="0.45">
      <c r="A31" t="s">
        <v>90</v>
      </c>
      <c r="B31" t="str">
        <f>LEFT(A31,FIND(" ",SUBSTITUTE(A31,":"," "))-1)</f>
        <v>report</v>
      </c>
      <c r="C31" t="str">
        <f>RIGHT(A31,LEN(A31)-FIND(" ",SUBSTITUTE(A31,":"," "))-1)</f>
        <v>レポート、エラー、警告など。</v>
      </c>
    </row>
    <row r="32" spans="1:3" x14ac:dyDescent="0.45">
      <c r="A32" t="s">
        <v>91</v>
      </c>
      <c r="B32" t="str">
        <f>LEFT(A32,FIND(" ",SUBSTITUTE(A32,":"," "))-1)</f>
        <v>pmv</v>
      </c>
      <c r="C32" t="str">
        <f>RIGHT(A32,LEN(A32)-FIND(" ",SUBSTITUTE(A32,":"," "))-1)</f>
        <v>予測平均投票（PMV）。</v>
      </c>
    </row>
    <row r="33" spans="1:3" x14ac:dyDescent="0.45">
      <c r="A33" t="s">
        <v>92</v>
      </c>
      <c r="B33" t="str">
        <f>LEFT(A33,FIND(" ",SUBSTITUTE(A33,":"," "))-1)</f>
        <v>ppd</v>
      </c>
      <c r="C33" t="str">
        <f>RIGHT(A33,LEN(A33)-FIND(" ",SUBSTITUTE(A33,":"," "))-1)</f>
        <v>不満を感じる人の割合（PPD）。</v>
      </c>
    </row>
    <row r="34" spans="1:3" x14ac:dyDescent="0.45">
      <c r="A34" t="s">
        <v>93</v>
      </c>
      <c r="B34" t="str">
        <f>LEFT(A34,FIND(" ",SUBSTITUTE(A34,":"," "))-1)</f>
        <v>set</v>
      </c>
      <c r="C34" t="str">
        <f>RIGHT(A34,LEN(A34)-FIND(" ",SUBSTITUTE(A34,":"," "))-1)</f>
        <v>標準効果温度（SET）（℃）。</v>
      </c>
    </row>
    <row r="35" spans="1:3" x14ac:dyDescent="0.45">
      <c r="A35" t="s">
        <v>94</v>
      </c>
      <c r="B35" t="str">
        <f t="shared" si="0"/>
        <v>comfort</v>
      </c>
      <c r="C35" t="str">
        <f t="shared" si="2"/>
        <v>入力条件が指定されたcomfort_parameterに従って受け入れ可能かどうかを示す整数。</v>
      </c>
    </row>
    <row r="36" spans="1:3" x14ac:dyDescent="0.45">
      <c r="A36" t="s">
        <v>95</v>
      </c>
      <c r="B36" t="str">
        <f t="shared" si="0"/>
        <v>condition</v>
      </c>
      <c r="C36" t="str">
        <f t="shared" si="2"/>
        <v>指定されたcomfort_parameterに従って被験者の熱状態を示す整数。</v>
      </c>
    </row>
    <row r="37" spans="1:3" x14ac:dyDescent="0.45">
      <c r="A37" t="s">
        <v>96</v>
      </c>
      <c r="B37" t="str">
        <f t="shared" si="0"/>
        <v>heat_loss</v>
      </c>
      <c r="C37" t="str">
        <f t="shared" si="2"/>
        <v>PMVの根底にある人間のエネルギーバランス計算からの熱損失の6つの項目。値はWで表示されます。</v>
      </c>
    </row>
    <row r="38" spans="1:3" x14ac:dyDescent="0.45">
      <c r="A38" t="s">
        <v>97</v>
      </c>
      <c r="B38" t="str">
        <f t="shared" si="0"/>
        <v>comf_obj</v>
      </c>
      <c r="C38" t="str">
        <f t="shared" si="2"/>
        <v>分析のすべての入力と結果を含むPythonオブジェクト。これを"Comfort Statistics"のようなコンポーネントにプラグインすると、さらなる情報を取</v>
      </c>
    </row>
    <row r="39" spans="1:3" x14ac:dyDescent="0.45">
      <c r="B39" t="e">
        <f t="shared" si="0"/>
        <v>#VALUE!</v>
      </c>
      <c r="C39" t="e">
        <f t="shared" si="2"/>
        <v>#VALUE!</v>
      </c>
    </row>
    <row r="40" spans="1:3" x14ac:dyDescent="0.45">
      <c r="B40" t="e">
        <f t="shared" si="0"/>
        <v>#VALUE!</v>
      </c>
      <c r="C40" t="e">
        <f t="shared" si="2"/>
        <v>#VALUE!</v>
      </c>
    </row>
    <row r="41" spans="1:3" x14ac:dyDescent="0.45">
      <c r="B41" t="e">
        <f t="shared" si="0"/>
        <v>#VALUE!</v>
      </c>
      <c r="C41" t="e">
        <f t="shared" si="2"/>
        <v>#VALUE!</v>
      </c>
    </row>
    <row r="42" spans="1:3" x14ac:dyDescent="0.45">
      <c r="B42" t="e">
        <f t="shared" si="0"/>
        <v>#VALUE!</v>
      </c>
      <c r="C42" t="e">
        <f t="shared" si="2"/>
        <v>#VALUE!</v>
      </c>
    </row>
    <row r="43" spans="1:3" x14ac:dyDescent="0.45">
      <c r="B43" t="e">
        <f t="shared" si="0"/>
        <v>#VALUE!</v>
      </c>
      <c r="C43" t="e">
        <f t="shared" si="2"/>
        <v>#VALUE!</v>
      </c>
    </row>
    <row r="44" spans="1:3" x14ac:dyDescent="0.45">
      <c r="B44" t="e">
        <f t="shared" si="0"/>
        <v>#VALUE!</v>
      </c>
      <c r="C44" t="e">
        <f t="shared" si="2"/>
        <v>#VALUE!</v>
      </c>
    </row>
    <row r="45" spans="1:3" x14ac:dyDescent="0.45">
      <c r="B45" t="e">
        <f t="shared" si="0"/>
        <v>#VALUE!</v>
      </c>
      <c r="C45" t="e">
        <f t="shared" si="2"/>
        <v>#VALUE!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7D3D-87D7-4B6C-9587-D9B618A9E217}">
  <dimension ref="A1:D49"/>
  <sheetViews>
    <sheetView workbookViewId="0">
      <selection activeCell="C10" sqref="C10"/>
    </sheetView>
  </sheetViews>
  <sheetFormatPr defaultRowHeight="18" x14ac:dyDescent="0.45"/>
  <cols>
    <col min="1" max="1" width="27.59765625" customWidth="1"/>
    <col min="2" max="2" width="4.296875" customWidth="1"/>
    <col min="3" max="3" width="122.3984375" customWidth="1"/>
  </cols>
  <sheetData>
    <row r="1" spans="1:4" x14ac:dyDescent="0.45">
      <c r="A1" s="1" t="s">
        <v>1</v>
      </c>
      <c r="B1" t="s">
        <v>27</v>
      </c>
      <c r="D1" t="s">
        <v>75</v>
      </c>
    </row>
    <row r="2" spans="1:4" x14ac:dyDescent="0.45">
      <c r="A2" t="str">
        <f>IF(ISERROR(Sheet1!B2),0,Sheet1!B2)</f>
        <v>_air_temp</v>
      </c>
      <c r="C2" t="str">
        <f>SUBSTITUTE(IF(ISERROR(Sheet1!C2),"",Sheet1!C2),"'","""")</f>
        <v>空気温度（℃）のデータコレクションまたは個別の値。</v>
      </c>
    </row>
    <row r="3" spans="1:4" x14ac:dyDescent="0.45">
      <c r="A3" t="str">
        <f>IF(ISERROR(Sheet1!B3),0,Sheet1!B3)</f>
        <v>_mrt_</v>
      </c>
      <c r="C3" t="str">
        <f>SUBSTITUTE(IF(ISERROR(Sheet1!C3),"",Sheet1!C3),"'","""")</f>
        <v>平均放射温度（MRT）のデータコレクションまたは個別の値。デフォルトは_air_tempと同じ。</v>
      </c>
    </row>
    <row r="4" spans="1:4" x14ac:dyDescent="0.45">
      <c r="A4" t="str">
        <f>IF(ISERROR(Sheet1!B4),0,Sheet1!B4)</f>
        <v>_rel_humid</v>
      </c>
      <c r="C4" t="str">
        <f>SUBSTITUTE(IF(ISERROR(Sheet1!C4),"",Sheet1!C4),"'","""")</f>
        <v>相対湿度（％）のデータコレクションまたは個別の値。％値は0から100の範囲です。</v>
      </c>
    </row>
    <row r="5" spans="1:4" x14ac:dyDescent="0.45">
      <c r="A5" t="str">
        <f>IF(ISERROR(Sheet1!B5),0,Sheet1!B5)</f>
        <v>_air_speed_</v>
      </c>
      <c r="C5" t="str">
        <f>SUBSTITUTE(IF(ISERROR(Sheet1!C5),"",Sheet1!C5),"'","""")</f>
        <v>風速（m/s）のデータコレクションまたは個別の値。デフォルトは0.1 m/sという非常に低い速度で、これはHVACシステムによって引き起こされる室内の風速が典型的です。</v>
      </c>
    </row>
    <row r="6" spans="1:4" x14ac:dyDescent="0.45">
      <c r="A6" t="str">
        <f>IF(ISERROR(Sheet1!B6),0,Sheet1!B6)</f>
        <v>_met_rate_</v>
      </c>
      <c r="C6" t="str">
        <f>SUBSTITUTE(IF(ISERROR(Sheet1!C6),"",Sheet1!C6),"'","""")</f>
        <v>代謝率（met）のデータコレクションまたは個別の値。デフォルトは座ってタイピングする状態の1.1 metです。</v>
      </c>
    </row>
    <row r="7" spans="1:4" x14ac:dyDescent="0.45">
      <c r="A7" t="str">
        <f>IF(ISERROR(Sheet1!B7),0,Sheet1!B7)</f>
        <v>_clothing_</v>
      </c>
      <c r="C7" t="str">
        <f>SUBSTITUTE(IF(ISERROR(Sheet1!C7),"",Sheet1!C7),"'","""")</f>
        <v>服装の断熱性（clo）のデータコレクションまたは個別の値。デフォルトは長袖のシャツとパンツの0.7 cloです。</v>
      </c>
    </row>
    <row r="8" spans="1:4" x14ac:dyDescent="0.45">
      <c r="A8" t="str">
        <f>IF(ISERROR(Sheet1!B8),0,Sheet1!B8)</f>
        <v>pmv_par_</v>
      </c>
      <c r="C8" t="str">
        <f>SUBSTITUTE(IF(ISERROR(Sheet1!C8),"",Sheet1!C8),"'","""")</f>
        <v>条件が受け入れられる/快適とされる基準を指定するための「LB PMV Comfort Parameters」コンポーネントからのオプションの快適性パラメータ。デフォルトはPPD閾値が10％で絶対湿度制約はないとします。</v>
      </c>
    </row>
    <row r="9" spans="1:4" x14ac:dyDescent="0.45">
      <c r="A9" t="str">
        <f>IF(ISERROR(Sheet1!B9),0,Sheet1!B9)</f>
        <v>_run</v>
      </c>
      <c r="C9" t="str">
        <f>SUBSTITUTE(IF(ISERROR(Sheet1!C9),"",Sheet1!C9),"'","""")</f>
        <v>コンポーネントを実行するためにTrueに設定します。</v>
      </c>
    </row>
    <row r="10" spans="1:4" x14ac:dyDescent="0.45">
      <c r="A10">
        <f>IF(ISERROR(Sheet1!B10),0,Sheet1!B10)</f>
        <v>0</v>
      </c>
      <c r="C10" t="str">
        <f>SUBSTITUTE(IF(ISERROR(Sheet1!C10),"",Sheet1!C10),"'","""")</f>
        <v/>
      </c>
    </row>
    <row r="11" spans="1:4" x14ac:dyDescent="0.45">
      <c r="A11">
        <f>IF(ISERROR(Sheet1!B11),0,Sheet1!B11)</f>
        <v>0</v>
      </c>
      <c r="C11" t="str">
        <f>SUBSTITUTE(IF(ISERROR(Sheet1!C11),"",Sheet1!C11),"'","""")</f>
        <v/>
      </c>
    </row>
    <row r="12" spans="1:4" x14ac:dyDescent="0.45">
      <c r="A12">
        <f>IF(ISERROR(Sheet1!B12),0,Sheet1!B12)</f>
        <v>0</v>
      </c>
      <c r="C12" t="str">
        <f>SUBSTITUTE(IF(ISERROR(Sheet1!C12),"",Sheet1!C12),"'","""")</f>
        <v/>
      </c>
    </row>
    <row r="13" spans="1:4" x14ac:dyDescent="0.45">
      <c r="A13">
        <f>IF(ISERROR(Sheet1!B13),0,Sheet1!B13)</f>
        <v>0</v>
      </c>
      <c r="C13" t="str">
        <f>SUBSTITUTE(IF(ISERROR(Sheet1!C13),"",Sheet1!C13),"'","""")</f>
        <v/>
      </c>
    </row>
    <row r="14" spans="1:4" x14ac:dyDescent="0.45">
      <c r="A14">
        <f>IF(ISERROR(Sheet1!B14),0,Sheet1!B14)</f>
        <v>0</v>
      </c>
      <c r="C14" t="str">
        <f>SUBSTITUTE(IF(ISERROR(Sheet1!C14),"",Sheet1!C14),"'","""")</f>
        <v/>
      </c>
    </row>
    <row r="15" spans="1:4" x14ac:dyDescent="0.45">
      <c r="A15">
        <f>IF(ISERROR(Sheet1!B15),0,Sheet1!B15)</f>
        <v>0</v>
      </c>
      <c r="C15" t="str">
        <f>SUBSTITUTE(IF(ISERROR(Sheet1!C15),"",Sheet1!C15),"'","""")</f>
        <v/>
      </c>
    </row>
    <row r="16" spans="1:4" x14ac:dyDescent="0.45">
      <c r="A16">
        <f>IF(ISERROR(Sheet1!B16),0,Sheet1!B16)</f>
        <v>0</v>
      </c>
      <c r="C16" t="str">
        <f>SUBSTITUTE(IF(ISERROR(Sheet1!C16),"",Sheet1!C16),"'","""")</f>
        <v/>
      </c>
    </row>
    <row r="17" spans="1:3" x14ac:dyDescent="0.45">
      <c r="A17">
        <f>IF(ISERROR(Sheet1!B17),0,Sheet1!B17)</f>
        <v>0</v>
      </c>
      <c r="C17" t="str">
        <f>SUBSTITUTE(IF(ISERROR(Sheet1!C17),"",Sheet1!C17),"'","""")</f>
        <v/>
      </c>
    </row>
    <row r="18" spans="1:3" x14ac:dyDescent="0.45">
      <c r="A18">
        <f>IF(ISERROR(Sheet1!B18),0,Sheet1!B18)</f>
        <v>0</v>
      </c>
      <c r="C18" t="str">
        <f>SUBSTITUTE(IF(ISERROR(Sheet1!C18),"",Sheet1!C18),"'","""")</f>
        <v/>
      </c>
    </row>
    <row r="19" spans="1:3" x14ac:dyDescent="0.45">
      <c r="A19">
        <f>IF(ISERROR(Sheet1!B19),0,Sheet1!B19)</f>
        <v>0</v>
      </c>
      <c r="C19" t="str">
        <f>SUBSTITUTE(IF(ISERROR(Sheet1!C19),"",Sheet1!C19),"'","""")</f>
        <v/>
      </c>
    </row>
    <row r="20" spans="1:3" x14ac:dyDescent="0.45">
      <c r="A20">
        <f>IF(ISERROR(Sheet1!B20),0,Sheet1!B20)</f>
        <v>0</v>
      </c>
      <c r="C20" t="str">
        <f>SUBSTITUTE(IF(ISERROR(Sheet1!C20),"",Sheet1!C20),"'","""")</f>
        <v/>
      </c>
    </row>
    <row r="21" spans="1:3" x14ac:dyDescent="0.45">
      <c r="A21">
        <f>IF(ISERROR(Sheet1!B21),0,Sheet1!B21)</f>
        <v>0</v>
      </c>
      <c r="C21" t="str">
        <f>SUBSTITUTE(IF(ISERROR(Sheet1!C21),"",Sheet1!C21),"'","""")</f>
        <v/>
      </c>
    </row>
    <row r="22" spans="1:3" x14ac:dyDescent="0.45">
      <c r="A22">
        <f>IF(ISERROR(Sheet1!B22),0,Sheet1!B22)</f>
        <v>0</v>
      </c>
      <c r="C22" t="str">
        <f>SUBSTITUTE(IF(ISERROR(Sheet1!C22),"",Sheet1!C22),"'","""")</f>
        <v/>
      </c>
    </row>
    <row r="23" spans="1:3" x14ac:dyDescent="0.45">
      <c r="A23">
        <f>IF(ISERROR(Sheet1!B23),0,Sheet1!B23)</f>
        <v>0</v>
      </c>
      <c r="C23" t="str">
        <f>SUBSTITUTE(IF(ISERROR(Sheet1!C23),"",Sheet1!C23),"'","""")</f>
        <v/>
      </c>
    </row>
    <row r="24" spans="1:3" x14ac:dyDescent="0.45">
      <c r="A24">
        <f>IF(ISERROR(Sheet1!B24),0,Sheet1!B24)</f>
        <v>0</v>
      </c>
      <c r="C24" t="str">
        <f>SUBSTITUTE(IF(ISERROR(Sheet1!C24),"",Sheet1!C24),"'","""")</f>
        <v/>
      </c>
    </row>
    <row r="25" spans="1:3" x14ac:dyDescent="0.45">
      <c r="A25" t="str">
        <f>IF(ISERROR(Sheet1!B25),"",Sheet1!B25)</f>
        <v/>
      </c>
      <c r="C25" t="str">
        <f>IF(ISERROR(Sheet1!C25),"",Sheet1!C25)</f>
        <v/>
      </c>
    </row>
    <row r="26" spans="1:3" x14ac:dyDescent="0.45">
      <c r="A26" t="str">
        <f>IF(ISERROR(Sheet1!B26),"",Sheet1!B26)</f>
        <v/>
      </c>
      <c r="C26" t="str">
        <f>IF(ISERROR(Sheet1!C26),"",Sheet1!C26)</f>
        <v/>
      </c>
    </row>
    <row r="30" spans="1:3" x14ac:dyDescent="0.45">
      <c r="A30" s="1" t="s">
        <v>2</v>
      </c>
    </row>
    <row r="31" spans="1:3" x14ac:dyDescent="0.45">
      <c r="A31" t="str">
        <f>IF(ISERROR(Sheet1!B31),0,Sheet1!B31)</f>
        <v>report</v>
      </c>
      <c r="B31" s="2"/>
      <c r="C31" t="str">
        <f>SUBSTITUTE(IF(ISERROR(Sheet1!C31),"",Sheet1!C31),"'","""")</f>
        <v>レポート、エラー、警告など。</v>
      </c>
    </row>
    <row r="32" spans="1:3" x14ac:dyDescent="0.45">
      <c r="A32" t="str">
        <f>IF(ISERROR(Sheet1!B32),0,Sheet1!B32)</f>
        <v>pmv</v>
      </c>
      <c r="B32" s="2"/>
      <c r="C32" t="str">
        <f>SUBSTITUTE(IF(ISERROR(Sheet1!C32),"",Sheet1!C32),"'","""")</f>
        <v>予測平均投票（PMV）。</v>
      </c>
    </row>
    <row r="33" spans="1:3" x14ac:dyDescent="0.45">
      <c r="A33" t="str">
        <f>IF(ISERROR(Sheet1!B33),0,Sheet1!B33)</f>
        <v>ppd</v>
      </c>
      <c r="B33" s="2"/>
      <c r="C33" t="str">
        <f>SUBSTITUTE(IF(ISERROR(Sheet1!C33),"",Sheet1!C33),"'","""")</f>
        <v>不満を感じる人の割合（PPD）。</v>
      </c>
    </row>
    <row r="34" spans="1:3" x14ac:dyDescent="0.45">
      <c r="A34" t="str">
        <f>IF(ISERROR(Sheet1!B34),0,Sheet1!B34)</f>
        <v>set</v>
      </c>
      <c r="B34" s="2"/>
      <c r="C34" t="str">
        <f>SUBSTITUTE(IF(ISERROR(Sheet1!C34),"",Sheet1!C34),"'","""")</f>
        <v>標準効果温度（SET）（℃）。</v>
      </c>
    </row>
    <row r="35" spans="1:3" x14ac:dyDescent="0.45">
      <c r="A35" t="str">
        <f>IF(ISERROR(Sheet1!B35),0,Sheet1!B35)</f>
        <v>comfort</v>
      </c>
      <c r="B35" s="2"/>
      <c r="C35" t="str">
        <f>SUBSTITUTE(IF(ISERROR(Sheet1!C35),"",Sheet1!C35),"'","""")</f>
        <v>入力条件が指定されたcomfort_parameterに従って受け入れ可能かどうかを示す整数。</v>
      </c>
    </row>
    <row r="36" spans="1:3" x14ac:dyDescent="0.45">
      <c r="A36" t="str">
        <f>IF(ISERROR(Sheet1!B36),0,Sheet1!B36)</f>
        <v>condition</v>
      </c>
      <c r="B36" s="2"/>
      <c r="C36" t="str">
        <f>SUBSTITUTE(IF(ISERROR(Sheet1!C36),"",Sheet1!C36),"'","""")</f>
        <v>指定されたcomfort_parameterに従って被験者の熱状態を示す整数。</v>
      </c>
    </row>
    <row r="37" spans="1:3" x14ac:dyDescent="0.45">
      <c r="A37" t="str">
        <f>IF(ISERROR(Sheet1!B37),0,Sheet1!B37)</f>
        <v>heat_loss</v>
      </c>
      <c r="B37" s="2"/>
      <c r="C37" t="str">
        <f>SUBSTITUTE(IF(ISERROR(Sheet1!C37),"",Sheet1!C37),"'","""")</f>
        <v>PMVの根底にある人間のエネルギーバランス計算からの熱損失の6つの項目。値はWで表示されます。</v>
      </c>
    </row>
    <row r="38" spans="1:3" x14ac:dyDescent="0.45">
      <c r="A38" t="str">
        <f>IF(ISERROR(Sheet1!B38),0,Sheet1!B38)</f>
        <v>comf_obj</v>
      </c>
      <c r="B38" s="2"/>
      <c r="C38" t="str">
        <f>SUBSTITUTE(IF(ISERROR(Sheet1!C38),"",Sheet1!C38),"'","""")</f>
        <v>分析のすべての入力と結果を含むPythonオブジェクト。これを"Comfort Statistics"のようなコンポーネントにプラグインすると、さらなる情報を取</v>
      </c>
    </row>
    <row r="39" spans="1:3" x14ac:dyDescent="0.45">
      <c r="A39">
        <f>IF(ISERROR(Sheet1!B39),0,Sheet1!B39)</f>
        <v>0</v>
      </c>
      <c r="B39" s="2"/>
      <c r="C39" t="str">
        <f>SUBSTITUTE(IF(ISERROR(Sheet1!C39),"",Sheet1!C39),"'","""")</f>
        <v/>
      </c>
    </row>
    <row r="40" spans="1:3" x14ac:dyDescent="0.45">
      <c r="A40">
        <f>IF(ISERROR(Sheet1!B40),0,Sheet1!B40)</f>
        <v>0</v>
      </c>
      <c r="B40" s="2"/>
      <c r="C40" t="str">
        <f>SUBSTITUTE(IF(ISERROR(Sheet1!C40),"",Sheet1!C40),"'","""")</f>
        <v/>
      </c>
    </row>
    <row r="41" spans="1:3" x14ac:dyDescent="0.45">
      <c r="A41">
        <f>IF(ISERROR(Sheet1!B41),0,Sheet1!B41)</f>
        <v>0</v>
      </c>
      <c r="B41" s="2"/>
      <c r="C41" t="str">
        <f>SUBSTITUTE(IF(ISERROR(Sheet1!C41),"",Sheet1!C41),"'","""")</f>
        <v/>
      </c>
    </row>
    <row r="42" spans="1:3" x14ac:dyDescent="0.45">
      <c r="A42">
        <f>IF(ISERROR(Sheet1!B42),0,Sheet1!B42)</f>
        <v>0</v>
      </c>
      <c r="B42" s="2"/>
      <c r="C42" t="str">
        <f>SUBSTITUTE(IF(ISERROR(Sheet1!C42),"",Sheet1!C42),"'","""")</f>
        <v/>
      </c>
    </row>
    <row r="43" spans="1:3" x14ac:dyDescent="0.45">
      <c r="A43">
        <f>IF(ISERROR(Sheet1!B43),0,Sheet1!B43)</f>
        <v>0</v>
      </c>
      <c r="B43" s="2"/>
      <c r="C43" t="str">
        <f>SUBSTITUTE(IF(ISERROR(Sheet1!C43),"",Sheet1!C43),"'","""")</f>
        <v/>
      </c>
    </row>
    <row r="44" spans="1:3" x14ac:dyDescent="0.45">
      <c r="A44">
        <f>IF(ISERROR(Sheet1!B44),0,Sheet1!B44)</f>
        <v>0</v>
      </c>
      <c r="B44" s="2"/>
      <c r="C44" t="str">
        <f>SUBSTITUTE(IF(ISERROR(Sheet1!C44),"",Sheet1!C44),"'","""")</f>
        <v/>
      </c>
    </row>
    <row r="45" spans="1:3" x14ac:dyDescent="0.45">
      <c r="A45">
        <f>IF(ISERROR(Sheet1!B45),0,Sheet1!B45)</f>
        <v>0</v>
      </c>
      <c r="B45" s="2"/>
      <c r="C45" t="str">
        <f>SUBSTITUTE(IF(ISERROR(Sheet1!C45),"",Sheet1!C45),"'","""")</f>
        <v/>
      </c>
    </row>
    <row r="46" spans="1:3" x14ac:dyDescent="0.45">
      <c r="A46">
        <f>IF(ISERROR(Sheet1!B46),0,Sheet1!B46)</f>
        <v>0</v>
      </c>
      <c r="B46" s="2"/>
      <c r="C46" t="str">
        <f>SUBSTITUTE(IF(ISERROR(Sheet1!C46),"",Sheet1!C46),"'","""")</f>
        <v/>
      </c>
    </row>
    <row r="47" spans="1:3" x14ac:dyDescent="0.45">
      <c r="A47" s="2">
        <f>IF(ISERROR(Sheet1!B47),"",Sheet1!B47)</f>
        <v>0</v>
      </c>
      <c r="B47" s="2"/>
      <c r="C47" t="str">
        <f>SUBSTITUTE(IF(ISERROR(Sheet1!C47),"",Sheet1!C47),"'","""")</f>
        <v/>
      </c>
    </row>
    <row r="48" spans="1:3" x14ac:dyDescent="0.45">
      <c r="A48" s="2">
        <f>IF(ISERROR(Sheet1!B48),"",Sheet1!B48)</f>
        <v>0</v>
      </c>
      <c r="B48" s="2"/>
      <c r="C48" t="str">
        <f>SUBSTITUTE(IF(ISERROR(Sheet1!C48),"",Sheet1!C48),"'","""")</f>
        <v/>
      </c>
    </row>
    <row r="49" spans="1:3" x14ac:dyDescent="0.45">
      <c r="A49" s="2">
        <f>IF(ISERROR(Sheet1!B49),"",Sheet1!B49)</f>
        <v>0</v>
      </c>
      <c r="B49" s="2"/>
      <c r="C49" t="str">
        <f>SUBSTITUTE(IF(ISERROR(Sheet1!C49),"",Sheet1!C49),"'","""")</f>
        <v/>
      </c>
    </row>
  </sheetData>
  <phoneticPr fontId="1"/>
  <dataValidations count="1">
    <dataValidation type="list" allowBlank="1" showInputMessage="1" showErrorMessage="1" sqref="D1" xr:uid="{1C1CC671-A7EB-439D-B19B-1EBA0EB14647}">
      <formula1>"List,Link"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7573D-13B9-4F20-AE22-F91FF9412CDB}">
  <dimension ref="A1:E137"/>
  <sheetViews>
    <sheetView tabSelected="1" workbookViewId="0">
      <selection activeCell="D139" sqref="D1:D139"/>
    </sheetView>
  </sheetViews>
  <sheetFormatPr defaultRowHeight="18" x14ac:dyDescent="0.45"/>
  <cols>
    <col min="1" max="1" width="22.69921875" customWidth="1"/>
    <col min="2" max="2" width="14" customWidth="1"/>
    <col min="3" max="3" width="22.69921875" customWidth="1"/>
    <col min="4" max="4" width="68.59765625" customWidth="1"/>
    <col min="5" max="5" width="8.796875" customWidth="1"/>
  </cols>
  <sheetData>
    <row r="1" spans="1:5" x14ac:dyDescent="0.45">
      <c r="D1" s="4" t="s">
        <v>76</v>
      </c>
    </row>
    <row r="2" spans="1:5" x14ac:dyDescent="0.45">
      <c r="A2" t="str">
        <f ca="1">OFFSET(入力用!A$2,ROUNDDOWN(E2/2,0),0)</f>
        <v>_air_temp</v>
      </c>
      <c r="B2">
        <f ca="1">OFFSET(入力用!B$2,ROUNDDOWN(E2/2,0),0)</f>
        <v>0</v>
      </c>
      <c r="D2" t="str">
        <f ca="1">IF(A2=0,"",A2&amp;" = Marionette.PortIn("&amp;IF(B2="l","[]","None")&amp;", '"&amp;A2&amp;"')")</f>
        <v>_air_temp = Marionette.PortIn(None, '_air_temp')</v>
      </c>
      <c r="E2">
        <v>0</v>
      </c>
    </row>
    <row r="3" spans="1:5" x14ac:dyDescent="0.45">
      <c r="A3" t="str">
        <f ca="1">OFFSET(入力用!A$2,ROUNDDOWN(E3/2,0),0)</f>
        <v>_air_temp</v>
      </c>
      <c r="B3">
        <f ca="1">OFFSET(入力用!B$2,ROUNDDOWN(E3/2,0),0)</f>
        <v>0</v>
      </c>
      <c r="C3" t="str">
        <f ca="1">OFFSET(入力用!C$2,ROUNDDOWN(E3/2,0),0)</f>
        <v>空気温度（℃）のデータコレクションまたは個別の値。</v>
      </c>
      <c r="D3" t="str">
        <f ca="1">IF(A3=0,"",A3&amp;".SetDescription('"&amp;C3&amp;"')")</f>
        <v>_air_temp.SetDescription('空気温度（℃）のデータコレクションまたは個別の値。')</v>
      </c>
      <c r="E3">
        <v>1</v>
      </c>
    </row>
    <row r="4" spans="1:5" x14ac:dyDescent="0.45">
      <c r="A4" t="str">
        <f ca="1">OFFSET(入力用!A$2,ROUNDDOWN(E4/2,0),0)</f>
        <v>_mrt_</v>
      </c>
      <c r="B4">
        <f ca="1">OFFSET(入力用!B$2,ROUNDDOWN(E4/2,0),0)</f>
        <v>0</v>
      </c>
      <c r="D4" t="str">
        <f t="shared" ref="D4" ca="1" si="0">IF(A4=0,"",A4&amp;" = Marionette.PortIn("&amp;IF(B4="l","[]","None")&amp;", '"&amp;A4&amp;"')")</f>
        <v>_mrt_ = Marionette.PortIn(None, '_mrt_')</v>
      </c>
      <c r="E4">
        <v>2</v>
      </c>
    </row>
    <row r="5" spans="1:5" x14ac:dyDescent="0.45">
      <c r="A5" t="str">
        <f ca="1">OFFSET(入力用!A$2,ROUNDDOWN(E5/2,0),0)</f>
        <v>_mrt_</v>
      </c>
      <c r="B5">
        <f ca="1">OFFSET(入力用!B$2,ROUNDDOWN(E5/2,0),0)</f>
        <v>0</v>
      </c>
      <c r="C5" t="str">
        <f ca="1">OFFSET(入力用!C$2,ROUNDDOWN(E5/2,0),0)</f>
        <v>平均放射温度（MRT）のデータコレクションまたは個別の値。デフォルトは_air_tempと同じ。</v>
      </c>
      <c r="D5" t="str">
        <f t="shared" ref="D5" ca="1" si="1">IF(A5=0,"",A5&amp;".SetDescription('"&amp;C5&amp;"')")</f>
        <v>_mrt_.SetDescription('平均放射温度（MRT）のデータコレクションまたは個別の値。デフォルトは_air_tempと同じ。')</v>
      </c>
      <c r="E5">
        <v>3</v>
      </c>
    </row>
    <row r="6" spans="1:5" x14ac:dyDescent="0.45">
      <c r="A6" t="str">
        <f ca="1">OFFSET(入力用!A$2,ROUNDDOWN(E6/2,0),0)</f>
        <v>_rel_humid</v>
      </c>
      <c r="B6">
        <f ca="1">OFFSET(入力用!B$2,ROUNDDOWN(E6/2,0),0)</f>
        <v>0</v>
      </c>
      <c r="D6" t="str">
        <f t="shared" ref="D6" ca="1" si="2">IF(A6=0,"",A6&amp;" = Marionette.PortIn("&amp;IF(B6="l","[]","None")&amp;", '"&amp;A6&amp;"')")</f>
        <v>_rel_humid = Marionette.PortIn(None, '_rel_humid')</v>
      </c>
      <c r="E6">
        <v>4</v>
      </c>
    </row>
    <row r="7" spans="1:5" x14ac:dyDescent="0.45">
      <c r="A7" t="str">
        <f ca="1">OFFSET(入力用!A$2,ROUNDDOWN(E7/2,0),0)</f>
        <v>_rel_humid</v>
      </c>
      <c r="B7">
        <f ca="1">OFFSET(入力用!B$2,ROUNDDOWN(E7/2,0),0)</f>
        <v>0</v>
      </c>
      <c r="C7" t="str">
        <f ca="1">OFFSET(入力用!C$2,ROUNDDOWN(E7/2,0),0)</f>
        <v>相対湿度（％）のデータコレクションまたは個別の値。％値は0から100の範囲です。</v>
      </c>
      <c r="D7" t="str">
        <f t="shared" ref="D7" ca="1" si="3">IF(A7=0,"",A7&amp;".SetDescription('"&amp;C7&amp;"')")</f>
        <v>_rel_humid.SetDescription('相対湿度（％）のデータコレクションまたは個別の値。％値は0から100の範囲です。')</v>
      </c>
      <c r="E7">
        <v>5</v>
      </c>
    </row>
    <row r="8" spans="1:5" x14ac:dyDescent="0.45">
      <c r="A8" t="str">
        <f ca="1">OFFSET(入力用!A$2,ROUNDDOWN(E8/2,0),0)</f>
        <v>_air_speed_</v>
      </c>
      <c r="B8">
        <f ca="1">OFFSET(入力用!B$2,ROUNDDOWN(E8/2,0),0)</f>
        <v>0</v>
      </c>
      <c r="D8" t="str">
        <f t="shared" ref="D8" ca="1" si="4">IF(A8=0,"",A8&amp;" = Marionette.PortIn("&amp;IF(B8="l","[]","None")&amp;", '"&amp;A8&amp;"')")</f>
        <v>_air_speed_ = Marionette.PortIn(None, '_air_speed_')</v>
      </c>
      <c r="E8">
        <v>6</v>
      </c>
    </row>
    <row r="9" spans="1:5" x14ac:dyDescent="0.45">
      <c r="A9" t="str">
        <f ca="1">OFFSET(入力用!A$2,ROUNDDOWN(E9/2,0),0)</f>
        <v>_air_speed_</v>
      </c>
      <c r="B9">
        <f ca="1">OFFSET(入力用!B$2,ROUNDDOWN(E9/2,0),0)</f>
        <v>0</v>
      </c>
      <c r="C9" t="str">
        <f ca="1">OFFSET(入力用!C$2,ROUNDDOWN(E9/2,0),0)</f>
        <v>風速（m/s）のデータコレクションまたは個別の値。デフォルトは0.1 m/sという非常に低い速度で、これはHVACシステムによって引き起こされる室内の風速が典型的です。</v>
      </c>
      <c r="D9" t="str">
        <f t="shared" ref="D9" ca="1" si="5">IF(A9=0,"",A9&amp;".SetDescription('"&amp;C9&amp;"')")</f>
        <v>_air_speed_.SetDescription('風速（m/s）のデータコレクションまたは個別の値。デフォルトは0.1 m/sという非常に低い速度で、これはHVACシステムによって引き起こされる室内の風速が典型的です。')</v>
      </c>
      <c r="E9">
        <v>7</v>
      </c>
    </row>
    <row r="10" spans="1:5" x14ac:dyDescent="0.45">
      <c r="A10" t="str">
        <f ca="1">OFFSET(入力用!A$2,ROUNDDOWN(E10/2,0),0)</f>
        <v>_met_rate_</v>
      </c>
      <c r="B10">
        <f ca="1">OFFSET(入力用!B$2,ROUNDDOWN(E10/2,0),0)</f>
        <v>0</v>
      </c>
      <c r="D10" t="str">
        <f t="shared" ref="D10" ca="1" si="6">IF(A10=0,"",A10&amp;" = Marionette.PortIn("&amp;IF(B10="l","[]","None")&amp;", '"&amp;A10&amp;"')")</f>
        <v>_met_rate_ = Marionette.PortIn(None, '_met_rate_')</v>
      </c>
      <c r="E10">
        <v>8</v>
      </c>
    </row>
    <row r="11" spans="1:5" x14ac:dyDescent="0.45">
      <c r="A11" t="str">
        <f ca="1">OFFSET(入力用!A$2,ROUNDDOWN(E11/2,0),0)</f>
        <v>_met_rate_</v>
      </c>
      <c r="B11">
        <f ca="1">OFFSET(入力用!B$2,ROUNDDOWN(E11/2,0),0)</f>
        <v>0</v>
      </c>
      <c r="C11" t="str">
        <f ca="1">OFFSET(入力用!C$2,ROUNDDOWN(E11/2,0),0)</f>
        <v>代謝率（met）のデータコレクションまたは個別の値。デフォルトは座ってタイピングする状態の1.1 metです。</v>
      </c>
      <c r="D11" t="str">
        <f t="shared" ref="D11" ca="1" si="7">IF(A11=0,"",A11&amp;".SetDescription('"&amp;C11&amp;"')")</f>
        <v>_met_rate_.SetDescription('代謝率（met）のデータコレクションまたは個別の値。デフォルトは座ってタイピングする状態の1.1 metです。')</v>
      </c>
      <c r="E11">
        <v>9</v>
      </c>
    </row>
    <row r="12" spans="1:5" x14ac:dyDescent="0.45">
      <c r="A12" t="str">
        <f ca="1">OFFSET(入力用!A$2,ROUNDDOWN(E12/2,0),0)</f>
        <v>_clothing_</v>
      </c>
      <c r="B12">
        <f ca="1">OFFSET(入力用!B$2,ROUNDDOWN(E12/2,0),0)</f>
        <v>0</v>
      </c>
      <c r="D12" t="str">
        <f t="shared" ref="D12" ca="1" si="8">IF(A12=0,"",A12&amp;" = Marionette.PortIn("&amp;IF(B12="l","[]","None")&amp;", '"&amp;A12&amp;"')")</f>
        <v>_clothing_ = Marionette.PortIn(None, '_clothing_')</v>
      </c>
      <c r="E12">
        <v>10</v>
      </c>
    </row>
    <row r="13" spans="1:5" x14ac:dyDescent="0.45">
      <c r="A13" t="str">
        <f ca="1">OFFSET(入力用!A$2,ROUNDDOWN(E13/2,0),0)</f>
        <v>_clothing_</v>
      </c>
      <c r="B13">
        <f ca="1">OFFSET(入力用!B$2,ROUNDDOWN(E13/2,0),0)</f>
        <v>0</v>
      </c>
      <c r="C13" t="str">
        <f ca="1">OFFSET(入力用!C$2,ROUNDDOWN(E13/2,0),0)</f>
        <v>服装の断熱性（clo）のデータコレクションまたは個別の値。デフォルトは長袖のシャツとパンツの0.7 cloです。</v>
      </c>
      <c r="D13" t="str">
        <f t="shared" ref="D13" ca="1" si="9">IF(A13=0,"",A13&amp;".SetDescription('"&amp;C13&amp;"')")</f>
        <v>_clothing_.SetDescription('服装の断熱性（clo）のデータコレクションまたは個別の値。デフォルトは長袖のシャツとパンツの0.7 cloです。')</v>
      </c>
      <c r="E13">
        <v>11</v>
      </c>
    </row>
    <row r="14" spans="1:5" x14ac:dyDescent="0.45">
      <c r="A14" t="str">
        <f ca="1">OFFSET(入力用!A$2,ROUNDDOWN(E14/2,0),0)</f>
        <v>pmv_par_</v>
      </c>
      <c r="B14">
        <f ca="1">OFFSET(入力用!B$2,ROUNDDOWN(E14/2,0),0)</f>
        <v>0</v>
      </c>
      <c r="D14" t="str">
        <f t="shared" ref="D14" ca="1" si="10">IF(A14=0,"",A14&amp;" = Marionette.PortIn("&amp;IF(B14="l","[]","None")&amp;", '"&amp;A14&amp;"')")</f>
        <v>pmv_par_ = Marionette.PortIn(None, 'pmv_par_')</v>
      </c>
      <c r="E14">
        <v>12</v>
      </c>
    </row>
    <row r="15" spans="1:5" x14ac:dyDescent="0.45">
      <c r="A15" t="str">
        <f ca="1">OFFSET(入力用!A$2,ROUNDDOWN(E15/2,0),0)</f>
        <v>pmv_par_</v>
      </c>
      <c r="B15">
        <f ca="1">OFFSET(入力用!B$2,ROUNDDOWN(E15/2,0),0)</f>
        <v>0</v>
      </c>
      <c r="C15" t="str">
        <f ca="1">OFFSET(入力用!C$2,ROUNDDOWN(E15/2,0),0)</f>
        <v>条件が受け入れられる/快適とされる基準を指定するための「LB PMV Comfort Parameters」コンポーネントからのオプションの快適性パラメータ。デフォルトはPPD閾値が10％で絶対湿度制約はないとします。</v>
      </c>
      <c r="D15" t="str">
        <f t="shared" ref="D15" ca="1" si="11">IF(A15=0,"",A15&amp;".SetDescription('"&amp;C15&amp;"')")</f>
        <v>pmv_par_.SetDescription('条件が受け入れられる/快適とされる基準を指定するための「LB PMV Comfort Parameters」コンポーネントからのオプションの快適性パラメータ。デフォルトはPPD閾値が10％で絶対湿度制約はないとします。')</v>
      </c>
      <c r="E15">
        <v>13</v>
      </c>
    </row>
    <row r="16" spans="1:5" x14ac:dyDescent="0.45">
      <c r="A16" t="str">
        <f ca="1">OFFSET(入力用!A$2,ROUNDDOWN(E16/2,0),0)</f>
        <v>_run</v>
      </c>
      <c r="B16">
        <f ca="1">OFFSET(入力用!B$2,ROUNDDOWN(E16/2,0),0)</f>
        <v>0</v>
      </c>
      <c r="D16" t="str">
        <f t="shared" ref="D16" ca="1" si="12">IF(A16=0,"",A16&amp;" = Marionette.PortIn("&amp;IF(B16="l","[]","None")&amp;", '"&amp;A16&amp;"')")</f>
        <v>_run = Marionette.PortIn(None, '_run')</v>
      </c>
      <c r="E16">
        <v>14</v>
      </c>
    </row>
    <row r="17" spans="1:5" x14ac:dyDescent="0.45">
      <c r="A17" t="str">
        <f ca="1">OFFSET(入力用!A$2,ROUNDDOWN(E17/2,0),0)</f>
        <v>_run</v>
      </c>
      <c r="B17">
        <f ca="1">OFFSET(入力用!B$2,ROUNDDOWN(E17/2,0),0)</f>
        <v>0</v>
      </c>
      <c r="C17" t="str">
        <f ca="1">OFFSET(入力用!C$2,ROUNDDOWN(E17/2,0),0)</f>
        <v>コンポーネントを実行するためにTrueに設定します。</v>
      </c>
      <c r="D17" t="str">
        <f t="shared" ref="D17" ca="1" si="13">IF(A17=0,"",A17&amp;".SetDescription('"&amp;C17&amp;"')")</f>
        <v>_run.SetDescription('コンポーネントを実行するためにTrueに設定します。')</v>
      </c>
      <c r="E17">
        <v>15</v>
      </c>
    </row>
    <row r="18" spans="1:5" x14ac:dyDescent="0.45">
      <c r="A18">
        <f ca="1">OFFSET(入力用!A$2,ROUNDDOWN(E18/2,0),0)</f>
        <v>0</v>
      </c>
      <c r="B18">
        <f ca="1">OFFSET(入力用!B$2,ROUNDDOWN(E18/2,0),0)</f>
        <v>0</v>
      </c>
      <c r="D18" t="str">
        <f t="shared" ref="D18" ca="1" si="14">IF(A18=0,"",A18&amp;" = Marionette.PortIn("&amp;IF(B18="l","[]","None")&amp;", '"&amp;A18&amp;"')")</f>
        <v/>
      </c>
      <c r="E18">
        <v>16</v>
      </c>
    </row>
    <row r="19" spans="1:5" x14ac:dyDescent="0.45">
      <c r="A19">
        <f ca="1">OFFSET(入力用!A$2,ROUNDDOWN(E19/2,0),0)</f>
        <v>0</v>
      </c>
      <c r="B19">
        <f ca="1">OFFSET(入力用!B$2,ROUNDDOWN(E19/2,0),0)</f>
        <v>0</v>
      </c>
      <c r="C19" t="str">
        <f ca="1">OFFSET(入力用!C$2,ROUNDDOWN(E19/2,0),0)</f>
        <v/>
      </c>
      <c r="D19" t="str">
        <f t="shared" ref="D19" ca="1" si="15">IF(A19=0,"",A19&amp;".SetDescription('"&amp;C19&amp;"')")</f>
        <v/>
      </c>
      <c r="E19">
        <v>17</v>
      </c>
    </row>
    <row r="20" spans="1:5" x14ac:dyDescent="0.45">
      <c r="A20">
        <f ca="1">OFFSET(入力用!A$2,ROUNDDOWN(E20/2,0),0)</f>
        <v>0</v>
      </c>
      <c r="B20">
        <f ca="1">OFFSET(入力用!B$2,ROUNDDOWN(E20/2,0),0)</f>
        <v>0</v>
      </c>
      <c r="D20" t="str">
        <f t="shared" ref="D20" ca="1" si="16">IF(A20=0,"",A20&amp;" = Marionette.PortIn("&amp;IF(B20="l","[]","None")&amp;", '"&amp;A20&amp;"')")</f>
        <v/>
      </c>
      <c r="E20">
        <v>18</v>
      </c>
    </row>
    <row r="21" spans="1:5" x14ac:dyDescent="0.45">
      <c r="A21">
        <f ca="1">OFFSET(入力用!A$2,ROUNDDOWN(E21/2,0),0)</f>
        <v>0</v>
      </c>
      <c r="B21">
        <f ca="1">OFFSET(入力用!B$2,ROUNDDOWN(E21/2,0),0)</f>
        <v>0</v>
      </c>
      <c r="C21" t="str">
        <f ca="1">OFFSET(入力用!C$2,ROUNDDOWN(E21/2,0),0)</f>
        <v/>
      </c>
      <c r="D21" t="str">
        <f t="shared" ref="D21" ca="1" si="17">IF(A21=0,"",A21&amp;".SetDescription('"&amp;C21&amp;"')")</f>
        <v/>
      </c>
      <c r="E21">
        <v>19</v>
      </c>
    </row>
    <row r="22" spans="1:5" x14ac:dyDescent="0.45">
      <c r="A22">
        <f ca="1">OFFSET(入力用!A$2,ROUNDDOWN(E22/2,0),0)</f>
        <v>0</v>
      </c>
      <c r="B22">
        <f ca="1">OFFSET(入力用!B$2,ROUNDDOWN(E22/2,0),0)</f>
        <v>0</v>
      </c>
      <c r="D22" t="str">
        <f t="shared" ref="D22" ca="1" si="18">IF(A22=0,"",A22&amp;" = Marionette.PortIn("&amp;IF(B22="l","[]","None")&amp;", '"&amp;A22&amp;"')")</f>
        <v/>
      </c>
      <c r="E22">
        <v>20</v>
      </c>
    </row>
    <row r="23" spans="1:5" x14ac:dyDescent="0.45">
      <c r="A23">
        <f ca="1">OFFSET(入力用!A$2,ROUNDDOWN(E23/2,0),0)</f>
        <v>0</v>
      </c>
      <c r="B23">
        <f ca="1">OFFSET(入力用!B$2,ROUNDDOWN(E23/2,0),0)</f>
        <v>0</v>
      </c>
      <c r="C23" t="str">
        <f ca="1">OFFSET(入力用!C$2,ROUNDDOWN(E23/2,0),0)</f>
        <v/>
      </c>
      <c r="D23" t="str">
        <f t="shared" ref="D23" ca="1" si="19">IF(A23=0,"",A23&amp;".SetDescription('"&amp;C23&amp;"')")</f>
        <v/>
      </c>
      <c r="E23">
        <v>21</v>
      </c>
    </row>
    <row r="24" spans="1:5" x14ac:dyDescent="0.45">
      <c r="A24">
        <f ca="1">OFFSET(入力用!A$2,ROUNDDOWN(E24/2,0),0)</f>
        <v>0</v>
      </c>
      <c r="B24">
        <f ca="1">OFFSET(入力用!B$2,ROUNDDOWN(E24/2,0),0)</f>
        <v>0</v>
      </c>
      <c r="D24" t="str">
        <f t="shared" ref="D24" ca="1" si="20">IF(A24=0,"",A24&amp;" = Marionette.PortIn("&amp;IF(B24="l","[]","None")&amp;", '"&amp;A24&amp;"')")</f>
        <v/>
      </c>
      <c r="E24">
        <v>22</v>
      </c>
    </row>
    <row r="25" spans="1:5" x14ac:dyDescent="0.45">
      <c r="A25">
        <f ca="1">OFFSET(入力用!A$2,ROUNDDOWN(E25/2,0),0)</f>
        <v>0</v>
      </c>
      <c r="B25">
        <f ca="1">OFFSET(入力用!B$2,ROUNDDOWN(E25/2,0),0)</f>
        <v>0</v>
      </c>
      <c r="C25" t="str">
        <f ca="1">OFFSET(入力用!C$2,ROUNDDOWN(E25/2,0),0)</f>
        <v/>
      </c>
      <c r="D25" t="str">
        <f t="shared" ref="D25" ca="1" si="21">IF(A25=0,"",A25&amp;".SetDescription('"&amp;C25&amp;"')")</f>
        <v/>
      </c>
      <c r="E25">
        <v>23</v>
      </c>
    </row>
    <row r="26" spans="1:5" x14ac:dyDescent="0.45">
      <c r="A26">
        <f ca="1">OFFSET(入力用!A$2,ROUNDDOWN(E26/2,0),0)</f>
        <v>0</v>
      </c>
      <c r="B26">
        <f ca="1">OFFSET(入力用!B$2,ROUNDDOWN(E26/2,0),0)</f>
        <v>0</v>
      </c>
      <c r="D26" t="str">
        <f t="shared" ref="D26" ca="1" si="22">IF(A26=0,"",A26&amp;" = Marionette.PortIn("&amp;IF(B26="l","[]","None")&amp;", '"&amp;A26&amp;"')")</f>
        <v/>
      </c>
      <c r="E26">
        <v>24</v>
      </c>
    </row>
    <row r="27" spans="1:5" x14ac:dyDescent="0.45">
      <c r="A27">
        <f ca="1">OFFSET(入力用!A$2,ROUNDDOWN(E27/2,0),0)</f>
        <v>0</v>
      </c>
      <c r="B27">
        <f ca="1">OFFSET(入力用!B$2,ROUNDDOWN(E27/2,0),0)</f>
        <v>0</v>
      </c>
      <c r="C27" t="str">
        <f ca="1">OFFSET(入力用!C$2,ROUNDDOWN(E27/2,0),0)</f>
        <v/>
      </c>
      <c r="D27" t="str">
        <f t="shared" ref="D27" ca="1" si="23">IF(A27=0,"",A27&amp;".SetDescription('"&amp;C27&amp;"')")</f>
        <v/>
      </c>
      <c r="E27">
        <v>25</v>
      </c>
    </row>
    <row r="28" spans="1:5" x14ac:dyDescent="0.45">
      <c r="A28">
        <f ca="1">OFFSET(入力用!A$2,ROUNDDOWN(E28/2,0),0)</f>
        <v>0</v>
      </c>
      <c r="B28">
        <f ca="1">OFFSET(入力用!B$2,ROUNDDOWN(E28/2,0),0)</f>
        <v>0</v>
      </c>
      <c r="D28" t="str">
        <f t="shared" ref="D28:D29" ca="1" si="24">IF(A28=0,"",A28&amp;" = Marionette.PortIn("&amp;IF(B28="l","[]","None")&amp;", '"&amp;A28&amp;"')")</f>
        <v/>
      </c>
      <c r="E28">
        <v>26</v>
      </c>
    </row>
    <row r="29" spans="1:5" x14ac:dyDescent="0.45">
      <c r="A29">
        <f ca="1">OFFSET(入力用!A$2,ROUNDDOWN(E29/2,0),0)</f>
        <v>0</v>
      </c>
      <c r="B29">
        <f ca="1">OFFSET(入力用!B$2,ROUNDDOWN(E29/2,0),0)</f>
        <v>0</v>
      </c>
      <c r="D29" t="str">
        <f t="shared" ca="1" si="24"/>
        <v/>
      </c>
      <c r="E29">
        <v>27</v>
      </c>
    </row>
    <row r="30" spans="1:5" x14ac:dyDescent="0.45">
      <c r="A30">
        <f ca="1">OFFSET(入力用!A$2,ROUNDDOWN(E30/2,0),0)</f>
        <v>0</v>
      </c>
      <c r="B30">
        <f ca="1">OFFSET(入力用!B$2,ROUNDDOWN(E30/2,0),0)</f>
        <v>0</v>
      </c>
      <c r="C30" t="str">
        <f ca="1">OFFSET(入力用!C$2,ROUNDDOWN(E30/2,0),0)</f>
        <v/>
      </c>
      <c r="D30" t="str">
        <f t="shared" ref="D30" ca="1" si="25">IF(A30=0,"",A30&amp;".SetDescription('"&amp;C30&amp;"')")</f>
        <v/>
      </c>
      <c r="E30">
        <v>28</v>
      </c>
    </row>
    <row r="31" spans="1:5" x14ac:dyDescent="0.45">
      <c r="A31">
        <f ca="1">OFFSET(入力用!A$2,ROUNDDOWN(E31/2,0),0)</f>
        <v>0</v>
      </c>
      <c r="B31">
        <f ca="1">OFFSET(入力用!B$2,ROUNDDOWN(E31/2,0),0)</f>
        <v>0</v>
      </c>
      <c r="D31" t="str">
        <f t="shared" ref="D31" ca="1" si="26">IF(A31=0,"",A31&amp;" = Marionette.PortIn("&amp;IF(B31="l","[]","None")&amp;", '"&amp;A31&amp;"')")</f>
        <v/>
      </c>
      <c r="E31">
        <v>29</v>
      </c>
    </row>
    <row r="32" spans="1:5" x14ac:dyDescent="0.45">
      <c r="A32">
        <f ca="1">OFFSET(入力用!A$2,ROUNDDOWN(E32/2,0),0)</f>
        <v>0</v>
      </c>
      <c r="B32">
        <f ca="1">OFFSET(入力用!B$2,ROUNDDOWN(E32/2,0),0)</f>
        <v>0</v>
      </c>
      <c r="C32" t="str">
        <f ca="1">OFFSET(入力用!C$2,ROUNDDOWN(E32/2,0),0)</f>
        <v/>
      </c>
      <c r="D32" t="str">
        <f t="shared" ref="D32" ca="1" si="27">IF(A32=0,"",A32&amp;".SetDescription('"&amp;C32&amp;"')")</f>
        <v/>
      </c>
      <c r="E32">
        <v>30</v>
      </c>
    </row>
    <row r="33" spans="1:5" x14ac:dyDescent="0.45">
      <c r="A33">
        <f ca="1">OFFSET(入力用!A$2,ROUNDDOWN(E33/2,0),0)</f>
        <v>0</v>
      </c>
      <c r="B33">
        <f ca="1">OFFSET(入力用!B$2,ROUNDDOWN(E33/2,0),0)</f>
        <v>0</v>
      </c>
      <c r="D33" t="str">
        <f t="shared" ref="D33" ca="1" si="28">IF(A33=0,"",A33&amp;" = Marionette.PortIn("&amp;IF(B33="l","[]","None")&amp;", '"&amp;A33&amp;"')")</f>
        <v/>
      </c>
      <c r="E33">
        <v>31</v>
      </c>
    </row>
    <row r="34" spans="1:5" x14ac:dyDescent="0.45">
      <c r="A34">
        <f ca="1">OFFSET(入力用!A$2,ROUNDDOWN(E34/2,0),0)</f>
        <v>0</v>
      </c>
      <c r="B34">
        <f ca="1">OFFSET(入力用!B$2,ROUNDDOWN(E34/2,0),0)</f>
        <v>0</v>
      </c>
      <c r="C34" t="str">
        <f ca="1">OFFSET(入力用!C$2,ROUNDDOWN(E34/2,0),0)</f>
        <v/>
      </c>
      <c r="D34" t="str">
        <f t="shared" ref="D34" ca="1" si="29">IF(A34=0,"",A34&amp;".SetDescription('"&amp;C34&amp;"')")</f>
        <v/>
      </c>
      <c r="E34">
        <v>32</v>
      </c>
    </row>
    <row r="35" spans="1:5" x14ac:dyDescent="0.45">
      <c r="A35">
        <f ca="1">OFFSET(入力用!A$2,ROUNDDOWN(E35/2,0),0)</f>
        <v>0</v>
      </c>
      <c r="B35">
        <f ca="1">OFFSET(入力用!B$2,ROUNDDOWN(E35/2,0),0)</f>
        <v>0</v>
      </c>
      <c r="D35" t="str">
        <f t="shared" ref="D35" ca="1" si="30">IF(A35=0,"",A35&amp;" = Marionette.PortIn("&amp;IF(B35="l","[]","None")&amp;", '"&amp;A35&amp;"')")</f>
        <v/>
      </c>
      <c r="E35">
        <v>33</v>
      </c>
    </row>
    <row r="36" spans="1:5" x14ac:dyDescent="0.45">
      <c r="D36" s="4" t="s">
        <v>77</v>
      </c>
    </row>
    <row r="37" spans="1:5" x14ac:dyDescent="0.45">
      <c r="A37" t="str">
        <f ca="1">OFFSET(入力用!A$31,ROUNDDOWN(E37/2,0),0)</f>
        <v>report</v>
      </c>
      <c r="D37" t="str">
        <f ca="1">IF(A37=0,"",A37&amp;" = Marionette.PortOut('"&amp;A37&amp;"')")</f>
        <v>report = Marionette.PortOut('report')</v>
      </c>
      <c r="E37">
        <v>0</v>
      </c>
    </row>
    <row r="38" spans="1:5" x14ac:dyDescent="0.45">
      <c r="A38" t="str">
        <f ca="1">OFFSET(入力用!A$31,ROUNDDOWN(E38/2,0),0)</f>
        <v>report</v>
      </c>
      <c r="C38" t="str">
        <f ca="1">OFFSET(入力用!C$31,ROUNDDOWN(E38/2,0),0)</f>
        <v>レポート、エラー、警告など。</v>
      </c>
      <c r="D38" t="str">
        <f ca="1">IF(A38=0,"",A38&amp;".SetDescription('"&amp;C38&amp;"')")</f>
        <v>report.SetDescription('レポート、エラー、警告など。')</v>
      </c>
      <c r="E38">
        <v>1</v>
      </c>
    </row>
    <row r="39" spans="1:5" x14ac:dyDescent="0.45">
      <c r="A39" t="str">
        <f ca="1">OFFSET(入力用!A$31,ROUNDDOWN(E39/2,0),0)</f>
        <v>pmv</v>
      </c>
      <c r="D39" t="str">
        <f t="shared" ref="D39" ca="1" si="31">IF(A39=0,"",A39&amp;" = Marionette.PortOut('"&amp;A39&amp;"')")</f>
        <v>pmv = Marionette.PortOut('pmv')</v>
      </c>
      <c r="E39">
        <v>2</v>
      </c>
    </row>
    <row r="40" spans="1:5" x14ac:dyDescent="0.45">
      <c r="A40" t="str">
        <f ca="1">OFFSET(入力用!A$31,ROUNDDOWN(E40/2,0),0)</f>
        <v>pmv</v>
      </c>
      <c r="C40" t="str">
        <f ca="1">OFFSET(入力用!C$31,ROUNDDOWN(E40/2,0),0)</f>
        <v>予測平均投票（PMV）。</v>
      </c>
      <c r="D40" t="str">
        <f t="shared" ref="D40" ca="1" si="32">IF(A40=0,"",A40&amp;".SetDescription('"&amp;C40&amp;"')")</f>
        <v>pmv.SetDescription('予測平均投票（PMV）。')</v>
      </c>
      <c r="E40">
        <v>3</v>
      </c>
    </row>
    <row r="41" spans="1:5" x14ac:dyDescent="0.45">
      <c r="A41" t="str">
        <f ca="1">OFFSET(入力用!A$31,ROUNDDOWN(E41/2,0),0)</f>
        <v>ppd</v>
      </c>
      <c r="D41" t="str">
        <f t="shared" ref="D41" ca="1" si="33">IF(A41=0,"",A41&amp;" = Marionette.PortOut('"&amp;A41&amp;"')")</f>
        <v>ppd = Marionette.PortOut('ppd')</v>
      </c>
      <c r="E41">
        <v>4</v>
      </c>
    </row>
    <row r="42" spans="1:5" x14ac:dyDescent="0.45">
      <c r="A42" t="str">
        <f ca="1">OFFSET(入力用!A$31,ROUNDDOWN(E42/2,0),0)</f>
        <v>ppd</v>
      </c>
      <c r="C42" t="str">
        <f ca="1">OFFSET(入力用!C$31,ROUNDDOWN(E42/2,0),0)</f>
        <v>不満を感じる人の割合（PPD）。</v>
      </c>
      <c r="D42" t="str">
        <f t="shared" ref="D42" ca="1" si="34">IF(A42=0,"",A42&amp;".SetDescription('"&amp;C42&amp;"')")</f>
        <v>ppd.SetDescription('不満を感じる人の割合（PPD）。')</v>
      </c>
      <c r="E42">
        <v>5</v>
      </c>
    </row>
    <row r="43" spans="1:5" x14ac:dyDescent="0.45">
      <c r="A43" t="str">
        <f ca="1">OFFSET(入力用!A$31,ROUNDDOWN(E43/2,0),0)</f>
        <v>set</v>
      </c>
      <c r="D43" t="str">
        <f t="shared" ref="D43" ca="1" si="35">IF(A43=0,"",A43&amp;" = Marionette.PortOut('"&amp;A43&amp;"')")</f>
        <v>set = Marionette.PortOut('set')</v>
      </c>
      <c r="E43">
        <v>6</v>
      </c>
    </row>
    <row r="44" spans="1:5" x14ac:dyDescent="0.45">
      <c r="A44" t="str">
        <f ca="1">OFFSET(入力用!A$31,ROUNDDOWN(E44/2,0),0)</f>
        <v>set</v>
      </c>
      <c r="C44" t="str">
        <f ca="1">OFFSET(入力用!C$31,ROUNDDOWN(E44/2,0),0)</f>
        <v>標準効果温度（SET）（℃）。</v>
      </c>
      <c r="D44" t="str">
        <f t="shared" ref="D44" ca="1" si="36">IF(A44=0,"",A44&amp;".SetDescription('"&amp;C44&amp;"')")</f>
        <v>set.SetDescription('標準効果温度（SET）（℃）。')</v>
      </c>
      <c r="E44">
        <v>7</v>
      </c>
    </row>
    <row r="45" spans="1:5" x14ac:dyDescent="0.45">
      <c r="A45" t="str">
        <f ca="1">OFFSET(入力用!A$31,ROUNDDOWN(E45/2,0),0)</f>
        <v>comfort</v>
      </c>
      <c r="D45" t="str">
        <f t="shared" ref="D45" ca="1" si="37">IF(A45=0,"",A45&amp;" = Marionette.PortOut('"&amp;A45&amp;"')")</f>
        <v>comfort = Marionette.PortOut('comfort')</v>
      </c>
      <c r="E45">
        <v>8</v>
      </c>
    </row>
    <row r="46" spans="1:5" x14ac:dyDescent="0.45">
      <c r="A46" t="str">
        <f ca="1">OFFSET(入力用!A$31,ROUNDDOWN(E46/2,0),0)</f>
        <v>comfort</v>
      </c>
      <c r="C46" t="str">
        <f ca="1">OFFSET(入力用!C$31,ROUNDDOWN(E46/2,0),0)</f>
        <v>入力条件が指定されたcomfort_parameterに従って受け入れ可能かどうかを示す整数。</v>
      </c>
      <c r="D46" t="str">
        <f t="shared" ref="D46" ca="1" si="38">IF(A46=0,"",A46&amp;".SetDescription('"&amp;C46&amp;"')")</f>
        <v>comfort.SetDescription('入力条件が指定されたcomfort_parameterに従って受け入れ可能かどうかを示す整数。')</v>
      </c>
      <c r="E46">
        <v>9</v>
      </c>
    </row>
    <row r="47" spans="1:5" x14ac:dyDescent="0.45">
      <c r="A47" t="str">
        <f ca="1">OFFSET(入力用!A$31,ROUNDDOWN(E47/2,0),0)</f>
        <v>condition</v>
      </c>
      <c r="D47" t="str">
        <f t="shared" ref="D47" ca="1" si="39">IF(A47=0,"",A47&amp;" = Marionette.PortOut('"&amp;A47&amp;"')")</f>
        <v>condition = Marionette.PortOut('condition')</v>
      </c>
      <c r="E47">
        <v>10</v>
      </c>
    </row>
    <row r="48" spans="1:5" x14ac:dyDescent="0.45">
      <c r="A48" t="str">
        <f ca="1">OFFSET(入力用!A$31,ROUNDDOWN(E48/2,0),0)</f>
        <v>condition</v>
      </c>
      <c r="C48" t="str">
        <f ca="1">OFFSET(入力用!C$31,ROUNDDOWN(E48/2,0),0)</f>
        <v>指定されたcomfort_parameterに従って被験者の熱状態を示す整数。</v>
      </c>
      <c r="D48" t="str">
        <f t="shared" ref="D48" ca="1" si="40">IF(A48=0,"",A48&amp;".SetDescription('"&amp;C48&amp;"')")</f>
        <v>condition.SetDescription('指定されたcomfort_parameterに従って被験者の熱状態を示す整数。')</v>
      </c>
      <c r="E48">
        <v>11</v>
      </c>
    </row>
    <row r="49" spans="1:5" x14ac:dyDescent="0.45">
      <c r="A49" t="str">
        <f ca="1">OFFSET(入力用!A$31,ROUNDDOWN(E49/2,0),0)</f>
        <v>heat_loss</v>
      </c>
      <c r="D49" t="str">
        <f t="shared" ref="D49" ca="1" si="41">IF(A49=0,"",A49&amp;" = Marionette.PortOut('"&amp;A49&amp;"')")</f>
        <v>heat_loss = Marionette.PortOut('heat_loss')</v>
      </c>
      <c r="E49">
        <v>12</v>
      </c>
    </row>
    <row r="50" spans="1:5" x14ac:dyDescent="0.45">
      <c r="A50" t="str">
        <f ca="1">OFFSET(入力用!A$31,ROUNDDOWN(E50/2,0),0)</f>
        <v>heat_loss</v>
      </c>
      <c r="C50" t="str">
        <f ca="1">OFFSET(入力用!C$31,ROUNDDOWN(E50/2,0),0)</f>
        <v>PMVの根底にある人間のエネルギーバランス計算からの熱損失の6つの項目。値はWで表示されます。</v>
      </c>
      <c r="D50" t="str">
        <f t="shared" ref="D50" ca="1" si="42">IF(A50=0,"",A50&amp;".SetDescription('"&amp;C50&amp;"')")</f>
        <v>heat_loss.SetDescription('PMVの根底にある人間のエネルギーバランス計算からの熱損失の6つの項目。値はWで表示されます。')</v>
      </c>
      <c r="E50">
        <v>13</v>
      </c>
    </row>
    <row r="51" spans="1:5" x14ac:dyDescent="0.45">
      <c r="A51" t="str">
        <f ca="1">OFFSET(入力用!A$31,ROUNDDOWN(E51/2,0),0)</f>
        <v>comf_obj</v>
      </c>
      <c r="D51" t="str">
        <f t="shared" ref="D51" ca="1" si="43">IF(A51=0,"",A51&amp;" = Marionette.PortOut('"&amp;A51&amp;"')")</f>
        <v>comf_obj = Marionette.PortOut('comf_obj')</v>
      </c>
      <c r="E51">
        <v>14</v>
      </c>
    </row>
    <row r="52" spans="1:5" x14ac:dyDescent="0.45">
      <c r="A52" t="str">
        <f ca="1">OFFSET(入力用!A$31,ROUNDDOWN(E52/2,0),0)</f>
        <v>comf_obj</v>
      </c>
      <c r="C52" t="str">
        <f ca="1">OFFSET(入力用!C$31,ROUNDDOWN(E52/2,0),0)</f>
        <v>分析のすべての入力と結果を含むPythonオブジェクト。これを"Comfort Statistics"のようなコンポーネントにプラグインすると、さらなる情報を取</v>
      </c>
      <c r="D52" t="str">
        <f t="shared" ref="D52" ca="1" si="44">IF(A52=0,"",A52&amp;".SetDescription('"&amp;C52&amp;"')")</f>
        <v>comf_obj.SetDescription('分析のすべての入力と結果を含むPythonオブジェクト。これを"Comfort Statistics"のようなコンポーネントにプラグインすると、さらなる情報を取')</v>
      </c>
      <c r="E52">
        <v>15</v>
      </c>
    </row>
    <row r="53" spans="1:5" x14ac:dyDescent="0.45">
      <c r="A53">
        <f ca="1">OFFSET(入力用!A$31,ROUNDDOWN(E53/2,0),0)</f>
        <v>0</v>
      </c>
      <c r="D53" t="str">
        <f t="shared" ref="D53" ca="1" si="45">IF(A53=0,"",A53&amp;" = Marionette.PortOut('"&amp;A53&amp;"')")</f>
        <v/>
      </c>
      <c r="E53">
        <v>16</v>
      </c>
    </row>
    <row r="54" spans="1:5" x14ac:dyDescent="0.45">
      <c r="A54">
        <f ca="1">OFFSET(入力用!A$31,ROUNDDOWN(E54/2,0),0)</f>
        <v>0</v>
      </c>
      <c r="C54" t="str">
        <f ca="1">OFFSET(入力用!C$31,ROUNDDOWN(E54/2,0),0)</f>
        <v/>
      </c>
      <c r="D54" t="str">
        <f t="shared" ref="D54" ca="1" si="46">IF(A54=0,"",A54&amp;".SetDescription('"&amp;C54&amp;"')")</f>
        <v/>
      </c>
      <c r="E54">
        <v>17</v>
      </c>
    </row>
    <row r="55" spans="1:5" x14ac:dyDescent="0.45">
      <c r="A55">
        <f ca="1">OFFSET(入力用!A$31,ROUNDDOWN(E55/2,0),0)</f>
        <v>0</v>
      </c>
      <c r="D55" t="str">
        <f t="shared" ref="D55" ca="1" si="47">IF(A55=0,"",A55&amp;" = Marionette.PortOut('"&amp;A55&amp;"')")</f>
        <v/>
      </c>
      <c r="E55">
        <v>18</v>
      </c>
    </row>
    <row r="56" spans="1:5" x14ac:dyDescent="0.45">
      <c r="A56">
        <f ca="1">OFFSET(入力用!A$31,ROUNDDOWN(E56/2,0),0)</f>
        <v>0</v>
      </c>
      <c r="C56" t="str">
        <f ca="1">OFFSET(入力用!C$31,ROUNDDOWN(E56/2,0),0)</f>
        <v/>
      </c>
      <c r="D56" t="str">
        <f t="shared" ref="D56" ca="1" si="48">IF(A56=0,"",A56&amp;".SetDescription('"&amp;C56&amp;"')")</f>
        <v/>
      </c>
      <c r="E56">
        <v>19</v>
      </c>
    </row>
    <row r="57" spans="1:5" x14ac:dyDescent="0.45">
      <c r="A57">
        <f ca="1">OFFSET(入力用!A$31,ROUNDDOWN(E57/2,0),0)</f>
        <v>0</v>
      </c>
      <c r="D57" t="str">
        <f t="shared" ref="D57" ca="1" si="49">IF(A57=0,"",A57&amp;" = Marionette.PortOut('"&amp;A57&amp;"')")</f>
        <v/>
      </c>
      <c r="E57">
        <v>20</v>
      </c>
    </row>
    <row r="58" spans="1:5" x14ac:dyDescent="0.45">
      <c r="A58">
        <f ca="1">OFFSET(入力用!A$31,ROUNDDOWN(E58/2,0),0)</f>
        <v>0</v>
      </c>
      <c r="C58" t="str">
        <f ca="1">OFFSET(入力用!C$31,ROUNDDOWN(E58/2,0),0)</f>
        <v/>
      </c>
      <c r="D58" t="str">
        <f t="shared" ref="D58" ca="1" si="50">IF(A58=0,"",A58&amp;".SetDescription('"&amp;C58&amp;"')")</f>
        <v/>
      </c>
      <c r="E58">
        <v>21</v>
      </c>
    </row>
    <row r="59" spans="1:5" x14ac:dyDescent="0.45">
      <c r="A59">
        <f ca="1">OFFSET(入力用!A$31,ROUNDDOWN(E59/2,0),0)</f>
        <v>0</v>
      </c>
      <c r="D59" t="str">
        <f t="shared" ref="D59:D61" ca="1" si="51">IF(A59=0,"",A59&amp;" = Marionette.PortOut('"&amp;A59&amp;"')")</f>
        <v/>
      </c>
      <c r="E59">
        <v>22</v>
      </c>
    </row>
    <row r="60" spans="1:5" x14ac:dyDescent="0.45">
      <c r="A60">
        <f ca="1">OFFSET(入力用!A$31,ROUNDDOWN(E60/2,0),0)</f>
        <v>0</v>
      </c>
      <c r="C60" t="str">
        <f ca="1">OFFSET(入力用!C$31,ROUNDDOWN(E60/2,0),0)</f>
        <v/>
      </c>
      <c r="D60" t="str">
        <f t="shared" ref="D60:D62" ca="1" si="52">IF(A60=0,"",A60&amp;".SetDescription('"&amp;C60&amp;"')")</f>
        <v/>
      </c>
      <c r="E60">
        <v>23</v>
      </c>
    </row>
    <row r="61" spans="1:5" x14ac:dyDescent="0.45">
      <c r="A61">
        <f ca="1">OFFSET(入力用!A$31,ROUNDDOWN(E61/2,0),0)</f>
        <v>0</v>
      </c>
      <c r="D61" t="str">
        <f t="shared" ca="1" si="51"/>
        <v/>
      </c>
      <c r="E61">
        <v>24</v>
      </c>
    </row>
    <row r="62" spans="1:5" x14ac:dyDescent="0.45">
      <c r="A62">
        <f ca="1">OFFSET(入力用!A$31,ROUNDDOWN(E62/2,0),0)</f>
        <v>0</v>
      </c>
      <c r="C62" t="str">
        <f ca="1">OFFSET(入力用!C$31,ROUNDDOWN(E62/2,0),0)</f>
        <v/>
      </c>
      <c r="D62" t="str">
        <f t="shared" ca="1" si="52"/>
        <v/>
      </c>
      <c r="E62">
        <v>25</v>
      </c>
    </row>
    <row r="63" spans="1:5" x14ac:dyDescent="0.45">
      <c r="A63">
        <f ca="1">OFFSET(入力用!A$31,ROUNDDOWN(E63/2,0),0)</f>
        <v>0</v>
      </c>
      <c r="D63" t="str">
        <f t="shared" ref="D63" ca="1" si="53">IF(A63=0,"",A63&amp;" = Marionette.PortOut('"&amp;A63&amp;"')")</f>
        <v/>
      </c>
      <c r="E63">
        <v>26</v>
      </c>
    </row>
    <row r="64" spans="1:5" x14ac:dyDescent="0.45">
      <c r="A64">
        <f ca="1">OFFSET(入力用!A$31,ROUNDDOWN(E64/2,0),0)</f>
        <v>0</v>
      </c>
      <c r="C64" t="str">
        <f ca="1">OFFSET(入力用!C$31,ROUNDDOWN(E64/2,0),0)</f>
        <v/>
      </c>
      <c r="D64" t="str">
        <f t="shared" ref="D64" ca="1" si="54">IF(A64=0,"",A64&amp;".SetDescription('"&amp;C64&amp;"')")</f>
        <v/>
      </c>
      <c r="E64">
        <v>27</v>
      </c>
    </row>
    <row r="65" spans="1:5" x14ac:dyDescent="0.45">
      <c r="A65">
        <f ca="1">OFFSET(入力用!A$31,ROUNDDOWN(E65/2,0),0)</f>
        <v>0</v>
      </c>
      <c r="D65" t="str">
        <f t="shared" ref="D65" ca="1" si="55">IF(A65=0,"",A65&amp;" = Marionette.PortOut('"&amp;A65&amp;"')")</f>
        <v/>
      </c>
      <c r="E65">
        <v>28</v>
      </c>
    </row>
    <row r="66" spans="1:5" x14ac:dyDescent="0.45">
      <c r="A66">
        <f ca="1">OFFSET(入力用!A$31,ROUNDDOWN(E66/2,0),0)</f>
        <v>0</v>
      </c>
      <c r="C66" t="str">
        <f ca="1">OFFSET(入力用!C$31,ROUNDDOWN(E66/2,0),0)</f>
        <v/>
      </c>
      <c r="D66" t="str">
        <f t="shared" ref="D66" ca="1" si="56">IF(A66=0,"",A66&amp;".SetDescription('"&amp;C66&amp;"')")</f>
        <v/>
      </c>
      <c r="E66">
        <v>29</v>
      </c>
    </row>
    <row r="67" spans="1:5" x14ac:dyDescent="0.45">
      <c r="D67" s="4" t="s">
        <v>78</v>
      </c>
    </row>
    <row r="68" spans="1:5" x14ac:dyDescent="0.45">
      <c r="D68" t="str">
        <f>IF(入力用!D1="Link","this.SetLinksObjects()","this.SetListAbsorb()")</f>
        <v>this.SetLinksObjects()</v>
      </c>
    </row>
    <row r="70" spans="1:5" x14ac:dyDescent="0.45">
      <c r="D70" s="4" t="s">
        <v>79</v>
      </c>
    </row>
    <row r="71" spans="1:5" x14ac:dyDescent="0.45">
      <c r="A71" t="str">
        <f ca="1">OFFSET(入力用!A$2,ROUNDDOWN(E2/2,0),0)</f>
        <v>_air_temp</v>
      </c>
      <c r="B71">
        <f ca="1">OFFSET(入力用!B$2,ROUNDDOWN(E2/2,0),0)</f>
        <v>0</v>
      </c>
      <c r="D71" t="str">
        <f ca="1">IF(A71=0,"",A71&amp;"  = self.Params."&amp;A71&amp;".value")</f>
        <v>_air_temp  = self.Params._air_temp.value</v>
      </c>
      <c r="E71">
        <v>0</v>
      </c>
    </row>
    <row r="72" spans="1:5" x14ac:dyDescent="0.45">
      <c r="A72" t="str">
        <f ca="1">OFFSET(入力用!A$2,ROUNDDOWN(E3/2,0),0)</f>
        <v>_air_temp</v>
      </c>
      <c r="B72">
        <f ca="1">OFFSET(入力用!B$2,ROUNDDOWN(E3/2,0),0)</f>
        <v>0</v>
      </c>
      <c r="D72" t="str">
        <f ca="1">IF(OR(A72=0, B72="L",入力用!$D$1="Link"),"",A72&amp;" = None if "&amp;A72&amp;" is None else "&amp;A72&amp;"[0]")</f>
        <v/>
      </c>
      <c r="E72">
        <v>1</v>
      </c>
    </row>
    <row r="73" spans="1:5" x14ac:dyDescent="0.45">
      <c r="A73" t="str">
        <f ca="1">OFFSET(入力用!A$2,ROUNDDOWN(E4/2,0),0)</f>
        <v>_mrt_</v>
      </c>
      <c r="B73">
        <f ca="1">OFFSET(入力用!B$2,ROUNDDOWN(E4/2,0),0)</f>
        <v>0</v>
      </c>
      <c r="D73" t="str">
        <f t="shared" ref="D73" ca="1" si="57">IF(A73=0,"",A73&amp;"  = self.Params."&amp;A73&amp;".value")</f>
        <v>_mrt_  = self.Params._mrt_.value</v>
      </c>
      <c r="E73">
        <v>2</v>
      </c>
    </row>
    <row r="74" spans="1:5" x14ac:dyDescent="0.45">
      <c r="A74" t="str">
        <f ca="1">OFFSET(入力用!A$2,ROUNDDOWN(E5/2,0),0)</f>
        <v>_mrt_</v>
      </c>
      <c r="B74">
        <f ca="1">OFFSET(入力用!B$2,ROUNDDOWN(E5/2,0),0)</f>
        <v>0</v>
      </c>
      <c r="D74" t="str">
        <f ca="1">IF(OR(A74=0, B74="L",入力用!$D$1="Link"),"",A74&amp;" = None if "&amp;A74&amp;" is None else "&amp;A74&amp;"[0]")</f>
        <v/>
      </c>
      <c r="E74">
        <v>3</v>
      </c>
    </row>
    <row r="75" spans="1:5" x14ac:dyDescent="0.45">
      <c r="A75" t="str">
        <f ca="1">OFFSET(入力用!A$2,ROUNDDOWN(E6/2,0),0)</f>
        <v>_rel_humid</v>
      </c>
      <c r="B75">
        <f ca="1">OFFSET(入力用!B$2,ROUNDDOWN(E6/2,0),0)</f>
        <v>0</v>
      </c>
      <c r="D75" t="str">
        <f t="shared" ref="D75" ca="1" si="58">IF(A75=0,"",A75&amp;"  = self.Params."&amp;A75&amp;".value")</f>
        <v>_rel_humid  = self.Params._rel_humid.value</v>
      </c>
      <c r="E75">
        <v>4</v>
      </c>
    </row>
    <row r="76" spans="1:5" x14ac:dyDescent="0.45">
      <c r="A76" t="str">
        <f ca="1">OFFSET(入力用!A$2,ROUNDDOWN(E7/2,0),0)</f>
        <v>_rel_humid</v>
      </c>
      <c r="B76">
        <f ca="1">OFFSET(入力用!B$2,ROUNDDOWN(E7/2,0),0)</f>
        <v>0</v>
      </c>
      <c r="D76" t="str">
        <f ca="1">IF(OR(A76=0, B76="L",入力用!$D$1="Link"),"",A76&amp;" = None if "&amp;A76&amp;" is None else "&amp;A76&amp;"[0]")</f>
        <v/>
      </c>
      <c r="E76">
        <v>5</v>
      </c>
    </row>
    <row r="77" spans="1:5" x14ac:dyDescent="0.45">
      <c r="A77" t="str">
        <f ca="1">OFFSET(入力用!A$2,ROUNDDOWN(E8/2,0),0)</f>
        <v>_air_speed_</v>
      </c>
      <c r="B77">
        <f ca="1">OFFSET(入力用!B$2,ROUNDDOWN(E8/2,0),0)</f>
        <v>0</v>
      </c>
      <c r="D77" t="str">
        <f t="shared" ref="D77" ca="1" si="59">IF(A77=0,"",A77&amp;"  = self.Params."&amp;A77&amp;".value")</f>
        <v>_air_speed_  = self.Params._air_speed_.value</v>
      </c>
      <c r="E77">
        <v>6</v>
      </c>
    </row>
    <row r="78" spans="1:5" x14ac:dyDescent="0.45">
      <c r="A78" t="str">
        <f ca="1">OFFSET(入力用!A$2,ROUNDDOWN(E9/2,0),0)</f>
        <v>_air_speed_</v>
      </c>
      <c r="B78">
        <f ca="1">OFFSET(入力用!B$2,ROUNDDOWN(E9/2,0),0)</f>
        <v>0</v>
      </c>
      <c r="D78" t="str">
        <f ca="1">IF(OR(A78=0, B78="L",入力用!$D$1="Link"),"",A78&amp;" = None if "&amp;A78&amp;" is None else "&amp;A78&amp;"[0]")</f>
        <v/>
      </c>
      <c r="E78">
        <v>7</v>
      </c>
    </row>
    <row r="79" spans="1:5" x14ac:dyDescent="0.45">
      <c r="A79" t="str">
        <f ca="1">OFFSET(入力用!A$2,ROUNDDOWN(E10/2,0),0)</f>
        <v>_met_rate_</v>
      </c>
      <c r="B79">
        <f ca="1">OFFSET(入力用!B$2,ROUNDDOWN(E10/2,0),0)</f>
        <v>0</v>
      </c>
      <c r="D79" t="str">
        <f t="shared" ref="D79" ca="1" si="60">IF(A79=0,"",A79&amp;"  = self.Params."&amp;A79&amp;".value")</f>
        <v>_met_rate_  = self.Params._met_rate_.value</v>
      </c>
      <c r="E79">
        <v>8</v>
      </c>
    </row>
    <row r="80" spans="1:5" x14ac:dyDescent="0.45">
      <c r="A80" t="str">
        <f ca="1">OFFSET(入力用!A$2,ROUNDDOWN(E11/2,0),0)</f>
        <v>_met_rate_</v>
      </c>
      <c r="B80">
        <f ca="1">OFFSET(入力用!B$2,ROUNDDOWN(E11/2,0),0)</f>
        <v>0</v>
      </c>
      <c r="D80" t="str">
        <f ca="1">IF(OR(A80=0, B80="L",入力用!$D$1="Link"),"",A80&amp;" = None if "&amp;A80&amp;" is None else "&amp;A80&amp;"[0]")</f>
        <v/>
      </c>
      <c r="E80">
        <v>9</v>
      </c>
    </row>
    <row r="81" spans="1:5" x14ac:dyDescent="0.45">
      <c r="A81" t="str">
        <f ca="1">OFFSET(入力用!A$2,ROUNDDOWN(E12/2,0),0)</f>
        <v>_clothing_</v>
      </c>
      <c r="B81">
        <f ca="1">OFFSET(入力用!B$2,ROUNDDOWN(E12/2,0),0)</f>
        <v>0</v>
      </c>
      <c r="D81" t="str">
        <f t="shared" ref="D81" ca="1" si="61">IF(A81=0,"",A81&amp;"  = self.Params."&amp;A81&amp;".value")</f>
        <v>_clothing_  = self.Params._clothing_.value</v>
      </c>
      <c r="E81">
        <v>10</v>
      </c>
    </row>
    <row r="82" spans="1:5" x14ac:dyDescent="0.45">
      <c r="A82" t="str">
        <f ca="1">OFFSET(入力用!A$2,ROUNDDOWN(E13/2,0),0)</f>
        <v>_clothing_</v>
      </c>
      <c r="B82">
        <f ca="1">OFFSET(入力用!B$2,ROUNDDOWN(E13/2,0),0)</f>
        <v>0</v>
      </c>
      <c r="D82" t="str">
        <f ca="1">IF(OR(A82=0, B82="L",入力用!$D$1="Link"),"",A82&amp;" = None if "&amp;A82&amp;" is None else "&amp;A82&amp;"[0]")</f>
        <v/>
      </c>
      <c r="E82">
        <v>11</v>
      </c>
    </row>
    <row r="83" spans="1:5" x14ac:dyDescent="0.45">
      <c r="A83" t="str">
        <f ca="1">OFFSET(入力用!A$2,ROUNDDOWN(E14/2,0),0)</f>
        <v>pmv_par_</v>
      </c>
      <c r="B83">
        <f ca="1">OFFSET(入力用!B$2,ROUNDDOWN(E14/2,0),0)</f>
        <v>0</v>
      </c>
      <c r="D83" t="str">
        <f t="shared" ref="D83" ca="1" si="62">IF(A83=0,"",A83&amp;"  = self.Params."&amp;A83&amp;".value")</f>
        <v>pmv_par_  = self.Params.pmv_par_.value</v>
      </c>
      <c r="E83">
        <v>12</v>
      </c>
    </row>
    <row r="84" spans="1:5" x14ac:dyDescent="0.45">
      <c r="A84" t="str">
        <f ca="1">OFFSET(入力用!A$2,ROUNDDOWN(E15/2,0),0)</f>
        <v>pmv_par_</v>
      </c>
      <c r="B84">
        <f ca="1">OFFSET(入力用!B$2,ROUNDDOWN(E15/2,0),0)</f>
        <v>0</v>
      </c>
      <c r="D84" t="str">
        <f ca="1">IF(OR(A84=0, B84="L",入力用!$D$1="Link"),"",A84&amp;" = None if "&amp;A84&amp;" is None else "&amp;A84&amp;"[0]")</f>
        <v/>
      </c>
      <c r="E84">
        <v>13</v>
      </c>
    </row>
    <row r="85" spans="1:5" x14ac:dyDescent="0.45">
      <c r="A85" t="str">
        <f ca="1">OFFSET(入力用!A$2,ROUNDDOWN(E16/2,0),0)</f>
        <v>_run</v>
      </c>
      <c r="B85">
        <f ca="1">OFFSET(入力用!B$2,ROUNDDOWN(E16/2,0),0)</f>
        <v>0</v>
      </c>
      <c r="D85" t="str">
        <f t="shared" ref="D85" ca="1" si="63">IF(A85=0,"",A85&amp;"  = self.Params."&amp;A85&amp;".value")</f>
        <v>_run  = self.Params._run.value</v>
      </c>
      <c r="E85">
        <v>14</v>
      </c>
    </row>
    <row r="86" spans="1:5" x14ac:dyDescent="0.45">
      <c r="A86" t="str">
        <f ca="1">OFFSET(入力用!A$2,ROUNDDOWN(E17/2,0),0)</f>
        <v>_run</v>
      </c>
      <c r="B86">
        <f ca="1">OFFSET(入力用!B$2,ROUNDDOWN(E17/2,0),0)</f>
        <v>0</v>
      </c>
      <c r="D86" t="str">
        <f ca="1">IF(OR(A86=0, B86="L",入力用!$D$1="Link"),"",A86&amp;" = None if "&amp;A86&amp;" is None else "&amp;A86&amp;"[0]")</f>
        <v/>
      </c>
      <c r="E86">
        <v>15</v>
      </c>
    </row>
    <row r="87" spans="1:5" x14ac:dyDescent="0.45">
      <c r="A87">
        <f ca="1">OFFSET(入力用!A$2,ROUNDDOWN(E18/2,0),0)</f>
        <v>0</v>
      </c>
      <c r="B87">
        <f ca="1">OFFSET(入力用!B$2,ROUNDDOWN(E18/2,0),0)</f>
        <v>0</v>
      </c>
      <c r="D87" t="str">
        <f t="shared" ref="D87" ca="1" si="64">IF(A87=0,"",A87&amp;"  = self.Params."&amp;A87&amp;".value")</f>
        <v/>
      </c>
      <c r="E87">
        <v>16</v>
      </c>
    </row>
    <row r="88" spans="1:5" x14ac:dyDescent="0.45">
      <c r="A88">
        <f ca="1">OFFSET(入力用!A$2,ROUNDDOWN(E19/2,0),0)</f>
        <v>0</v>
      </c>
      <c r="B88">
        <f ca="1">OFFSET(入力用!B$2,ROUNDDOWN(E19/2,0),0)</f>
        <v>0</v>
      </c>
      <c r="D88" t="str">
        <f ca="1">IF(OR(A88=0, B88="L",入力用!$D$1="Link"),"",A88&amp;" = None if "&amp;A88&amp;" is None else "&amp;A88&amp;"[0]")</f>
        <v/>
      </c>
      <c r="E88">
        <v>17</v>
      </c>
    </row>
    <row r="89" spans="1:5" x14ac:dyDescent="0.45">
      <c r="A89">
        <f ca="1">OFFSET(入力用!A$2,ROUNDDOWN(E20/2,0),0)</f>
        <v>0</v>
      </c>
      <c r="B89">
        <f ca="1">OFFSET(入力用!B$2,ROUNDDOWN(E20/2,0),0)</f>
        <v>0</v>
      </c>
      <c r="D89" t="str">
        <f t="shared" ref="D89" ca="1" si="65">IF(A89=0,"",A89&amp;"  = self.Params."&amp;A89&amp;".value")</f>
        <v/>
      </c>
      <c r="E89">
        <v>18</v>
      </c>
    </row>
    <row r="90" spans="1:5" x14ac:dyDescent="0.45">
      <c r="A90">
        <f ca="1">OFFSET(入力用!A$2,ROUNDDOWN(E21/2,0),0)</f>
        <v>0</v>
      </c>
      <c r="B90">
        <f ca="1">OFFSET(入力用!B$2,ROUNDDOWN(E21/2,0),0)</f>
        <v>0</v>
      </c>
      <c r="D90" t="str">
        <f ca="1">IF(OR(A90=0, B90="L",入力用!$D$1="Link"),"",A90&amp;" = None if "&amp;A90&amp;" is None else "&amp;A90&amp;"[0]")</f>
        <v/>
      </c>
      <c r="E90">
        <v>19</v>
      </c>
    </row>
    <row r="91" spans="1:5" x14ac:dyDescent="0.45">
      <c r="A91">
        <f ca="1">OFFSET(入力用!A$2,ROUNDDOWN(E22/2,0),0)</f>
        <v>0</v>
      </c>
      <c r="B91">
        <f ca="1">OFFSET(入力用!B$2,ROUNDDOWN(E22/2,0),0)</f>
        <v>0</v>
      </c>
      <c r="D91" t="str">
        <f t="shared" ref="D91" ca="1" si="66">IF(A91=0,"",A91&amp;"  = self.Params."&amp;A91&amp;".value")</f>
        <v/>
      </c>
      <c r="E91">
        <v>20</v>
      </c>
    </row>
    <row r="92" spans="1:5" x14ac:dyDescent="0.45">
      <c r="A92">
        <f ca="1">OFFSET(入力用!A$2,ROUNDDOWN(E23/2,0),0)</f>
        <v>0</v>
      </c>
      <c r="B92">
        <f ca="1">OFFSET(入力用!B$2,ROUNDDOWN(E23/2,0),0)</f>
        <v>0</v>
      </c>
      <c r="D92" t="str">
        <f ca="1">IF(OR(A92=0, B92="L",入力用!$D$1="Link"),"",A92&amp;" = None if "&amp;A92&amp;" is None else "&amp;A92&amp;"[0]")</f>
        <v/>
      </c>
      <c r="E92">
        <v>21</v>
      </c>
    </row>
    <row r="93" spans="1:5" x14ac:dyDescent="0.45">
      <c r="A93">
        <f ca="1">OFFSET(入力用!A$2,ROUNDDOWN(E24/2,0),0)</f>
        <v>0</v>
      </c>
      <c r="B93">
        <f ca="1">OFFSET(入力用!B$2,ROUNDDOWN(E24/2,0),0)</f>
        <v>0</v>
      </c>
      <c r="D93" t="str">
        <f t="shared" ref="D93" ca="1" si="67">IF(A93=0,"",A93&amp;"  = self.Params."&amp;A93&amp;".value")</f>
        <v/>
      </c>
      <c r="E93">
        <v>22</v>
      </c>
    </row>
    <row r="94" spans="1:5" x14ac:dyDescent="0.45">
      <c r="A94">
        <f ca="1">OFFSET(入力用!A$2,ROUNDDOWN(E25/2,0),0)</f>
        <v>0</v>
      </c>
      <c r="B94">
        <f ca="1">OFFSET(入力用!B$2,ROUNDDOWN(E25/2,0),0)</f>
        <v>0</v>
      </c>
      <c r="D94" t="str">
        <f ca="1">IF(OR(A94=0, B94="L",入力用!$D$1="Link"),"",A94&amp;" = None if "&amp;A94&amp;" is None else "&amp;A94&amp;"[0]")</f>
        <v/>
      </c>
      <c r="E94">
        <v>23</v>
      </c>
    </row>
    <row r="95" spans="1:5" x14ac:dyDescent="0.45">
      <c r="A95">
        <f ca="1">OFFSET(入力用!A$2,ROUNDDOWN(E26/2,0),0)</f>
        <v>0</v>
      </c>
      <c r="B95">
        <f ca="1">OFFSET(入力用!B$2,ROUNDDOWN(E26/2,0),0)</f>
        <v>0</v>
      </c>
      <c r="D95" t="str">
        <f t="shared" ref="D95:D96" ca="1" si="68">IF(A95=0,"",A95&amp;"  = self.Params."&amp;A95&amp;".value")</f>
        <v/>
      </c>
      <c r="E95">
        <v>24</v>
      </c>
    </row>
    <row r="96" spans="1:5" x14ac:dyDescent="0.45">
      <c r="A96">
        <f ca="1">OFFSET(入力用!A$2,ROUNDDOWN(E27/2,0),0)</f>
        <v>0</v>
      </c>
      <c r="B96">
        <f ca="1">OFFSET(入力用!B$2,ROUNDDOWN(E27/2,0),0)</f>
        <v>0</v>
      </c>
      <c r="D96" t="str">
        <f t="shared" ca="1" si="68"/>
        <v/>
      </c>
      <c r="E96">
        <v>25</v>
      </c>
    </row>
    <row r="97" spans="1:5" x14ac:dyDescent="0.45">
      <c r="A97">
        <f ca="1">OFFSET(入力用!A$2,ROUNDDOWN(E28/2,0),0)</f>
        <v>0</v>
      </c>
      <c r="B97">
        <f ca="1">OFFSET(入力用!B$2,ROUNDDOWN(E28/2,0),0)</f>
        <v>0</v>
      </c>
      <c r="D97" t="str">
        <f ca="1">IF(OR(A97=0, B97="L",入力用!$D$1="Link"),"",A97&amp;" = None if "&amp;A97&amp;" is None else "&amp;A97&amp;"[0]")</f>
        <v/>
      </c>
      <c r="E97">
        <v>26</v>
      </c>
    </row>
    <row r="98" spans="1:5" x14ac:dyDescent="0.45">
      <c r="A98">
        <f ca="1">OFFSET(入力用!A$2,ROUNDDOWN(E29/2,0),0)</f>
        <v>0</v>
      </c>
      <c r="B98">
        <f ca="1">OFFSET(入力用!B$2,ROUNDDOWN(E29/2,0),0)</f>
        <v>0</v>
      </c>
      <c r="D98" t="str">
        <f t="shared" ref="D98" ca="1" si="69">IF(A98=0,"",A98&amp;"  = self.Params."&amp;A98&amp;".value")</f>
        <v/>
      </c>
      <c r="E98">
        <v>27</v>
      </c>
    </row>
    <row r="99" spans="1:5" x14ac:dyDescent="0.45">
      <c r="A99">
        <f ca="1">OFFSET(入力用!A$2,ROUNDDOWN(E30/2,0),0)</f>
        <v>0</v>
      </c>
      <c r="B99">
        <f ca="1">OFFSET(入力用!B$2,ROUNDDOWN(E30/2,0),0)</f>
        <v>0</v>
      </c>
      <c r="D99" t="str">
        <f ca="1">IF(OR(A99=0, B99="L",入力用!$D$1="Link"),"",A99&amp;" = None if "&amp;A99&amp;" is None else "&amp;A99&amp;"[0]")</f>
        <v/>
      </c>
      <c r="E99">
        <v>28</v>
      </c>
    </row>
    <row r="100" spans="1:5" x14ac:dyDescent="0.45">
      <c r="A100">
        <f ca="1">OFFSET(入力用!A$2,ROUNDDOWN(E31/2,0),0)</f>
        <v>0</v>
      </c>
      <c r="B100">
        <f ca="1">OFFSET(入力用!B$2,ROUNDDOWN(E31/2,0),0)</f>
        <v>0</v>
      </c>
      <c r="D100" t="str">
        <f t="shared" ref="D100" ca="1" si="70">IF(A100=0,"",A100&amp;"  = self.Params."&amp;A100&amp;".value")</f>
        <v/>
      </c>
      <c r="E100">
        <v>29</v>
      </c>
    </row>
    <row r="101" spans="1:5" x14ac:dyDescent="0.45">
      <c r="A101">
        <f ca="1">OFFSET(入力用!A$2,ROUNDDOWN(E32/2,0),0)</f>
        <v>0</v>
      </c>
      <c r="B101">
        <f ca="1">OFFSET(入力用!B$2,ROUNDDOWN(E32/2,0),0)</f>
        <v>0</v>
      </c>
      <c r="D101" t="str">
        <f ca="1">IF(OR(A101=0, B101="L",入力用!$D$1="Link"),"",A101&amp;" = None if "&amp;A101&amp;" is None else "&amp;A101&amp;"[0]")</f>
        <v/>
      </c>
      <c r="E101">
        <v>30</v>
      </c>
    </row>
    <row r="102" spans="1:5" x14ac:dyDescent="0.45">
      <c r="A102">
        <f ca="1">OFFSET(入力用!A$2,ROUNDDOWN(E33/2,0),0)</f>
        <v>0</v>
      </c>
      <c r="B102">
        <f ca="1">OFFSET(入力用!B$2,ROUNDDOWN(E33/2,0),0)</f>
        <v>0</v>
      </c>
      <c r="D102" t="str">
        <f t="shared" ref="D102" ca="1" si="71">IF(A102=0,"",A102&amp;"  = self.Params."&amp;A102&amp;".value")</f>
        <v/>
      </c>
      <c r="E102">
        <v>31</v>
      </c>
    </row>
    <row r="103" spans="1:5" x14ac:dyDescent="0.45">
      <c r="D103" s="4" t="s">
        <v>81</v>
      </c>
    </row>
    <row r="104" spans="1:5" x14ac:dyDescent="0.45">
      <c r="D104" t="str">
        <f>all_required_inputs!A30</f>
        <v>if  _air_temp and _rel_humid and _run:</v>
      </c>
    </row>
    <row r="106" spans="1:5" x14ac:dyDescent="0.45">
      <c r="D106" t="s">
        <v>0</v>
      </c>
    </row>
    <row r="107" spans="1:5" x14ac:dyDescent="0.45">
      <c r="A107" t="str">
        <f ca="1">OFFSET(入力用!A$31,ROUNDDOWN(E37,0),0)</f>
        <v>report</v>
      </c>
      <c r="D107" t="str">
        <f ca="1">IF(A107=0,"",A107&amp;" = None")</f>
        <v>report = None</v>
      </c>
    </row>
    <row r="108" spans="1:5" x14ac:dyDescent="0.45">
      <c r="A108" t="str">
        <f ca="1">OFFSET(入力用!A$31,ROUNDDOWN(E38,0),0)</f>
        <v>pmv</v>
      </c>
      <c r="D108" t="str">
        <f t="shared" ref="D108:D120" ca="1" si="72">IF(A108=0,"",A108&amp;" = None")</f>
        <v>pmv = None</v>
      </c>
    </row>
    <row r="109" spans="1:5" x14ac:dyDescent="0.45">
      <c r="A109" t="str">
        <f ca="1">OFFSET(入力用!A$31,ROUNDDOWN(E39,0),0)</f>
        <v>ppd</v>
      </c>
      <c r="D109" t="str">
        <f t="shared" ca="1" si="72"/>
        <v>ppd = None</v>
      </c>
    </row>
    <row r="110" spans="1:5" x14ac:dyDescent="0.45">
      <c r="A110" t="str">
        <f ca="1">OFFSET(入力用!A$31,ROUNDDOWN(E40,0),0)</f>
        <v>set</v>
      </c>
      <c r="D110" t="str">
        <f t="shared" ca="1" si="72"/>
        <v>set = None</v>
      </c>
    </row>
    <row r="111" spans="1:5" x14ac:dyDescent="0.45">
      <c r="A111" t="str">
        <f ca="1">OFFSET(入力用!A$31,ROUNDDOWN(E41,0),0)</f>
        <v>comfort</v>
      </c>
      <c r="D111" t="str">
        <f t="shared" ca="1" si="72"/>
        <v>comfort = None</v>
      </c>
    </row>
    <row r="112" spans="1:5" x14ac:dyDescent="0.45">
      <c r="A112" t="str">
        <f ca="1">OFFSET(入力用!A$31,ROUNDDOWN(E42,0),0)</f>
        <v>condition</v>
      </c>
      <c r="D112" t="str">
        <f t="shared" ca="1" si="72"/>
        <v>condition = None</v>
      </c>
    </row>
    <row r="113" spans="1:5" x14ac:dyDescent="0.45">
      <c r="A113" t="str">
        <f ca="1">OFFSET(入力用!A$31,ROUNDDOWN(E43,0),0)</f>
        <v>heat_loss</v>
      </c>
      <c r="D113" t="str">
        <f t="shared" ca="1" si="72"/>
        <v>heat_loss = None</v>
      </c>
    </row>
    <row r="114" spans="1:5" x14ac:dyDescent="0.45">
      <c r="A114" t="str">
        <f ca="1">OFFSET(入力用!A$31,ROUNDDOWN(E44,0),0)</f>
        <v>comf_obj</v>
      </c>
      <c r="D114" t="str">
        <f t="shared" ca="1" si="72"/>
        <v>comf_obj = None</v>
      </c>
    </row>
    <row r="115" spans="1:5" x14ac:dyDescent="0.45">
      <c r="A115">
        <f ca="1">OFFSET(入力用!A$31,ROUNDDOWN(E45,0),0)</f>
        <v>0</v>
      </c>
      <c r="D115" t="str">
        <f t="shared" ca="1" si="72"/>
        <v/>
      </c>
    </row>
    <row r="116" spans="1:5" x14ac:dyDescent="0.45">
      <c r="A116">
        <f ca="1">OFFSET(入力用!A$31,ROUNDDOWN(E46,0),0)</f>
        <v>0</v>
      </c>
      <c r="D116" t="str">
        <f t="shared" ca="1" si="72"/>
        <v/>
      </c>
    </row>
    <row r="117" spans="1:5" x14ac:dyDescent="0.45">
      <c r="A117">
        <f ca="1">OFFSET(入力用!A$31,ROUNDDOWN(E47,0),0)</f>
        <v>0</v>
      </c>
      <c r="D117" t="str">
        <f t="shared" ca="1" si="72"/>
        <v/>
      </c>
    </row>
    <row r="118" spans="1:5" x14ac:dyDescent="0.45">
      <c r="A118">
        <f ca="1">OFFSET(入力用!A$31,ROUNDDOWN(E48,0),0)</f>
        <v>0</v>
      </c>
      <c r="D118" t="str">
        <f t="shared" ca="1" si="72"/>
        <v/>
      </c>
    </row>
    <row r="119" spans="1:5" x14ac:dyDescent="0.45">
      <c r="A119">
        <f ca="1">OFFSET(入力用!A$31,ROUNDDOWN(E49,0),0)</f>
        <v>0</v>
      </c>
      <c r="D119" t="str">
        <f t="shared" ca="1" si="72"/>
        <v/>
      </c>
    </row>
    <row r="120" spans="1:5" x14ac:dyDescent="0.45">
      <c r="A120">
        <f ca="1">OFFSET(入力用!A$31,ROUNDDOWN(E50,0),0)</f>
        <v>0</v>
      </c>
      <c r="D120" t="str">
        <f t="shared" ca="1" si="72"/>
        <v/>
      </c>
    </row>
    <row r="123" spans="1:5" x14ac:dyDescent="0.45">
      <c r="D123" s="4" t="s">
        <v>80</v>
      </c>
    </row>
    <row r="124" spans="1:5" x14ac:dyDescent="0.45">
      <c r="A124" t="str">
        <f ca="1">OFFSET(入力用!A$31,ROUNDDOWN(E37,0),0)</f>
        <v>report</v>
      </c>
      <c r="D124" t="str">
        <f ca="1">IF(A124=0,"","self.Params."&amp;A124&amp;".value = "&amp;A124)</f>
        <v>self.Params.report.value = report</v>
      </c>
      <c r="E124">
        <v>0</v>
      </c>
    </row>
    <row r="125" spans="1:5" x14ac:dyDescent="0.45">
      <c r="A125" t="str">
        <f ca="1">OFFSET(入力用!A$31,ROUNDDOWN(E38,0),0)</f>
        <v>pmv</v>
      </c>
      <c r="D125" t="str">
        <f t="shared" ref="D125:D135" ca="1" si="73">IF(A125=0,"","self.Params."&amp;A125&amp;".value = "&amp;A125)</f>
        <v>self.Params.pmv.value = pmv</v>
      </c>
      <c r="E125">
        <v>1</v>
      </c>
    </row>
    <row r="126" spans="1:5" x14ac:dyDescent="0.45">
      <c r="A126" t="str">
        <f ca="1">OFFSET(入力用!A$31,ROUNDDOWN(E39,0),0)</f>
        <v>ppd</v>
      </c>
      <c r="D126" t="str">
        <f t="shared" ca="1" si="73"/>
        <v>self.Params.ppd.value = ppd</v>
      </c>
      <c r="E126">
        <v>2</v>
      </c>
    </row>
    <row r="127" spans="1:5" x14ac:dyDescent="0.45">
      <c r="A127" t="str">
        <f ca="1">OFFSET(入力用!A$31,ROUNDDOWN(E40,0),0)</f>
        <v>set</v>
      </c>
      <c r="D127" t="str">
        <f t="shared" ca="1" si="73"/>
        <v>self.Params.set.value = set</v>
      </c>
      <c r="E127">
        <v>3</v>
      </c>
    </row>
    <row r="128" spans="1:5" x14ac:dyDescent="0.45">
      <c r="A128" t="str">
        <f ca="1">OFFSET(入力用!A$31,ROUNDDOWN(E41,0),0)</f>
        <v>comfort</v>
      </c>
      <c r="D128" t="str">
        <f t="shared" ca="1" si="73"/>
        <v>self.Params.comfort.value = comfort</v>
      </c>
      <c r="E128">
        <v>4</v>
      </c>
    </row>
    <row r="129" spans="1:5" x14ac:dyDescent="0.45">
      <c r="A129" t="str">
        <f ca="1">OFFSET(入力用!A$31,ROUNDDOWN(E42,0),0)</f>
        <v>condition</v>
      </c>
      <c r="D129" t="str">
        <f t="shared" ca="1" si="73"/>
        <v>self.Params.condition.value = condition</v>
      </c>
      <c r="E129">
        <v>5</v>
      </c>
    </row>
    <row r="130" spans="1:5" x14ac:dyDescent="0.45">
      <c r="A130" t="str">
        <f ca="1">OFFSET(入力用!A$31,ROUNDDOWN(E43,0),0)</f>
        <v>heat_loss</v>
      </c>
      <c r="D130" t="str">
        <f t="shared" ca="1" si="73"/>
        <v>self.Params.heat_loss.value = heat_loss</v>
      </c>
      <c r="E130">
        <v>6</v>
      </c>
    </row>
    <row r="131" spans="1:5" x14ac:dyDescent="0.45">
      <c r="A131" t="str">
        <f ca="1">OFFSET(入力用!A$31,ROUNDDOWN(E44,0),0)</f>
        <v>comf_obj</v>
      </c>
      <c r="D131" t="str">
        <f t="shared" ca="1" si="73"/>
        <v>self.Params.comf_obj.value = comf_obj</v>
      </c>
      <c r="E131">
        <v>7</v>
      </c>
    </row>
    <row r="132" spans="1:5" x14ac:dyDescent="0.45">
      <c r="A132">
        <f ca="1">OFFSET(入力用!A$31,ROUNDDOWN(E45,0),0)</f>
        <v>0</v>
      </c>
      <c r="D132" t="str">
        <f t="shared" ca="1" si="73"/>
        <v/>
      </c>
      <c r="E132">
        <v>8</v>
      </c>
    </row>
    <row r="133" spans="1:5" x14ac:dyDescent="0.45">
      <c r="A133">
        <f ca="1">OFFSET(入力用!A$31,ROUNDDOWN(E46,0),0)</f>
        <v>0</v>
      </c>
      <c r="D133" t="str">
        <f t="shared" ca="1" si="73"/>
        <v/>
      </c>
      <c r="E133">
        <v>9</v>
      </c>
    </row>
    <row r="134" spans="1:5" x14ac:dyDescent="0.45">
      <c r="A134">
        <f ca="1">OFFSET(入力用!A$31,ROUNDDOWN(E47,0),0)</f>
        <v>0</v>
      </c>
      <c r="D134" t="str">
        <f t="shared" ca="1" si="73"/>
        <v/>
      </c>
      <c r="E134">
        <v>10</v>
      </c>
    </row>
    <row r="135" spans="1:5" x14ac:dyDescent="0.45">
      <c r="A135">
        <f ca="1">OFFSET(入力用!A$31,ROUNDDOWN(E48,0),0)</f>
        <v>0</v>
      </c>
      <c r="D135" t="str">
        <f t="shared" ca="1" si="73"/>
        <v/>
      </c>
      <c r="E135">
        <v>11</v>
      </c>
    </row>
    <row r="136" spans="1:5" x14ac:dyDescent="0.45">
      <c r="A136">
        <f ca="1">OFFSET(入力用!A$31,ROUNDDOWN(E49,0),0)</f>
        <v>0</v>
      </c>
      <c r="D136" t="str">
        <f t="shared" ref="D136:D137" ca="1" si="74">IF(A136=0,"","self.Params."&amp;A136&amp;".value = "&amp;A136)</f>
        <v/>
      </c>
      <c r="E136">
        <v>12</v>
      </c>
    </row>
    <row r="137" spans="1:5" x14ac:dyDescent="0.45">
      <c r="A137">
        <f ca="1">OFFSET(入力用!A$31,ROUNDDOWN(E50,0),0)</f>
        <v>0</v>
      </c>
      <c r="D137" t="str">
        <f t="shared" ca="1" si="74"/>
        <v/>
      </c>
      <c r="E137">
        <v>13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AB9A-7064-45F3-AE51-E3CD59DCE01A}">
  <dimension ref="A1:G30"/>
  <sheetViews>
    <sheetView topLeftCell="A10" workbookViewId="0">
      <selection activeCell="C31" sqref="C31"/>
    </sheetView>
  </sheetViews>
  <sheetFormatPr defaultRowHeight="18" x14ac:dyDescent="0.45"/>
  <cols>
    <col min="1" max="1" width="23.09765625" customWidth="1"/>
  </cols>
  <sheetData>
    <row r="1" spans="1:7" x14ac:dyDescent="0.45">
      <c r="A1" t="str">
        <f>IF(入力用!A2=0,"",入力用!A2)</f>
        <v>_air_temp</v>
      </c>
      <c r="B1">
        <f>IF(LEFT(A1,1)="_",1,0)</f>
        <v>1</v>
      </c>
      <c r="C1">
        <f>IF(RIGHT(A1,1)="_",1,0)</f>
        <v>0</v>
      </c>
      <c r="D1">
        <f>IF(AND(B1=1,C1=0),1,0)</f>
        <v>1</v>
      </c>
      <c r="E1">
        <f>IF(A1=0,0,1)</f>
        <v>1</v>
      </c>
      <c r="F1" t="str">
        <f>IF(D1=1," "&amp;A1&amp;" and","")</f>
        <v xml:space="preserve"> _air_temp and</v>
      </c>
      <c r="G1" t="str">
        <f>IF(A1="","",A1&amp;" or")</f>
        <v>_air_temp or</v>
      </c>
    </row>
    <row r="2" spans="1:7" x14ac:dyDescent="0.45">
      <c r="A2" t="str">
        <f>IF(入力用!A3=0,"",入力用!A3)</f>
        <v>_mrt_</v>
      </c>
      <c r="B2">
        <f t="shared" ref="B2:B23" si="0">IF(LEFT(A2,1)="_",1,0)</f>
        <v>1</v>
      </c>
      <c r="C2">
        <f t="shared" ref="C2:C23" si="1">IF(RIGHT(A2,1)="_",1,0)</f>
        <v>1</v>
      </c>
      <c r="D2">
        <f t="shared" ref="D2:D23" si="2">IF(AND(B2=1,C2=0),1,0)</f>
        <v>0</v>
      </c>
      <c r="E2">
        <f t="shared" ref="E2:E23" si="3">IF(A2=0,0,1)</f>
        <v>1</v>
      </c>
      <c r="F2" t="str">
        <f t="shared" ref="F2:F23" si="4">IF(D2=1," "&amp;A2&amp;" and","")</f>
        <v/>
      </c>
      <c r="G2" t="str">
        <f t="shared" ref="G2:G23" si="5">IF(A2="","",A2&amp;" or")</f>
        <v>_mrt_ or</v>
      </c>
    </row>
    <row r="3" spans="1:7" x14ac:dyDescent="0.45">
      <c r="A3" t="str">
        <f>IF(入力用!A4=0,"",入力用!A4)</f>
        <v>_rel_humid</v>
      </c>
      <c r="B3">
        <f t="shared" si="0"/>
        <v>1</v>
      </c>
      <c r="C3">
        <f t="shared" si="1"/>
        <v>0</v>
      </c>
      <c r="D3">
        <f t="shared" si="2"/>
        <v>1</v>
      </c>
      <c r="E3">
        <f t="shared" si="3"/>
        <v>1</v>
      </c>
      <c r="F3" t="str">
        <f t="shared" si="4"/>
        <v xml:space="preserve"> _rel_humid and</v>
      </c>
      <c r="G3" t="str">
        <f t="shared" si="5"/>
        <v>_rel_humid or</v>
      </c>
    </row>
    <row r="4" spans="1:7" x14ac:dyDescent="0.45">
      <c r="A4" t="str">
        <f>IF(入力用!A5=0,"",入力用!A5)</f>
        <v>_air_speed_</v>
      </c>
      <c r="B4">
        <f t="shared" si="0"/>
        <v>1</v>
      </c>
      <c r="C4">
        <f t="shared" si="1"/>
        <v>1</v>
      </c>
      <c r="D4">
        <f t="shared" si="2"/>
        <v>0</v>
      </c>
      <c r="E4">
        <f t="shared" si="3"/>
        <v>1</v>
      </c>
      <c r="F4" t="str">
        <f t="shared" si="4"/>
        <v/>
      </c>
      <c r="G4" t="str">
        <f t="shared" si="5"/>
        <v>_air_speed_ or</v>
      </c>
    </row>
    <row r="5" spans="1:7" x14ac:dyDescent="0.45">
      <c r="A5" t="str">
        <f>IF(入力用!A6=0,"",入力用!A6)</f>
        <v>_met_rate_</v>
      </c>
      <c r="B5">
        <f t="shared" si="0"/>
        <v>1</v>
      </c>
      <c r="C5">
        <f t="shared" si="1"/>
        <v>1</v>
      </c>
      <c r="D5">
        <f t="shared" si="2"/>
        <v>0</v>
      </c>
      <c r="E5">
        <f t="shared" si="3"/>
        <v>1</v>
      </c>
      <c r="F5" t="str">
        <f t="shared" si="4"/>
        <v/>
      </c>
      <c r="G5" t="str">
        <f t="shared" si="5"/>
        <v>_met_rate_ or</v>
      </c>
    </row>
    <row r="6" spans="1:7" x14ac:dyDescent="0.45">
      <c r="A6" t="str">
        <f>IF(入力用!A7=0,"",入力用!A7)</f>
        <v>_clothing_</v>
      </c>
      <c r="B6">
        <f t="shared" si="0"/>
        <v>1</v>
      </c>
      <c r="C6">
        <f t="shared" si="1"/>
        <v>1</v>
      </c>
      <c r="D6">
        <f t="shared" si="2"/>
        <v>0</v>
      </c>
      <c r="E6">
        <f t="shared" si="3"/>
        <v>1</v>
      </c>
      <c r="F6" t="str">
        <f t="shared" si="4"/>
        <v/>
      </c>
      <c r="G6" t="str">
        <f t="shared" si="5"/>
        <v>_clothing_ or</v>
      </c>
    </row>
    <row r="7" spans="1:7" x14ac:dyDescent="0.45">
      <c r="A7" t="str">
        <f>IF(入力用!A8=0,"",入力用!A8)</f>
        <v>pmv_par_</v>
      </c>
      <c r="B7">
        <f t="shared" si="0"/>
        <v>0</v>
      </c>
      <c r="C7">
        <f t="shared" si="1"/>
        <v>1</v>
      </c>
      <c r="D7">
        <f t="shared" si="2"/>
        <v>0</v>
      </c>
      <c r="E7">
        <f t="shared" si="3"/>
        <v>1</v>
      </c>
      <c r="F7" t="str">
        <f t="shared" si="4"/>
        <v/>
      </c>
      <c r="G7" t="str">
        <f t="shared" si="5"/>
        <v>pmv_par_ or</v>
      </c>
    </row>
    <row r="8" spans="1:7" x14ac:dyDescent="0.45">
      <c r="A8" t="str">
        <f>IF(入力用!A9=0,"",入力用!A9)</f>
        <v>_run</v>
      </c>
      <c r="B8">
        <f t="shared" si="0"/>
        <v>1</v>
      </c>
      <c r="C8">
        <f t="shared" si="1"/>
        <v>0</v>
      </c>
      <c r="D8">
        <f t="shared" si="2"/>
        <v>1</v>
      </c>
      <c r="E8">
        <f t="shared" si="3"/>
        <v>1</v>
      </c>
      <c r="F8" t="str">
        <f t="shared" si="4"/>
        <v xml:space="preserve"> _run and</v>
      </c>
      <c r="G8" t="str">
        <f t="shared" si="5"/>
        <v>_run or</v>
      </c>
    </row>
    <row r="9" spans="1:7" x14ac:dyDescent="0.45">
      <c r="A9" t="str">
        <f>IF(入力用!A10=0,"",入力用!A10)</f>
        <v/>
      </c>
      <c r="B9">
        <f t="shared" si="0"/>
        <v>0</v>
      </c>
      <c r="C9">
        <f t="shared" si="1"/>
        <v>0</v>
      </c>
      <c r="D9">
        <f t="shared" si="2"/>
        <v>0</v>
      </c>
      <c r="E9">
        <f t="shared" si="3"/>
        <v>1</v>
      </c>
      <c r="F9" t="str">
        <f t="shared" si="4"/>
        <v/>
      </c>
      <c r="G9" t="str">
        <f t="shared" si="5"/>
        <v/>
      </c>
    </row>
    <row r="10" spans="1:7" x14ac:dyDescent="0.45">
      <c r="A10" t="str">
        <f>IF(入力用!A11=0,"",入力用!A11)</f>
        <v/>
      </c>
      <c r="B10">
        <f t="shared" si="0"/>
        <v>0</v>
      </c>
      <c r="C10">
        <f t="shared" si="1"/>
        <v>0</v>
      </c>
      <c r="D10">
        <f t="shared" si="2"/>
        <v>0</v>
      </c>
      <c r="E10">
        <f t="shared" si="3"/>
        <v>1</v>
      </c>
      <c r="F10" t="str">
        <f t="shared" si="4"/>
        <v/>
      </c>
      <c r="G10" t="str">
        <f t="shared" si="5"/>
        <v/>
      </c>
    </row>
    <row r="11" spans="1:7" x14ac:dyDescent="0.45">
      <c r="A11" t="str">
        <f>IF(入力用!A12=0,"",入力用!A12)</f>
        <v/>
      </c>
      <c r="B11">
        <f t="shared" si="0"/>
        <v>0</v>
      </c>
      <c r="C11">
        <f t="shared" si="1"/>
        <v>0</v>
      </c>
      <c r="D11">
        <f t="shared" si="2"/>
        <v>0</v>
      </c>
      <c r="E11">
        <f t="shared" si="3"/>
        <v>1</v>
      </c>
      <c r="F11" t="str">
        <f t="shared" si="4"/>
        <v/>
      </c>
      <c r="G11" t="str">
        <f t="shared" si="5"/>
        <v/>
      </c>
    </row>
    <row r="12" spans="1:7" x14ac:dyDescent="0.45">
      <c r="A12" t="str">
        <f>IF(入力用!A13=0,"",入力用!A13)</f>
        <v/>
      </c>
      <c r="B12">
        <f t="shared" si="0"/>
        <v>0</v>
      </c>
      <c r="C12">
        <f t="shared" si="1"/>
        <v>0</v>
      </c>
      <c r="D12">
        <f t="shared" si="2"/>
        <v>0</v>
      </c>
      <c r="E12">
        <f t="shared" si="3"/>
        <v>1</v>
      </c>
      <c r="F12" t="str">
        <f t="shared" si="4"/>
        <v/>
      </c>
      <c r="G12" t="str">
        <f t="shared" si="5"/>
        <v/>
      </c>
    </row>
    <row r="13" spans="1:7" x14ac:dyDescent="0.45">
      <c r="A13" t="str">
        <f>IF(入力用!A14=0,"",入力用!A14)</f>
        <v/>
      </c>
      <c r="B13">
        <f t="shared" si="0"/>
        <v>0</v>
      </c>
      <c r="C13">
        <f t="shared" si="1"/>
        <v>0</v>
      </c>
      <c r="D13">
        <f t="shared" si="2"/>
        <v>0</v>
      </c>
      <c r="E13">
        <f t="shared" si="3"/>
        <v>1</v>
      </c>
      <c r="F13" t="str">
        <f t="shared" si="4"/>
        <v/>
      </c>
      <c r="G13" t="str">
        <f t="shared" si="5"/>
        <v/>
      </c>
    </row>
    <row r="14" spans="1:7" x14ac:dyDescent="0.45">
      <c r="A14" t="str">
        <f>IF(入力用!A15=0,"",入力用!A15)</f>
        <v/>
      </c>
      <c r="B14">
        <f t="shared" si="0"/>
        <v>0</v>
      </c>
      <c r="C14">
        <f t="shared" si="1"/>
        <v>0</v>
      </c>
      <c r="D14">
        <f t="shared" si="2"/>
        <v>0</v>
      </c>
      <c r="E14">
        <f t="shared" si="3"/>
        <v>1</v>
      </c>
      <c r="F14" t="str">
        <f t="shared" si="4"/>
        <v/>
      </c>
      <c r="G14" t="str">
        <f t="shared" si="5"/>
        <v/>
      </c>
    </row>
    <row r="15" spans="1:7" x14ac:dyDescent="0.45">
      <c r="A15" t="str">
        <f>IF(入力用!A16=0,"",入力用!A16)</f>
        <v/>
      </c>
      <c r="B15">
        <f t="shared" si="0"/>
        <v>0</v>
      </c>
      <c r="C15">
        <f t="shared" si="1"/>
        <v>0</v>
      </c>
      <c r="D15">
        <f t="shared" si="2"/>
        <v>0</v>
      </c>
      <c r="E15">
        <f t="shared" si="3"/>
        <v>1</v>
      </c>
      <c r="F15" t="str">
        <f t="shared" si="4"/>
        <v/>
      </c>
      <c r="G15" t="str">
        <f t="shared" si="5"/>
        <v/>
      </c>
    </row>
    <row r="16" spans="1:7" x14ac:dyDescent="0.45">
      <c r="A16" t="str">
        <f>IF(入力用!A17=0,"",入力用!A17)</f>
        <v/>
      </c>
      <c r="B16">
        <f t="shared" si="0"/>
        <v>0</v>
      </c>
      <c r="C16">
        <f t="shared" si="1"/>
        <v>0</v>
      </c>
      <c r="D16">
        <f t="shared" si="2"/>
        <v>0</v>
      </c>
      <c r="E16">
        <f t="shared" si="3"/>
        <v>1</v>
      </c>
      <c r="F16" t="str">
        <f t="shared" si="4"/>
        <v/>
      </c>
      <c r="G16" t="str">
        <f t="shared" si="5"/>
        <v/>
      </c>
    </row>
    <row r="17" spans="1:7" x14ac:dyDescent="0.45">
      <c r="A17" t="str">
        <f>IF(入力用!A18=0,"",入力用!A18)</f>
        <v/>
      </c>
      <c r="B17">
        <f t="shared" si="0"/>
        <v>0</v>
      </c>
      <c r="C17">
        <f t="shared" si="1"/>
        <v>0</v>
      </c>
      <c r="D17">
        <f t="shared" si="2"/>
        <v>0</v>
      </c>
      <c r="E17">
        <f t="shared" si="3"/>
        <v>1</v>
      </c>
      <c r="F17" t="str">
        <f t="shared" si="4"/>
        <v/>
      </c>
      <c r="G17" t="str">
        <f t="shared" si="5"/>
        <v/>
      </c>
    </row>
    <row r="18" spans="1:7" x14ac:dyDescent="0.45">
      <c r="A18" t="str">
        <f>IF(入力用!A19=0,"",入力用!A19)</f>
        <v/>
      </c>
      <c r="B18">
        <f t="shared" si="0"/>
        <v>0</v>
      </c>
      <c r="C18">
        <f t="shared" si="1"/>
        <v>0</v>
      </c>
      <c r="D18">
        <f t="shared" si="2"/>
        <v>0</v>
      </c>
      <c r="E18">
        <f t="shared" si="3"/>
        <v>1</v>
      </c>
      <c r="F18" t="str">
        <f t="shared" si="4"/>
        <v/>
      </c>
      <c r="G18" t="str">
        <f t="shared" si="5"/>
        <v/>
      </c>
    </row>
    <row r="19" spans="1:7" x14ac:dyDescent="0.45">
      <c r="A19" t="str">
        <f>IF(入力用!A20=0,"",入力用!A20)</f>
        <v/>
      </c>
      <c r="B19">
        <f t="shared" si="0"/>
        <v>0</v>
      </c>
      <c r="C19">
        <f t="shared" si="1"/>
        <v>0</v>
      </c>
      <c r="D19">
        <f t="shared" si="2"/>
        <v>0</v>
      </c>
      <c r="E19">
        <f t="shared" si="3"/>
        <v>1</v>
      </c>
      <c r="F19" t="str">
        <f t="shared" si="4"/>
        <v/>
      </c>
      <c r="G19" t="str">
        <f t="shared" si="5"/>
        <v/>
      </c>
    </row>
    <row r="20" spans="1:7" x14ac:dyDescent="0.45">
      <c r="A20" t="str">
        <f>IF(入力用!A21=0,"",入力用!A21)</f>
        <v/>
      </c>
      <c r="B20">
        <f t="shared" si="0"/>
        <v>0</v>
      </c>
      <c r="C20">
        <f t="shared" si="1"/>
        <v>0</v>
      </c>
      <c r="D20">
        <f t="shared" si="2"/>
        <v>0</v>
      </c>
      <c r="E20">
        <f t="shared" si="3"/>
        <v>1</v>
      </c>
      <c r="F20" t="str">
        <f t="shared" si="4"/>
        <v/>
      </c>
      <c r="G20" t="str">
        <f t="shared" si="5"/>
        <v/>
      </c>
    </row>
    <row r="21" spans="1:7" x14ac:dyDescent="0.45">
      <c r="A21" t="str">
        <f>IF(入力用!A22=0,"",入力用!A22)</f>
        <v/>
      </c>
      <c r="B21">
        <f t="shared" si="0"/>
        <v>0</v>
      </c>
      <c r="C21">
        <f t="shared" si="1"/>
        <v>0</v>
      </c>
      <c r="D21">
        <f t="shared" si="2"/>
        <v>0</v>
      </c>
      <c r="E21">
        <f t="shared" si="3"/>
        <v>1</v>
      </c>
      <c r="F21" t="str">
        <f t="shared" si="4"/>
        <v/>
      </c>
      <c r="G21" t="str">
        <f t="shared" si="5"/>
        <v/>
      </c>
    </row>
    <row r="22" spans="1:7" x14ac:dyDescent="0.45">
      <c r="A22" t="str">
        <f>IF(入力用!A23=0,"",入力用!A23)</f>
        <v/>
      </c>
      <c r="B22">
        <f t="shared" si="0"/>
        <v>0</v>
      </c>
      <c r="C22">
        <f t="shared" si="1"/>
        <v>0</v>
      </c>
      <c r="D22">
        <f t="shared" si="2"/>
        <v>0</v>
      </c>
      <c r="E22">
        <f t="shared" si="3"/>
        <v>1</v>
      </c>
      <c r="F22" t="str">
        <f t="shared" si="4"/>
        <v/>
      </c>
      <c r="G22" t="str">
        <f t="shared" si="5"/>
        <v/>
      </c>
    </row>
    <row r="23" spans="1:7" x14ac:dyDescent="0.45">
      <c r="A23" t="str">
        <f>IF(入力用!A24=0,"",入力用!A24)</f>
        <v/>
      </c>
      <c r="B23">
        <f t="shared" si="0"/>
        <v>0</v>
      </c>
      <c r="C23">
        <f t="shared" si="1"/>
        <v>0</v>
      </c>
      <c r="D23">
        <f t="shared" si="2"/>
        <v>0</v>
      </c>
      <c r="E23">
        <f t="shared" si="3"/>
        <v>1</v>
      </c>
      <c r="F23" t="str">
        <f t="shared" si="4"/>
        <v/>
      </c>
      <c r="G23" t="str">
        <f t="shared" si="5"/>
        <v/>
      </c>
    </row>
    <row r="24" spans="1:7" x14ac:dyDescent="0.45">
      <c r="C24">
        <f>SUM(C1:C23)</f>
        <v>5</v>
      </c>
      <c r="D24">
        <f>SUM(D1:D23)</f>
        <v>3</v>
      </c>
      <c r="E24">
        <f>SUM(E1:E23)</f>
        <v>23</v>
      </c>
    </row>
    <row r="25" spans="1:7" x14ac:dyDescent="0.45">
      <c r="A25" t="str">
        <f>_xlfn.CONCAT(F1:F23)</f>
        <v xml:space="preserve"> _air_temp and _rel_humid and _run and</v>
      </c>
    </row>
    <row r="26" spans="1:7" x14ac:dyDescent="0.45">
      <c r="A26" t="str">
        <f>IF(LEN(A25)&gt;3,LEFT(A25,LEN(A25)-4))</f>
        <v xml:space="preserve"> _air_temp and _rel_humid and _run</v>
      </c>
    </row>
    <row r="27" spans="1:7" x14ac:dyDescent="0.45">
      <c r="A27" t="str">
        <f>_xlfn.CONCAT(G1:G23)</f>
        <v>_air_temp or_mrt_ or_rel_humid or_air_speed_ or_met_rate_ or_clothing_ orpmv_par_ or_run or</v>
      </c>
    </row>
    <row r="28" spans="1:7" x14ac:dyDescent="0.45">
      <c r="A28" t="str">
        <f>IF(LEN(A27)&gt;3,LEFT(A27,LEN(A27)-4))</f>
        <v>_air_temp or_mrt_ or_rel_humid or_air_speed_ or_met_rate_ or_clothing_ orpmv_par_ or_ru</v>
      </c>
    </row>
    <row r="30" spans="1:7" x14ac:dyDescent="0.45">
      <c r="A30" s="3" t="str">
        <f>"if "&amp;IF(D24&gt;0,A26,A28)&amp;":"</f>
        <v>if  _air_temp and _rel_humid and _run: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F12A1-51CE-48C1-8CAA-E93CE4E7AAE2}">
  <dimension ref="A1:C55"/>
  <sheetViews>
    <sheetView workbookViewId="0">
      <selection activeCell="C23" sqref="C1:C23"/>
    </sheetView>
  </sheetViews>
  <sheetFormatPr defaultRowHeight="18" x14ac:dyDescent="0.45"/>
  <cols>
    <col min="1" max="1" width="88.296875" customWidth="1"/>
    <col min="2" max="2" width="52.59765625" customWidth="1"/>
    <col min="3" max="3" width="37" customWidth="1"/>
  </cols>
  <sheetData>
    <row r="1" spans="1:3" x14ac:dyDescent="0.45">
      <c r="A1" t="s">
        <v>28</v>
      </c>
      <c r="B1" t="s">
        <v>29</v>
      </c>
      <c r="C1" t="s">
        <v>30</v>
      </c>
    </row>
    <row r="2" spans="1:3" x14ac:dyDescent="0.45">
      <c r="A2" t="s">
        <v>31</v>
      </c>
      <c r="B2" t="s">
        <v>29</v>
      </c>
      <c r="C2" t="s">
        <v>32</v>
      </c>
    </row>
    <row r="3" spans="1:3" x14ac:dyDescent="0.45">
      <c r="A3" t="s">
        <v>33</v>
      </c>
      <c r="B3" t="s">
        <v>29</v>
      </c>
      <c r="C3" t="s">
        <v>34</v>
      </c>
    </row>
    <row r="4" spans="1:3" x14ac:dyDescent="0.45">
      <c r="A4" t="s">
        <v>35</v>
      </c>
      <c r="B4" t="s">
        <v>29</v>
      </c>
      <c r="C4" t="s">
        <v>36</v>
      </c>
    </row>
    <row r="5" spans="1:3" x14ac:dyDescent="0.45">
      <c r="A5" t="s">
        <v>37</v>
      </c>
      <c r="B5" t="s">
        <v>29</v>
      </c>
      <c r="C5" t="s">
        <v>38</v>
      </c>
    </row>
    <row r="6" spans="1:3" x14ac:dyDescent="0.45">
      <c r="A6" t="s">
        <v>39</v>
      </c>
      <c r="B6" t="s">
        <v>29</v>
      </c>
      <c r="C6" t="s">
        <v>40</v>
      </c>
    </row>
    <row r="7" spans="1:3" x14ac:dyDescent="0.45">
      <c r="A7" t="s">
        <v>41</v>
      </c>
      <c r="B7" t="s">
        <v>29</v>
      </c>
      <c r="C7" t="s">
        <v>42</v>
      </c>
    </row>
    <row r="8" spans="1:3" x14ac:dyDescent="0.45">
      <c r="A8" t="s">
        <v>43</v>
      </c>
      <c r="B8" t="s">
        <v>29</v>
      </c>
      <c r="C8" t="s">
        <v>44</v>
      </c>
    </row>
    <row r="9" spans="1:3" x14ac:dyDescent="0.45">
      <c r="A9" t="s">
        <v>45</v>
      </c>
      <c r="B9" t="s">
        <v>29</v>
      </c>
      <c r="C9" t="s">
        <v>46</v>
      </c>
    </row>
    <row r="10" spans="1:3" x14ac:dyDescent="0.45">
      <c r="A10" t="s">
        <v>47</v>
      </c>
      <c r="B10" t="s">
        <v>29</v>
      </c>
      <c r="C10" t="s">
        <v>48</v>
      </c>
    </row>
    <row r="11" spans="1:3" x14ac:dyDescent="0.45">
      <c r="A11" t="s">
        <v>49</v>
      </c>
      <c r="B11" t="s">
        <v>29</v>
      </c>
      <c r="C11" t="s">
        <v>50</v>
      </c>
    </row>
    <row r="12" spans="1:3" x14ac:dyDescent="0.45">
      <c r="A12" t="s">
        <v>51</v>
      </c>
      <c r="B12" t="s">
        <v>29</v>
      </c>
      <c r="C12" t="s">
        <v>52</v>
      </c>
    </row>
    <row r="13" spans="1:3" x14ac:dyDescent="0.45">
      <c r="A13" t="s">
        <v>53</v>
      </c>
      <c r="B13" t="s">
        <v>29</v>
      </c>
      <c r="C13" t="s">
        <v>54</v>
      </c>
    </row>
    <row r="14" spans="1:3" x14ac:dyDescent="0.45">
      <c r="A14" t="s">
        <v>55</v>
      </c>
      <c r="B14" t="s">
        <v>29</v>
      </c>
      <c r="C14" t="s">
        <v>56</v>
      </c>
    </row>
    <row r="15" spans="1:3" x14ac:dyDescent="0.45">
      <c r="A15" t="s">
        <v>57</v>
      </c>
      <c r="B15" t="s">
        <v>29</v>
      </c>
      <c r="C15" t="s">
        <v>58</v>
      </c>
    </row>
    <row r="16" spans="1:3" x14ac:dyDescent="0.45">
      <c r="A16" t="s">
        <v>59</v>
      </c>
      <c r="B16" t="s">
        <v>29</v>
      </c>
      <c r="C16" t="s">
        <v>60</v>
      </c>
    </row>
    <row r="17" spans="1:3" x14ac:dyDescent="0.45">
      <c r="A17" t="s">
        <v>61</v>
      </c>
      <c r="B17" t="s">
        <v>29</v>
      </c>
      <c r="C17" t="s">
        <v>62</v>
      </c>
    </row>
    <row r="18" spans="1:3" x14ac:dyDescent="0.45">
      <c r="A18" t="s">
        <v>63</v>
      </c>
      <c r="B18" t="s">
        <v>29</v>
      </c>
      <c r="C18" t="s">
        <v>64</v>
      </c>
    </row>
    <row r="19" spans="1:3" x14ac:dyDescent="0.45">
      <c r="A19" t="s">
        <v>65</v>
      </c>
      <c r="B19" t="s">
        <v>29</v>
      </c>
      <c r="C19" t="s">
        <v>66</v>
      </c>
    </row>
    <row r="20" spans="1:3" x14ac:dyDescent="0.45">
      <c r="A20" t="s">
        <v>67</v>
      </c>
      <c r="B20" t="s">
        <v>29</v>
      </c>
      <c r="C20" t="s">
        <v>68</v>
      </c>
    </row>
    <row r="21" spans="1:3" x14ac:dyDescent="0.45">
      <c r="A21" t="s">
        <v>69</v>
      </c>
      <c r="B21" t="s">
        <v>29</v>
      </c>
      <c r="C21" t="s">
        <v>70</v>
      </c>
    </row>
    <row r="22" spans="1:3" x14ac:dyDescent="0.45">
      <c r="A22" t="s">
        <v>71</v>
      </c>
      <c r="B22" t="s">
        <v>29</v>
      </c>
      <c r="C22" t="s">
        <v>72</v>
      </c>
    </row>
    <row r="23" spans="1:3" x14ac:dyDescent="0.45">
      <c r="A23" t="s">
        <v>73</v>
      </c>
      <c r="B23" t="s">
        <v>29</v>
      </c>
      <c r="C23" t="s">
        <v>74</v>
      </c>
    </row>
    <row r="54" spans="1:1" x14ac:dyDescent="0.45">
      <c r="A54" t="str">
        <f>"'"&amp;A1&amp;"','"&amp;A2&amp;"','"&amp;A3&amp;"','"&amp;A4&amp;"','"&amp;A5&amp;"','"&amp;A6&amp;"','"&amp;A7&amp;"','"&amp;A8&amp;"','"&amp;A9&amp;"','"&amp;A10&amp;"','"&amp;A11&amp;"','"&amp;A12&amp;"','"&amp;A13&amp;"','"&amp;A14&amp;"','"&amp;A15&amp;"','"&amp;A16&amp;"','"&amp;A17&amp;"','"&amp;A18&amp;"','"&amp;A19&amp;"','"&amp;A20</f>
        <v>'LargeOffice','MediumOffice','SmallOffice','MidriseApartment','HighriseApartment','Retail','StripMall','PrimarySchool','SecondarySchool','SmallHotel','LargeHotel','Hospital','Outpatient','Laboratory','Warehouse','SuperMarket','FullServiceRestaurant','QuickServiceRestaurant','Courthouse','LargeDataCenterHighITE</v>
      </c>
    </row>
    <row r="55" spans="1:1" x14ac:dyDescent="0.45">
      <c r="A55" t="str">
        <f>B1&amp;","&amp;B2&amp;","&amp;B3&amp;","&amp;B4&amp;","&amp;B5&amp;","&amp;B6&amp;","&amp;B7&amp;","&amp;B8&amp;","&amp;B9&amp;","&amp;B10&amp;","&amp;B11&amp;","&amp;B12&amp;","&amp;B13&amp;","&amp;B14&amp;","&amp;B15&amp;","&amp;B16&amp;","&amp;B17&amp;","&amp;B18&amp;","&amp;B19&amp;","&amp;B20</f>
        <v>=,=,=,=,=,=,=,=,=,=,=,=,=,=,=,=,=,=,=,=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5166-1997-4524-A451-CC8AB4D88CD9}">
  <dimension ref="A1:B26"/>
  <sheetViews>
    <sheetView workbookViewId="0">
      <selection activeCell="A26" sqref="A26"/>
    </sheetView>
  </sheetViews>
  <sheetFormatPr defaultRowHeight="18" x14ac:dyDescent="0.45"/>
  <cols>
    <col min="1" max="1" width="88.296875" customWidth="1"/>
    <col min="2" max="2" width="52.59765625" customWidth="1"/>
    <col min="3" max="3" width="37" customWidth="1"/>
  </cols>
  <sheetData>
    <row r="1" spans="1:2" x14ac:dyDescent="0.45">
      <c r="A1" t="s">
        <v>28</v>
      </c>
      <c r="B1" t="s">
        <v>30</v>
      </c>
    </row>
    <row r="2" spans="1:2" x14ac:dyDescent="0.45">
      <c r="A2" t="s">
        <v>31</v>
      </c>
      <c r="B2" t="s">
        <v>32</v>
      </c>
    </row>
    <row r="3" spans="1:2" x14ac:dyDescent="0.45">
      <c r="A3" t="s">
        <v>33</v>
      </c>
      <c r="B3" t="s">
        <v>34</v>
      </c>
    </row>
    <row r="4" spans="1:2" x14ac:dyDescent="0.45">
      <c r="A4" t="s">
        <v>35</v>
      </c>
      <c r="B4" t="s">
        <v>36</v>
      </c>
    </row>
    <row r="5" spans="1:2" x14ac:dyDescent="0.45">
      <c r="A5" t="s">
        <v>37</v>
      </c>
      <c r="B5" t="s">
        <v>38</v>
      </c>
    </row>
    <row r="6" spans="1:2" x14ac:dyDescent="0.45">
      <c r="A6" t="s">
        <v>39</v>
      </c>
      <c r="B6" t="s">
        <v>40</v>
      </c>
    </row>
    <row r="7" spans="1:2" x14ac:dyDescent="0.45">
      <c r="A7" t="s">
        <v>41</v>
      </c>
      <c r="B7" t="s">
        <v>42</v>
      </c>
    </row>
    <row r="8" spans="1:2" x14ac:dyDescent="0.45">
      <c r="A8" t="s">
        <v>43</v>
      </c>
      <c r="B8" t="s">
        <v>44</v>
      </c>
    </row>
    <row r="9" spans="1:2" x14ac:dyDescent="0.45">
      <c r="A9" t="s">
        <v>45</v>
      </c>
      <c r="B9" t="s">
        <v>46</v>
      </c>
    </row>
    <row r="10" spans="1:2" x14ac:dyDescent="0.45">
      <c r="A10" t="s">
        <v>47</v>
      </c>
      <c r="B10" t="s">
        <v>48</v>
      </c>
    </row>
    <row r="11" spans="1:2" x14ac:dyDescent="0.45">
      <c r="A11" t="s">
        <v>49</v>
      </c>
      <c r="B11" t="s">
        <v>50</v>
      </c>
    </row>
    <row r="12" spans="1:2" x14ac:dyDescent="0.45">
      <c r="A12" t="s">
        <v>51</v>
      </c>
      <c r="B12" t="s">
        <v>52</v>
      </c>
    </row>
    <row r="13" spans="1:2" x14ac:dyDescent="0.45">
      <c r="A13" t="s">
        <v>53</v>
      </c>
      <c r="B13" t="s">
        <v>54</v>
      </c>
    </row>
    <row r="14" spans="1:2" x14ac:dyDescent="0.45">
      <c r="A14" t="s">
        <v>55</v>
      </c>
      <c r="B14" t="s">
        <v>56</v>
      </c>
    </row>
    <row r="15" spans="1:2" x14ac:dyDescent="0.45">
      <c r="A15" t="s">
        <v>57</v>
      </c>
      <c r="B15" t="s">
        <v>58</v>
      </c>
    </row>
    <row r="16" spans="1:2" x14ac:dyDescent="0.45">
      <c r="A16" t="s">
        <v>59</v>
      </c>
      <c r="B16" t="s">
        <v>60</v>
      </c>
    </row>
    <row r="17" spans="1:2" x14ac:dyDescent="0.45">
      <c r="A17" t="s">
        <v>61</v>
      </c>
      <c r="B17" t="s">
        <v>62</v>
      </c>
    </row>
    <row r="18" spans="1:2" x14ac:dyDescent="0.45">
      <c r="A18" t="s">
        <v>63</v>
      </c>
      <c r="B18" t="s">
        <v>64</v>
      </c>
    </row>
    <row r="19" spans="1:2" x14ac:dyDescent="0.45">
      <c r="A19" t="s">
        <v>65</v>
      </c>
      <c r="B19" t="s">
        <v>66</v>
      </c>
    </row>
    <row r="20" spans="1:2" x14ac:dyDescent="0.45">
      <c r="A20" t="s">
        <v>67</v>
      </c>
      <c r="B20" t="s">
        <v>68</v>
      </c>
    </row>
    <row r="21" spans="1:2" x14ac:dyDescent="0.45">
      <c r="A21" t="s">
        <v>69</v>
      </c>
      <c r="B21" t="s">
        <v>70</v>
      </c>
    </row>
    <row r="22" spans="1:2" x14ac:dyDescent="0.45">
      <c r="A22" t="s">
        <v>71</v>
      </c>
      <c r="B22" t="s">
        <v>72</v>
      </c>
    </row>
    <row r="23" spans="1:2" x14ac:dyDescent="0.45">
      <c r="A23" t="s">
        <v>73</v>
      </c>
      <c r="B23" t="s">
        <v>74</v>
      </c>
    </row>
    <row r="25" spans="1:2" x14ac:dyDescent="0.45">
      <c r="A25" t="str">
        <f>"'"&amp;A1&amp;"','"&amp;A2&amp;"','"&amp;A3&amp;"','"&amp;A4&amp;"','"&amp;A5&amp;"','"&amp;A6&amp;"','"&amp;A7&amp;"','"&amp;A8&amp;"','"&amp;A9&amp;"','"&amp;A10&amp;"','"&amp;A11&amp;"','"&amp;A12&amp;"','"&amp;A13&amp;"','"&amp;A14&amp;"','"&amp;A15&amp;"','"&amp;A16&amp;"','"&amp;A17&amp;"','"&amp;A18&amp;"','"&amp;A19&amp;"','"&amp;A20&amp;"','"&amp;A21&amp;"','"&amp;A22&amp;"','"&amp;A23</f>
        <v>'LargeOffice','MediumOffice','SmallOffice','MidriseApartment','HighriseApartment','Retail','StripMall','PrimarySchool','SecondarySchool','SmallHotel','LargeHotel','Hospital','Outpatient','Laboratory','Warehouse','SuperMarket','FullServiceRestaurant','QuickServiceRestaurant','Courthouse','LargeDataCenterHighITE','LargeDataCenterLowITE','SmallDataCenterHighITE','SmallDataCenterLowITE</v>
      </c>
    </row>
    <row r="26" spans="1:2" x14ac:dyDescent="0.45">
      <c r="A26" t="str">
        <f>B1&amp;","&amp;B2&amp;","&amp;B3&amp;","&amp;B4&amp;","&amp;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</f>
        <v>"LargeOffice","MediumOffice","SmallOffice","MidriseApartment","HighriseApartment","Retail","StripMall","PrimarySchool","SecondarySchool","SmallHotel","LargeHotel","Hospital","Outpatient","Laboratory","Warehouse","SuperMarket","FullServiceRestaurant","QuickServiceRestaurant","Courthouse","LargeDataCenterHighITE","LargeDataCenterLowITE","SmallDataCenterHighITE","SmallDataCenterLowITE"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B7C87-0DE1-465E-A459-C9A18CDA15B8}">
  <dimension ref="A1:C23"/>
  <sheetViews>
    <sheetView topLeftCell="A4" workbookViewId="0">
      <selection activeCell="A11" sqref="A11:XFD22"/>
    </sheetView>
  </sheetViews>
  <sheetFormatPr defaultRowHeight="18" x14ac:dyDescent="0.45"/>
  <cols>
    <col min="1" max="1" width="88.296875" customWidth="1"/>
    <col min="2" max="2" width="52.59765625" customWidth="1"/>
    <col min="3" max="3" width="37" customWidth="1"/>
  </cols>
  <sheetData>
    <row r="1" spans="1:3" x14ac:dyDescent="0.45">
      <c r="A1" t="s">
        <v>3</v>
      </c>
      <c r="B1" t="s">
        <v>11</v>
      </c>
      <c r="C1" t="s">
        <v>12</v>
      </c>
    </row>
    <row r="2" spans="1:3" x14ac:dyDescent="0.45">
      <c r="A2" t="s">
        <v>4</v>
      </c>
      <c r="B2" t="s">
        <v>13</v>
      </c>
      <c r="C2" t="s">
        <v>14</v>
      </c>
    </row>
    <row r="3" spans="1:3" x14ac:dyDescent="0.45">
      <c r="A3" t="s">
        <v>5</v>
      </c>
      <c r="B3" t="s">
        <v>15</v>
      </c>
      <c r="C3" t="s">
        <v>16</v>
      </c>
    </row>
    <row r="4" spans="1:3" x14ac:dyDescent="0.45">
      <c r="A4" t="s">
        <v>6</v>
      </c>
      <c r="B4" t="s">
        <v>17</v>
      </c>
      <c r="C4" t="s">
        <v>18</v>
      </c>
    </row>
    <row r="5" spans="1:3" x14ac:dyDescent="0.45">
      <c r="A5" t="s">
        <v>7</v>
      </c>
      <c r="B5" t="s">
        <v>19</v>
      </c>
      <c r="C5" t="s">
        <v>20</v>
      </c>
    </row>
    <row r="6" spans="1:3" x14ac:dyDescent="0.45">
      <c r="A6" t="s">
        <v>8</v>
      </c>
      <c r="B6" t="s">
        <v>21</v>
      </c>
      <c r="C6" t="s">
        <v>22</v>
      </c>
    </row>
    <row r="7" spans="1:3" x14ac:dyDescent="0.45">
      <c r="A7" t="s">
        <v>9</v>
      </c>
      <c r="B7" t="s">
        <v>23</v>
      </c>
      <c r="C7" t="s">
        <v>24</v>
      </c>
    </row>
    <row r="8" spans="1:3" x14ac:dyDescent="0.45">
      <c r="A8" t="s">
        <v>10</v>
      </c>
      <c r="B8" t="s">
        <v>25</v>
      </c>
      <c r="C8" t="s">
        <v>26</v>
      </c>
    </row>
    <row r="23" spans="1:1" x14ac:dyDescent="0.45">
      <c r="A23" t="str">
        <f>C1&amp;","&amp;C2&amp;","&amp;C3&amp;","&amp;C4&amp;","&amp;C5&amp;","&amp;C6&amp;","&amp;C7&amp;","&amp;C8&amp;","&amp;C9&amp;","&amp;C10&amp;","&amp;C11&amp;","&amp;C12&amp;","&amp;C13&amp;","&amp;C14&amp;","&amp;C15&amp;","&amp;C16&amp;","</f>
        <v xml:space="preserve"> "2019", "2016", "2013", "2010", "2007", "2004", "1980_2004", "pre_1980",,,,,,,,,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入力用</vt:lpstr>
      <vt:lpstr>コピー用</vt:lpstr>
      <vt:lpstr>all_required_inputs</vt:lpstr>
      <vt:lpstr>attributes返還 (2)</vt:lpstr>
      <vt:lpstr>attributes返還 (3)</vt:lpstr>
      <vt:lpstr>attributes返還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太田則宏</dc:creator>
  <cp:lastModifiedBy>太田則宏</cp:lastModifiedBy>
  <dcterms:created xsi:type="dcterms:W3CDTF">2023-04-08T08:11:46Z</dcterms:created>
  <dcterms:modified xsi:type="dcterms:W3CDTF">2023-06-05T10:29:33Z</dcterms:modified>
</cp:coreProperties>
</file>