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/>
  </bookViews>
  <sheets>
    <sheet name="actual values" sheetId="3" r:id="rId1"/>
    <sheet name="pivot_sum_of_index" sheetId="4" r:id="rId2"/>
    <sheet name="pivot_sum_of_index_2" sheetId="5" r:id="rId3"/>
    <sheet name="table" sheetId="2" r:id="rId4"/>
  </sheets>
  <definedNames>
    <definedName name="cp?s__5EIBEX_Components" localSheetId="0">'actual values'!$A$1:$E$35</definedName>
  </definedNames>
  <calcPr calcId="152511"/>
  <pivotCaches>
    <pivotCache cacheId="8" r:id="rId5"/>
  </pivotCaches>
</workbook>
</file>

<file path=xl/calcChain.xml><?xml version="1.0" encoding="utf-8"?>
<calcChain xmlns="http://schemas.openxmlformats.org/spreadsheetml/2006/main">
  <c r="J3" i="3" l="1"/>
  <c r="K3" i="3" s="1"/>
  <c r="L3" i="3" s="1"/>
  <c r="M3" i="3" s="1"/>
  <c r="N3" i="3" s="1"/>
  <c r="J4" i="3"/>
  <c r="K4" i="3" s="1"/>
  <c r="L4" i="3" s="1"/>
  <c r="M4" i="3" s="1"/>
  <c r="N4" i="3" s="1"/>
  <c r="J5" i="3"/>
  <c r="K5" i="3" s="1"/>
  <c r="L5" i="3" s="1"/>
  <c r="M5" i="3" s="1"/>
  <c r="N5" i="3" s="1"/>
  <c r="J6" i="3"/>
  <c r="K6" i="3" s="1"/>
  <c r="L6" i="3" s="1"/>
  <c r="M6" i="3" s="1"/>
  <c r="N6" i="3" s="1"/>
  <c r="J7" i="3"/>
  <c r="K7" i="3" s="1"/>
  <c r="L7" i="3" s="1"/>
  <c r="M7" i="3" s="1"/>
  <c r="N7" i="3" s="1"/>
  <c r="J8" i="3"/>
  <c r="K8" i="3" s="1"/>
  <c r="L8" i="3" s="1"/>
  <c r="M8" i="3" s="1"/>
  <c r="N8" i="3" s="1"/>
  <c r="J9" i="3"/>
  <c r="K9" i="3" s="1"/>
  <c r="L9" i="3" s="1"/>
  <c r="M9" i="3" s="1"/>
  <c r="N9" i="3" s="1"/>
  <c r="J10" i="3"/>
  <c r="K10" i="3" s="1"/>
  <c r="L10" i="3" s="1"/>
  <c r="M10" i="3" s="1"/>
  <c r="N10" i="3" s="1"/>
  <c r="J11" i="3"/>
  <c r="K11" i="3" s="1"/>
  <c r="L11" i="3" s="1"/>
  <c r="M11" i="3" s="1"/>
  <c r="N11" i="3" s="1"/>
  <c r="J12" i="3"/>
  <c r="K12" i="3" s="1"/>
  <c r="L12" i="3" s="1"/>
  <c r="M12" i="3" s="1"/>
  <c r="N12" i="3" s="1"/>
  <c r="J13" i="3"/>
  <c r="K13" i="3" s="1"/>
  <c r="L13" i="3" s="1"/>
  <c r="M13" i="3" s="1"/>
  <c r="N13" i="3" s="1"/>
  <c r="J14" i="3"/>
  <c r="K14" i="3" s="1"/>
  <c r="L14" i="3" s="1"/>
  <c r="M14" i="3" s="1"/>
  <c r="N14" i="3" s="1"/>
  <c r="J15" i="3"/>
  <c r="K15" i="3" s="1"/>
  <c r="L15" i="3" s="1"/>
  <c r="M15" i="3" s="1"/>
  <c r="N15" i="3" s="1"/>
  <c r="J16" i="3"/>
  <c r="K16" i="3" s="1"/>
  <c r="L16" i="3" s="1"/>
  <c r="M16" i="3" s="1"/>
  <c r="N16" i="3" s="1"/>
  <c r="J17" i="3"/>
  <c r="K17" i="3" s="1"/>
  <c r="L17" i="3" s="1"/>
  <c r="M17" i="3" s="1"/>
  <c r="N17" i="3" s="1"/>
  <c r="J18" i="3"/>
  <c r="K18" i="3" s="1"/>
  <c r="L18" i="3" s="1"/>
  <c r="M18" i="3" s="1"/>
  <c r="N18" i="3" s="1"/>
  <c r="J19" i="3"/>
  <c r="K19" i="3" s="1"/>
  <c r="L19" i="3" s="1"/>
  <c r="M19" i="3" s="1"/>
  <c r="N19" i="3" s="1"/>
  <c r="J20" i="3"/>
  <c r="K20" i="3" s="1"/>
  <c r="L20" i="3" s="1"/>
  <c r="M20" i="3" s="1"/>
  <c r="N20" i="3" s="1"/>
  <c r="J21" i="3"/>
  <c r="K21" i="3" s="1"/>
  <c r="L21" i="3" s="1"/>
  <c r="M21" i="3" s="1"/>
  <c r="N21" i="3" s="1"/>
  <c r="J22" i="3"/>
  <c r="K22" i="3" s="1"/>
  <c r="L22" i="3" s="1"/>
  <c r="M22" i="3" s="1"/>
  <c r="N22" i="3" s="1"/>
  <c r="J23" i="3"/>
  <c r="K23" i="3" s="1"/>
  <c r="L23" i="3" s="1"/>
  <c r="M23" i="3" s="1"/>
  <c r="N23" i="3" s="1"/>
  <c r="J24" i="3"/>
  <c r="K24" i="3" s="1"/>
  <c r="L24" i="3" s="1"/>
  <c r="M24" i="3" s="1"/>
  <c r="N24" i="3" s="1"/>
  <c r="J25" i="3"/>
  <c r="K25" i="3" s="1"/>
  <c r="L25" i="3" s="1"/>
  <c r="M25" i="3" s="1"/>
  <c r="N25" i="3" s="1"/>
  <c r="J26" i="3"/>
  <c r="K26" i="3" s="1"/>
  <c r="L26" i="3" s="1"/>
  <c r="M26" i="3" s="1"/>
  <c r="N26" i="3" s="1"/>
  <c r="J27" i="3"/>
  <c r="K27" i="3" s="1"/>
  <c r="L27" i="3" s="1"/>
  <c r="M27" i="3" s="1"/>
  <c r="N27" i="3" s="1"/>
  <c r="J28" i="3"/>
  <c r="K28" i="3" s="1"/>
  <c r="L28" i="3" s="1"/>
  <c r="M28" i="3" s="1"/>
  <c r="N28" i="3" s="1"/>
  <c r="J29" i="3"/>
  <c r="K29" i="3" s="1"/>
  <c r="L29" i="3" s="1"/>
  <c r="M29" i="3" s="1"/>
  <c r="N29" i="3" s="1"/>
  <c r="J30" i="3"/>
  <c r="K30" i="3" s="1"/>
  <c r="L30" i="3" s="1"/>
  <c r="M30" i="3" s="1"/>
  <c r="N30" i="3" s="1"/>
  <c r="J31" i="3"/>
  <c r="K31" i="3" s="1"/>
  <c r="L31" i="3" s="1"/>
  <c r="M31" i="3" s="1"/>
  <c r="N31" i="3" s="1"/>
  <c r="J32" i="3"/>
  <c r="K32" i="3" s="1"/>
  <c r="L32" i="3" s="1"/>
  <c r="M32" i="3" s="1"/>
  <c r="N32" i="3" s="1"/>
  <c r="J33" i="3"/>
  <c r="K33" i="3" s="1"/>
  <c r="L33" i="3" s="1"/>
  <c r="M33" i="3" s="1"/>
  <c r="N33" i="3" s="1"/>
  <c r="J34" i="3"/>
  <c r="K34" i="3" s="1"/>
  <c r="L34" i="3" s="1"/>
  <c r="M34" i="3" s="1"/>
  <c r="N34" i="3" s="1"/>
  <c r="J35" i="3"/>
  <c r="K35" i="3" s="1"/>
  <c r="L35" i="3" s="1"/>
  <c r="M35" i="3" s="1"/>
  <c r="N35" i="3" s="1"/>
  <c r="J2" i="3"/>
  <c r="K2" i="3" s="1"/>
  <c r="L2" i="3" s="1"/>
  <c r="M2" i="3" s="1"/>
  <c r="N2" i="3" s="1"/>
  <c r="H3" i="3" l="1"/>
  <c r="I3" i="3" s="1"/>
  <c r="O3" i="3" s="1"/>
  <c r="H4" i="3"/>
  <c r="I4" i="3" s="1"/>
  <c r="O4" i="3" s="1"/>
  <c r="H5" i="3"/>
  <c r="I5" i="3" s="1"/>
  <c r="O5" i="3" s="1"/>
  <c r="H6" i="3"/>
  <c r="I6" i="3" s="1"/>
  <c r="O6" i="3" s="1"/>
  <c r="H7" i="3"/>
  <c r="I7" i="3" s="1"/>
  <c r="O7" i="3" s="1"/>
  <c r="H8" i="3"/>
  <c r="I8" i="3" s="1"/>
  <c r="O8" i="3" s="1"/>
  <c r="H9" i="3"/>
  <c r="I9" i="3" s="1"/>
  <c r="O9" i="3" s="1"/>
  <c r="H10" i="3"/>
  <c r="I10" i="3" s="1"/>
  <c r="O10" i="3" s="1"/>
  <c r="H11" i="3"/>
  <c r="I11" i="3" s="1"/>
  <c r="O11" i="3" s="1"/>
  <c r="H12" i="3"/>
  <c r="I12" i="3" s="1"/>
  <c r="O12" i="3" s="1"/>
  <c r="H13" i="3"/>
  <c r="I13" i="3" s="1"/>
  <c r="O13" i="3" s="1"/>
  <c r="H14" i="3"/>
  <c r="I14" i="3" s="1"/>
  <c r="O14" i="3" s="1"/>
  <c r="H15" i="3"/>
  <c r="I15" i="3" s="1"/>
  <c r="O15" i="3" s="1"/>
  <c r="H16" i="3"/>
  <c r="I16" i="3" s="1"/>
  <c r="O16" i="3" s="1"/>
  <c r="H17" i="3"/>
  <c r="I17" i="3" s="1"/>
  <c r="O17" i="3" s="1"/>
  <c r="H18" i="3"/>
  <c r="I18" i="3" s="1"/>
  <c r="O18" i="3" s="1"/>
  <c r="H19" i="3"/>
  <c r="I19" i="3" s="1"/>
  <c r="O19" i="3" s="1"/>
  <c r="H20" i="3"/>
  <c r="I20" i="3" s="1"/>
  <c r="O20" i="3" s="1"/>
  <c r="H21" i="3"/>
  <c r="I21" i="3" s="1"/>
  <c r="O21" i="3" s="1"/>
  <c r="H22" i="3"/>
  <c r="I22" i="3" s="1"/>
  <c r="O22" i="3" s="1"/>
  <c r="H23" i="3"/>
  <c r="I23" i="3" s="1"/>
  <c r="O23" i="3" s="1"/>
  <c r="H24" i="3"/>
  <c r="I24" i="3" s="1"/>
  <c r="O24" i="3" s="1"/>
  <c r="H25" i="3"/>
  <c r="I25" i="3" s="1"/>
  <c r="O25" i="3" s="1"/>
  <c r="H26" i="3"/>
  <c r="I26" i="3" s="1"/>
  <c r="O26" i="3" s="1"/>
  <c r="H27" i="3"/>
  <c r="I27" i="3" s="1"/>
  <c r="O27" i="3" s="1"/>
  <c r="H28" i="3"/>
  <c r="I28" i="3" s="1"/>
  <c r="O28" i="3" s="1"/>
  <c r="H29" i="3"/>
  <c r="I29" i="3" s="1"/>
  <c r="O29" i="3" s="1"/>
  <c r="H30" i="3"/>
  <c r="I30" i="3" s="1"/>
  <c r="O30" i="3" s="1"/>
  <c r="H31" i="3"/>
  <c r="I31" i="3" s="1"/>
  <c r="O31" i="3" s="1"/>
  <c r="H32" i="3"/>
  <c r="I32" i="3" s="1"/>
  <c r="O32" i="3" s="1"/>
  <c r="H33" i="3"/>
  <c r="I33" i="3" s="1"/>
  <c r="O33" i="3" s="1"/>
  <c r="H34" i="3"/>
  <c r="I34" i="3" s="1"/>
  <c r="O34" i="3" s="1"/>
  <c r="H35" i="3"/>
  <c r="I35" i="3" s="1"/>
  <c r="O35" i="3" s="1"/>
  <c r="H2" i="3"/>
  <c r="I2" i="3" s="1"/>
  <c r="O2" i="3" s="1"/>
  <c r="V7" i="3" l="1"/>
  <c r="U7" i="3" s="1"/>
  <c r="V6" i="3"/>
  <c r="U6" i="3" s="1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2" i="3"/>
  <c r="G2" i="3" s="1"/>
  <c r="V10" i="3" l="1"/>
  <c r="D2" i="2"/>
  <c r="D6" i="2"/>
  <c r="D4" i="2"/>
  <c r="D5" i="2"/>
  <c r="D25" i="2"/>
  <c r="D27" i="2"/>
  <c r="D30" i="2"/>
  <c r="D31" i="2"/>
  <c r="D8" i="2"/>
  <c r="D9" i="2"/>
  <c r="D7" i="2"/>
  <c r="D10" i="2"/>
  <c r="D11" i="2"/>
  <c r="D12" i="2"/>
  <c r="D13" i="2"/>
  <c r="D14" i="2"/>
  <c r="D15" i="2"/>
  <c r="D16" i="2"/>
  <c r="D17" i="2"/>
  <c r="D18" i="2"/>
  <c r="D20" i="2"/>
  <c r="D22" i="2"/>
  <c r="D21" i="2"/>
  <c r="D19" i="2"/>
  <c r="D23" i="2"/>
  <c r="D24" i="2"/>
  <c r="D34" i="2"/>
  <c r="D26" i="2"/>
  <c r="D28" i="2"/>
  <c r="D29" i="2"/>
  <c r="D32" i="2"/>
  <c r="D35" i="2"/>
  <c r="D33" i="2"/>
  <c r="D36" i="2"/>
  <c r="D3" i="2"/>
</calcChain>
</file>

<file path=xl/connections.xml><?xml version="1.0" encoding="utf-8"?>
<connections xmlns="http://schemas.openxmlformats.org/spreadsheetml/2006/main">
  <connection id="1" name="Connection1" type="4" refreshedVersion="5" background="1" saveData="1">
    <webPr sourceData="1" parsePre="1" consecutive="1" xl2000="1" url="https://finance.yahoo.com/q/cp?s=%5EIBEX+Components" htmlTables="1" htmlFormat="all">
      <tables count="1">
        <x v="9"/>
      </tables>
    </webPr>
  </connection>
  <connection id="2" name="Connection11" type="4" refreshedVersion="5" background="1" saveData="1">
    <webPr sourceData="1" parsePre="1" consecutive="1" xl2000="1" url="https://finance.yahoo.com/q/cp?s=%5EIBEX+Components" htmlTables="1" htmlFormat="all">
      <tables count="1">
        <x v="9"/>
      </tables>
    </webPr>
  </connection>
</connections>
</file>

<file path=xl/sharedStrings.xml><?xml version="1.0" encoding="utf-8"?>
<sst xmlns="http://schemas.openxmlformats.org/spreadsheetml/2006/main" count="360" uniqueCount="295">
  <si>
    <t>Company</t>
  </si>
  <si>
    <t>Ticker symbol</t>
  </si>
  <si>
    <t>IGBM sector</t>
  </si>
  <si>
    <t>Index weighting (%)</t>
  </si>
  <si>
    <t>Abengoa</t>
  </si>
  <si>
    <t>ABG</t>
  </si>
  <si>
    <t>engineering and others</t>
  </si>
  <si>
    <t>0.65</t>
  </si>
  <si>
    <t>Abertis</t>
  </si>
  <si>
    <t>ABE</t>
  </si>
  <si>
    <t>car parks and motorways</t>
  </si>
  <si>
    <t>2.30</t>
  </si>
  <si>
    <t>Acciona</t>
  </si>
  <si>
    <t>ANA</t>
  </si>
  <si>
    <t>construction</t>
  </si>
  <si>
    <t>0.57</t>
  </si>
  <si>
    <t>ACS</t>
  </si>
  <si>
    <t>2.02</t>
  </si>
  <si>
    <t>Amadeus IT Holding</t>
  </si>
  <si>
    <t>AMS</t>
  </si>
  <si>
    <t>electronics and software</t>
  </si>
  <si>
    <t>2.59</t>
  </si>
  <si>
    <t>ArcelorMittal</t>
  </si>
  <si>
    <t>MTS</t>
  </si>
  <si>
    <t>minerals, metals and transformation</t>
  </si>
  <si>
    <t>0.73</t>
  </si>
  <si>
    <t>Banco Popular</t>
  </si>
  <si>
    <t>POP</t>
  </si>
  <si>
    <t>banks</t>
  </si>
  <si>
    <t>2.11</t>
  </si>
  <si>
    <t>Banco Sabadell</t>
  </si>
  <si>
    <t>SAB</t>
  </si>
  <si>
    <t>2.00</t>
  </si>
  <si>
    <t>Banco Santander</t>
  </si>
  <si>
    <t>SAN</t>
  </si>
  <si>
    <t>18.67</t>
  </si>
  <si>
    <t>Bankia</t>
  </si>
  <si>
    <t>BKIA</t>
  </si>
  <si>
    <t>2.13</t>
  </si>
  <si>
    <t>Bankinter</t>
  </si>
  <si>
    <t>BKT</t>
  </si>
  <si>
    <t>1.24</t>
  </si>
  <si>
    <t>BBVA</t>
  </si>
  <si>
    <t>11.50</t>
  </si>
  <si>
    <t>BME</t>
  </si>
  <si>
    <t>investment services</t>
  </si>
  <si>
    <t>0.52</t>
  </si>
  <si>
    <t>Caixabank</t>
  </si>
  <si>
    <t>CABK</t>
  </si>
  <si>
    <t>3.21</t>
  </si>
  <si>
    <t>Dia</t>
  </si>
  <si>
    <t>DIA</t>
  </si>
  <si>
    <t>food retailers and wholesalers</t>
  </si>
  <si>
    <t>0.80</t>
  </si>
  <si>
    <t>Enagás</t>
  </si>
  <si>
    <t>ENG</t>
  </si>
  <si>
    <t>electricity and gas</t>
  </si>
  <si>
    <t>1.21</t>
  </si>
  <si>
    <t>FCC</t>
  </si>
  <si>
    <t>0.31</t>
  </si>
  <si>
    <t>Ferrovial</t>
  </si>
  <si>
    <t>FER</t>
  </si>
  <si>
    <t>2.31</t>
  </si>
  <si>
    <t>Gamesa</t>
  </si>
  <si>
    <t>GAM</t>
  </si>
  <si>
    <t>manufacture and assembly of capital goods</t>
  </si>
  <si>
    <t>0.50</t>
  </si>
  <si>
    <t>Gas Natural</t>
  </si>
  <si>
    <t>GAS</t>
  </si>
  <si>
    <t>2.84</t>
  </si>
  <si>
    <t>Grifols</t>
  </si>
  <si>
    <t>GRF</t>
  </si>
  <si>
    <t>pharmacy products and biotechnology</t>
  </si>
  <si>
    <t>1.42</t>
  </si>
  <si>
    <t>Iberdrola</t>
  </si>
  <si>
    <t>IBE</t>
  </si>
  <si>
    <t>7.12</t>
  </si>
  <si>
    <t>Inditex</t>
  </si>
  <si>
    <t>ITX</t>
  </si>
  <si>
    <t>textiles, clothing and shoes</t>
  </si>
  <si>
    <t>8.49</t>
  </si>
  <si>
    <t>Indra Sistemas</t>
  </si>
  <si>
    <t>IDR</t>
  </si>
  <si>
    <t>0.38</t>
  </si>
  <si>
    <t>International Airlines Group</t>
  </si>
  <si>
    <t>IAG</t>
  </si>
  <si>
    <t>transport and distribution</t>
  </si>
  <si>
    <t>1.99</t>
  </si>
  <si>
    <t>Jazztel</t>
  </si>
  <si>
    <t>JAZ</t>
  </si>
  <si>
    <t>telecommunications</t>
  </si>
  <si>
    <t>0.66</t>
  </si>
  <si>
    <t>Mapfre</t>
  </si>
  <si>
    <t>MAP</t>
  </si>
  <si>
    <t>insurance</t>
  </si>
  <si>
    <t>1.07</t>
  </si>
  <si>
    <t>Mediaset España Comunicación</t>
  </si>
  <si>
    <t>TL5</t>
  </si>
  <si>
    <t>communication and publicity</t>
  </si>
  <si>
    <t>0.64</t>
  </si>
  <si>
    <t>Obrascón Huarte Lain</t>
  </si>
  <si>
    <t>OHL</t>
  </si>
  <si>
    <t>0.45</t>
  </si>
  <si>
    <t>Red Eléctrica de España</t>
  </si>
  <si>
    <t>REE</t>
  </si>
  <si>
    <t>1.80</t>
  </si>
  <si>
    <t>Repsol</t>
  </si>
  <si>
    <t>REP</t>
  </si>
  <si>
    <t>petrol</t>
  </si>
  <si>
    <t>5.20</t>
  </si>
  <si>
    <t>Sacyr Vallehermoso</t>
  </si>
  <si>
    <t>SCYR</t>
  </si>
  <si>
    <t>Técnicas Reunidas</t>
  </si>
  <si>
    <t>TRE</t>
  </si>
  <si>
    <t>0.48</t>
  </si>
  <si>
    <t>Telefónica</t>
  </si>
  <si>
    <t>TEF</t>
  </si>
  <si>
    <t>telecommunications and others</t>
  </si>
  <si>
    <t>11.22</t>
  </si>
  <si>
    <t>Viscofan</t>
  </si>
  <si>
    <t>VIS</t>
  </si>
  <si>
    <t>containers and packaging</t>
  </si>
  <si>
    <t>0.41</t>
  </si>
  <si>
    <t>ABE.MC</t>
  </si>
  <si>
    <t>ABERTIS</t>
  </si>
  <si>
    <t>ABG-P.MC</t>
  </si>
  <si>
    <t>ABENGOA -B-</t>
  </si>
  <si>
    <t>ACS.MC</t>
  </si>
  <si>
    <t>ACX.MC</t>
  </si>
  <si>
    <t>ACERINOX</t>
  </si>
  <si>
    <t>AENA.MC</t>
  </si>
  <si>
    <t>AENA</t>
  </si>
  <si>
    <t>AMS.MC</t>
  </si>
  <si>
    <t>AMADEUS IT HOLD -A-</t>
  </si>
  <si>
    <t>BBVA.MC</t>
  </si>
  <si>
    <t>BKIA.MC</t>
  </si>
  <si>
    <t>BANKIA SA</t>
  </si>
  <si>
    <t>BKT.MC</t>
  </si>
  <si>
    <t>BANKINTER</t>
  </si>
  <si>
    <t>CABK.MC</t>
  </si>
  <si>
    <t>CAIXABANK</t>
  </si>
  <si>
    <t>DIA.MC</t>
  </si>
  <si>
    <t>ELE.MC</t>
  </si>
  <si>
    <t>ENDESA</t>
  </si>
  <si>
    <t>ENG.MC</t>
  </si>
  <si>
    <t>ENAGAS</t>
  </si>
  <si>
    <t>FCC.MC</t>
  </si>
  <si>
    <t>FOMENTO CONSTR.</t>
  </si>
  <si>
    <t>FER.MC</t>
  </si>
  <si>
    <t>FERROVIAL</t>
  </si>
  <si>
    <t>GAM.MC</t>
  </si>
  <si>
    <t>GAMESA</t>
  </si>
  <si>
    <t>GAS.MC</t>
  </si>
  <si>
    <t>GAS NATURAL SDG</t>
  </si>
  <si>
    <t>GRF.MC</t>
  </si>
  <si>
    <t>GRIFOLS A</t>
  </si>
  <si>
    <t>IAG.MC</t>
  </si>
  <si>
    <t>INTL. CONS. AIR GRP</t>
  </si>
  <si>
    <t>IBE.MC</t>
  </si>
  <si>
    <t>IBERDROLA</t>
  </si>
  <si>
    <t>IDR.MC</t>
  </si>
  <si>
    <t>INDRA SISTEMAS -A-</t>
  </si>
  <si>
    <t>ITX.MC</t>
  </si>
  <si>
    <t>INDITEX</t>
  </si>
  <si>
    <t>MAP.MC</t>
  </si>
  <si>
    <t>MAPFRE</t>
  </si>
  <si>
    <t>MTS.MC</t>
  </si>
  <si>
    <t>ARCELORMITTAL REG</t>
  </si>
  <si>
    <t>OHL.MC</t>
  </si>
  <si>
    <t>POP.MC</t>
  </si>
  <si>
    <t>BCO POPULAR ESPANOL</t>
  </si>
  <si>
    <t>REE.MC</t>
  </si>
  <si>
    <t>RED ELECTRICA CORP</t>
  </si>
  <si>
    <t>REP.MC</t>
  </si>
  <si>
    <t>REPSOL</t>
  </si>
  <si>
    <t>SAB.MC</t>
  </si>
  <si>
    <t>BANCO SABADELL</t>
  </si>
  <si>
    <t>SAN.MC</t>
  </si>
  <si>
    <t>BANCO SANTANDER</t>
  </si>
  <si>
    <t>SCYR.MC</t>
  </si>
  <si>
    <t>SACYR</t>
  </si>
  <si>
    <t>TEF.MC</t>
  </si>
  <si>
    <t>TELEFONICA</t>
  </si>
  <si>
    <t>TL5.MC</t>
  </si>
  <si>
    <t>MEDIASET ESPANA</t>
  </si>
  <si>
    <t>TRE.MC</t>
  </si>
  <si>
    <t>TECNICAS REUNIDAS</t>
  </si>
  <si>
    <t>Symbol</t>
  </si>
  <si>
    <t>Name</t>
  </si>
  <si>
    <t>Last Trade</t>
  </si>
  <si>
    <t>Change</t>
  </si>
  <si>
    <t>Volume</t>
  </si>
  <si>
    <t>Values</t>
  </si>
  <si>
    <t>Trend</t>
  </si>
  <si>
    <t>Row Labels</t>
  </si>
  <si>
    <t>Sum of Index weighting (%)</t>
  </si>
  <si>
    <t>Grand Total</t>
  </si>
  <si>
    <t>Column Labels</t>
  </si>
  <si>
    <r>
      <t xml:space="preserve">Down </t>
    </r>
    <r>
      <rPr>
        <b/>
        <sz val="11"/>
        <color rgb="FFCC0000"/>
        <rFont val="Calibri"/>
        <family val="2"/>
        <scheme val="minor"/>
      </rPr>
      <t>0.01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(0.59%)</t>
    </r>
  </si>
  <si>
    <t>Percentage_changes</t>
  </si>
  <si>
    <t>max</t>
  </si>
  <si>
    <t>min</t>
  </si>
  <si>
    <t>BEST:</t>
  </si>
  <si>
    <t>WORST:</t>
  </si>
  <si>
    <r>
      <t>14.30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</si>
  <si>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0.03 (0.21%)</t>
    </r>
  </si>
  <si>
    <r>
      <t>1.05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</si>
  <si>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0.15 (16.39%)</t>
    </r>
  </si>
  <si>
    <t>21,388,684</t>
  </si>
  <si>
    <r>
      <t>27.86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</si>
  <si>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0.04 (0.13%)</t>
    </r>
  </si>
  <si>
    <r>
      <t>10.04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</si>
  <si>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0.08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(0.79%)</t>
    </r>
  </si>
  <si>
    <r>
      <t>99.03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</si>
  <si>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0.92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(0.92%)</t>
    </r>
  </si>
  <si>
    <r>
      <t>35.54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</si>
  <si>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0.16 (0.47%)</t>
    </r>
  </si>
  <si>
    <r>
      <t>7.84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</si>
  <si>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(0.36%)</t>
    </r>
  </si>
  <si>
    <t>10,446,937</t>
  </si>
  <si>
    <r>
      <t>1.01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</si>
  <si>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(0.88%)</t>
    </r>
  </si>
  <si>
    <t>12,110,203</t>
  </si>
  <si>
    <r>
      <t>6.32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</si>
  <si>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0.04 (0.59%)</t>
    </r>
  </si>
  <si>
    <r>
      <t>3.63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</si>
  <si>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(0.60%)</t>
    </r>
  </si>
  <si>
    <t>6,926,691</t>
  </si>
  <si>
    <r>
      <t>5.30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</si>
  <si>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0.13 (2.51%)</t>
    </r>
  </si>
  <si>
    <t>4,793,466</t>
  </si>
  <si>
    <r>
      <t>18.62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</si>
  <si>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0.05 (0.24%)</t>
    </r>
  </si>
  <si>
    <r>
      <t>24.26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</si>
  <si>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0.18 (0.73%)</t>
    </r>
  </si>
  <si>
    <r>
      <t>7.55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</si>
  <si>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(0.33%)</t>
    </r>
  </si>
  <si>
    <r>
      <t>21.22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</si>
  <si>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0.04 (0.19%)</t>
    </r>
  </si>
  <si>
    <t>1,433,149</t>
  </si>
  <si>
    <r>
      <t>12.59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</si>
  <si>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0.03 (0.20%)</t>
    </r>
  </si>
  <si>
    <t>1,661,623</t>
  </si>
  <si>
    <r>
      <t>17.45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</si>
  <si>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0.07 (0.40%)</t>
    </r>
  </si>
  <si>
    <r>
      <t>37.10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</si>
  <si>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0.05 (0.12%)</t>
    </r>
  </si>
  <si>
    <r>
      <t>7.70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</si>
  <si>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(0.38%)</t>
    </r>
  </si>
  <si>
    <t>2,387,070</t>
  </si>
  <si>
    <r>
      <t>5.85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</si>
  <si>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(0.56%)</t>
    </r>
  </si>
  <si>
    <t>10,558,200</t>
  </si>
  <si>
    <r>
      <t>9.58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</si>
  <si>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0.21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(2.09%)</t>
    </r>
  </si>
  <si>
    <r>
      <t>28.51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</si>
  <si>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0.07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(0.23%)</t>
    </r>
  </si>
  <si>
    <t>2,619,289</t>
  </si>
  <si>
    <r>
      <t>2.51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</si>
  <si>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(0.48%)</t>
    </r>
  </si>
  <si>
    <t>3,617,721</t>
  </si>
  <si>
    <r>
      <t>6.52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</si>
  <si>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0.01 (0.12%)</t>
    </r>
  </si>
  <si>
    <r>
      <t>12.06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</si>
  <si>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0.64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(5.04%)</t>
    </r>
  </si>
  <si>
    <r>
      <t>3.51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</si>
  <si>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(0.96%)</t>
    </r>
  </si>
  <si>
    <t>6,174,607</t>
  </si>
  <si>
    <r>
      <t>69.58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</si>
  <si>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0.04 (0.06%)</t>
    </r>
  </si>
  <si>
    <r>
      <t>11.71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</si>
  <si>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0.09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(0.72%)</t>
    </r>
  </si>
  <si>
    <t>6,381,914</t>
  </si>
  <si>
    <r>
      <t>1.69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</si>
  <si>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t>21,237,772</t>
  </si>
  <si>
    <r>
      <t>5.16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</si>
  <si>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(0.27%)</t>
    </r>
  </si>
  <si>
    <t>33,130,478</t>
  </si>
  <si>
    <r>
      <t>2.59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</si>
  <si>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(0.88%)</t>
    </r>
  </si>
  <si>
    <t>2,657,235</t>
  </si>
  <si>
    <r>
      <t>11.88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</si>
  <si>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Up </t>
    </r>
    <r>
      <rPr>
        <b/>
        <sz val="11"/>
        <color rgb="FF008800"/>
        <rFont val="Calibri"/>
        <family val="2"/>
        <scheme val="minor"/>
      </rPr>
      <t>0.02 (0.17%)</t>
    </r>
  </si>
  <si>
    <t>9,742,812</t>
  </si>
  <si>
    <r>
      <t>10.39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</si>
  <si>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0.01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(0.14%)</t>
    </r>
  </si>
  <si>
    <t>1,039,447</t>
  </si>
  <si>
    <r>
      <t>42.56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7.5"/>
        <color theme="1"/>
        <rFont val="Calibri"/>
        <family val="2"/>
        <charset val="238"/>
        <scheme val="minor"/>
      </rPr>
      <t>11:38AM EDT</t>
    </r>
  </si>
  <si>
    <r>
      <t xml:space="preserve">Down </t>
    </r>
    <r>
      <rPr>
        <b/>
        <sz val="11"/>
        <color rgb="FFCC0000"/>
        <rFont val="Calibri"/>
        <family val="2"/>
        <scheme val="minor"/>
      </rPr>
      <t>0.07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CC0000"/>
        <rFont val="Calibri"/>
        <family val="2"/>
        <scheme val="minor"/>
      </rPr>
      <t>(0.16%)</t>
    </r>
  </si>
  <si>
    <t>1,333,461</t>
  </si>
  <si>
    <t>1,518,241</t>
  </si>
  <si>
    <t>1,045,303</t>
  </si>
  <si>
    <t>My shares</t>
  </si>
  <si>
    <t>Gain/Loss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</si>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</sst>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rgb="FF008800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2" fillId="0" borderId="0" xfId="0" applyNumberFormat="1" applyFont="1" applyAlignment="1">
      <alignment horizontal="right" vertical="center" wrapText="1"/>
    </xf>
    <xf numFmtId="10" fontId="0" fillId="0" borderId="0" xfId="0" applyNumberForma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onymous\Desktop\edx_courses\EX101x%20Data%20Analysis%20Take%20it%20to%20the%20MAX\spain%20mark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254.864104166663" createdVersion="5" refreshedVersion="5" minRefreshableVersion="3" recordCount="35">
  <cacheSource type="worksheet">
    <worksheetSource ref="A1:D36" sheet="table" r:id="rId2"/>
  </cacheSource>
  <cacheFields count="4">
    <cacheField name="Company" numFmtId="0">
      <sharedItems count="35">
        <s v="Abertis"/>
        <s v="Abengoa"/>
        <s v="ACS"/>
        <s v="Amadeus IT Holding"/>
        <s v="Acciona"/>
        <s v="BBVA"/>
        <s v="Bankia"/>
        <s v="Bankinter"/>
        <s v="BME"/>
        <s v="Caixabank"/>
        <s v="Dia"/>
        <s v="Enagás"/>
        <s v="FCC"/>
        <s v="Ferrovial"/>
        <s v="Gamesa"/>
        <s v="Gas Natural"/>
        <s v="Grifols"/>
        <s v="International Airlines Group"/>
        <s v="Iberdrola"/>
        <s v="Indra Sistemas"/>
        <s v="Inditex"/>
        <s v="Jazztel"/>
        <s v="Mapfre"/>
        <s v="ArcelorMittal"/>
        <s v="Obrascón Huarte Lain"/>
        <s v="Banco Popular"/>
        <s v="Red Eléctrica de España"/>
        <s v="Repsol"/>
        <s v="Banco Sabadell"/>
        <s v="Banco Santander"/>
        <s v="Sacyr Vallehermoso"/>
        <s v="Telefónica"/>
        <s v="Mediaset España Comunicación"/>
        <s v="Técnicas Reunidas"/>
        <s v="Viscofan"/>
      </sharedItems>
    </cacheField>
    <cacheField name="Ticker symbol" numFmtId="0">
      <sharedItems/>
    </cacheField>
    <cacheField name="IGBM sector" numFmtId="0">
      <sharedItems count="19">
        <s v="car parks and motorways"/>
        <s v="engineering and others"/>
        <s v="construction"/>
        <s v="electronics and software"/>
        <s v="banks"/>
        <s v="investment services"/>
        <s v="food retailers and wholesalers"/>
        <s v="electricity and gas"/>
        <s v="manufacture and assembly of capital goods"/>
        <s v="pharmacy products and biotechnology"/>
        <s v="transport and distribution"/>
        <s v="textiles, clothing and shoes"/>
        <s v="telecommunications"/>
        <s v="insurance"/>
        <s v="minerals, metals and transformation"/>
        <s v="petrol"/>
        <s v="telecommunications and others"/>
        <s v="communication and publicity"/>
        <s v="containers and packaging"/>
      </sharedItems>
    </cacheField>
    <cacheField name="Index weighting (%)" numFmtId="0">
      <sharedItems containsSemiMixedTypes="0" containsString="0" containsNumber="1" minValue="0.31" maxValue="18.670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s v="ABE"/>
    <x v="0"/>
    <n v="2.2999999999999998"/>
  </r>
  <r>
    <x v="1"/>
    <s v="ABG"/>
    <x v="1"/>
    <n v="0.65"/>
  </r>
  <r>
    <x v="2"/>
    <s v="ACS"/>
    <x v="2"/>
    <n v="2.02"/>
  </r>
  <r>
    <x v="3"/>
    <s v="AMS"/>
    <x v="3"/>
    <n v="2.59"/>
  </r>
  <r>
    <x v="4"/>
    <s v="ANA"/>
    <x v="2"/>
    <n v="0.56999999999999995"/>
  </r>
  <r>
    <x v="5"/>
    <s v="BBVA"/>
    <x v="4"/>
    <n v="11.5"/>
  </r>
  <r>
    <x v="6"/>
    <s v="BKIA"/>
    <x v="4"/>
    <n v="2.13"/>
  </r>
  <r>
    <x v="7"/>
    <s v="BKT"/>
    <x v="4"/>
    <n v="1.24"/>
  </r>
  <r>
    <x v="8"/>
    <s v="BME"/>
    <x v="5"/>
    <n v="0.52"/>
  </r>
  <r>
    <x v="9"/>
    <s v="CABK"/>
    <x v="4"/>
    <n v="3.21"/>
  </r>
  <r>
    <x v="10"/>
    <s v="DIA"/>
    <x v="6"/>
    <n v="0.8"/>
  </r>
  <r>
    <x v="11"/>
    <s v="ENG"/>
    <x v="7"/>
    <n v="1.21"/>
  </r>
  <r>
    <x v="12"/>
    <s v="FCC"/>
    <x v="2"/>
    <n v="0.31"/>
  </r>
  <r>
    <x v="13"/>
    <s v="FER"/>
    <x v="2"/>
    <n v="2.31"/>
  </r>
  <r>
    <x v="14"/>
    <s v="GAM"/>
    <x v="8"/>
    <n v="0.5"/>
  </r>
  <r>
    <x v="15"/>
    <s v="GAS"/>
    <x v="7"/>
    <n v="2.84"/>
  </r>
  <r>
    <x v="16"/>
    <s v="GRF"/>
    <x v="9"/>
    <n v="1.42"/>
  </r>
  <r>
    <x v="17"/>
    <s v="IAG"/>
    <x v="10"/>
    <n v="1.99"/>
  </r>
  <r>
    <x v="18"/>
    <s v="IBE"/>
    <x v="7"/>
    <n v="7.12"/>
  </r>
  <r>
    <x v="19"/>
    <s v="IDR"/>
    <x v="3"/>
    <n v="0.38"/>
  </r>
  <r>
    <x v="20"/>
    <s v="ITX"/>
    <x v="11"/>
    <n v="8.49"/>
  </r>
  <r>
    <x v="21"/>
    <s v="JAZ"/>
    <x v="12"/>
    <n v="0.66"/>
  </r>
  <r>
    <x v="22"/>
    <s v="MAP"/>
    <x v="13"/>
    <n v="1.07"/>
  </r>
  <r>
    <x v="23"/>
    <s v="MTS"/>
    <x v="14"/>
    <n v="0.73"/>
  </r>
  <r>
    <x v="24"/>
    <s v="OHL"/>
    <x v="2"/>
    <n v="0.45"/>
  </r>
  <r>
    <x v="25"/>
    <s v="POP"/>
    <x v="4"/>
    <n v="2.11"/>
  </r>
  <r>
    <x v="26"/>
    <s v="REE"/>
    <x v="7"/>
    <n v="1.8"/>
  </r>
  <r>
    <x v="27"/>
    <s v="REP"/>
    <x v="15"/>
    <n v="5.2"/>
  </r>
  <r>
    <x v="28"/>
    <s v="SAB"/>
    <x v="4"/>
    <n v="2"/>
  </r>
  <r>
    <x v="29"/>
    <s v="SAN"/>
    <x v="4"/>
    <n v="18.670000000000002"/>
  </r>
  <r>
    <x v="30"/>
    <s v="SCYR"/>
    <x v="2"/>
    <n v="0.45"/>
  </r>
  <r>
    <x v="31"/>
    <s v="TEF"/>
    <x v="16"/>
    <n v="11.22"/>
  </r>
  <r>
    <x v="32"/>
    <s v="TL5"/>
    <x v="17"/>
    <n v="0.64"/>
  </r>
  <r>
    <x v="33"/>
    <s v="TRE"/>
    <x v="1"/>
    <n v="0.48"/>
  </r>
  <r>
    <x v="34"/>
    <s v="VIS"/>
    <x v="18"/>
    <n v="0.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3" firstHeaderRow="1" firstDataRow="1" firstDataCol="1"/>
  <pivotFields count="4">
    <pivotField showAll="0"/>
    <pivotField showAll="0"/>
    <pivotField axis="axisRow" showAll="0" sortType="descending">
      <items count="20">
        <item x="10"/>
        <item x="11"/>
        <item x="16"/>
        <item x="12"/>
        <item x="9"/>
        <item x="15"/>
        <item x="14"/>
        <item x="8"/>
        <item x="5"/>
        <item x="13"/>
        <item x="6"/>
        <item x="1"/>
        <item x="3"/>
        <item x="7"/>
        <item x="18"/>
        <item x="2"/>
        <item x="17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2"/>
  </rowFields>
  <rowItems count="20">
    <i>
      <x v="18"/>
    </i>
    <i>
      <x v="13"/>
    </i>
    <i>
      <x v="2"/>
    </i>
    <i>
      <x v="1"/>
    </i>
    <i>
      <x v="15"/>
    </i>
    <i>
      <x v="5"/>
    </i>
    <i>
      <x v="12"/>
    </i>
    <i>
      <x v="17"/>
    </i>
    <i>
      <x/>
    </i>
    <i>
      <x v="4"/>
    </i>
    <i>
      <x v="11"/>
    </i>
    <i>
      <x v="9"/>
    </i>
    <i>
      <x v="10"/>
    </i>
    <i>
      <x v="6"/>
    </i>
    <i>
      <x v="3"/>
    </i>
    <i>
      <x v="16"/>
    </i>
    <i>
      <x v="8"/>
    </i>
    <i>
      <x v="7"/>
    </i>
    <i>
      <x v="14"/>
    </i>
    <i t="grand">
      <x/>
    </i>
  </rowItems>
  <colItems count="1">
    <i/>
  </colItems>
  <dataFields count="1">
    <dataField name="Sum of Index weighting (%)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A3:E13" firstHeaderRow="1" firstDataRow="2" firstDataCol="1"/>
  <pivotFields count="4">
    <pivotField axis="axisRow" showAll="0">
      <items count="36">
        <item x="1"/>
        <item x="0"/>
        <item x="4"/>
        <item x="2"/>
        <item x="3"/>
        <item x="23"/>
        <item x="25"/>
        <item x="28"/>
        <item x="29"/>
        <item x="6"/>
        <item x="7"/>
        <item x="5"/>
        <item x="8"/>
        <item x="9"/>
        <item x="10"/>
        <item x="11"/>
        <item x="12"/>
        <item x="13"/>
        <item x="14"/>
        <item x="15"/>
        <item x="16"/>
        <item x="18"/>
        <item x="20"/>
        <item x="19"/>
        <item x="17"/>
        <item x="21"/>
        <item x="22"/>
        <item x="32"/>
        <item x="24"/>
        <item x="26"/>
        <item x="27"/>
        <item x="30"/>
        <item x="33"/>
        <item x="31"/>
        <item x="34"/>
        <item t="default"/>
      </items>
    </pivotField>
    <pivotField showAll="0"/>
    <pivotField axis="axisCol" multipleItemSelectionAllowed="1" showAll="0">
      <items count="20">
        <item h="1" x="4"/>
        <item h="1" x="0"/>
        <item h="1" x="17"/>
        <item x="2"/>
        <item h="1" x="18"/>
        <item h="1" x="7"/>
        <item h="1" x="3"/>
        <item h="1" x="1"/>
        <item h="1" x="6"/>
        <item x="13"/>
        <item h="1" x="5"/>
        <item h="1" x="8"/>
        <item x="14"/>
        <item h="1" x="15"/>
        <item h="1" x="9"/>
        <item h="1" x="12"/>
        <item h="1" x="16"/>
        <item h="1" x="11"/>
        <item h="1" x="10"/>
        <item t="default"/>
      </items>
    </pivotField>
    <pivotField dataField="1" showAll="0"/>
  </pivotFields>
  <rowFields count="1">
    <field x="0"/>
  </rowFields>
  <rowItems count="9">
    <i>
      <x v="2"/>
    </i>
    <i>
      <x v="3"/>
    </i>
    <i>
      <x v="5"/>
    </i>
    <i>
      <x v="16"/>
    </i>
    <i>
      <x v="17"/>
    </i>
    <i>
      <x v="26"/>
    </i>
    <i>
      <x v="28"/>
    </i>
    <i>
      <x v="31"/>
    </i>
    <i t="grand">
      <x/>
    </i>
  </rowItems>
  <colFields count="1">
    <field x="2"/>
  </colFields>
  <colItems count="4">
    <i>
      <x v="3"/>
    </i>
    <i>
      <x v="9"/>
    </i>
    <i>
      <x v="12"/>
    </i>
    <i t="grand">
      <x/>
    </i>
  </colItems>
  <dataFields count="1">
    <dataField name="Sum of Index weighting (%)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cp?s=%5EIBEX+Component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?s=ENG.MC" TargetMode="External"/><Relationship Id="rId18" Type="http://schemas.openxmlformats.org/officeDocument/2006/relationships/hyperlink" Target="https://finance.yahoo.com/q?s=GRF.MC" TargetMode="External"/><Relationship Id="rId26" Type="http://schemas.openxmlformats.org/officeDocument/2006/relationships/hyperlink" Target="https://finance.yahoo.com/q?s=POP.MC" TargetMode="External"/><Relationship Id="rId3" Type="http://schemas.openxmlformats.org/officeDocument/2006/relationships/hyperlink" Target="https://finance.yahoo.com/q?s=ACS.MC" TargetMode="External"/><Relationship Id="rId21" Type="http://schemas.openxmlformats.org/officeDocument/2006/relationships/hyperlink" Target="https://finance.yahoo.com/q?s=IDR.MC" TargetMode="External"/><Relationship Id="rId34" Type="http://schemas.openxmlformats.org/officeDocument/2006/relationships/hyperlink" Target="https://finance.yahoo.com/q?s=TRE.MC" TargetMode="External"/><Relationship Id="rId7" Type="http://schemas.openxmlformats.org/officeDocument/2006/relationships/hyperlink" Target="https://finance.yahoo.com/q?s=BBVA.MC" TargetMode="External"/><Relationship Id="rId12" Type="http://schemas.openxmlformats.org/officeDocument/2006/relationships/hyperlink" Target="https://finance.yahoo.com/q?s=ELE.MC" TargetMode="External"/><Relationship Id="rId17" Type="http://schemas.openxmlformats.org/officeDocument/2006/relationships/hyperlink" Target="https://finance.yahoo.com/q?s=GAS.MC" TargetMode="External"/><Relationship Id="rId25" Type="http://schemas.openxmlformats.org/officeDocument/2006/relationships/hyperlink" Target="https://finance.yahoo.com/q?s=OHL.MC" TargetMode="External"/><Relationship Id="rId33" Type="http://schemas.openxmlformats.org/officeDocument/2006/relationships/hyperlink" Target="https://finance.yahoo.com/q?s=TL5.MC" TargetMode="External"/><Relationship Id="rId2" Type="http://schemas.openxmlformats.org/officeDocument/2006/relationships/hyperlink" Target="https://finance.yahoo.com/q?s=ABG-P.MC" TargetMode="External"/><Relationship Id="rId16" Type="http://schemas.openxmlformats.org/officeDocument/2006/relationships/hyperlink" Target="https://finance.yahoo.com/q?s=GAM.MC" TargetMode="External"/><Relationship Id="rId20" Type="http://schemas.openxmlformats.org/officeDocument/2006/relationships/hyperlink" Target="https://finance.yahoo.com/q?s=IBE.MC" TargetMode="External"/><Relationship Id="rId29" Type="http://schemas.openxmlformats.org/officeDocument/2006/relationships/hyperlink" Target="https://finance.yahoo.com/q?s=SAB.MC" TargetMode="External"/><Relationship Id="rId1" Type="http://schemas.openxmlformats.org/officeDocument/2006/relationships/hyperlink" Target="https://finance.yahoo.com/q?s=ABE.MC" TargetMode="External"/><Relationship Id="rId6" Type="http://schemas.openxmlformats.org/officeDocument/2006/relationships/hyperlink" Target="https://finance.yahoo.com/q?s=AMS.MC" TargetMode="External"/><Relationship Id="rId11" Type="http://schemas.openxmlformats.org/officeDocument/2006/relationships/hyperlink" Target="https://finance.yahoo.com/q?s=DIA.MC" TargetMode="External"/><Relationship Id="rId24" Type="http://schemas.openxmlformats.org/officeDocument/2006/relationships/hyperlink" Target="https://finance.yahoo.com/q?s=MTS.MC" TargetMode="External"/><Relationship Id="rId32" Type="http://schemas.openxmlformats.org/officeDocument/2006/relationships/hyperlink" Target="https://finance.yahoo.com/q?s=TEF.MC" TargetMode="External"/><Relationship Id="rId5" Type="http://schemas.openxmlformats.org/officeDocument/2006/relationships/hyperlink" Target="https://finance.yahoo.com/q?s=AENA.MC" TargetMode="External"/><Relationship Id="rId15" Type="http://schemas.openxmlformats.org/officeDocument/2006/relationships/hyperlink" Target="https://finance.yahoo.com/q?s=FER.MC" TargetMode="External"/><Relationship Id="rId23" Type="http://schemas.openxmlformats.org/officeDocument/2006/relationships/hyperlink" Target="https://finance.yahoo.com/q?s=MAP.MC" TargetMode="External"/><Relationship Id="rId28" Type="http://schemas.openxmlformats.org/officeDocument/2006/relationships/hyperlink" Target="https://finance.yahoo.com/q?s=REP.MC" TargetMode="External"/><Relationship Id="rId10" Type="http://schemas.openxmlformats.org/officeDocument/2006/relationships/hyperlink" Target="https://finance.yahoo.com/q?s=CABK.MC" TargetMode="External"/><Relationship Id="rId19" Type="http://schemas.openxmlformats.org/officeDocument/2006/relationships/hyperlink" Target="https://finance.yahoo.com/q?s=IAG.MC" TargetMode="External"/><Relationship Id="rId31" Type="http://schemas.openxmlformats.org/officeDocument/2006/relationships/hyperlink" Target="https://finance.yahoo.com/q?s=SCYR.MC" TargetMode="External"/><Relationship Id="rId4" Type="http://schemas.openxmlformats.org/officeDocument/2006/relationships/hyperlink" Target="https://finance.yahoo.com/q?s=ACX.MC" TargetMode="External"/><Relationship Id="rId9" Type="http://schemas.openxmlformats.org/officeDocument/2006/relationships/hyperlink" Target="https://finance.yahoo.com/q?s=BKT.MC" TargetMode="External"/><Relationship Id="rId14" Type="http://schemas.openxmlformats.org/officeDocument/2006/relationships/hyperlink" Target="https://finance.yahoo.com/q?s=FCC.MC" TargetMode="External"/><Relationship Id="rId22" Type="http://schemas.openxmlformats.org/officeDocument/2006/relationships/hyperlink" Target="https://finance.yahoo.com/q?s=ITX.MC" TargetMode="External"/><Relationship Id="rId27" Type="http://schemas.openxmlformats.org/officeDocument/2006/relationships/hyperlink" Target="https://finance.yahoo.com/q?s=REE.MC" TargetMode="External"/><Relationship Id="rId30" Type="http://schemas.openxmlformats.org/officeDocument/2006/relationships/hyperlink" Target="https://finance.yahoo.com/q?s=SAN.MC" TargetMode="External"/><Relationship Id="rId35" Type="http://schemas.openxmlformats.org/officeDocument/2006/relationships/queryTable" Target="../queryTables/queryTable1.xml"/><Relationship Id="rId8" Type="http://schemas.openxmlformats.org/officeDocument/2006/relationships/hyperlink" Target="https://finance.yahoo.com/q?s=BKIA.M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S3" sqref="S3"/>
    </sheetView>
  </sheetViews>
  <sheetFormatPr defaultRowHeight="15" x14ac:dyDescent="0.25"/>
  <cols>
    <col min="1" max="1" width="10" bestFit="1" customWidth="1"/>
    <col min="2" max="2" width="19.42578125" bestFit="1" customWidth="1"/>
    <col min="3" max="3" width="14" bestFit="1" customWidth="1"/>
    <col min="4" max="4" width="16.5703125" bestFit="1" customWidth="1"/>
    <col min="5" max="5" width="9.85546875" bestFit="1" customWidth="1"/>
    <col min="6" max="6" width="6" hidden="1" customWidth="1"/>
    <col min="7" max="7" width="6.140625" bestFit="1" customWidth="1"/>
    <col min="8" max="8" width="9.5703125" hidden="1" customWidth="1"/>
    <col min="9" max="9" width="12" customWidth="1"/>
    <col min="10" max="10" width="11.28515625" hidden="1" customWidth="1"/>
    <col min="11" max="13" width="9" hidden="1" customWidth="1"/>
    <col min="14" max="14" width="17" style="13" hidden="1" customWidth="1"/>
    <col min="21" max="21" width="12.85546875" bestFit="1" customWidth="1"/>
    <col min="22" max="23" width="0" hidden="1" customWidth="1"/>
  </cols>
  <sheetData>
    <row r="1" spans="1:23" ht="25.5" x14ac:dyDescent="0.25">
      <c r="A1" s="3" t="s">
        <v>187</v>
      </c>
      <c r="B1" s="3" t="s">
        <v>188</v>
      </c>
      <c r="C1" s="4" t="s">
        <v>189</v>
      </c>
      <c r="D1" s="4" t="s">
        <v>190</v>
      </c>
      <c r="E1" s="4" t="s">
        <v>191</v>
      </c>
      <c r="F1" s="4"/>
      <c r="G1" s="4" t="s">
        <v>192</v>
      </c>
      <c r="H1" s="4" t="s">
        <v>193</v>
      </c>
      <c r="I1" s="4" t="s">
        <v>193</v>
      </c>
      <c r="J1" s="4"/>
      <c r="K1" s="4" t="s">
        <v>199</v>
      </c>
      <c r="L1" s="4" t="s">
        <v>199</v>
      </c>
      <c r="M1" s="4" t="s">
        <v>199</v>
      </c>
      <c r="N1" s="12" t="s">
        <v>199</v>
      </c>
      <c r="O1" s="12" t="s">
        <v>199</v>
      </c>
      <c r="Q1" t="s">
        <v>292</v>
      </c>
      <c r="R1" t="s">
        <v>293</v>
      </c>
    </row>
    <row r="2" spans="1:23" x14ac:dyDescent="0.25">
      <c r="A2" s="5" t="s">
        <v>123</v>
      </c>
      <c r="B2" s="6" t="s">
        <v>124</v>
      </c>
      <c r="C2" s="4" t="s">
        <v>204</v>
      </c>
      <c r="D2" s="7" t="s">
        <v>205</v>
      </c>
      <c r="E2" s="7" t="s">
        <v>289</v>
      </c>
      <c r="F2" t="str">
        <f>LEFT(C2,FIND(" ",C2))</f>
        <v xml:space="preserve">14.30 </v>
      </c>
      <c r="G2">
        <f>_xlfn.NUMBERVALUE(F2,".")</f>
        <v>14.3</v>
      </c>
      <c r="H2" t="str">
        <f>LEFT(D2,FIND(" ",D2))</f>
        <v xml:space="preserve">Up </v>
      </c>
      <c r="I2" t="str">
        <f>IF(H2="0.00 ","Not changed",H2)</f>
        <v xml:space="preserve">Up </v>
      </c>
      <c r="J2" t="str">
        <f>LEFT(D2,FIND("(",D2))</f>
        <v>Up 0.03 (</v>
      </c>
      <c r="K2">
        <f>LEN(J2)</f>
        <v>9</v>
      </c>
      <c r="L2" t="str">
        <f>RIGHT(D2,LEN(D2)-K2)</f>
        <v>0.21%)</v>
      </c>
      <c r="M2" t="str">
        <f>LEFT(L2,FIND("%",L2)-1)</f>
        <v>0.21</v>
      </c>
      <c r="N2" s="13">
        <f>_xlfn.NUMBERVALUE(M2,".")/100</f>
        <v>2.0999999999999999E-3</v>
      </c>
      <c r="O2" s="13">
        <f>IF(I2="Down ",-N2,N2)</f>
        <v>2.0999999999999999E-3</v>
      </c>
      <c r="Q2">
        <v>77</v>
      </c>
      <c r="R2" t="s">
        <v>294</v>
      </c>
    </row>
    <row r="3" spans="1:23" x14ac:dyDescent="0.25">
      <c r="A3" s="5" t="s">
        <v>125</v>
      </c>
      <c r="B3" s="6" t="s">
        <v>126</v>
      </c>
      <c r="C3" s="4" t="s">
        <v>206</v>
      </c>
      <c r="D3" s="7" t="s">
        <v>207</v>
      </c>
      <c r="E3" s="7" t="s">
        <v>208</v>
      </c>
      <c r="F3" t="str">
        <f t="shared" ref="F3:F35" si="0">LEFT(C3,FIND(" ",C3))</f>
        <v xml:space="preserve">1.05 </v>
      </c>
      <c r="G3">
        <f t="shared" ref="G3:G35" si="1">_xlfn.NUMBERVALUE(F3,".")</f>
        <v>1.05</v>
      </c>
      <c r="H3" t="str">
        <f t="shared" ref="H3:H35" si="2">LEFT(D3,FIND(" ",D3))</f>
        <v xml:space="preserve">Up </v>
      </c>
      <c r="I3" t="str">
        <f t="shared" ref="I3:I35" si="3">IF(H3="0.00 ","Not changed",H3)</f>
        <v xml:space="preserve">Up </v>
      </c>
      <c r="J3" t="str">
        <f t="shared" ref="J3:J35" si="4">LEFT(D3,FIND("(",D3))</f>
        <v>Up 0.15 (</v>
      </c>
      <c r="K3">
        <f t="shared" ref="K3:K35" si="5">LEN(J3)</f>
        <v>9</v>
      </c>
      <c r="L3" t="str">
        <f t="shared" ref="L3:L35" si="6">RIGHT(D3,LEN(D3)-K3)</f>
        <v>16.39%)</v>
      </c>
      <c r="M3" t="str">
        <f t="shared" ref="M3:M35" si="7">LEFT(L3,FIND("%",L3)-1)</f>
        <v>16.39</v>
      </c>
      <c r="N3" s="13">
        <f t="shared" ref="N3:N35" si="8">_xlfn.NUMBERVALUE(M3,".")/100</f>
        <v>0.16390000000000002</v>
      </c>
      <c r="O3" s="13">
        <f t="shared" ref="O3:O35" si="9">IF(I3="Down ",-N3,N3)</f>
        <v>0.16390000000000002</v>
      </c>
      <c r="Q3">
        <v>59</v>
      </c>
    </row>
    <row r="4" spans="1:23" x14ac:dyDescent="0.25">
      <c r="A4" s="5" t="s">
        <v>127</v>
      </c>
      <c r="B4" s="6" t="s">
        <v>16</v>
      </c>
      <c r="C4" s="4" t="s">
        <v>209</v>
      </c>
      <c r="D4" s="7" t="s">
        <v>210</v>
      </c>
      <c r="E4" s="7">
        <v>473.71499999999997</v>
      </c>
      <c r="F4" t="str">
        <f t="shared" si="0"/>
        <v xml:space="preserve">27.86 </v>
      </c>
      <c r="G4">
        <f t="shared" si="1"/>
        <v>27.86</v>
      </c>
      <c r="H4" t="str">
        <f t="shared" si="2"/>
        <v xml:space="preserve">Up </v>
      </c>
      <c r="I4" t="str">
        <f t="shared" si="3"/>
        <v xml:space="preserve">Up </v>
      </c>
      <c r="J4" t="str">
        <f t="shared" si="4"/>
        <v>Up 0.04 (</v>
      </c>
      <c r="K4">
        <f t="shared" si="5"/>
        <v>9</v>
      </c>
      <c r="L4" t="str">
        <f t="shared" si="6"/>
        <v>0.13%)</v>
      </c>
      <c r="M4" t="str">
        <f t="shared" si="7"/>
        <v>0.13</v>
      </c>
      <c r="N4" s="13">
        <f t="shared" si="8"/>
        <v>1.2999999999999999E-3</v>
      </c>
      <c r="O4" s="13">
        <f t="shared" si="9"/>
        <v>1.2999999999999999E-3</v>
      </c>
      <c r="Q4">
        <v>35</v>
      </c>
    </row>
    <row r="5" spans="1:23" ht="15.75" thickBot="1" x14ac:dyDescent="0.3">
      <c r="A5" s="5" t="s">
        <v>128</v>
      </c>
      <c r="B5" s="6" t="s">
        <v>129</v>
      </c>
      <c r="C5" s="4" t="s">
        <v>211</v>
      </c>
      <c r="D5" s="7" t="s">
        <v>212</v>
      </c>
      <c r="E5" s="7">
        <v>863.72500000000002</v>
      </c>
      <c r="F5" t="str">
        <f t="shared" si="0"/>
        <v xml:space="preserve">10.04 </v>
      </c>
      <c r="G5">
        <f t="shared" si="1"/>
        <v>10.039999999999999</v>
      </c>
      <c r="H5" t="str">
        <f t="shared" si="2"/>
        <v xml:space="preserve">Down </v>
      </c>
      <c r="I5" t="str">
        <f>IF(H5="0.00 ","Not changed",H5)</f>
        <v xml:space="preserve">Down </v>
      </c>
      <c r="J5" t="str">
        <f t="shared" si="4"/>
        <v>Down 0.08 (</v>
      </c>
      <c r="K5">
        <f t="shared" si="5"/>
        <v>11</v>
      </c>
      <c r="L5" t="str">
        <f t="shared" si="6"/>
        <v>0.79%)</v>
      </c>
      <c r="M5" t="str">
        <f t="shared" si="7"/>
        <v>0.79</v>
      </c>
      <c r="N5" s="13">
        <f t="shared" si="8"/>
        <v>7.9000000000000008E-3</v>
      </c>
      <c r="O5" s="13">
        <f t="shared" si="9"/>
        <v>-7.9000000000000008E-3</v>
      </c>
      <c r="Q5">
        <v>95</v>
      </c>
    </row>
    <row r="6" spans="1:23" x14ac:dyDescent="0.25">
      <c r="A6" s="5" t="s">
        <v>130</v>
      </c>
      <c r="B6" s="6" t="s">
        <v>131</v>
      </c>
      <c r="C6" s="4" t="s">
        <v>213</v>
      </c>
      <c r="D6" s="7" t="s">
        <v>214</v>
      </c>
      <c r="E6" s="7">
        <v>249.76300000000001</v>
      </c>
      <c r="F6" t="str">
        <f t="shared" si="0"/>
        <v xml:space="preserve">99.03 </v>
      </c>
      <c r="G6">
        <f t="shared" si="1"/>
        <v>99.03</v>
      </c>
      <c r="H6" t="str">
        <f t="shared" si="2"/>
        <v xml:space="preserve">Down </v>
      </c>
      <c r="I6" t="str">
        <f t="shared" si="3"/>
        <v xml:space="preserve">Down </v>
      </c>
      <c r="J6" t="str">
        <f t="shared" si="4"/>
        <v>Down 0.92 (</v>
      </c>
      <c r="K6">
        <f t="shared" si="5"/>
        <v>11</v>
      </c>
      <c r="L6" t="str">
        <f t="shared" si="6"/>
        <v>0.92%)</v>
      </c>
      <c r="M6" t="str">
        <f t="shared" si="7"/>
        <v>0.92</v>
      </c>
      <c r="N6" s="13">
        <f t="shared" si="8"/>
        <v>9.1999999999999998E-3</v>
      </c>
      <c r="O6" s="13">
        <f t="shared" si="9"/>
        <v>-9.1999999999999998E-3</v>
      </c>
      <c r="Q6">
        <v>60</v>
      </c>
      <c r="T6" s="14" t="s">
        <v>202</v>
      </c>
      <c r="U6" s="15" t="str">
        <f>INDEX($A$1:$O$35,V6,2)</f>
        <v>ABENGOA -B-</v>
      </c>
      <c r="V6" s="11">
        <f>MATCH(MAX(O:O),O:O,0)</f>
        <v>3</v>
      </c>
      <c r="W6" s="13" t="s">
        <v>200</v>
      </c>
    </row>
    <row r="7" spans="1:23" ht="15.75" thickBot="1" x14ac:dyDescent="0.3">
      <c r="A7" s="5" t="s">
        <v>132</v>
      </c>
      <c r="B7" s="6" t="s">
        <v>133</v>
      </c>
      <c r="C7" s="4" t="s">
        <v>215</v>
      </c>
      <c r="D7" s="7" t="s">
        <v>216</v>
      </c>
      <c r="E7" s="7">
        <v>985.60599999999999</v>
      </c>
      <c r="F7" t="str">
        <f t="shared" si="0"/>
        <v xml:space="preserve">35.54 </v>
      </c>
      <c r="G7">
        <f t="shared" si="1"/>
        <v>35.54</v>
      </c>
      <c r="H7" t="str">
        <f t="shared" si="2"/>
        <v xml:space="preserve">Up </v>
      </c>
      <c r="I7" t="str">
        <f t="shared" si="3"/>
        <v xml:space="preserve">Up </v>
      </c>
      <c r="J7" t="str">
        <f t="shared" si="4"/>
        <v>Up 0.16 (</v>
      </c>
      <c r="K7">
        <f t="shared" si="5"/>
        <v>9</v>
      </c>
      <c r="L7" t="str">
        <f t="shared" si="6"/>
        <v>0.47%)</v>
      </c>
      <c r="M7" t="str">
        <f t="shared" si="7"/>
        <v>0.47</v>
      </c>
      <c r="N7" s="13">
        <f t="shared" si="8"/>
        <v>4.6999999999999993E-3</v>
      </c>
      <c r="O7" s="13">
        <f t="shared" si="9"/>
        <v>4.6999999999999993E-3</v>
      </c>
      <c r="Q7">
        <v>97</v>
      </c>
      <c r="T7" s="16" t="s">
        <v>203</v>
      </c>
      <c r="U7" s="17" t="str">
        <f>INDEX($A$1:$O$35,V7,2)</f>
        <v>OHL</v>
      </c>
      <c r="V7" s="11">
        <f>MATCH(MIN(O:O),O:O,0)</f>
        <v>26</v>
      </c>
      <c r="W7" t="s">
        <v>201</v>
      </c>
    </row>
    <row r="8" spans="1:23" x14ac:dyDescent="0.25">
      <c r="A8" s="5" t="s">
        <v>134</v>
      </c>
      <c r="B8" s="6" t="s">
        <v>42</v>
      </c>
      <c r="C8" s="4" t="s">
        <v>217</v>
      </c>
      <c r="D8" s="7" t="s">
        <v>218</v>
      </c>
      <c r="E8" s="7" t="s">
        <v>219</v>
      </c>
      <c r="F8" t="str">
        <f t="shared" si="0"/>
        <v xml:space="preserve">7.84 </v>
      </c>
      <c r="G8">
        <f t="shared" si="1"/>
        <v>7.84</v>
      </c>
      <c r="H8" t="str">
        <f t="shared" si="2"/>
        <v xml:space="preserve">Down </v>
      </c>
      <c r="I8" t="str">
        <f t="shared" si="3"/>
        <v xml:space="preserve">Down </v>
      </c>
      <c r="J8" t="str">
        <f t="shared" si="4"/>
        <v>Down 0.03 (</v>
      </c>
      <c r="K8">
        <f t="shared" si="5"/>
        <v>11</v>
      </c>
      <c r="L8" t="str">
        <f t="shared" si="6"/>
        <v>0.36%)</v>
      </c>
      <c r="M8" t="str">
        <f t="shared" si="7"/>
        <v>0.36</v>
      </c>
      <c r="N8" s="13">
        <f t="shared" si="8"/>
        <v>3.5999999999999999E-3</v>
      </c>
      <c r="O8" s="13">
        <f t="shared" si="9"/>
        <v>-3.5999999999999999E-3</v>
      </c>
      <c r="Q8">
        <v>100</v>
      </c>
    </row>
    <row r="9" spans="1:23" x14ac:dyDescent="0.25">
      <c r="A9" s="5" t="s">
        <v>135</v>
      </c>
      <c r="B9" s="6" t="s">
        <v>136</v>
      </c>
      <c r="C9" s="4" t="s">
        <v>220</v>
      </c>
      <c r="D9" s="7" t="s">
        <v>221</v>
      </c>
      <c r="E9" s="7" t="s">
        <v>222</v>
      </c>
      <c r="F9" t="str">
        <f t="shared" si="0"/>
        <v xml:space="preserve">1.01 </v>
      </c>
      <c r="G9">
        <f t="shared" si="1"/>
        <v>1.01</v>
      </c>
      <c r="H9" t="str">
        <f t="shared" si="2"/>
        <v xml:space="preserve">Down </v>
      </c>
      <c r="I9" t="str">
        <f t="shared" si="3"/>
        <v xml:space="preserve">Down </v>
      </c>
      <c r="J9" t="str">
        <f t="shared" si="4"/>
        <v>Down 0.01 (</v>
      </c>
      <c r="K9">
        <f t="shared" si="5"/>
        <v>11</v>
      </c>
      <c r="L9" t="str">
        <f t="shared" si="6"/>
        <v>0.88%)</v>
      </c>
      <c r="M9" t="str">
        <f t="shared" si="7"/>
        <v>0.88</v>
      </c>
      <c r="N9" s="13">
        <f t="shared" si="8"/>
        <v>8.8000000000000005E-3</v>
      </c>
      <c r="O9" s="13">
        <f t="shared" si="9"/>
        <v>-8.8000000000000005E-3</v>
      </c>
      <c r="Q9">
        <v>14</v>
      </c>
    </row>
    <row r="10" spans="1:23" x14ac:dyDescent="0.25">
      <c r="A10" s="5" t="s">
        <v>137</v>
      </c>
      <c r="B10" s="6" t="s">
        <v>138</v>
      </c>
      <c r="C10" s="4" t="s">
        <v>223</v>
      </c>
      <c r="D10" s="7" t="s">
        <v>224</v>
      </c>
      <c r="E10" s="7" t="s">
        <v>290</v>
      </c>
      <c r="F10" t="str">
        <f t="shared" si="0"/>
        <v xml:space="preserve">6.32 </v>
      </c>
      <c r="G10">
        <f t="shared" si="1"/>
        <v>6.32</v>
      </c>
      <c r="H10" t="str">
        <f t="shared" si="2"/>
        <v xml:space="preserve">Up </v>
      </c>
      <c r="I10" t="str">
        <f t="shared" si="3"/>
        <v xml:space="preserve">Up </v>
      </c>
      <c r="J10" t="str">
        <f t="shared" si="4"/>
        <v>Up 0.04 (</v>
      </c>
      <c r="K10">
        <f t="shared" si="5"/>
        <v>9</v>
      </c>
      <c r="L10" t="str">
        <f t="shared" si="6"/>
        <v>0.59%)</v>
      </c>
      <c r="M10" t="str">
        <f t="shared" si="7"/>
        <v>0.59</v>
      </c>
      <c r="N10" s="13">
        <f t="shared" si="8"/>
        <v>5.8999999999999999E-3</v>
      </c>
      <c r="O10" s="13">
        <f t="shared" si="9"/>
        <v>5.8999999999999999E-3</v>
      </c>
      <c r="Q10">
        <v>87</v>
      </c>
      <c r="V10" t="str">
        <f>INDEX(A1:N35,V6,2)</f>
        <v>ABENGOA -B-</v>
      </c>
    </row>
    <row r="11" spans="1:23" x14ac:dyDescent="0.25">
      <c r="A11" s="5" t="s">
        <v>139</v>
      </c>
      <c r="B11" s="6" t="s">
        <v>140</v>
      </c>
      <c r="C11" s="4" t="s">
        <v>225</v>
      </c>
      <c r="D11" s="7" t="s">
        <v>226</v>
      </c>
      <c r="E11" s="7" t="s">
        <v>227</v>
      </c>
      <c r="F11" t="str">
        <f t="shared" si="0"/>
        <v xml:space="preserve">3.63 </v>
      </c>
      <c r="G11">
        <f t="shared" si="1"/>
        <v>3.63</v>
      </c>
      <c r="H11" t="str">
        <f t="shared" si="2"/>
        <v xml:space="preserve">Down </v>
      </c>
      <c r="I11" t="str">
        <f t="shared" si="3"/>
        <v xml:space="preserve">Down </v>
      </c>
      <c r="J11" t="str">
        <f t="shared" si="4"/>
        <v>Down 0.02 (</v>
      </c>
      <c r="K11">
        <f t="shared" si="5"/>
        <v>11</v>
      </c>
      <c r="L11" t="str">
        <f t="shared" si="6"/>
        <v>0.60%)</v>
      </c>
      <c r="M11" t="str">
        <f t="shared" si="7"/>
        <v>0.60</v>
      </c>
      <c r="N11" s="13">
        <f t="shared" si="8"/>
        <v>6.0000000000000001E-3</v>
      </c>
      <c r="O11" s="13">
        <f t="shared" si="9"/>
        <v>-6.0000000000000001E-3</v>
      </c>
      <c r="Q11">
        <v>78</v>
      </c>
    </row>
    <row r="12" spans="1:23" x14ac:dyDescent="0.25">
      <c r="A12" s="5" t="s">
        <v>141</v>
      </c>
      <c r="B12" s="6" t="s">
        <v>51</v>
      </c>
      <c r="C12" s="4" t="s">
        <v>228</v>
      </c>
      <c r="D12" s="7" t="s">
        <v>229</v>
      </c>
      <c r="E12" s="7" t="s">
        <v>230</v>
      </c>
      <c r="F12" t="str">
        <f t="shared" si="0"/>
        <v xml:space="preserve">5.30 </v>
      </c>
      <c r="G12">
        <f t="shared" si="1"/>
        <v>5.3</v>
      </c>
      <c r="H12" t="str">
        <f t="shared" si="2"/>
        <v xml:space="preserve">Up </v>
      </c>
      <c r="I12" t="str">
        <f t="shared" si="3"/>
        <v xml:space="preserve">Up </v>
      </c>
      <c r="J12" t="str">
        <f t="shared" si="4"/>
        <v>Up 0.13 (</v>
      </c>
      <c r="K12">
        <f t="shared" si="5"/>
        <v>9</v>
      </c>
      <c r="L12" t="str">
        <f t="shared" si="6"/>
        <v>2.51%)</v>
      </c>
      <c r="M12" t="str">
        <f t="shared" si="7"/>
        <v>2.51</v>
      </c>
      <c r="N12" s="13">
        <f t="shared" si="8"/>
        <v>2.5099999999999997E-2</v>
      </c>
      <c r="O12" s="13">
        <f t="shared" si="9"/>
        <v>2.5099999999999997E-2</v>
      </c>
      <c r="Q12">
        <v>35</v>
      </c>
    </row>
    <row r="13" spans="1:23" x14ac:dyDescent="0.25">
      <c r="A13" s="5" t="s">
        <v>142</v>
      </c>
      <c r="B13" s="6" t="s">
        <v>143</v>
      </c>
      <c r="C13" s="4" t="s">
        <v>231</v>
      </c>
      <c r="D13" s="7" t="s">
        <v>232</v>
      </c>
      <c r="E13" s="7" t="s">
        <v>291</v>
      </c>
      <c r="F13" t="str">
        <f t="shared" si="0"/>
        <v xml:space="preserve">18.62 </v>
      </c>
      <c r="G13">
        <f t="shared" si="1"/>
        <v>18.62</v>
      </c>
      <c r="H13" t="str">
        <f t="shared" si="2"/>
        <v xml:space="preserve">Up </v>
      </c>
      <c r="I13" t="str">
        <f t="shared" si="3"/>
        <v xml:space="preserve">Up </v>
      </c>
      <c r="J13" t="str">
        <f t="shared" si="4"/>
        <v>Up 0.05 (</v>
      </c>
      <c r="K13">
        <f t="shared" si="5"/>
        <v>9</v>
      </c>
      <c r="L13" t="str">
        <f t="shared" si="6"/>
        <v>0.24%)</v>
      </c>
      <c r="M13" t="str">
        <f t="shared" si="7"/>
        <v>0.24</v>
      </c>
      <c r="N13" s="13">
        <f t="shared" si="8"/>
        <v>2.3999999999999998E-3</v>
      </c>
      <c r="O13" s="13">
        <f t="shared" si="9"/>
        <v>2.3999999999999998E-3</v>
      </c>
      <c r="Q13">
        <v>51</v>
      </c>
    </row>
    <row r="14" spans="1:23" x14ac:dyDescent="0.25">
      <c r="A14" s="5" t="s">
        <v>144</v>
      </c>
      <c r="B14" s="6" t="s">
        <v>145</v>
      </c>
      <c r="C14" s="4" t="s">
        <v>233</v>
      </c>
      <c r="D14" s="7" t="s">
        <v>234</v>
      </c>
      <c r="E14" s="7">
        <v>641.27099999999996</v>
      </c>
      <c r="F14" t="str">
        <f t="shared" si="0"/>
        <v xml:space="preserve">24.26 </v>
      </c>
      <c r="G14">
        <f t="shared" si="1"/>
        <v>24.26</v>
      </c>
      <c r="H14" t="str">
        <f t="shared" si="2"/>
        <v xml:space="preserve">Up </v>
      </c>
      <c r="I14" t="str">
        <f t="shared" si="3"/>
        <v xml:space="preserve">Up </v>
      </c>
      <c r="J14" t="str">
        <f t="shared" si="4"/>
        <v>Up 0.18 (</v>
      </c>
      <c r="K14">
        <f t="shared" si="5"/>
        <v>9</v>
      </c>
      <c r="L14" t="str">
        <f t="shared" si="6"/>
        <v>0.73%)</v>
      </c>
      <c r="M14" t="str">
        <f t="shared" si="7"/>
        <v>0.73</v>
      </c>
      <c r="N14" s="13">
        <f t="shared" si="8"/>
        <v>7.3000000000000001E-3</v>
      </c>
      <c r="O14" s="13">
        <f t="shared" si="9"/>
        <v>7.3000000000000001E-3</v>
      </c>
      <c r="Q14">
        <v>43</v>
      </c>
    </row>
    <row r="15" spans="1:23" x14ac:dyDescent="0.25">
      <c r="A15" s="5" t="s">
        <v>146</v>
      </c>
      <c r="B15" s="6" t="s">
        <v>147</v>
      </c>
      <c r="C15" s="4" t="s">
        <v>235</v>
      </c>
      <c r="D15" s="7" t="s">
        <v>236</v>
      </c>
      <c r="E15" s="7">
        <v>425.72500000000002</v>
      </c>
      <c r="F15" t="str">
        <f t="shared" si="0"/>
        <v xml:space="preserve">7.55 </v>
      </c>
      <c r="G15">
        <f t="shared" si="1"/>
        <v>7.55</v>
      </c>
      <c r="H15" t="str">
        <f t="shared" si="2"/>
        <v xml:space="preserve">Down </v>
      </c>
      <c r="I15" t="str">
        <f t="shared" si="3"/>
        <v xml:space="preserve">Down </v>
      </c>
      <c r="J15" t="str">
        <f t="shared" si="4"/>
        <v>Down 0.03 (</v>
      </c>
      <c r="K15">
        <f t="shared" si="5"/>
        <v>11</v>
      </c>
      <c r="L15" t="str">
        <f t="shared" si="6"/>
        <v>0.33%)</v>
      </c>
      <c r="M15" t="str">
        <f t="shared" si="7"/>
        <v>0.33</v>
      </c>
      <c r="N15" s="13">
        <f t="shared" si="8"/>
        <v>3.3E-3</v>
      </c>
      <c r="O15" s="13">
        <f t="shared" si="9"/>
        <v>-3.3E-3</v>
      </c>
      <c r="Q15">
        <v>95</v>
      </c>
    </row>
    <row r="16" spans="1:23" x14ac:dyDescent="0.25">
      <c r="A16" s="5" t="s">
        <v>148</v>
      </c>
      <c r="B16" s="6" t="s">
        <v>149</v>
      </c>
      <c r="C16" s="4" t="s">
        <v>237</v>
      </c>
      <c r="D16" s="7" t="s">
        <v>238</v>
      </c>
      <c r="E16" s="7" t="s">
        <v>239</v>
      </c>
      <c r="F16" t="str">
        <f t="shared" si="0"/>
        <v xml:space="preserve">21.22 </v>
      </c>
      <c r="G16">
        <f t="shared" si="1"/>
        <v>21.22</v>
      </c>
      <c r="H16" t="str">
        <f t="shared" si="2"/>
        <v xml:space="preserve">Up </v>
      </c>
      <c r="I16" t="str">
        <f t="shared" si="3"/>
        <v xml:space="preserve">Up </v>
      </c>
      <c r="J16" t="str">
        <f t="shared" si="4"/>
        <v>Up 0.04 (</v>
      </c>
      <c r="K16">
        <f t="shared" si="5"/>
        <v>9</v>
      </c>
      <c r="L16" t="str">
        <f t="shared" si="6"/>
        <v>0.19%)</v>
      </c>
      <c r="M16" t="str">
        <f t="shared" si="7"/>
        <v>0.19</v>
      </c>
      <c r="N16" s="13">
        <f t="shared" si="8"/>
        <v>1.9E-3</v>
      </c>
      <c r="O16" s="13">
        <f t="shared" si="9"/>
        <v>1.9E-3</v>
      </c>
      <c r="Q16">
        <v>66</v>
      </c>
    </row>
    <row r="17" spans="1:17" x14ac:dyDescent="0.25">
      <c r="A17" s="5" t="s">
        <v>150</v>
      </c>
      <c r="B17" s="6" t="s">
        <v>151</v>
      </c>
      <c r="C17" s="4" t="s">
        <v>240</v>
      </c>
      <c r="D17" s="7" t="s">
        <v>241</v>
      </c>
      <c r="E17" s="7" t="s">
        <v>242</v>
      </c>
      <c r="F17" t="str">
        <f t="shared" si="0"/>
        <v xml:space="preserve">12.59 </v>
      </c>
      <c r="G17">
        <f t="shared" si="1"/>
        <v>12.59</v>
      </c>
      <c r="H17" t="str">
        <f t="shared" si="2"/>
        <v xml:space="preserve">Up </v>
      </c>
      <c r="I17" t="str">
        <f t="shared" si="3"/>
        <v xml:space="preserve">Up </v>
      </c>
      <c r="J17" t="str">
        <f t="shared" si="4"/>
        <v>Up 0.03 (</v>
      </c>
      <c r="K17">
        <f t="shared" si="5"/>
        <v>9</v>
      </c>
      <c r="L17" t="str">
        <f t="shared" si="6"/>
        <v>0.20%)</v>
      </c>
      <c r="M17" t="str">
        <f t="shared" si="7"/>
        <v>0.20</v>
      </c>
      <c r="N17" s="13">
        <f t="shared" si="8"/>
        <v>2E-3</v>
      </c>
      <c r="O17" s="13">
        <f t="shared" si="9"/>
        <v>2E-3</v>
      </c>
      <c r="Q17">
        <v>61</v>
      </c>
    </row>
    <row r="18" spans="1:17" x14ac:dyDescent="0.25">
      <c r="A18" s="5" t="s">
        <v>152</v>
      </c>
      <c r="B18" s="6" t="s">
        <v>153</v>
      </c>
      <c r="C18" s="4" t="s">
        <v>243</v>
      </c>
      <c r="D18" s="7" t="s">
        <v>244</v>
      </c>
      <c r="E18" s="7">
        <v>956.8</v>
      </c>
      <c r="F18" t="str">
        <f t="shared" si="0"/>
        <v xml:space="preserve">17.45 </v>
      </c>
      <c r="G18">
        <f t="shared" si="1"/>
        <v>17.45</v>
      </c>
      <c r="H18" t="str">
        <f t="shared" si="2"/>
        <v xml:space="preserve">Up </v>
      </c>
      <c r="I18" t="str">
        <f t="shared" si="3"/>
        <v xml:space="preserve">Up </v>
      </c>
      <c r="J18" t="str">
        <f t="shared" si="4"/>
        <v>Up 0.07 (</v>
      </c>
      <c r="K18">
        <f t="shared" si="5"/>
        <v>9</v>
      </c>
      <c r="L18" t="str">
        <f t="shared" si="6"/>
        <v>0.40%)</v>
      </c>
      <c r="M18" t="str">
        <f t="shared" si="7"/>
        <v>0.40</v>
      </c>
      <c r="N18" s="13">
        <f t="shared" si="8"/>
        <v>4.0000000000000001E-3</v>
      </c>
      <c r="O18" s="13">
        <f t="shared" si="9"/>
        <v>4.0000000000000001E-3</v>
      </c>
      <c r="Q18">
        <v>73</v>
      </c>
    </row>
    <row r="19" spans="1:17" x14ac:dyDescent="0.25">
      <c r="A19" s="5" t="s">
        <v>154</v>
      </c>
      <c r="B19" s="6" t="s">
        <v>155</v>
      </c>
      <c r="C19" s="4" t="s">
        <v>245</v>
      </c>
      <c r="D19" s="7" t="s">
        <v>246</v>
      </c>
      <c r="E19" s="7">
        <v>720.14200000000005</v>
      </c>
      <c r="F19" t="str">
        <f t="shared" si="0"/>
        <v xml:space="preserve">37.10 </v>
      </c>
      <c r="G19">
        <f t="shared" si="1"/>
        <v>37.1</v>
      </c>
      <c r="H19" t="str">
        <f t="shared" si="2"/>
        <v xml:space="preserve">Up </v>
      </c>
      <c r="I19" t="str">
        <f t="shared" si="3"/>
        <v xml:space="preserve">Up </v>
      </c>
      <c r="J19" t="str">
        <f t="shared" si="4"/>
        <v>Up 0.05 (</v>
      </c>
      <c r="K19">
        <f t="shared" si="5"/>
        <v>9</v>
      </c>
      <c r="L19" t="str">
        <f t="shared" si="6"/>
        <v>0.12%)</v>
      </c>
      <c r="M19" t="str">
        <f t="shared" si="7"/>
        <v>0.12</v>
      </c>
      <c r="N19" s="13">
        <f t="shared" si="8"/>
        <v>1.1999999999999999E-3</v>
      </c>
      <c r="O19" s="13">
        <f t="shared" si="9"/>
        <v>1.1999999999999999E-3</v>
      </c>
      <c r="Q19">
        <v>95</v>
      </c>
    </row>
    <row r="20" spans="1:17" x14ac:dyDescent="0.25">
      <c r="A20" s="5" t="s">
        <v>156</v>
      </c>
      <c r="B20" s="6" t="s">
        <v>157</v>
      </c>
      <c r="C20" s="4" t="s">
        <v>247</v>
      </c>
      <c r="D20" s="7" t="s">
        <v>248</v>
      </c>
      <c r="E20" s="7" t="s">
        <v>249</v>
      </c>
      <c r="F20" t="str">
        <f t="shared" si="0"/>
        <v xml:space="preserve">7.70 </v>
      </c>
      <c r="G20">
        <f t="shared" si="1"/>
        <v>7.7</v>
      </c>
      <c r="H20" t="str">
        <f t="shared" si="2"/>
        <v xml:space="preserve">Down </v>
      </c>
      <c r="I20" t="str">
        <f t="shared" si="3"/>
        <v xml:space="preserve">Down </v>
      </c>
      <c r="J20" t="str">
        <f t="shared" si="4"/>
        <v>Down 0.03 (</v>
      </c>
      <c r="K20">
        <f t="shared" si="5"/>
        <v>11</v>
      </c>
      <c r="L20" t="str">
        <f t="shared" si="6"/>
        <v>0.38%)</v>
      </c>
      <c r="M20" t="str">
        <f t="shared" si="7"/>
        <v>0.38</v>
      </c>
      <c r="N20" s="13">
        <f t="shared" si="8"/>
        <v>3.8E-3</v>
      </c>
      <c r="O20" s="13">
        <f t="shared" si="9"/>
        <v>-3.8E-3</v>
      </c>
      <c r="Q20">
        <v>55</v>
      </c>
    </row>
    <row r="21" spans="1:17" x14ac:dyDescent="0.25">
      <c r="A21" s="5" t="s">
        <v>158</v>
      </c>
      <c r="B21" s="6" t="s">
        <v>159</v>
      </c>
      <c r="C21" s="4" t="s">
        <v>250</v>
      </c>
      <c r="D21" s="7" t="s">
        <v>251</v>
      </c>
      <c r="E21" s="7" t="s">
        <v>252</v>
      </c>
      <c r="F21" t="str">
        <f t="shared" si="0"/>
        <v xml:space="preserve">5.85 </v>
      </c>
      <c r="G21">
        <f t="shared" si="1"/>
        <v>5.85</v>
      </c>
      <c r="H21" t="str">
        <f t="shared" si="2"/>
        <v xml:space="preserve">Down </v>
      </c>
      <c r="I21" t="str">
        <f t="shared" si="3"/>
        <v xml:space="preserve">Down </v>
      </c>
      <c r="J21" t="str">
        <f t="shared" si="4"/>
        <v>Down 0.03 (</v>
      </c>
      <c r="K21">
        <f t="shared" si="5"/>
        <v>11</v>
      </c>
      <c r="L21" t="str">
        <f t="shared" si="6"/>
        <v>0.56%)</v>
      </c>
      <c r="M21" t="str">
        <f t="shared" si="7"/>
        <v>0.56</v>
      </c>
      <c r="N21" s="13">
        <f t="shared" si="8"/>
        <v>5.6000000000000008E-3</v>
      </c>
      <c r="O21" s="13">
        <f t="shared" si="9"/>
        <v>-5.6000000000000008E-3</v>
      </c>
      <c r="Q21">
        <v>81</v>
      </c>
    </row>
    <row r="22" spans="1:17" x14ac:dyDescent="0.25">
      <c r="A22" s="5" t="s">
        <v>160</v>
      </c>
      <c r="B22" s="6" t="s">
        <v>161</v>
      </c>
      <c r="C22" s="4" t="s">
        <v>253</v>
      </c>
      <c r="D22" s="7" t="s">
        <v>254</v>
      </c>
      <c r="E22" s="7">
        <v>777.27700000000004</v>
      </c>
      <c r="F22" t="str">
        <f t="shared" si="0"/>
        <v xml:space="preserve">9.58 </v>
      </c>
      <c r="G22">
        <f t="shared" si="1"/>
        <v>9.58</v>
      </c>
      <c r="H22" t="str">
        <f t="shared" si="2"/>
        <v xml:space="preserve">Down </v>
      </c>
      <c r="I22" t="str">
        <f t="shared" si="3"/>
        <v xml:space="preserve">Down </v>
      </c>
      <c r="J22" t="str">
        <f t="shared" si="4"/>
        <v>Down 0.21 (</v>
      </c>
      <c r="K22">
        <f t="shared" si="5"/>
        <v>11</v>
      </c>
      <c r="L22" t="str">
        <f t="shared" si="6"/>
        <v>2.09%)</v>
      </c>
      <c r="M22" t="str">
        <f t="shared" si="7"/>
        <v>2.09</v>
      </c>
      <c r="N22" s="13">
        <f t="shared" si="8"/>
        <v>2.0899999999999998E-2</v>
      </c>
      <c r="O22" s="13">
        <f t="shared" si="9"/>
        <v>-2.0899999999999998E-2</v>
      </c>
      <c r="Q22">
        <v>91</v>
      </c>
    </row>
    <row r="23" spans="1:17" x14ac:dyDescent="0.25">
      <c r="A23" s="5" t="s">
        <v>162</v>
      </c>
      <c r="B23" s="6" t="s">
        <v>163</v>
      </c>
      <c r="C23" s="4" t="s">
        <v>255</v>
      </c>
      <c r="D23" s="7" t="s">
        <v>256</v>
      </c>
      <c r="E23" s="7" t="s">
        <v>257</v>
      </c>
      <c r="F23" t="str">
        <f t="shared" si="0"/>
        <v xml:space="preserve">28.51 </v>
      </c>
      <c r="G23">
        <f t="shared" si="1"/>
        <v>28.51</v>
      </c>
      <c r="H23" t="str">
        <f t="shared" si="2"/>
        <v xml:space="preserve">Down </v>
      </c>
      <c r="I23" t="str">
        <f t="shared" si="3"/>
        <v xml:space="preserve">Down </v>
      </c>
      <c r="J23" t="str">
        <f t="shared" si="4"/>
        <v>Down 0.07 (</v>
      </c>
      <c r="K23">
        <f t="shared" si="5"/>
        <v>11</v>
      </c>
      <c r="L23" t="str">
        <f t="shared" si="6"/>
        <v>0.23%)</v>
      </c>
      <c r="M23" t="str">
        <f t="shared" si="7"/>
        <v>0.23</v>
      </c>
      <c r="N23" s="13">
        <f t="shared" si="8"/>
        <v>2.3E-3</v>
      </c>
      <c r="O23" s="13">
        <f t="shared" si="9"/>
        <v>-2.3E-3</v>
      </c>
      <c r="Q23">
        <v>95</v>
      </c>
    </row>
    <row r="24" spans="1:17" x14ac:dyDescent="0.25">
      <c r="A24" s="5" t="s">
        <v>164</v>
      </c>
      <c r="B24" s="6" t="s">
        <v>165</v>
      </c>
      <c r="C24" s="4" t="s">
        <v>258</v>
      </c>
      <c r="D24" s="7" t="s">
        <v>259</v>
      </c>
      <c r="E24" s="7" t="s">
        <v>260</v>
      </c>
      <c r="F24" t="str">
        <f t="shared" si="0"/>
        <v xml:space="preserve">2.51 </v>
      </c>
      <c r="G24">
        <f t="shared" si="1"/>
        <v>2.5099999999999998</v>
      </c>
      <c r="H24" t="str">
        <f t="shared" si="2"/>
        <v xml:space="preserve">Down </v>
      </c>
      <c r="I24" t="str">
        <f t="shared" si="3"/>
        <v xml:space="preserve">Down </v>
      </c>
      <c r="J24" t="str">
        <f t="shared" si="4"/>
        <v>Down 0.01 (</v>
      </c>
      <c r="K24">
        <f t="shared" si="5"/>
        <v>11</v>
      </c>
      <c r="L24" t="str">
        <f t="shared" si="6"/>
        <v>0.48%)</v>
      </c>
      <c r="M24" t="str">
        <f t="shared" si="7"/>
        <v>0.48</v>
      </c>
      <c r="N24" s="13">
        <f t="shared" si="8"/>
        <v>4.7999999999999996E-3</v>
      </c>
      <c r="O24" s="13">
        <f t="shared" si="9"/>
        <v>-4.7999999999999996E-3</v>
      </c>
      <c r="Q24">
        <v>99</v>
      </c>
    </row>
    <row r="25" spans="1:17" x14ac:dyDescent="0.25">
      <c r="A25" s="5" t="s">
        <v>166</v>
      </c>
      <c r="B25" s="6" t="s">
        <v>167</v>
      </c>
      <c r="C25" s="4" t="s">
        <v>261</v>
      </c>
      <c r="D25" s="7" t="s">
        <v>262</v>
      </c>
      <c r="E25" s="7">
        <v>696.14499999999998</v>
      </c>
      <c r="F25" t="str">
        <f t="shared" si="0"/>
        <v xml:space="preserve">6.52 </v>
      </c>
      <c r="G25">
        <f t="shared" si="1"/>
        <v>6.52</v>
      </c>
      <c r="H25" t="str">
        <f t="shared" si="2"/>
        <v xml:space="preserve">Up </v>
      </c>
      <c r="I25" t="str">
        <f t="shared" si="3"/>
        <v xml:space="preserve">Up </v>
      </c>
      <c r="J25" t="str">
        <f t="shared" si="4"/>
        <v>Up 0.01 (</v>
      </c>
      <c r="K25">
        <f t="shared" si="5"/>
        <v>9</v>
      </c>
      <c r="L25" t="str">
        <f t="shared" si="6"/>
        <v>0.12%)</v>
      </c>
      <c r="M25" t="str">
        <f t="shared" si="7"/>
        <v>0.12</v>
      </c>
      <c r="N25" s="13">
        <f t="shared" si="8"/>
        <v>1.1999999999999999E-3</v>
      </c>
      <c r="O25" s="13">
        <f t="shared" si="9"/>
        <v>1.1999999999999999E-3</v>
      </c>
      <c r="Q25">
        <v>60</v>
      </c>
    </row>
    <row r="26" spans="1:17" x14ac:dyDescent="0.25">
      <c r="A26" s="5" t="s">
        <v>168</v>
      </c>
      <c r="B26" s="6" t="s">
        <v>101</v>
      </c>
      <c r="C26" s="4" t="s">
        <v>263</v>
      </c>
      <c r="D26" s="7" t="s">
        <v>264</v>
      </c>
      <c r="E26" s="7">
        <v>694.16800000000001</v>
      </c>
      <c r="F26" t="str">
        <f t="shared" si="0"/>
        <v xml:space="preserve">12.06 </v>
      </c>
      <c r="G26">
        <f t="shared" si="1"/>
        <v>12.06</v>
      </c>
      <c r="H26" t="str">
        <f t="shared" si="2"/>
        <v xml:space="preserve">Down </v>
      </c>
      <c r="I26" t="str">
        <f t="shared" si="3"/>
        <v xml:space="preserve">Down </v>
      </c>
      <c r="J26" t="str">
        <f t="shared" si="4"/>
        <v>Down 0.64 (</v>
      </c>
      <c r="K26">
        <f t="shared" si="5"/>
        <v>11</v>
      </c>
      <c r="L26" t="str">
        <f t="shared" si="6"/>
        <v>5.04%)</v>
      </c>
      <c r="M26" t="str">
        <f t="shared" si="7"/>
        <v>5.04</v>
      </c>
      <c r="N26" s="13">
        <f t="shared" si="8"/>
        <v>5.04E-2</v>
      </c>
      <c r="O26" s="13">
        <f t="shared" si="9"/>
        <v>-5.04E-2</v>
      </c>
      <c r="Q26">
        <v>89</v>
      </c>
    </row>
    <row r="27" spans="1:17" x14ac:dyDescent="0.25">
      <c r="A27" s="5" t="s">
        <v>169</v>
      </c>
      <c r="B27" s="6" t="s">
        <v>170</v>
      </c>
      <c r="C27" s="4" t="s">
        <v>265</v>
      </c>
      <c r="D27" s="7" t="s">
        <v>266</v>
      </c>
      <c r="E27" s="7" t="s">
        <v>267</v>
      </c>
      <c r="F27" t="str">
        <f t="shared" si="0"/>
        <v xml:space="preserve">3.51 </v>
      </c>
      <c r="G27">
        <f t="shared" si="1"/>
        <v>3.51</v>
      </c>
      <c r="H27" t="str">
        <f t="shared" si="2"/>
        <v xml:space="preserve">Down </v>
      </c>
      <c r="I27" t="str">
        <f t="shared" si="3"/>
        <v xml:space="preserve">Down </v>
      </c>
      <c r="J27" t="str">
        <f t="shared" si="4"/>
        <v>Down 0.03 (</v>
      </c>
      <c r="K27">
        <f t="shared" si="5"/>
        <v>11</v>
      </c>
      <c r="L27" t="str">
        <f t="shared" si="6"/>
        <v>0.96%)</v>
      </c>
      <c r="M27" t="str">
        <f t="shared" si="7"/>
        <v>0.96</v>
      </c>
      <c r="N27" s="13">
        <f t="shared" si="8"/>
        <v>9.5999999999999992E-3</v>
      </c>
      <c r="O27" s="13">
        <f t="shared" si="9"/>
        <v>-9.5999999999999992E-3</v>
      </c>
      <c r="Q27">
        <v>76</v>
      </c>
    </row>
    <row r="28" spans="1:17" x14ac:dyDescent="0.25">
      <c r="A28" s="5" t="s">
        <v>171</v>
      </c>
      <c r="B28" s="6" t="s">
        <v>172</v>
      </c>
      <c r="C28" s="4" t="s">
        <v>268</v>
      </c>
      <c r="D28" s="7" t="s">
        <v>269</v>
      </c>
      <c r="E28" s="7">
        <v>280.471</v>
      </c>
      <c r="F28" t="str">
        <f t="shared" si="0"/>
        <v xml:space="preserve">69.58 </v>
      </c>
      <c r="G28">
        <f t="shared" si="1"/>
        <v>69.58</v>
      </c>
      <c r="H28" t="str">
        <f t="shared" si="2"/>
        <v xml:space="preserve">Up </v>
      </c>
      <c r="I28" t="str">
        <f t="shared" si="3"/>
        <v xml:space="preserve">Up </v>
      </c>
      <c r="J28" t="str">
        <f t="shared" si="4"/>
        <v>Up 0.04 (</v>
      </c>
      <c r="K28">
        <f t="shared" si="5"/>
        <v>9</v>
      </c>
      <c r="L28" t="str">
        <f t="shared" si="6"/>
        <v>0.06%)</v>
      </c>
      <c r="M28" t="str">
        <f t="shared" si="7"/>
        <v>0.06</v>
      </c>
      <c r="N28" s="13">
        <f t="shared" si="8"/>
        <v>5.9999999999999995E-4</v>
      </c>
      <c r="O28" s="13">
        <f t="shared" si="9"/>
        <v>5.9999999999999995E-4</v>
      </c>
      <c r="Q28">
        <v>54</v>
      </c>
    </row>
    <row r="29" spans="1:17" x14ac:dyDescent="0.25">
      <c r="A29" s="5" t="s">
        <v>173</v>
      </c>
      <c r="B29" s="6" t="s">
        <v>174</v>
      </c>
      <c r="C29" s="4" t="s">
        <v>270</v>
      </c>
      <c r="D29" s="7" t="s">
        <v>271</v>
      </c>
      <c r="E29" s="7" t="s">
        <v>272</v>
      </c>
      <c r="F29" t="str">
        <f t="shared" si="0"/>
        <v xml:space="preserve">11.71 </v>
      </c>
      <c r="G29">
        <f t="shared" si="1"/>
        <v>11.71</v>
      </c>
      <c r="H29" t="str">
        <f t="shared" si="2"/>
        <v xml:space="preserve">Down </v>
      </c>
      <c r="I29" t="str">
        <f t="shared" si="3"/>
        <v xml:space="preserve">Down </v>
      </c>
      <c r="J29" t="str">
        <f t="shared" si="4"/>
        <v>Down 0.09 (</v>
      </c>
      <c r="K29">
        <f t="shared" si="5"/>
        <v>11</v>
      </c>
      <c r="L29" t="str">
        <f t="shared" si="6"/>
        <v>0.72%)</v>
      </c>
      <c r="M29" t="str">
        <f t="shared" si="7"/>
        <v>0.72</v>
      </c>
      <c r="N29" s="13">
        <f t="shared" si="8"/>
        <v>7.1999999999999998E-3</v>
      </c>
      <c r="O29" s="13">
        <f t="shared" si="9"/>
        <v>-7.1999999999999998E-3</v>
      </c>
      <c r="Q29">
        <v>87</v>
      </c>
    </row>
    <row r="30" spans="1:17" x14ac:dyDescent="0.25">
      <c r="A30" s="5" t="s">
        <v>175</v>
      </c>
      <c r="B30" s="6" t="s">
        <v>176</v>
      </c>
      <c r="C30" s="4" t="s">
        <v>273</v>
      </c>
      <c r="D30" s="7" t="s">
        <v>198</v>
      </c>
      <c r="E30" s="7" t="s">
        <v>274</v>
      </c>
      <c r="F30" t="str">
        <f t="shared" si="0"/>
        <v xml:space="preserve">1.69 </v>
      </c>
      <c r="G30">
        <f t="shared" si="1"/>
        <v>1.69</v>
      </c>
      <c r="H30" t="str">
        <f t="shared" si="2"/>
        <v xml:space="preserve">Down </v>
      </c>
      <c r="I30" t="str">
        <f t="shared" si="3"/>
        <v xml:space="preserve">Down </v>
      </c>
      <c r="J30" t="str">
        <f t="shared" si="4"/>
        <v>Down 0.01 (</v>
      </c>
      <c r="K30">
        <f t="shared" si="5"/>
        <v>11</v>
      </c>
      <c r="L30" t="str">
        <f t="shared" si="6"/>
        <v>0.59%)</v>
      </c>
      <c r="M30" t="str">
        <f t="shared" si="7"/>
        <v>0.59</v>
      </c>
      <c r="N30" s="13">
        <f t="shared" si="8"/>
        <v>5.8999999999999999E-3</v>
      </c>
      <c r="O30" s="13">
        <f t="shared" si="9"/>
        <v>-5.8999999999999999E-3</v>
      </c>
      <c r="Q30">
        <v>59</v>
      </c>
    </row>
    <row r="31" spans="1:17" x14ac:dyDescent="0.25">
      <c r="A31" s="5" t="s">
        <v>177</v>
      </c>
      <c r="B31" s="6" t="s">
        <v>178</v>
      </c>
      <c r="C31" s="4" t="s">
        <v>275</v>
      </c>
      <c r="D31" s="7" t="s">
        <v>276</v>
      </c>
      <c r="E31" s="7" t="s">
        <v>277</v>
      </c>
      <c r="F31" t="str">
        <f t="shared" si="0"/>
        <v xml:space="preserve">5.16 </v>
      </c>
      <c r="G31">
        <f t="shared" si="1"/>
        <v>5.16</v>
      </c>
      <c r="H31" t="str">
        <f t="shared" si="2"/>
        <v xml:space="preserve">Down </v>
      </c>
      <c r="I31" t="str">
        <f t="shared" si="3"/>
        <v xml:space="preserve">Down </v>
      </c>
      <c r="J31" t="str">
        <f t="shared" si="4"/>
        <v>Down 0.01 (</v>
      </c>
      <c r="K31">
        <f t="shared" si="5"/>
        <v>11</v>
      </c>
      <c r="L31" t="str">
        <f t="shared" si="6"/>
        <v>0.27%)</v>
      </c>
      <c r="M31" t="str">
        <f t="shared" si="7"/>
        <v>0.27</v>
      </c>
      <c r="N31" s="13">
        <f t="shared" si="8"/>
        <v>2.7000000000000001E-3</v>
      </c>
      <c r="O31" s="13">
        <f t="shared" si="9"/>
        <v>-2.7000000000000001E-3</v>
      </c>
      <c r="Q31">
        <v>45</v>
      </c>
    </row>
    <row r="32" spans="1:17" x14ac:dyDescent="0.25">
      <c r="A32" s="5" t="s">
        <v>179</v>
      </c>
      <c r="B32" s="6" t="s">
        <v>180</v>
      </c>
      <c r="C32" s="4" t="s">
        <v>278</v>
      </c>
      <c r="D32" s="7" t="s">
        <v>279</v>
      </c>
      <c r="E32" s="7" t="s">
        <v>280</v>
      </c>
      <c r="F32" t="str">
        <f t="shared" si="0"/>
        <v xml:space="preserve">2.59 </v>
      </c>
      <c r="G32">
        <f t="shared" si="1"/>
        <v>2.59</v>
      </c>
      <c r="H32" t="str">
        <f t="shared" si="2"/>
        <v xml:space="preserve">Down </v>
      </c>
      <c r="I32" t="str">
        <f t="shared" si="3"/>
        <v xml:space="preserve">Down </v>
      </c>
      <c r="J32" t="str">
        <f t="shared" si="4"/>
        <v>Down 0.02 (</v>
      </c>
      <c r="K32">
        <f t="shared" si="5"/>
        <v>11</v>
      </c>
      <c r="L32" t="str">
        <f t="shared" si="6"/>
        <v>0.88%)</v>
      </c>
      <c r="M32" t="str">
        <f t="shared" si="7"/>
        <v>0.88</v>
      </c>
      <c r="N32" s="13">
        <f t="shared" si="8"/>
        <v>8.8000000000000005E-3</v>
      </c>
      <c r="O32" s="13">
        <f t="shared" si="9"/>
        <v>-8.8000000000000005E-3</v>
      </c>
      <c r="Q32">
        <v>100</v>
      </c>
    </row>
    <row r="33" spans="1:17" x14ac:dyDescent="0.25">
      <c r="A33" s="5" t="s">
        <v>181</v>
      </c>
      <c r="B33" s="6" t="s">
        <v>182</v>
      </c>
      <c r="C33" s="4" t="s">
        <v>281</v>
      </c>
      <c r="D33" s="7" t="s">
        <v>282</v>
      </c>
      <c r="E33" s="7" t="s">
        <v>283</v>
      </c>
      <c r="F33" t="str">
        <f t="shared" si="0"/>
        <v xml:space="preserve">11.88 </v>
      </c>
      <c r="G33">
        <f t="shared" si="1"/>
        <v>11.88</v>
      </c>
      <c r="H33" t="str">
        <f t="shared" si="2"/>
        <v xml:space="preserve">Up </v>
      </c>
      <c r="I33" t="str">
        <f t="shared" si="3"/>
        <v xml:space="preserve">Up </v>
      </c>
      <c r="J33" t="str">
        <f t="shared" si="4"/>
        <v>Up 0.02 (</v>
      </c>
      <c r="K33">
        <f t="shared" si="5"/>
        <v>9</v>
      </c>
      <c r="L33" t="str">
        <f t="shared" si="6"/>
        <v>0.17%)</v>
      </c>
      <c r="M33" t="str">
        <f t="shared" si="7"/>
        <v>0.17</v>
      </c>
      <c r="N33" s="13">
        <f t="shared" si="8"/>
        <v>1.7000000000000001E-3</v>
      </c>
      <c r="O33" s="13">
        <f t="shared" si="9"/>
        <v>1.7000000000000001E-3</v>
      </c>
      <c r="Q33">
        <v>3</v>
      </c>
    </row>
    <row r="34" spans="1:17" x14ac:dyDescent="0.25">
      <c r="A34" s="5" t="s">
        <v>183</v>
      </c>
      <c r="B34" s="6" t="s">
        <v>184</v>
      </c>
      <c r="C34" s="4" t="s">
        <v>284</v>
      </c>
      <c r="D34" s="7" t="s">
        <v>285</v>
      </c>
      <c r="E34" s="7" t="s">
        <v>286</v>
      </c>
      <c r="F34" t="str">
        <f t="shared" si="0"/>
        <v xml:space="preserve">10.39 </v>
      </c>
      <c r="G34">
        <f t="shared" si="1"/>
        <v>10.39</v>
      </c>
      <c r="H34" t="str">
        <f t="shared" si="2"/>
        <v xml:space="preserve">Down </v>
      </c>
      <c r="I34" t="str">
        <f t="shared" si="3"/>
        <v xml:space="preserve">Down </v>
      </c>
      <c r="J34" t="str">
        <f t="shared" si="4"/>
        <v>Down 0.01 (</v>
      </c>
      <c r="K34">
        <f t="shared" si="5"/>
        <v>11</v>
      </c>
      <c r="L34" t="str">
        <f t="shared" si="6"/>
        <v>0.14%)</v>
      </c>
      <c r="M34" t="str">
        <f t="shared" si="7"/>
        <v>0.14</v>
      </c>
      <c r="N34" s="13">
        <f t="shared" si="8"/>
        <v>1.4000000000000002E-3</v>
      </c>
      <c r="O34" s="13">
        <f t="shared" si="9"/>
        <v>-1.4000000000000002E-3</v>
      </c>
      <c r="Q34">
        <v>63</v>
      </c>
    </row>
    <row r="35" spans="1:17" x14ac:dyDescent="0.25">
      <c r="A35" s="5" t="s">
        <v>185</v>
      </c>
      <c r="B35" s="6" t="s">
        <v>186</v>
      </c>
      <c r="C35" s="4" t="s">
        <v>287</v>
      </c>
      <c r="D35" s="7" t="s">
        <v>288</v>
      </c>
      <c r="E35" s="7">
        <v>198.53</v>
      </c>
      <c r="F35" t="str">
        <f t="shared" si="0"/>
        <v xml:space="preserve">42.56 </v>
      </c>
      <c r="G35">
        <f t="shared" si="1"/>
        <v>42.56</v>
      </c>
      <c r="H35" t="str">
        <f t="shared" si="2"/>
        <v xml:space="preserve">Down </v>
      </c>
      <c r="I35" t="str">
        <f t="shared" si="3"/>
        <v xml:space="preserve">Down </v>
      </c>
      <c r="J35" t="str">
        <f t="shared" si="4"/>
        <v>Down 0.07 (</v>
      </c>
      <c r="K35">
        <f t="shared" si="5"/>
        <v>11</v>
      </c>
      <c r="L35" t="str">
        <f t="shared" si="6"/>
        <v>0.16%)</v>
      </c>
      <c r="M35" t="str">
        <f t="shared" si="7"/>
        <v>0.16</v>
      </c>
      <c r="N35" s="13">
        <f t="shared" si="8"/>
        <v>1.6000000000000001E-3</v>
      </c>
      <c r="O35" s="13">
        <f t="shared" si="9"/>
        <v>-1.6000000000000001E-3</v>
      </c>
      <c r="Q35">
        <v>61</v>
      </c>
    </row>
  </sheetData>
  <hyperlinks>
    <hyperlink ref="A2" r:id="rId1" display="https://finance.yahoo.com/q?s=ABE.MC"/>
    <hyperlink ref="A3" r:id="rId2" display="https://finance.yahoo.com/q?s=ABG-P.MC"/>
    <hyperlink ref="A4" r:id="rId3" display="https://finance.yahoo.com/q?s=ACS.MC"/>
    <hyperlink ref="A5" r:id="rId4" display="https://finance.yahoo.com/q?s=ACX.MC"/>
    <hyperlink ref="A6" r:id="rId5" display="https://finance.yahoo.com/q?s=AENA.MC"/>
    <hyperlink ref="A7" r:id="rId6" display="https://finance.yahoo.com/q?s=AMS.MC"/>
    <hyperlink ref="A8" r:id="rId7" display="https://finance.yahoo.com/q?s=BBVA.MC"/>
    <hyperlink ref="A9" r:id="rId8" display="https://finance.yahoo.com/q?s=BKIA.MC"/>
    <hyperlink ref="A10" r:id="rId9" display="https://finance.yahoo.com/q?s=BKT.MC"/>
    <hyperlink ref="A11" r:id="rId10" display="https://finance.yahoo.com/q?s=CABK.MC"/>
    <hyperlink ref="A12" r:id="rId11" display="https://finance.yahoo.com/q?s=DIA.MC"/>
    <hyperlink ref="A13" r:id="rId12" display="https://finance.yahoo.com/q?s=ELE.MC"/>
    <hyperlink ref="A14" r:id="rId13" display="https://finance.yahoo.com/q?s=ENG.MC"/>
    <hyperlink ref="A15" r:id="rId14" display="https://finance.yahoo.com/q?s=FCC.MC"/>
    <hyperlink ref="A16" r:id="rId15" display="https://finance.yahoo.com/q?s=FER.MC"/>
    <hyperlink ref="A17" r:id="rId16" display="https://finance.yahoo.com/q?s=GAM.MC"/>
    <hyperlink ref="A18" r:id="rId17" display="https://finance.yahoo.com/q?s=GAS.MC"/>
    <hyperlink ref="A19" r:id="rId18" display="https://finance.yahoo.com/q?s=GRF.MC"/>
    <hyperlink ref="A20" r:id="rId19" display="https://finance.yahoo.com/q?s=IAG.MC"/>
    <hyperlink ref="A21" r:id="rId20" display="https://finance.yahoo.com/q?s=IBE.MC"/>
    <hyperlink ref="A22" r:id="rId21" display="https://finance.yahoo.com/q?s=IDR.MC"/>
    <hyperlink ref="A23" r:id="rId22" display="https://finance.yahoo.com/q?s=ITX.MC"/>
    <hyperlink ref="A24" r:id="rId23" display="https://finance.yahoo.com/q?s=MAP.MC"/>
    <hyperlink ref="A25" r:id="rId24" display="https://finance.yahoo.com/q?s=MTS.MC"/>
    <hyperlink ref="A26" r:id="rId25" display="https://finance.yahoo.com/q?s=OHL.MC"/>
    <hyperlink ref="A27" r:id="rId26" display="https://finance.yahoo.com/q?s=POP.MC"/>
    <hyperlink ref="A28" r:id="rId27" display="https://finance.yahoo.com/q?s=REE.MC"/>
    <hyperlink ref="A29" r:id="rId28" display="https://finance.yahoo.com/q?s=REP.MC"/>
    <hyperlink ref="A30" r:id="rId29" display="https://finance.yahoo.com/q?s=SAB.MC"/>
    <hyperlink ref="A31" r:id="rId30" display="https://finance.yahoo.com/q?s=SAN.MC"/>
    <hyperlink ref="A32" r:id="rId31" display="https://finance.yahoo.com/q?s=SCYR.MC"/>
    <hyperlink ref="A33" r:id="rId32" display="https://finance.yahoo.com/q?s=TEF.MC"/>
    <hyperlink ref="A34" r:id="rId33" display="https://finance.yahoo.com/q?s=TL5.MC"/>
    <hyperlink ref="A35" r:id="rId34" display="https://finance.yahoo.com/q?s=TRE.M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I8" sqref="I8"/>
    </sheetView>
  </sheetViews>
  <sheetFormatPr defaultRowHeight="15" x14ac:dyDescent="0.25"/>
  <cols>
    <col min="1" max="1" width="40" bestFit="1" customWidth="1"/>
    <col min="2" max="2" width="25.85546875" bestFit="1" customWidth="1"/>
  </cols>
  <sheetData>
    <row r="3" spans="1:2" x14ac:dyDescent="0.25">
      <c r="A3" s="9" t="s">
        <v>194</v>
      </c>
      <c r="B3" t="s">
        <v>195</v>
      </c>
    </row>
    <row r="4" spans="1:2" x14ac:dyDescent="0.25">
      <c r="A4" s="10" t="s">
        <v>28</v>
      </c>
      <c r="B4" s="11">
        <v>40.86</v>
      </c>
    </row>
    <row r="5" spans="1:2" x14ac:dyDescent="0.25">
      <c r="A5" s="10" t="s">
        <v>56</v>
      </c>
      <c r="B5" s="11">
        <v>12.97</v>
      </c>
    </row>
    <row r="6" spans="1:2" x14ac:dyDescent="0.25">
      <c r="A6" s="10" t="s">
        <v>117</v>
      </c>
      <c r="B6" s="11">
        <v>11.22</v>
      </c>
    </row>
    <row r="7" spans="1:2" x14ac:dyDescent="0.25">
      <c r="A7" s="10" t="s">
        <v>79</v>
      </c>
      <c r="B7" s="11">
        <v>8.49</v>
      </c>
    </row>
    <row r="8" spans="1:2" x14ac:dyDescent="0.25">
      <c r="A8" s="10" t="s">
        <v>14</v>
      </c>
      <c r="B8" s="11">
        <v>6.11</v>
      </c>
    </row>
    <row r="9" spans="1:2" x14ac:dyDescent="0.25">
      <c r="A9" s="10" t="s">
        <v>108</v>
      </c>
      <c r="B9" s="11">
        <v>5.2</v>
      </c>
    </row>
    <row r="10" spans="1:2" x14ac:dyDescent="0.25">
      <c r="A10" s="10" t="s">
        <v>20</v>
      </c>
      <c r="B10" s="11">
        <v>2.9699999999999998</v>
      </c>
    </row>
    <row r="11" spans="1:2" x14ac:dyDescent="0.25">
      <c r="A11" s="10" t="s">
        <v>10</v>
      </c>
      <c r="B11" s="11">
        <v>2.2999999999999998</v>
      </c>
    </row>
    <row r="12" spans="1:2" x14ac:dyDescent="0.25">
      <c r="A12" s="10" t="s">
        <v>86</v>
      </c>
      <c r="B12" s="11">
        <v>1.99</v>
      </c>
    </row>
    <row r="13" spans="1:2" x14ac:dyDescent="0.25">
      <c r="A13" s="10" t="s">
        <v>72</v>
      </c>
      <c r="B13" s="11">
        <v>1.42</v>
      </c>
    </row>
    <row r="14" spans="1:2" x14ac:dyDescent="0.25">
      <c r="A14" s="10" t="s">
        <v>6</v>
      </c>
      <c r="B14" s="11">
        <v>1.1299999999999999</v>
      </c>
    </row>
    <row r="15" spans="1:2" x14ac:dyDescent="0.25">
      <c r="A15" s="10" t="s">
        <v>94</v>
      </c>
      <c r="B15" s="11">
        <v>1.07</v>
      </c>
    </row>
    <row r="16" spans="1:2" x14ac:dyDescent="0.25">
      <c r="A16" s="10" t="s">
        <v>52</v>
      </c>
      <c r="B16" s="11">
        <v>0.8</v>
      </c>
    </row>
    <row r="17" spans="1:2" x14ac:dyDescent="0.25">
      <c r="A17" s="10" t="s">
        <v>24</v>
      </c>
      <c r="B17" s="11">
        <v>0.73</v>
      </c>
    </row>
    <row r="18" spans="1:2" x14ac:dyDescent="0.25">
      <c r="A18" s="10" t="s">
        <v>90</v>
      </c>
      <c r="B18" s="11">
        <v>0.66</v>
      </c>
    </row>
    <row r="19" spans="1:2" x14ac:dyDescent="0.25">
      <c r="A19" s="10" t="s">
        <v>98</v>
      </c>
      <c r="B19" s="11">
        <v>0.64</v>
      </c>
    </row>
    <row r="20" spans="1:2" x14ac:dyDescent="0.25">
      <c r="A20" s="10" t="s">
        <v>45</v>
      </c>
      <c r="B20" s="11">
        <v>0.52</v>
      </c>
    </row>
    <row r="21" spans="1:2" x14ac:dyDescent="0.25">
      <c r="A21" s="10" t="s">
        <v>65</v>
      </c>
      <c r="B21" s="11">
        <v>0.5</v>
      </c>
    </row>
    <row r="22" spans="1:2" x14ac:dyDescent="0.25">
      <c r="A22" s="10" t="s">
        <v>121</v>
      </c>
      <c r="B22" s="11">
        <v>0.41</v>
      </c>
    </row>
    <row r="23" spans="1:2" x14ac:dyDescent="0.25">
      <c r="A23" s="10" t="s">
        <v>196</v>
      </c>
      <c r="B23" s="11">
        <v>99.99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G15" sqref="G15"/>
    </sheetView>
  </sheetViews>
  <sheetFormatPr defaultRowHeight="15" x14ac:dyDescent="0.25"/>
  <cols>
    <col min="1" max="1" width="25.85546875" customWidth="1"/>
    <col min="2" max="2" width="16.28515625" customWidth="1"/>
    <col min="3" max="3" width="9.5703125" bestFit="1" customWidth="1"/>
    <col min="4" max="4" width="34" bestFit="1" customWidth="1"/>
    <col min="5" max="5" width="11.28515625" bestFit="1" customWidth="1"/>
    <col min="6" max="6" width="23.5703125" customWidth="1"/>
    <col min="7" max="7" width="17" customWidth="1"/>
    <col min="8" max="8" width="23.140625" customWidth="1"/>
    <col min="9" max="9" width="22" customWidth="1"/>
    <col min="10" max="10" width="28.42578125" customWidth="1"/>
    <col min="11" max="11" width="9.5703125" customWidth="1"/>
    <col min="12" max="12" width="19" customWidth="1"/>
    <col min="13" max="13" width="40" customWidth="1"/>
    <col min="14" max="14" width="34" customWidth="1"/>
    <col min="15" max="15" width="6.42578125" customWidth="1"/>
    <col min="16" max="16" width="35.42578125" customWidth="1"/>
    <col min="17" max="17" width="19.42578125" customWidth="1"/>
    <col min="18" max="18" width="29.7109375" customWidth="1"/>
    <col min="19" max="19" width="25.7109375" customWidth="1"/>
    <col min="20" max="20" width="24.140625" customWidth="1"/>
    <col min="21" max="21" width="11.28515625" customWidth="1"/>
    <col min="22" max="35" width="29.42578125" customWidth="1"/>
    <col min="36" max="36" width="11.28515625" customWidth="1"/>
    <col min="37" max="37" width="11.28515625" bestFit="1" customWidth="1"/>
  </cols>
  <sheetData>
    <row r="3" spans="1:5" x14ac:dyDescent="0.25">
      <c r="A3" s="9" t="s">
        <v>195</v>
      </c>
      <c r="B3" s="9" t="s">
        <v>197</v>
      </c>
    </row>
    <row r="4" spans="1:5" x14ac:dyDescent="0.25">
      <c r="A4" s="9" t="s">
        <v>194</v>
      </c>
      <c r="B4" t="s">
        <v>14</v>
      </c>
      <c r="C4" t="s">
        <v>94</v>
      </c>
      <c r="D4" t="s">
        <v>24</v>
      </c>
      <c r="E4" t="s">
        <v>196</v>
      </c>
    </row>
    <row r="5" spans="1:5" x14ac:dyDescent="0.25">
      <c r="A5" s="10" t="s">
        <v>12</v>
      </c>
      <c r="B5" s="11">
        <v>0.56999999999999995</v>
      </c>
      <c r="C5" s="11"/>
      <c r="D5" s="11"/>
      <c r="E5" s="11">
        <v>0.56999999999999995</v>
      </c>
    </row>
    <row r="6" spans="1:5" x14ac:dyDescent="0.25">
      <c r="A6" s="10" t="s">
        <v>16</v>
      </c>
      <c r="B6" s="11">
        <v>2.02</v>
      </c>
      <c r="C6" s="11"/>
      <c r="D6" s="11"/>
      <c r="E6" s="11">
        <v>2.02</v>
      </c>
    </row>
    <row r="7" spans="1:5" x14ac:dyDescent="0.25">
      <c r="A7" s="10" t="s">
        <v>22</v>
      </c>
      <c r="B7" s="11"/>
      <c r="C7" s="11"/>
      <c r="D7" s="11">
        <v>0.73</v>
      </c>
      <c r="E7" s="11">
        <v>0.73</v>
      </c>
    </row>
    <row r="8" spans="1:5" x14ac:dyDescent="0.25">
      <c r="A8" s="10" t="s">
        <v>58</v>
      </c>
      <c r="B8" s="11">
        <v>0.31</v>
      </c>
      <c r="C8" s="11"/>
      <c r="D8" s="11"/>
      <c r="E8" s="11">
        <v>0.31</v>
      </c>
    </row>
    <row r="9" spans="1:5" x14ac:dyDescent="0.25">
      <c r="A9" s="10" t="s">
        <v>60</v>
      </c>
      <c r="B9" s="11">
        <v>2.31</v>
      </c>
      <c r="C9" s="11"/>
      <c r="D9" s="11"/>
      <c r="E9" s="11">
        <v>2.31</v>
      </c>
    </row>
    <row r="10" spans="1:5" x14ac:dyDescent="0.25">
      <c r="A10" s="10" t="s">
        <v>92</v>
      </c>
      <c r="B10" s="11"/>
      <c r="C10" s="11">
        <v>1.07</v>
      </c>
      <c r="D10" s="11"/>
      <c r="E10" s="11">
        <v>1.07</v>
      </c>
    </row>
    <row r="11" spans="1:5" x14ac:dyDescent="0.25">
      <c r="A11" s="10" t="s">
        <v>100</v>
      </c>
      <c r="B11" s="11">
        <v>0.45</v>
      </c>
      <c r="C11" s="11"/>
      <c r="D11" s="11"/>
      <c r="E11" s="11">
        <v>0.45</v>
      </c>
    </row>
    <row r="12" spans="1:5" x14ac:dyDescent="0.25">
      <c r="A12" s="10" t="s">
        <v>110</v>
      </c>
      <c r="B12" s="11">
        <v>0.45</v>
      </c>
      <c r="C12" s="11"/>
      <c r="D12" s="11"/>
      <c r="E12" s="11">
        <v>0.45</v>
      </c>
    </row>
    <row r="13" spans="1:5" x14ac:dyDescent="0.25">
      <c r="A13" s="10" t="s">
        <v>196</v>
      </c>
      <c r="B13" s="11">
        <v>6.11</v>
      </c>
      <c r="C13" s="11">
        <v>1.07</v>
      </c>
      <c r="D13" s="11">
        <v>0.73</v>
      </c>
      <c r="E13" s="11">
        <v>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sqref="A1:D36"/>
    </sheetView>
  </sheetViews>
  <sheetFormatPr defaultRowHeight="15" x14ac:dyDescent="0.25"/>
  <cols>
    <col min="1" max="1" width="36.7109375" bestFit="1" customWidth="1"/>
    <col min="2" max="2" width="47" bestFit="1" customWidth="1"/>
    <col min="3" max="3" width="40" bestFit="1" customWidth="1"/>
    <col min="4" max="4" width="1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3</v>
      </c>
    </row>
    <row r="2" spans="1:6" x14ac:dyDescent="0.25">
      <c r="A2" t="s">
        <v>8</v>
      </c>
      <c r="B2" t="s">
        <v>9</v>
      </c>
      <c r="C2" t="s">
        <v>10</v>
      </c>
      <c r="D2" s="2">
        <f t="shared" ref="D2:D36" si="0">_xlfn.NUMBERVALUE(F2,".")</f>
        <v>2.2999999999999998</v>
      </c>
      <c r="F2" s="8" t="s">
        <v>11</v>
      </c>
    </row>
    <row r="3" spans="1:6" x14ac:dyDescent="0.25">
      <c r="A3" t="s">
        <v>4</v>
      </c>
      <c r="B3" t="s">
        <v>5</v>
      </c>
      <c r="C3" t="s">
        <v>6</v>
      </c>
      <c r="D3" s="2">
        <f t="shared" si="0"/>
        <v>0.65</v>
      </c>
      <c r="F3" s="8" t="s">
        <v>7</v>
      </c>
    </row>
    <row r="4" spans="1:6" x14ac:dyDescent="0.25">
      <c r="A4" t="s">
        <v>16</v>
      </c>
      <c r="B4" t="s">
        <v>16</v>
      </c>
      <c r="C4" t="s">
        <v>14</v>
      </c>
      <c r="D4" s="2">
        <f t="shared" si="0"/>
        <v>2.02</v>
      </c>
      <c r="F4" s="8" t="s">
        <v>17</v>
      </c>
    </row>
    <row r="5" spans="1:6" x14ac:dyDescent="0.25">
      <c r="A5" t="s">
        <v>18</v>
      </c>
      <c r="B5" t="s">
        <v>19</v>
      </c>
      <c r="C5" t="s">
        <v>20</v>
      </c>
      <c r="D5" s="2">
        <f t="shared" si="0"/>
        <v>2.59</v>
      </c>
      <c r="F5" s="8" t="s">
        <v>21</v>
      </c>
    </row>
    <row r="6" spans="1:6" x14ac:dyDescent="0.25">
      <c r="A6" t="s">
        <v>12</v>
      </c>
      <c r="B6" t="s">
        <v>13</v>
      </c>
      <c r="C6" t="s">
        <v>14</v>
      </c>
      <c r="D6" s="2">
        <f t="shared" si="0"/>
        <v>0.56999999999999995</v>
      </c>
      <c r="F6" s="8" t="s">
        <v>15</v>
      </c>
    </row>
    <row r="7" spans="1:6" x14ac:dyDescent="0.25">
      <c r="A7" t="s">
        <v>42</v>
      </c>
      <c r="B7" t="s">
        <v>42</v>
      </c>
      <c r="C7" t="s">
        <v>28</v>
      </c>
      <c r="D7" s="2">
        <f t="shared" si="0"/>
        <v>11.5</v>
      </c>
      <c r="F7" s="8" t="s">
        <v>43</v>
      </c>
    </row>
    <row r="8" spans="1:6" x14ac:dyDescent="0.25">
      <c r="A8" t="s">
        <v>36</v>
      </c>
      <c r="B8" t="s">
        <v>37</v>
      </c>
      <c r="C8" t="s">
        <v>28</v>
      </c>
      <c r="D8" s="2">
        <f t="shared" si="0"/>
        <v>2.13</v>
      </c>
      <c r="F8" s="8" t="s">
        <v>38</v>
      </c>
    </row>
    <row r="9" spans="1:6" x14ac:dyDescent="0.25">
      <c r="A9" t="s">
        <v>39</v>
      </c>
      <c r="B9" t="s">
        <v>40</v>
      </c>
      <c r="C9" t="s">
        <v>28</v>
      </c>
      <c r="D9" s="2">
        <f t="shared" si="0"/>
        <v>1.24</v>
      </c>
      <c r="F9" s="8" t="s">
        <v>41</v>
      </c>
    </row>
    <row r="10" spans="1:6" x14ac:dyDescent="0.25">
      <c r="A10" t="s">
        <v>44</v>
      </c>
      <c r="B10" t="s">
        <v>44</v>
      </c>
      <c r="C10" t="s">
        <v>45</v>
      </c>
      <c r="D10" s="2">
        <f t="shared" si="0"/>
        <v>0.52</v>
      </c>
      <c r="F10" s="8" t="s">
        <v>46</v>
      </c>
    </row>
    <row r="11" spans="1:6" x14ac:dyDescent="0.25">
      <c r="A11" t="s">
        <v>47</v>
      </c>
      <c r="B11" t="s">
        <v>48</v>
      </c>
      <c r="C11" t="s">
        <v>28</v>
      </c>
      <c r="D11" s="2">
        <f t="shared" si="0"/>
        <v>3.21</v>
      </c>
      <c r="F11" s="8" t="s">
        <v>49</v>
      </c>
    </row>
    <row r="12" spans="1:6" x14ac:dyDescent="0.25">
      <c r="A12" t="s">
        <v>50</v>
      </c>
      <c r="B12" t="s">
        <v>51</v>
      </c>
      <c r="C12" t="s">
        <v>52</v>
      </c>
      <c r="D12" s="2">
        <f t="shared" si="0"/>
        <v>0.8</v>
      </c>
      <c r="F12" s="8" t="s">
        <v>53</v>
      </c>
    </row>
    <row r="13" spans="1:6" x14ac:dyDescent="0.25">
      <c r="A13" t="s">
        <v>54</v>
      </c>
      <c r="B13" t="s">
        <v>55</v>
      </c>
      <c r="C13" t="s">
        <v>56</v>
      </c>
      <c r="D13" s="2">
        <f t="shared" si="0"/>
        <v>1.21</v>
      </c>
      <c r="F13" s="8" t="s">
        <v>57</v>
      </c>
    </row>
    <row r="14" spans="1:6" x14ac:dyDescent="0.25">
      <c r="A14" t="s">
        <v>58</v>
      </c>
      <c r="B14" t="s">
        <v>58</v>
      </c>
      <c r="C14" t="s">
        <v>14</v>
      </c>
      <c r="D14" s="2">
        <f t="shared" si="0"/>
        <v>0.31</v>
      </c>
      <c r="F14" s="8" t="s">
        <v>59</v>
      </c>
    </row>
    <row r="15" spans="1:6" x14ac:dyDescent="0.25">
      <c r="A15" t="s">
        <v>60</v>
      </c>
      <c r="B15" t="s">
        <v>61</v>
      </c>
      <c r="C15" t="s">
        <v>14</v>
      </c>
      <c r="D15" s="2">
        <f t="shared" si="0"/>
        <v>2.31</v>
      </c>
      <c r="F15" s="8" t="s">
        <v>62</v>
      </c>
    </row>
    <row r="16" spans="1:6" x14ac:dyDescent="0.25">
      <c r="A16" t="s">
        <v>63</v>
      </c>
      <c r="B16" t="s">
        <v>64</v>
      </c>
      <c r="C16" t="s">
        <v>65</v>
      </c>
      <c r="D16" s="2">
        <f t="shared" si="0"/>
        <v>0.5</v>
      </c>
      <c r="F16" s="8" t="s">
        <v>66</v>
      </c>
    </row>
    <row r="17" spans="1:6" x14ac:dyDescent="0.25">
      <c r="A17" t="s">
        <v>67</v>
      </c>
      <c r="B17" t="s">
        <v>68</v>
      </c>
      <c r="C17" t="s">
        <v>56</v>
      </c>
      <c r="D17" s="2">
        <f t="shared" si="0"/>
        <v>2.84</v>
      </c>
      <c r="F17" s="8" t="s">
        <v>69</v>
      </c>
    </row>
    <row r="18" spans="1:6" x14ac:dyDescent="0.25">
      <c r="A18" t="s">
        <v>70</v>
      </c>
      <c r="B18" t="s">
        <v>71</v>
      </c>
      <c r="C18" t="s">
        <v>72</v>
      </c>
      <c r="D18" s="2">
        <f t="shared" si="0"/>
        <v>1.42</v>
      </c>
      <c r="F18" s="8" t="s">
        <v>73</v>
      </c>
    </row>
    <row r="19" spans="1:6" x14ac:dyDescent="0.25">
      <c r="A19" t="s">
        <v>84</v>
      </c>
      <c r="B19" t="s">
        <v>85</v>
      </c>
      <c r="C19" t="s">
        <v>86</v>
      </c>
      <c r="D19" s="2">
        <f t="shared" si="0"/>
        <v>1.99</v>
      </c>
      <c r="F19" s="8" t="s">
        <v>87</v>
      </c>
    </row>
    <row r="20" spans="1:6" x14ac:dyDescent="0.25">
      <c r="A20" t="s">
        <v>74</v>
      </c>
      <c r="B20" t="s">
        <v>75</v>
      </c>
      <c r="C20" t="s">
        <v>56</v>
      </c>
      <c r="D20" s="2">
        <f t="shared" si="0"/>
        <v>7.12</v>
      </c>
      <c r="F20" s="8" t="s">
        <v>76</v>
      </c>
    </row>
    <row r="21" spans="1:6" x14ac:dyDescent="0.25">
      <c r="A21" t="s">
        <v>81</v>
      </c>
      <c r="B21" t="s">
        <v>82</v>
      </c>
      <c r="C21" t="s">
        <v>20</v>
      </c>
      <c r="D21" s="2">
        <f t="shared" si="0"/>
        <v>0.38</v>
      </c>
      <c r="F21" s="8" t="s">
        <v>83</v>
      </c>
    </row>
    <row r="22" spans="1:6" x14ac:dyDescent="0.25">
      <c r="A22" t="s">
        <v>77</v>
      </c>
      <c r="B22" t="s">
        <v>78</v>
      </c>
      <c r="C22" t="s">
        <v>79</v>
      </c>
      <c r="D22" s="2">
        <f t="shared" si="0"/>
        <v>8.49</v>
      </c>
      <c r="F22" s="8" t="s">
        <v>80</v>
      </c>
    </row>
    <row r="23" spans="1:6" x14ac:dyDescent="0.25">
      <c r="A23" t="s">
        <v>88</v>
      </c>
      <c r="B23" t="s">
        <v>89</v>
      </c>
      <c r="C23" t="s">
        <v>90</v>
      </c>
      <c r="D23" s="2">
        <f t="shared" si="0"/>
        <v>0.66</v>
      </c>
      <c r="F23" s="8" t="s">
        <v>91</v>
      </c>
    </row>
    <row r="24" spans="1:6" x14ac:dyDescent="0.25">
      <c r="A24" t="s">
        <v>92</v>
      </c>
      <c r="B24" t="s">
        <v>93</v>
      </c>
      <c r="C24" t="s">
        <v>94</v>
      </c>
      <c r="D24" s="2">
        <f t="shared" si="0"/>
        <v>1.07</v>
      </c>
      <c r="F24" s="8" t="s">
        <v>95</v>
      </c>
    </row>
    <row r="25" spans="1:6" x14ac:dyDescent="0.25">
      <c r="A25" t="s">
        <v>22</v>
      </c>
      <c r="B25" t="s">
        <v>23</v>
      </c>
      <c r="C25" t="s">
        <v>24</v>
      </c>
      <c r="D25" s="2">
        <f t="shared" si="0"/>
        <v>0.73</v>
      </c>
      <c r="F25" s="8" t="s">
        <v>25</v>
      </c>
    </row>
    <row r="26" spans="1:6" x14ac:dyDescent="0.25">
      <c r="A26" t="s">
        <v>100</v>
      </c>
      <c r="B26" t="s">
        <v>101</v>
      </c>
      <c r="C26" t="s">
        <v>14</v>
      </c>
      <c r="D26" s="2">
        <f t="shared" si="0"/>
        <v>0.45</v>
      </c>
      <c r="F26" s="8" t="s">
        <v>102</v>
      </c>
    </row>
    <row r="27" spans="1:6" x14ac:dyDescent="0.25">
      <c r="A27" t="s">
        <v>26</v>
      </c>
      <c r="B27" t="s">
        <v>27</v>
      </c>
      <c r="C27" t="s">
        <v>28</v>
      </c>
      <c r="D27" s="2">
        <f t="shared" si="0"/>
        <v>2.11</v>
      </c>
      <c r="F27" s="8" t="s">
        <v>29</v>
      </c>
    </row>
    <row r="28" spans="1:6" x14ac:dyDescent="0.25">
      <c r="A28" t="s">
        <v>103</v>
      </c>
      <c r="B28" t="s">
        <v>104</v>
      </c>
      <c r="C28" t="s">
        <v>56</v>
      </c>
      <c r="D28" s="2">
        <f t="shared" si="0"/>
        <v>1.8</v>
      </c>
      <c r="F28" s="8" t="s">
        <v>105</v>
      </c>
    </row>
    <row r="29" spans="1:6" x14ac:dyDescent="0.25">
      <c r="A29" t="s">
        <v>106</v>
      </c>
      <c r="B29" t="s">
        <v>107</v>
      </c>
      <c r="C29" t="s">
        <v>108</v>
      </c>
      <c r="D29" s="2">
        <f t="shared" si="0"/>
        <v>5.2</v>
      </c>
      <c r="F29" s="8" t="s">
        <v>109</v>
      </c>
    </row>
    <row r="30" spans="1:6" x14ac:dyDescent="0.25">
      <c r="A30" t="s">
        <v>30</v>
      </c>
      <c r="B30" t="s">
        <v>31</v>
      </c>
      <c r="C30" t="s">
        <v>28</v>
      </c>
      <c r="D30" s="2">
        <f t="shared" si="0"/>
        <v>2</v>
      </c>
      <c r="F30" s="8" t="s">
        <v>32</v>
      </c>
    </row>
    <row r="31" spans="1:6" x14ac:dyDescent="0.25">
      <c r="A31" t="s">
        <v>33</v>
      </c>
      <c r="B31" t="s">
        <v>34</v>
      </c>
      <c r="C31" t="s">
        <v>28</v>
      </c>
      <c r="D31" s="2">
        <f t="shared" si="0"/>
        <v>18.670000000000002</v>
      </c>
      <c r="F31" s="8" t="s">
        <v>35</v>
      </c>
    </row>
    <row r="32" spans="1:6" x14ac:dyDescent="0.25">
      <c r="A32" t="s">
        <v>110</v>
      </c>
      <c r="B32" t="s">
        <v>111</v>
      </c>
      <c r="C32" t="s">
        <v>14</v>
      </c>
      <c r="D32" s="2">
        <f t="shared" si="0"/>
        <v>0.45</v>
      </c>
      <c r="F32" s="8" t="s">
        <v>102</v>
      </c>
    </row>
    <row r="33" spans="1:6" x14ac:dyDescent="0.25">
      <c r="A33" t="s">
        <v>115</v>
      </c>
      <c r="B33" t="s">
        <v>116</v>
      </c>
      <c r="C33" t="s">
        <v>117</v>
      </c>
      <c r="D33" s="2">
        <f t="shared" si="0"/>
        <v>11.22</v>
      </c>
      <c r="F33" s="8" t="s">
        <v>118</v>
      </c>
    </row>
    <row r="34" spans="1:6" x14ac:dyDescent="0.25">
      <c r="A34" t="s">
        <v>96</v>
      </c>
      <c r="B34" t="s">
        <v>97</v>
      </c>
      <c r="C34" t="s">
        <v>98</v>
      </c>
      <c r="D34" s="2">
        <f t="shared" si="0"/>
        <v>0.64</v>
      </c>
      <c r="F34" s="8" t="s">
        <v>99</v>
      </c>
    </row>
    <row r="35" spans="1:6" x14ac:dyDescent="0.25">
      <c r="A35" t="s">
        <v>112</v>
      </c>
      <c r="B35" t="s">
        <v>113</v>
      </c>
      <c r="C35" t="s">
        <v>6</v>
      </c>
      <c r="D35" s="2">
        <f t="shared" si="0"/>
        <v>0.48</v>
      </c>
      <c r="F35" s="8" t="s">
        <v>114</v>
      </c>
    </row>
    <row r="36" spans="1:6" x14ac:dyDescent="0.25">
      <c r="A36" t="s">
        <v>119</v>
      </c>
      <c r="B36" t="s">
        <v>120</v>
      </c>
      <c r="C36" t="s">
        <v>121</v>
      </c>
      <c r="D36" s="2">
        <f t="shared" si="0"/>
        <v>0.41</v>
      </c>
      <c r="F36" s="8" t="s">
        <v>122</v>
      </c>
    </row>
  </sheetData>
  <sortState ref="A2:E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actual values</vt:lpstr>
      <vt:lpstr>pivot_sum_of_index</vt:lpstr>
      <vt:lpstr>pivot_sum_of_index_2</vt:lpstr>
      <vt:lpstr>table</vt:lpstr>
      <vt:lpstr>'actual values'!cp?s__5EIBEX_Components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2015-09-07T18:47:33Z</dcterms:modified>
</cp:coreProperties>
</file>